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<sst xmlns="http://schemas.openxmlformats.org/spreadsheetml/2006/main" count="953" uniqueCount="229">
  <si>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</si>
  <si>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</si>
  <si>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</si>
  <si>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</si>
  <si>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</si>
  <si>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</si>
  <si>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</si>
  <si>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</si>
  <si>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</si>
  <si>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</si>
  <si>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</si>
  <si>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</si>
  <si>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</si>
  <si>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</si>
  <si>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</si>
  <si>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</si>
  <si>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</si>
  <si>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</si>
  <si>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</si>
  <si>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</si>
  <si>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</si>
  <si>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</si>
  <si>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</si>
  <si>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</si>
  <si>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</si>
  <si>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</si>
  <si>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</si>
  <si>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</si>
  <si>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</si>
  <si>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</si>
  <si>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</si>
  <si>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</si>
  <si>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</si>
  <si>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</si>
  <si>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</si>
  <si>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</si>
  <si>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</si>
  <si>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</si>
  <si>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</si>
  <si>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</si>
  <si>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</si>
  <si>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</si>
  <si>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</si>
  <si>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</si>
  <si>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</si>
  <si>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</si>
  <si>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</si>
  <si>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</si>
  <si>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</si>
  <si>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</si>
  <si>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</si>
  <si>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</si>
  <si>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</si>
  <si>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</si>
  <si>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</si>
  <si>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</si>
  <si>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</si>
  <si>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</si>
  <si>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</si>
  <si>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</si>
  <si>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</si>
  <si>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</si>
  <si>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</si>
  <si>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</si>
  <si>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</si>
  <si>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</si>
  <si>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</si>
  <si>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</si>
  <si>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</si>
  <si>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</si>
  <si>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</si>
  <si>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</si>
  <si>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</si>
  <si>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</si>
  <si>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</si>
  <si>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</si>
  <si>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</si>
  <si>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</si>
  <si>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</si>
  <si>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</si>
  <si>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</si>
  <si>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</si>
  <si>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</si>
  <si>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</si>
  <si>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</si>
  <si>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</si>
  <si>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</si>
  <si>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</si>
  <si>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</si>
  <si>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</si>
  <si>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</si>
  <si>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</si>
  <si>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</si>
  <si>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</si>
  <si>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</si>
  <si>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</si>
  <si>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</si>
  <si>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</si>
  <si>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</si>
  <si>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</si>
  <si>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</si>
  <si>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</si>
  <si>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</si>
  <si>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</si>
  <si>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</si>
  <si>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</si>
  <si>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</si>
  <si>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</si>
  <si>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</si>
  <si>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</si>
  <si>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</si>
  <si>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</si>
  <si>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</si>
  <si>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</si>
  <si>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</si>
  <si>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</si>
  <si>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</si>
  <si>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</si>
  <si>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</si>
  <si>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</si>
  <si>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</si>
  <si>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</si>
  <si>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</si>
  <si>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</si>
  <si>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</si>
  <si>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</si>
  <si>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256 RUR - налог 666 RUR (данные из БД)</t>
  </si>
  <si>
    <t>Дивиденд по LKOH - ЛУКОЙЛ 20шт. по 537 RUR - налог 1396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</si>
  <si>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</si>
  <si>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</si>
  <si>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</si>
  <si>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</si>
  <si>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</si>
  <si>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</si>
  <si>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</si>
  <si>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</si>
  <si>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</si>
  <si>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</si>
  <si>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</si>
  <si>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</si>
  <si>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</si>
  <si>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</si>
  <si>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</si>
  <si>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</si>
  <si>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</si>
  <si>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</si>
  <si>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</si>
  <si>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</si>
  <si>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</si>
  <si>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</si>
  <si>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</si>
  <si>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</si>
  <si>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</si>
  <si>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</si>
  <si>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</si>
  <si>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</si>
  <si>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</si>
  <si>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</si>
  <si>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</si>
  <si>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</si>
  <si>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</si>
  <si>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</si>
  <si>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</si>
  <si>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</si>
  <si>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</si>
  <si>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</si>
  <si>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</si>
  <si>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</si>
  <si>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</si>
  <si>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</si>
  <si>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</si>
  <si>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</si>
  <si>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</si>
  <si>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</si>
  <si>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</si>
  <si>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</si>
  <si>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</si>
  <si>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</si>
  <si>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</si>
  <si>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</si>
  <si>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</si>
  <si>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</si>
  <si>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</si>
  <si>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</si>
  <si>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</si>
  <si>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</si>
  <si>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</si>
  <si>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</si>
  <si>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</si>
  <si>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USD000UTSTOM</t>
  </si>
  <si>
    <t>Пользовательская сделка</t>
  </si>
  <si>
    <t>selt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</si>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</sst>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5453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0.0978</v>
      </c>
      <c r="L2" s="6" t="n">
        <v>5980.26</v>
      </c>
      <c r="M2" s="17" t="n">
        <v>0.213475</v>
      </c>
      <c r="N2" s="16"/>
      <c r="O2" s="16" t="s">
        <v>20</v>
      </c>
      <c r="P2" s="17" t="n">
        <v>0.213475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294.38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0.119</v>
      </c>
      <c r="L3" s="6" t="n">
        <v>221.57</v>
      </c>
      <c r="M3" s="17" t="n">
        <v>27.235</v>
      </c>
      <c r="N3" s="16"/>
      <c r="O3" s="16" t="s">
        <v>23</v>
      </c>
      <c r="P3" s="17" t="n">
        <v>27.235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98.66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0.0579</v>
      </c>
      <c r="L4" s="6" t="n">
        <v>146</v>
      </c>
      <c r="M4" s="17" t="n">
        <v>57.531533446712</v>
      </c>
      <c r="N4" s="16"/>
      <c r="O4" s="16" t="s">
        <v>26</v>
      </c>
      <c r="P4" s="17" t="n">
        <v>57.531533446712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159.91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2.3782</v>
      </c>
      <c r="L5" s="6" t="n">
        <v>50</v>
      </c>
      <c r="M5" s="17" t="n">
        <v>100.1462</v>
      </c>
      <c r="N5" s="16"/>
      <c r="O5" s="16" t="s">
        <v>30</v>
      </c>
      <c r="P5" s="17" t="n">
        <v>100.1462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117.16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0.1009</v>
      </c>
      <c r="L6" s="6" t="n">
        <v>182.38</v>
      </c>
      <c r="M6" s="17" t="n">
        <v>11.3362</v>
      </c>
      <c r="N6" s="16"/>
      <c r="O6" s="16" t="s">
        <v>33</v>
      </c>
      <c r="P6" s="17" t="n">
        <v>11.3362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24.725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0.007</v>
      </c>
      <c r="L7" s="6" t="n">
        <v>44</v>
      </c>
      <c r="M7" s="17" t="n">
        <v>93.5131</v>
      </c>
      <c r="N7" s="16"/>
      <c r="O7" s="16" t="s">
        <v>36</v>
      </c>
      <c r="P7" s="17" t="n">
        <v>93.5131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895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-0.0138</v>
      </c>
      <c r="L8" s="6" t="n">
        <v>1725</v>
      </c>
      <c r="M8" s="17" t="n">
        <v>105.9185</v>
      </c>
      <c r="N8" s="16"/>
      <c r="O8" s="16" t="s">
        <v>39</v>
      </c>
      <c r="P8" s="17" t="n">
        <v>105.9185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104.8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0.124</v>
      </c>
      <c r="L9" s="6" t="n">
        <v>62.8</v>
      </c>
      <c r="M9" s="17" t="n">
        <v>10354</v>
      </c>
      <c r="N9" s="16"/>
      <c r="O9" s="16" t="s">
        <v>41</v>
      </c>
      <c r="P9" s="17" t="n">
        <v>10354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7" t="n">
        <v>10.4597</v>
      </c>
      <c r="N10" s="16"/>
      <c r="O10" s="16" t="s">
        <v>43</v>
      </c>
      <c r="P10" s="17" t="n">
        <v>10.4597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211.9972105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0.3659</v>
      </c>
      <c r="L11" s="6" t="n">
        <v>61.4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7" t="n">
        <v>0.1494</v>
      </c>
      <c r="N12" s="16"/>
      <c r="O12" s="16" t="s">
        <v>49</v>
      </c>
      <c r="P12" s="17" t="n">
        <v>0.1494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-0.0489</v>
      </c>
      <c r="L13" s="6" t="n">
        <v>80593.86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7" t="n">
        <v>143.54</v>
      </c>
      <c r="N14" s="16"/>
      <c r="O14" s="16" t="s">
        <v>55</v>
      </c>
      <c r="P14" s="17" t="n">
        <v>143.54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 t="n">
        <v>1.87</v>
      </c>
      <c r="N15" s="16"/>
      <c r="O15" s="16" t="s">
        <v>57</v>
      </c>
      <c r="P15" s="17" t="n">
        <v>1.87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81.1885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 t="n">
        <v>2.11125</v>
      </c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7" t="n">
        <v>81.1885</v>
      </c>
      <c r="N17" s="16"/>
      <c r="O17" s="16" t="s">
        <v>29</v>
      </c>
      <c r="P17" s="17" t="n">
        <v>81.1885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222</v>
      </c>
      <c r="D1" s="42" t="s">
        <v>223</v>
      </c>
      <c r="E1" s="42" t="s">
        <v>204</v>
      </c>
      <c r="F1" s="42" t="s">
        <v>224</v>
      </c>
      <c r="G1" s="42" t="s">
        <v>201</v>
      </c>
      <c r="H1" s="42" t="s">
        <v>225</v>
      </c>
      <c r="I1" s="42" t="s">
        <v>226</v>
      </c>
      <c r="J1" s="42" t="s">
        <v>227</v>
      </c>
      <c r="K1" s="42" t="s">
        <v>228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-4454</v>
      </c>
      <c r="C66" s="6" t="n">
        <v>-4454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-9344</v>
      </c>
      <c r="C67" s="6" t="n">
        <v>-9344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2" t="n">
        <v>45967.911724537</v>
      </c>
      <c r="B96" s="5" t="n">
        <v>-415466.82</v>
      </c>
      <c r="C96" s="5" t="n">
        <v>-415466.82</v>
      </c>
      <c r="D96" s="14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/>
      <c r="B97" s="9" t="s">
        <f>=XIRR(B2:B96,A2:A96)</f>
      </c>
      <c r="C97" s="9" t="s">
        <f>=XIRR(C2:C96,A2:A96)</f>
      </c>
      <c r="D97" s="16" t="s">
        <v>157</v>
      </c>
      <c r="E97" s="16"/>
      <c r="F97" s="16"/>
      <c r="G97" s="7"/>
      <c r="H97" s="2" t="s">
        <v>158</v>
      </c>
      <c r="I97" s="6" t="s">
        <f>=SUM(I2:I96)/365</f>
      </c>
    </row>
    <row collapsed="false" customFormat="false" customHeight="false" hidden="false" ht="12.1" outlineLevel="0" r="98">
      <c r="A98" s="13"/>
      <c r="B98" s="5" t="s">
        <f>=-SUM(B2:B96)</f>
      </c>
      <c r="C98" s="5" t="s">
        <f>=-SUM(C2:C96)</f>
      </c>
      <c r="D98" s="16" t="s">
        <v>159</v>
      </c>
      <c r="E98" s="16"/>
      <c r="F98" s="16"/>
      <c r="G98" s="7"/>
      <c r="H98" s="14" t="s">
        <v>160</v>
      </c>
      <c r="I98" s="9" t="s">
        <f>=B98/I97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161</v>
      </c>
      <c r="D2" s="11" t="n">
        <v>43261</v>
      </c>
      <c r="E2" s="6" t="n">
        <v>22800</v>
      </c>
      <c r="F2" s="0" t="s">
        <v>161</v>
      </c>
      <c r="G2" s="11" t="n">
        <v>43490</v>
      </c>
      <c r="H2" s="6" t="n">
        <v>29200</v>
      </c>
      <c r="I2" s="0" t="s">
        <v>161</v>
      </c>
      <c r="J2" s="11" t="n">
        <v>43999</v>
      </c>
      <c r="K2" s="6" t="n">
        <v>50</v>
      </c>
      <c r="L2" s="0" t="s">
        <v>161</v>
      </c>
      <c r="M2" s="11" t="n">
        <v>43389</v>
      </c>
      <c r="N2" s="6" t="n">
        <v>25137.000274658</v>
      </c>
      <c r="O2" s="0" t="s">
        <v>161</v>
      </c>
      <c r="P2" s="11" t="n">
        <v>43497</v>
      </c>
      <c r="Q2" s="6" t="n">
        <v>17600</v>
      </c>
      <c r="R2" s="0" t="s">
        <v>161</v>
      </c>
      <c r="S2" s="11" t="n">
        <v>43810</v>
      </c>
      <c r="T2" s="6" t="n">
        <v>17250</v>
      </c>
      <c r="U2" s="0" t="s">
        <v>161</v>
      </c>
      <c r="V2" s="11" t="n">
        <v>43999</v>
      </c>
      <c r="W2" s="6" t="n">
        <v>62.8</v>
      </c>
      <c r="X2" s="0" t="s">
        <v>161</v>
      </c>
      <c r="Y2" s="11" t="n">
        <v>43521</v>
      </c>
      <c r="Z2" s="6" t="n">
        <v>30700</v>
      </c>
      <c r="AA2" s="0" t="s">
        <v>161</v>
      </c>
      <c r="AB2" s="11" t="n">
        <v>44075</v>
      </c>
      <c r="AC2" s="6" t="s">
        <f>=80593.8588</f>
      </c>
      <c r="AD2" s="0" t="s">
        <v>161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161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45967</v>
      </c>
      <c r="W3" s="8" t="s">
        <f>=-Портфель!J9</f>
      </c>
      <c r="X3" s="0" t="s">
        <v>162</v>
      </c>
      <c r="Y3" s="11" t="n">
        <v>45967</v>
      </c>
      <c r="Z3" s="8" t="s">
        <f>=-Портфель!J11</f>
      </c>
      <c r="AA3" s="0" t="s">
        <v>162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163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163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161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164</v>
      </c>
      <c r="Y5" s="0"/>
      <c r="Z5" s="8" t="s">
        <f>=-SUM(Z2:Z3)</f>
      </c>
      <c r="AA5" s="0" t="s">
        <v>164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161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-4454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-9344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45967</v>
      </c>
      <c r="N9" s="8" t="s">
        <f>=-Портфель!J6</f>
      </c>
      <c r="O9" s="0" t="s">
        <v>162</v>
      </c>
      <c r="P9" s="11" t="n">
        <v>44210</v>
      </c>
      <c r="Q9" s="6" t="n">
        <v>-832.4</v>
      </c>
      <c r="R9" s="0" t="s">
        <v>97</v>
      </c>
      <c r="S9" s="11" t="n">
        <v>45967</v>
      </c>
      <c r="T9" s="8" t="s">
        <f>=-Портфель!J8</f>
      </c>
      <c r="U9" s="0" t="s">
        <v>162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-329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164</v>
      </c>
      <c r="P11" s="11" t="n">
        <v>44364</v>
      </c>
      <c r="Q11" s="6" t="n">
        <v>-625</v>
      </c>
      <c r="R11" s="0" t="s">
        <v>103</v>
      </c>
      <c r="S11" s="0"/>
      <c r="T11" s="8" t="s">
        <f>=-SUM(T2:T9)</f>
      </c>
      <c r="U11" s="0" t="s">
        <v>164</v>
      </c>
      <c r="V11" s="0"/>
      <c r="W11" s="0"/>
      <c r="X11" s="0"/>
      <c r="Y11" s="0"/>
      <c r="Z11" s="0"/>
      <c r="AA11" s="0"/>
      <c r="AB11" s="11" t="n">
        <v>45967</v>
      </c>
      <c r="AC11" s="8" t="s">
        <f>=-Портфель!J13</f>
      </c>
      <c r="AD11" s="0" t="s">
        <v>162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45967</v>
      </c>
      <c r="E12" s="8" t="s">
        <f>=-Портфель!J3</f>
      </c>
      <c r="F12" s="0" t="s">
        <v>162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164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164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45967</v>
      </c>
      <c r="B15" s="8" t="s">
        <f>=-Портфель!J2</f>
      </c>
      <c r="C15" s="0" t="s">
        <v>162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0"/>
      <c r="B16" s="10" t="s">
        <f>=XIRR(B2:B15,A2:A15)</f>
      </c>
      <c r="C16" s="0"/>
      <c r="D16" s="0"/>
      <c r="E16" s="0"/>
      <c r="F16" s="0"/>
      <c r="G16" s="11" t="n">
        <v>45967</v>
      </c>
      <c r="H16" s="8" t="s">
        <f>=-Портфель!J4</f>
      </c>
      <c r="I16" s="0" t="s">
        <v>162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45967</v>
      </c>
      <c r="Q16" s="8" t="s">
        <f>=-Портфель!J7</f>
      </c>
      <c r="R16" s="0" t="s">
        <v>162</v>
      </c>
    </row>
    <row collapsed="false" customFormat="false" customHeight="false" hidden="false" ht="12.1" outlineLevel="0" r="17">
      <c r="A17" s="0"/>
      <c r="B17" s="8" t="s">
        <f>=-SUM(B2:B15)</f>
      </c>
      <c r="C17" s="0" t="s">
        <v>164</v>
      </c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164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45967</v>
      </c>
      <c r="K22" s="8" t="s">
        <f>=-Портфель!J5</f>
      </c>
      <c r="L22" s="0" t="s">
        <v>162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10" t="s">
        <f>=XIRR(K2:K22,J2:J22)</f>
      </c>
      <c r="L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8" t="s">
        <f>=-SUM(K2:K22)</f>
      </c>
      <c r="L24" s="0" t="s">
        <v>164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165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161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166</v>
      </c>
      <c r="C1" s="0"/>
      <c r="D1" s="0"/>
      <c r="E1" s="3" t="s">
        <v>167</v>
      </c>
      <c r="F1" s="0"/>
      <c r="G1" s="0"/>
      <c r="H1" s="3" t="s">
        <v>168</v>
      </c>
      <c r="I1" s="0"/>
      <c r="J1" s="0"/>
      <c r="K1" s="3" t="s">
        <v>169</v>
      </c>
      <c r="L1" s="0"/>
      <c r="M1" s="0"/>
      <c r="N1" s="3" t="s">
        <v>170</v>
      </c>
      <c r="O1" s="0"/>
      <c r="P1" s="0"/>
      <c r="Q1" s="3" t="s">
        <v>171</v>
      </c>
      <c r="R1" s="0"/>
      <c r="S1" s="0"/>
      <c r="T1" s="3" t="s">
        <v>172</v>
      </c>
      <c r="U1" s="0"/>
      <c r="V1" s="0"/>
      <c r="W1" s="3" t="s">
        <v>173</v>
      </c>
      <c r="X1" s="0"/>
      <c r="Y1" s="0"/>
      <c r="Z1" s="3" t="s">
        <v>174</v>
      </c>
      <c r="AA1" s="0"/>
      <c r="AB1" s="0"/>
      <c r="AC1" s="3" t="s">
        <v>175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98.66</v>
      </c>
      <c r="I4" s="0" t="s">
        <v>176</v>
      </c>
      <c r="J4" s="0"/>
      <c r="K4" s="6" t="n">
        <v>159.91</v>
      </c>
      <c r="L4" s="0" t="s">
        <v>176</v>
      </c>
      <c r="M4" s="0"/>
      <c r="N4" s="5" t="s">
        <f>=SUM(O2:O3)/SUM(N2:N3)</f>
      </c>
      <c r="O4" s="0" t="s">
        <v>11</v>
      </c>
      <c r="P4" s="0"/>
      <c r="Q4" s="6" t="n">
        <v>24.725</v>
      </c>
      <c r="R4" s="0" t="s">
        <v>176</v>
      </c>
      <c r="S4" s="0"/>
      <c r="T4" s="6" t="n">
        <v>895</v>
      </c>
      <c r="U4" s="0" t="s">
        <v>176</v>
      </c>
      <c r="V4" s="0"/>
      <c r="W4" s="6" t="n">
        <v>104.8</v>
      </c>
      <c r="X4" s="0" t="s">
        <v>176</v>
      </c>
      <c r="Y4" s="0"/>
      <c r="Z4" s="6" t="n">
        <v>211.9972105</v>
      </c>
      <c r="AA4" s="0" t="s">
        <v>176</v>
      </c>
      <c r="AB4" s="0"/>
      <c r="AC4" s="6" t="n">
        <v>50</v>
      </c>
      <c r="AD4" s="0" t="s">
        <v>176</v>
      </c>
    </row>
    <row collapsed="false" customFormat="false" customHeight="false" hidden="false" ht="12.1" outlineLevel="0" r="5">
      <c r="A5" s="0"/>
      <c r="B5" s="6" t="n">
        <v>5453</v>
      </c>
      <c r="C5" s="0" t="s">
        <v>176</v>
      </c>
      <c r="D5" s="0"/>
      <c r="E5" s="6" t="n">
        <v>294.38</v>
      </c>
      <c r="F5" s="0" t="s">
        <v>176</v>
      </c>
      <c r="G5" s="0"/>
      <c r="H5" s="6" t="n">
        <v>200</v>
      </c>
      <c r="I5" s="0" t="s">
        <v>177</v>
      </c>
      <c r="J5" s="0"/>
      <c r="K5" s="6" t="n">
        <v>1</v>
      </c>
      <c r="L5" s="0" t="s">
        <v>177</v>
      </c>
      <c r="M5" s="0"/>
      <c r="N5" s="6" t="n">
        <v>117.16</v>
      </c>
      <c r="O5" s="0" t="s">
        <v>176</v>
      </c>
      <c r="P5" s="0"/>
      <c r="Q5" s="6" t="n">
        <v>400</v>
      </c>
      <c r="R5" s="0" t="s">
        <v>177</v>
      </c>
      <c r="S5" s="0"/>
      <c r="T5" s="6" t="n">
        <v>10</v>
      </c>
      <c r="U5" s="0" t="s">
        <v>177</v>
      </c>
      <c r="V5" s="0"/>
      <c r="W5" s="6" t="n">
        <v>1</v>
      </c>
      <c r="X5" s="0" t="s">
        <v>177</v>
      </c>
      <c r="Y5" s="0"/>
      <c r="Z5" s="6" t="n">
        <v>500</v>
      </c>
      <c r="AA5" s="0" t="s">
        <v>177</v>
      </c>
      <c r="AB5" s="0"/>
      <c r="AC5" s="6" t="n">
        <v>1</v>
      </c>
      <c r="AD5" s="0" t="s">
        <v>177</v>
      </c>
    </row>
    <row collapsed="false" customFormat="false" customHeight="false" hidden="false" ht="12.1" outlineLevel="0" r="6">
      <c r="A6" s="0"/>
      <c r="B6" s="6" t="n">
        <v>20</v>
      </c>
      <c r="C6" s="0" t="s">
        <v>177</v>
      </c>
      <c r="D6" s="0"/>
      <c r="E6" s="6" t="n">
        <v>80</v>
      </c>
      <c r="F6" s="0" t="s">
        <v>177</v>
      </c>
      <c r="G6" s="0"/>
      <c r="H6" s="5" t="s">
        <f>=H5*(ABS(H4)-ABS(H3))</f>
      </c>
      <c r="I6" s="0" t="s">
        <v>178</v>
      </c>
      <c r="J6" s="0"/>
      <c r="K6" s="5" t="s">
        <f>=K5*(ABS(K4)-ABS(K3))</f>
      </c>
      <c r="L6" s="0" t="s">
        <v>178</v>
      </c>
      <c r="M6" s="0"/>
      <c r="N6" s="6" t="n">
        <v>100</v>
      </c>
      <c r="O6" s="0" t="s">
        <v>177</v>
      </c>
      <c r="P6" s="0"/>
      <c r="Q6" s="5" t="s">
        <f>=Q5*(ABS(Q4)-ABS(Q3))</f>
      </c>
      <c r="R6" s="0" t="s">
        <v>178</v>
      </c>
      <c r="S6" s="0"/>
      <c r="T6" s="5" t="s">
        <f>=T5*(ABS(T4)-ABS(T3))</f>
      </c>
      <c r="U6" s="0" t="s">
        <v>178</v>
      </c>
      <c r="V6" s="0"/>
      <c r="W6" s="5" t="s">
        <f>=W5*(ABS(W4)-ABS(W3))</f>
      </c>
      <c r="X6" s="0" t="s">
        <v>178</v>
      </c>
      <c r="Y6" s="0"/>
      <c r="Z6" s="5" t="s">
        <f>=Z5*(ABS(Z4)-ABS(Z3))</f>
      </c>
      <c r="AA6" s="0" t="s">
        <v>178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178</v>
      </c>
      <c r="D7" s="0"/>
      <c r="E7" s="5" t="s">
        <f>=E6*(ABS(E5)-ABS(E4))</f>
      </c>
      <c r="F7" s="0" t="s">
        <v>178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178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178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179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180</v>
      </c>
      <c r="L1" s="18" t="s">
        <v>181</v>
      </c>
      <c r="M1" s="18" t="s">
        <v>29</v>
      </c>
      <c r="N1" s="18" t="s">
        <v>19</v>
      </c>
      <c r="O1" s="18" t="s">
        <v>182</v>
      </c>
    </row>
    <row collapsed="false" customFormat="false" customHeight="false" hidden="false" ht="12.1" outlineLevel="0" r="2">
      <c r="A2" s="21" t="n">
        <v>43260.427083333</v>
      </c>
      <c r="B2" s="22" t="s">
        <v>183</v>
      </c>
      <c r="C2" s="22" t="s">
        <v>70</v>
      </c>
      <c r="D2" s="22" t="s">
        <v>183</v>
      </c>
      <c r="E2" s="22" t="s">
        <v>183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184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185</v>
      </c>
      <c r="D3" s="16" t="s">
        <v>161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186</v>
      </c>
      <c r="D4" s="16" t="s">
        <v>161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165</v>
      </c>
      <c r="C5" s="16" t="s">
        <v>185</v>
      </c>
      <c r="D5" s="16" t="s">
        <v>161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183</v>
      </c>
      <c r="C6" s="22" t="s">
        <v>70</v>
      </c>
      <c r="D6" s="22" t="s">
        <v>183</v>
      </c>
      <c r="E6" s="22" t="s">
        <v>183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187</v>
      </c>
      <c r="C7" s="26" t="s">
        <v>188</v>
      </c>
      <c r="D7" s="26" t="s">
        <v>187</v>
      </c>
      <c r="E7" s="26" t="s">
        <v>187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185</v>
      </c>
      <c r="D8" s="16" t="s">
        <v>161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185</v>
      </c>
      <c r="D9" s="16" t="s">
        <v>161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185</v>
      </c>
      <c r="D10" s="16" t="s">
        <v>161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187</v>
      </c>
      <c r="C11" s="26" t="s">
        <v>188</v>
      </c>
      <c r="D11" s="26" t="s">
        <v>187</v>
      </c>
      <c r="E11" s="26" t="s">
        <v>187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189</v>
      </c>
      <c r="C12" s="30" t="s">
        <v>190</v>
      </c>
      <c r="D12" s="30" t="s">
        <v>161</v>
      </c>
      <c r="E12" s="30" t="s">
        <v>191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6" t="n">
        <v>1500</v>
      </c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183</v>
      </c>
      <c r="C13" s="22" t="s">
        <v>70</v>
      </c>
      <c r="D13" s="22" t="s">
        <v>183</v>
      </c>
      <c r="E13" s="22" t="s">
        <v>183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185</v>
      </c>
      <c r="D14" s="16" t="s">
        <v>161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186</v>
      </c>
      <c r="D15" s="34" t="s">
        <v>163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192</v>
      </c>
      <c r="D16" s="16" t="s">
        <v>161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193</v>
      </c>
      <c r="D17" s="34" t="s">
        <v>163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194</v>
      </c>
      <c r="C18" s="38" t="s">
        <v>84</v>
      </c>
      <c r="D18" s="38" t="s">
        <v>194</v>
      </c>
      <c r="E18" s="38" t="s">
        <v>194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195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28</v>
      </c>
      <c r="D19" s="16" t="s">
        <v>161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196</v>
      </c>
      <c r="D20" s="16" t="s">
        <v>161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183</v>
      </c>
      <c r="C21" s="22" t="s">
        <v>70</v>
      </c>
      <c r="D21" s="22" t="s">
        <v>183</v>
      </c>
      <c r="E21" s="22" t="s">
        <v>183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193</v>
      </c>
      <c r="D22" s="16" t="s">
        <v>161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186</v>
      </c>
      <c r="D23" s="16" t="s">
        <v>161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192</v>
      </c>
      <c r="D24" s="16" t="s">
        <v>161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197</v>
      </c>
      <c r="D25" s="16" t="s">
        <v>161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33" t="n">
        <v>45967.911724537</v>
      </c>
      <c r="B26" s="34" t="s">
        <v>189</v>
      </c>
      <c r="C26" s="34" t="s">
        <v>198</v>
      </c>
      <c r="D26" s="34" t="s">
        <v>177</v>
      </c>
      <c r="E26" s="34" t="s">
        <v>191</v>
      </c>
      <c r="F26" s="34" t="s">
        <v>29</v>
      </c>
      <c r="G26" s="35" t="n">
        <v>1500</v>
      </c>
      <c r="H26" s="36" t="n">
        <v>1</v>
      </c>
      <c r="I26" s="2"/>
      <c r="J26" s="2"/>
      <c r="K26" s="2"/>
      <c r="L26" s="2"/>
      <c r="M26" s="6" t="n">
        <v>1500</v>
      </c>
      <c r="N26" s="2"/>
      <c r="O26" s="2"/>
    </row>
    <row collapsed="false" customFormat="false" customHeight="false" hidden="false" ht="12.1" outlineLevel="0"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 t="s">
        <v>199</v>
      </c>
      <c r="M27" s="5" t="s">
        <f>=SUM(M2:M26)</f>
      </c>
      <c r="N27" s="5" t="s">
        <f>=SUM(N2:N26)</f>
      </c>
      <c r="O27" s="4"/>
    </row>
  </sheetData>
  <autoFilter ref="A1:O2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201</v>
      </c>
      <c r="F1" s="42" t="s">
        <v>3</v>
      </c>
      <c r="G1" s="42" t="s">
        <v>202</v>
      </c>
      <c r="H1" s="42" t="s">
        <v>203</v>
      </c>
      <c r="I1" s="42" t="s">
        <v>204</v>
      </c>
      <c r="J1" s="42" t="s">
        <v>205</v>
      </c>
      <c r="K1" s="42" t="s">
        <v>206</v>
      </c>
      <c r="L1" s="42" t="s">
        <v>207</v>
      </c>
      <c r="M1" s="42" t="s">
        <v>208</v>
      </c>
      <c r="N1" s="42" t="s">
        <v>209</v>
      </c>
    </row>
    <row collapsed="false" customFormat="false" customHeight="false" hidden="false" ht="12.1" outlineLevel="0" r="2">
      <c r="A2" s="41" t="n">
        <v>43277</v>
      </c>
      <c r="B2" s="16" t="s">
        <v>210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210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210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210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210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210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210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210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210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210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210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210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210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210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210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210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210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210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210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210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210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210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210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210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210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210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210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210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210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210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210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210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210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210</v>
      </c>
      <c r="C35" s="16" t="s">
        <v>27</v>
      </c>
      <c r="D35" s="16" t="s">
        <v>28</v>
      </c>
      <c r="E35" s="7" t="n">
        <v>1</v>
      </c>
      <c r="F35" s="16" t="s">
        <v>29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210</v>
      </c>
      <c r="C36" s="16" t="s">
        <v>24</v>
      </c>
      <c r="D36" s="16" t="s">
        <v>25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210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210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210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210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210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210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210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210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210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210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210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210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256</v>
      </c>
      <c r="H48" s="6" t="n">
        <v>4040.5</v>
      </c>
      <c r="I48" s="6" t="n">
        <v>5980.26</v>
      </c>
      <c r="J48" s="6" t="n">
        <v>666</v>
      </c>
      <c r="K48" s="6" t="n">
        <v>5120</v>
      </c>
      <c r="L48" s="6" t="n">
        <v>4454</v>
      </c>
      <c r="M48" s="6" t="n">
        <v>3.72</v>
      </c>
      <c r="N48" s="6" t="n">
        <v>5.51</v>
      </c>
    </row>
    <row collapsed="false" customFormat="false" customHeight="false" hidden="false" ht="12.1" outlineLevel="0" r="49">
      <c r="A49" s="41" t="n">
        <v>44916</v>
      </c>
      <c r="B49" s="16" t="s">
        <v>210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537</v>
      </c>
      <c r="H49" s="6" t="n">
        <v>4040.5</v>
      </c>
      <c r="I49" s="6" t="n">
        <v>5980.26</v>
      </c>
      <c r="J49" s="6" t="n">
        <v>1396</v>
      </c>
      <c r="K49" s="6" t="n">
        <v>10740</v>
      </c>
      <c r="L49" s="6" t="n">
        <v>9344</v>
      </c>
      <c r="M49" s="6" t="n">
        <v>7.81</v>
      </c>
      <c r="N49" s="6" t="n">
        <v>11.56</v>
      </c>
    </row>
    <row collapsed="false" customFormat="false" customHeight="false" hidden="false" ht="12.1" outlineLevel="0" r="50">
      <c r="A50" s="41" t="n">
        <v>44998</v>
      </c>
      <c r="B50" s="16" t="s">
        <v>210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210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210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210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210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210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210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210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210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210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210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210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210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210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210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210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210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210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210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210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210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210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210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210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210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</sheetData>
  <autoFilter ref="A1:N7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6</v>
      </c>
      <c r="F1" s="42" t="s">
        <v>201</v>
      </c>
      <c r="G1" s="42" t="s">
        <v>211</v>
      </c>
      <c r="H1" s="42" t="s">
        <v>205</v>
      </c>
      <c r="I1" s="42" t="s">
        <v>206</v>
      </c>
      <c r="J1" s="42" t="s">
        <v>207</v>
      </c>
    </row>
    <row collapsed="false" customFormat="false" customHeight="false" hidden="false" ht="12.1" outlineLevel="0" r="2">
      <c r="A2" s="43" t="n">
        <v>43455</v>
      </c>
      <c r="B2" s="16" t="s">
        <v>210</v>
      </c>
      <c r="C2" s="16" t="s">
        <v>165</v>
      </c>
      <c r="D2" s="16" t="s">
        <v>212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210</v>
      </c>
      <c r="C3" s="16" t="s">
        <v>165</v>
      </c>
      <c r="D3" s="16" t="s">
        <v>212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210</v>
      </c>
      <c r="C4" s="16" t="s">
        <v>165</v>
      </c>
      <c r="D4" s="16" t="s">
        <v>212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210</v>
      </c>
      <c r="C5" s="16" t="s">
        <v>165</v>
      </c>
      <c r="D5" s="16" t="s">
        <v>212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210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210</v>
      </c>
      <c r="C7" s="16" t="s">
        <v>165</v>
      </c>
      <c r="D7" s="16" t="s">
        <v>212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210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210</v>
      </c>
      <c r="C9" s="16" t="s">
        <v>165</v>
      </c>
      <c r="D9" s="16" t="s">
        <v>212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210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210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210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210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210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210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200</v>
      </c>
      <c r="C1" s="42" t="s">
        <v>0</v>
      </c>
      <c r="D1" s="42" t="s">
        <v>2</v>
      </c>
      <c r="E1" s="42" t="s">
        <v>201</v>
      </c>
      <c r="F1" s="42" t="s">
        <v>213</v>
      </c>
      <c r="G1" s="42" t="s">
        <v>214</v>
      </c>
      <c r="H1" s="42" t="s">
        <v>67</v>
      </c>
      <c r="I1" s="42" t="s">
        <v>215</v>
      </c>
      <c r="J1" s="42" t="s">
        <v>216</v>
      </c>
      <c r="K1" s="42" t="s">
        <v>217</v>
      </c>
      <c r="L1" s="42" t="s">
        <v>218</v>
      </c>
      <c r="M1" s="42" t="s">
        <v>219</v>
      </c>
      <c r="N1" s="42" t="s">
        <v>220</v>
      </c>
      <c r="O1" s="42" t="s">
        <v>221</v>
      </c>
    </row>
    <row collapsed="false" customFormat="false" customHeight="false" hidden="false" ht="12.1" outlineLevel="0" r="2">
      <c r="A2" s="44" t="n">
        <v>43881</v>
      </c>
      <c r="B2" s="16" t="s">
        <v>210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2087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210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1952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210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2707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210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1953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210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2478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210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1969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210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2579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210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1952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210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2471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210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2158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210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1969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210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2447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210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1893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2025-11-06T21:52:54.00Z</dcterms:created>
  <dc:creator>izi-invest.ru</dc:creator>
  <cp:revision>0</cp:revision>
</cp:coreProperties>
</file>