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<sst xmlns="http://schemas.openxmlformats.org/spreadsheetml/2006/main" count="4328" uniqueCount="555">
  <si>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</si>
  <si>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</si>
  <si>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</si>
  <si>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</si>
  <si>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</si>
  <si>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</si>
  <si>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</si>
  <si>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</si>
  <si>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</si>
  <si>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</si>
  <si>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</si>
  <si>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</si>
  <si>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</si>
  <si>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</si>
  <si>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</si>
  <si>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</si>
  <si>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LKOH</t>
  </si>
  <si>
    <t>share</t>
  </si>
  <si>
    <t>ЛУКОЙЛ</t>
  </si>
  <si>
    <t>RUR</t>
  </si>
  <si>
    <t>AMD</t>
  </si>
  <si>
    <t>SBERP</t>
  </si>
  <si>
    <t>Сбербанк-п</t>
  </si>
  <si>
    <t>BYN</t>
  </si>
  <si>
    <t>YDEX</t>
  </si>
  <si>
    <t>ЯНДЕКС</t>
  </si>
  <si>
    <t>CAD</t>
  </si>
  <si>
    <t>T</t>
  </si>
  <si>
    <t>Т-Техно ао</t>
  </si>
  <si>
    <t>CHF</t>
  </si>
  <si>
    <t>TATN</t>
  </si>
  <si>
    <t>Татнфт 3ао</t>
  </si>
  <si>
    <t>CNY</t>
  </si>
  <si>
    <t>SIBN</t>
  </si>
  <si>
    <t>Газпрнефть</t>
  </si>
  <si>
    <t>EUR</t>
  </si>
  <si>
    <t>MTSS</t>
  </si>
  <si>
    <t>МТС-ао</t>
  </si>
  <si>
    <t>GBP</t>
  </si>
  <si>
    <t>GMKN</t>
  </si>
  <si>
    <t>ГМКНорНик</t>
  </si>
  <si>
    <t>GLD</t>
  </si>
  <si>
    <t>NVTK</t>
  </si>
  <si>
    <t>Новатэк ао</t>
  </si>
  <si>
    <t>HKD</t>
  </si>
  <si>
    <t>SBER</t>
  </si>
  <si>
    <t>Сбербанк</t>
  </si>
  <si>
    <t>JPY</t>
  </si>
  <si>
    <t>SNGSP</t>
  </si>
  <si>
    <t>Сургнфгз-п</t>
  </si>
  <si>
    <t>KZT</t>
  </si>
  <si>
    <t>VTBR</t>
  </si>
  <si>
    <t>ВТБ ао</t>
  </si>
  <si>
    <t>OZON</t>
  </si>
  <si>
    <t>Озон</t>
  </si>
  <si>
    <t>SLV</t>
  </si>
  <si>
    <t>X5</t>
  </si>
  <si>
    <t>КЦ ИКС 5</t>
  </si>
  <si>
    <t>TRY</t>
  </si>
  <si>
    <t>ROSN</t>
  </si>
  <si>
    <t>Роснефть</t>
  </si>
  <si>
    <t>UAH</t>
  </si>
  <si>
    <t>PLZL</t>
  </si>
  <si>
    <t>Полюс</t>
  </si>
  <si>
    <t>USD</t>
  </si>
  <si>
    <t>TATNP</t>
  </si>
  <si>
    <t>Татнфт 3ап</t>
  </si>
  <si>
    <t>MOEX</t>
  </si>
  <si>
    <t>МосБиржа</t>
  </si>
  <si>
    <t>IRAO</t>
  </si>
  <si>
    <t>ИнтерРАОао</t>
  </si>
  <si>
    <t>HEAD</t>
  </si>
  <si>
    <t>Хэдхантер</t>
  </si>
  <si>
    <t>RUAL</t>
  </si>
  <si>
    <t>РУСАЛ ао</t>
  </si>
  <si>
    <t>CBOM</t>
  </si>
  <si>
    <t>МКБ ао</t>
  </si>
  <si>
    <t>DOMRF</t>
  </si>
  <si>
    <t>ДОМ.РФ</t>
  </si>
  <si>
    <t>CHMF</t>
  </si>
  <si>
    <t>СевСт-ао</t>
  </si>
  <si>
    <t>SVCB</t>
  </si>
  <si>
    <t>Совкомбанк</t>
  </si>
  <si>
    <t>NLMK</t>
  </si>
  <si>
    <t>НЛМК ао</t>
  </si>
  <si>
    <t>AFLT</t>
  </si>
  <si>
    <t>Аэрофлот</t>
  </si>
  <si>
    <t>RTKM</t>
  </si>
  <si>
    <t>Ростел -ао</t>
  </si>
  <si>
    <t>TRNFP</t>
  </si>
  <si>
    <t>Транснф ап</t>
  </si>
  <si>
    <t>MAGN</t>
  </si>
  <si>
    <t>ММК</t>
  </si>
  <si>
    <t>AFKS</t>
  </si>
  <si>
    <t>Система ао</t>
  </si>
  <si>
    <t>ALRS</t>
  </si>
  <si>
    <t>АЛРОСА ао</t>
  </si>
  <si>
    <t>Сумма по акциям:</t>
  </si>
  <si>
    <t>DIVD</t>
  </si>
  <si>
    <t>etf</t>
  </si>
  <si>
    <t>ETF DIVD</t>
  </si>
  <si>
    <t>BOND</t>
  </si>
  <si>
    <t>BOND ETF</t>
  </si>
  <si>
    <t>Сумма по фондам:</t>
  </si>
  <si>
    <t>SU26232RMFS7</t>
  </si>
  <si>
    <t>bond</t>
  </si>
  <si>
    <t>ОФЗ 26232</t>
  </si>
  <si>
    <t>2027-10-06</t>
  </si>
  <si>
    <t>Сумма по облигациям:</t>
  </si>
  <si>
    <t>Рубль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</si>
  <si>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</si>
  <si>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</si>
  <si>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</si>
  <si>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</si>
  <si>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</si>
  <si>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</si>
  <si>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</si>
  <si>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</si>
  <si>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</si>
  <si>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</si>
  <si>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 MTSS (данные из сделок)</t>
  </si>
  <si>
    <t>Дивиденд по MTSS - МТС-ао 10шт. по 20.57 RUR - налог 27 RUR (данные из БД)</t>
  </si>
  <si>
    <t>Дивиденд по SBER - Сбербанк 20шт. по 18.7 RUR - налог 48 RUR (данные из БД)</t>
  </si>
  <si>
    <t>Дивиденд SBER (данные из сделок)</t>
  </si>
  <si>
    <t>Дивиденд SBERP (данные из сделок)</t>
  </si>
  <si>
    <t>Дивиденд по SBERP - Сбербанк-п 10шт. по 18.7 RUR - налог 24 RUR (данные из БД)</t>
  </si>
  <si>
    <t>Дивиденд по MTSS - МТС-ао 20шт. по 8.93 RUR - налог 22 RUR (данные из БД)</t>
  </si>
  <si>
    <t>Дивиденд TATN (данные из сделок)</t>
  </si>
  <si>
    <t>Дивиденд по TATN - Татнфт 3ао 8шт. по 9.94 RUR - налог 10 RUR (данные из БД)</t>
  </si>
  <si>
    <t>Купон по SU26232RMFS7 - ОФЗ 26232 5шт. по 29.92 RUR (данные из БД)</t>
  </si>
  <si>
    <t>Купон ОФЗ 26232 (данные из сделок)</t>
  </si>
  <si>
    <t>Купон по SU26220RMFS2 - ОФЗ 26220 7шт. по 36.9 RUR (данные из БД)</t>
  </si>
  <si>
    <t>Купон ОФЗ 26220 (данные из сделок)</t>
  </si>
  <si>
    <t>Купон по SU25083RMFS5 - ОФЗ 25083 4шт. по 34.9 RUR (данные из БД)</t>
  </si>
  <si>
    <t>Купон ОФЗ 25083 (данные из сделок)</t>
  </si>
  <si>
    <t>Дивиденд по SBER - Сбербанк 20шт. по 18.7 RUR - налог 49 RUR (данные из БД)</t>
  </si>
  <si>
    <t>Дивиденд MOEX (данные из сделок)</t>
  </si>
  <si>
    <t>Дивиденд по MOEX - МосБиржа 10шт. по 9.45 RUR - налог 12 RUR (данные из БД)</t>
  </si>
  <si>
    <t>Купон по SU29012RMFS0 - ОФЗ 29012 9шт. по 23.88 RUR (данные из БД)</t>
  </si>
  <si>
    <t>Купон ОФЗ 29012 (данные из сделок)</t>
  </si>
  <si>
    <t>Дивиденд по MTSS - МТС-ао 30шт. по 26.51 RUR - налог 96 RUR (данные из БД)</t>
  </si>
  <si>
    <t>Дивиденд по TATN - Татнфт 3ао 15шт. по 12.3 RUR - налог 24 RUR (данные из БД)</t>
  </si>
  <si>
    <t>Купон по SU26211RMFS1 - ОФЗ 26211 9шт. по 34.9 RUR (данные из БД)</t>
  </si>
  <si>
    <t>Купон ОФЗ 26211 (данные из сделок)</t>
  </si>
  <si>
    <t>Дивиденд TATNP (данные из сделок)</t>
  </si>
  <si>
    <t>Дивиденд по TATN - Татнфт 3ао 15шт. по 16.52 RUR - налог 32 RUR (данные из БД)</t>
  </si>
  <si>
    <t>Дивиденд по TATNP - Татнфт 3ап 5шт. по 16.52 RUR - налог 11 RUR (данные из БД)</t>
  </si>
  <si>
    <t>Дивиденд по MTSS - МТС-ао 30шт. по 10.55 RUR - налог 39 RUR (данные из БД)</t>
  </si>
  <si>
    <t>Купон по RU000A1030S9 - МГор72-об 10шт. по 32.66 RUR (данные из БД)</t>
  </si>
  <si>
    <t>Купон МГор72-об (данные из сделок)</t>
  </si>
  <si>
    <t>Купон по SU29012RMFS0 - ОФЗ 29012 9шт. по 23.14 RUR (данные из БД)</t>
  </si>
  <si>
    <t>Купон по RU000A101WQ2 - РСХБ Б03RP 9шт. по 4.46 RUR (данные из БД)</t>
  </si>
  <si>
    <t>Купон РСХБ Б03RP (данные из сделок)</t>
  </si>
  <si>
    <t>Амортизация ОФЗ 25083: 4 шт. по 1000 RUR.  (данные из БД)</t>
  </si>
  <si>
    <t>Амортизация ОФЗ 25083 (данные из сделок)</t>
  </si>
  <si>
    <t>%D0%9A%D1%83%D0%BF%D0%BE%D0%BD%20%D0%A0%D0%A1%D0%A5%D0%91%20%D0%9103RP (данные из сделок)</t>
  </si>
  <si>
    <t>Дивиденд по TATN - Татнфт 3ао 15шт. по 9.98 RUR - налог 19.5 RUR (данные из БД)</t>
  </si>
  <si>
    <t>Дивиденд по TATNP - Татнфт 3ап 5шт. по 9.98 RUR - налог 6.5 RUR (данные из БД)</t>
  </si>
  <si>
    <t>Купон по SU29012RMFS0 - ОФЗ 29012 9шт. по 32.31 RUR (данные из БД)</t>
  </si>
  <si>
    <t>Дивиденд по TATN - Татнфт 3ао 15шт. по 16.14 RUR - налог 31 RUR (данные из БД)</t>
  </si>
  <si>
    <t>Дивиденд по TATNP - Татнфт 3ап 10шт. по 16.14 RUR - налог 21 RUR (данные из БД)</t>
  </si>
  <si>
    <t>Дивиденд по MTSS - МТС-ао 40шт. по 33.85 RUR - налог 168 RUR (данные из БД)</t>
  </si>
  <si>
    <t>Дивиденд по TATN - Татнфт 3ао 17шт. по 32.71 RUR - налог 72 RUR (данные из БД)</t>
  </si>
  <si>
    <t>Дивиденд по TATNP - Татнфт 3ап 10шт. по 32.71 RUR - налог 43 RUR (данные из БД)</t>
  </si>
  <si>
    <t>Амортизация ОФЗ 29012: 9 шт. по 1000 RUR.  (данные из БД)</t>
  </si>
  <si>
    <t>Купон по SU29012RMFS0 - ОФЗ 29012 9шт. по 63.23 RUR (данные из БД)</t>
  </si>
  <si>
    <t>Амортизация ОФЗ 29012 (данные из сделок)</t>
  </si>
  <si>
    <t>Амортизация ОФЗ 26220: 7 шт. по 1000 RUR.  (данные из БД)</t>
  </si>
  <si>
    <t>Амортизация ОФЗ 26220 (данные из сделок)</t>
  </si>
  <si>
    <t>Дивиденд по TATN - Татнфт 3ао 19шт. по 6.86 RUR - налог 17 RUR (данные из БД)</t>
  </si>
  <si>
    <t>Дивиденд по TATNP - Татнфт 3ап 10шт. по 6.86 RUR - налог 9 RUR (данные из БД)</t>
  </si>
  <si>
    <t>Амортизация ОФЗ 26211: 9 шт. по 1000 RUR.  (данные из БД)</t>
  </si>
  <si>
    <t>Амортизация ОФЗ 26211 (данные из сделок)</t>
  </si>
  <si>
    <t>Дивиденд по SBER - Сбербанк 20шт. по 25 RUR - налог 65 RUR (данные из БД)</t>
  </si>
  <si>
    <t>Дивиденд по SBERP - Сбербанк-п 110шт. по 25 RUR - налог 355 RUR (данные из БД)</t>
  </si>
  <si>
    <t>Купон по RU000A101QM3 - ГазпромКP3 7шт. по 28.42 RUR (данные из БД)</t>
  </si>
  <si>
    <t>Купон ГазпромКP3 (данные из сделок)</t>
  </si>
  <si>
    <t>Дивиденд по MOEX - МосБиржа 20шт. по 4.84 RUR - налог 13 RUR (данные из БД)</t>
  </si>
  <si>
    <t>Дивиденд по MTSS - МТС-ао 70шт. по 34.29 RUR - налог 291 RUR (данные из БД)</t>
  </si>
  <si>
    <t>Амортизация РСХБ Б03RP: 9 шт. по 1000 RUR.  (данные из БД)</t>
  </si>
  <si>
    <t>Амортизация РСХБ Б03RP (данные из сделок)</t>
  </si>
  <si>
    <t>Дивиденд по TATN - Татнфт 3ао 19шт. по 27.71 RUR - налог 68 RUR (данные из БД)</t>
  </si>
  <si>
    <t>Дивиденд по TATNP - Татнфт 3ап 10шт. по 27.71 RUR - налог 36 RUR (данные из БД)</t>
  </si>
  <si>
    <t>Купон по SU26232RMFS7 - ОФЗ 26232 15шт. по 29.92 RUR (данные из БД)</t>
  </si>
  <si>
    <t>Дивиденд по TATN - Татнфт 3ао 27шт. по 27.54 RUR - налог 97 RUR (данные из БД)</t>
  </si>
  <si>
    <t>Дивиденд по TATNP - Татнфт 3ап 10шт. по 27.54 RUR - налог 36 RUR (данные из БД)</t>
  </si>
  <si>
    <t>Купон RU000A101QM3:moex (данные из сделок)</t>
  </si>
  <si>
    <t>Дивиденд по TATN - Татнфт 3ао 27шт. по 35.17 RUR - налог 123 RUR (данные из БД)</t>
  </si>
  <si>
    <t>Дивиденд по TATNP - Татнфт 3ап 10шт. по 35.17 RUR - налог 46 RUR (данные из БД)</t>
  </si>
  <si>
    <t>Дивиденд TATNP:moex (данные из сделок)</t>
  </si>
  <si>
    <t>Дивиденд TATN:moex (данные из сделок)</t>
  </si>
  <si>
    <t>Дивиденды и купоны (данные из сделок)</t>
  </si>
  <si>
    <t>Амортизация (данные из сделок)</t>
  </si>
  <si>
    <t>Амортизация МГор72-об: 10 шт. по 1000 RUR.  (данные из БД)</t>
  </si>
  <si>
    <t>Дивиденд по LKOH - ЛУКОЙЛ 1шт. по 498 RUR - налог 65 RUR (данные из БД)</t>
  </si>
  <si>
    <t>Дивиденд LKOH:moex (данные из сделок)</t>
  </si>
  <si>
    <t>Дивиденд по NLMK - НЛМК ао 30шт. по 25.43 RUR - налог 99 RUR (данные из БД)</t>
  </si>
  <si>
    <t>Дивиденд NLMK:moex (данные из сделок)</t>
  </si>
  <si>
    <t>Дивиденд по MOEX - МосБиржа 20шт. по 17.35 RUR - налог 45 RUR (данные из БД)</t>
  </si>
  <si>
    <t>Дивиденд MOEX:moex (данные из сделок)</t>
  </si>
  <si>
    <t>Дивиденд по TATN - Татнфт 3ао 28шт. по 25.17 RUR - налог 92 RUR (данные из БД)</t>
  </si>
  <si>
    <t>Дивиденд по TATNP - Татнфт 3ап 10шт. по 25.17 RUR - налог 33 RUR (данные из БД)</t>
  </si>
  <si>
    <t>Дивиденд по ROSN - Роснефть 3шт. по 29.01 RUR - налог 11 RUR (данные из БД)</t>
  </si>
  <si>
    <t>Дивиденд ROSN:moex (данные из сделок)</t>
  </si>
  <si>
    <t>Дивиденд по SBERP - Сбербанк-п 110шт. по 33.3 RUR - налог 475 RUR (данные из БД)</t>
  </si>
  <si>
    <t>Дивиденд по SBER - Сбербанк 20шт. по 33.3 RUR - налог 87 RUR (данные из БД)</t>
  </si>
  <si>
    <t>Дивиденд SBERP:moex (данные из сделок)</t>
  </si>
  <si>
    <t>Дивиденд SBER:moex (данные из сделок)</t>
  </si>
  <si>
    <t>Дивиденд по MTSS - МТС-ао 70шт. по 35 RUR - налог 299 RUR (данные из БД)</t>
  </si>
  <si>
    <t>Дивиденд MTSS:moex (данные из сделок)</t>
  </si>
  <si>
    <t>Дивиденд по TATN - Татнфт 3ао 28шт. по 38.2 RUR - налог 139 RUR (данные из БД)</t>
  </si>
  <si>
    <t>Дивиденд по TATNP - Татнфт 3ап 10шт. по 38.2 RUR - налог 50 RUR (данные из БД)</t>
  </si>
  <si>
    <t>Купон SU26232RMFS7:moex (данные из сделок)</t>
  </si>
  <si>
    <t>Дивиденд по NVTK - Новатэк ао 4шт. по 35.5 RUR - налог 18 RUR (данные из БД)</t>
  </si>
  <si>
    <t>Дивиденд NVTK:moex (данные из сделок)</t>
  </si>
  <si>
    <t>Дивиденд по ALRS - АЛРОСА ао 30шт. по 2.49 RUR - налог 10 RUR (данные из БД)</t>
  </si>
  <si>
    <t>Дивиденд ALRS:moex (данные из сделок)</t>
  </si>
  <si>
    <t>Дивиденд по T - Т-Техно ао 1шт. по 92.5 RUR - налог 12 RUR (данные из БД)</t>
  </si>
  <si>
    <t>Дивиденды ТКСХолд ао; ISIN RU000A107UL4; Дата Фиксации 25/11/2024; Кол-во 1; Ставка Выплаты 92.5000000000; Курс конвертации 1.00 (данные из сделок)</t>
  </si>
  <si>
    <t>Дивиденд по LKOH - ЛУКОЙЛ 2шт. по 514 RUR - налог 134 RUR (данные из БД)</t>
  </si>
  <si>
    <t>Дивиденд по CHMF - СевСт-ао 1шт. по 49.06 RUR - налог 6 RUR (данные из БД)</t>
  </si>
  <si>
    <t>Дивиденд CHMF:moex (данные из сделок)</t>
  </si>
  <si>
    <t>Дивиденд по TATN - Татнфт 3ао 28шт. по 17.39 RUR - налог 63 RUR (данные из БД)</t>
  </si>
  <si>
    <t>Дивиденд по TATNP - Татнфт 3ап 10шт. по 17.39 RUR - налог 23 RUR (данные из БД)</t>
  </si>
  <si>
    <t>Дивиденд по ROSN - Роснефть 6шт. по 36.47 RUR - налог 28 RUR (данные из БД)</t>
  </si>
  <si>
    <t>Дивиденды Роснефть; ISIN RU000A0J2Q06; Дата Фиксации 10/01/2025; Кол-во 6; Ставка Выплаты 36.4700000000; Курс конвертации 1.0000 (данные из сделок)</t>
  </si>
  <si>
    <t>Зачисление денежных средств</t>
  </si>
  <si>
    <t>Зачисление д/с (купон 11 по 26232) (данные из сделок)</t>
  </si>
  <si>
    <t>Дивиденд по NVTK - Новатэк ао 7шт. по 46.65 RUR - налог 42 RUR (данные из БД)</t>
  </si>
  <si>
    <t>Дивиденд по YDEX - ЯНДЕКС 1шт. по 80 RUR - налог 10 RUR (данные из БД)</t>
  </si>
  <si>
    <t>Дивиденд YDEX:moex (данные из сделок)</t>
  </si>
  <si>
    <t>Дивиденд по T - Т-Техно ао 1шт. по 32 RUR - налог 4 RUR (данные из БД)</t>
  </si>
  <si>
    <t>Дивиденды Новатэк ао; ISIN RU000A0DKVS5; Дата Фиксации 28/04/2025; Кол-во 7; Ставка Выплаты 46.6500000000; Курс конвертации 1.00 (данные из сделок)</t>
  </si>
  <si>
    <t>Дивиденды ТКСХолд ао; ISIN RU000A107UL4; Дата Фиксации 16/05/2025; Кол-во 1; Ставка Выплаты 32; Курс конвертации 1.0000; Налог у (данные из сделок)</t>
  </si>
  <si>
    <t>Амортизация ГазпромКP3 (данные из сделок)</t>
  </si>
  <si>
    <t>Амортизация ГазпромКP3: 7 шт. по 1000 RUR.  (данные из БД)</t>
  </si>
  <si>
    <t>Дивиденд по TATN - Татнфт 3ао 28шт. по 43.11 RUR - налог 157 RUR (данные из БД)</t>
  </si>
  <si>
    <t>Дивиденд по TATNP - Татнфт 3ап 10шт. по 43.11 RUR - налог 56 RUR (данные из БД)</t>
  </si>
  <si>
    <t>Дивиденд по LKOH - ЛУКОЙЛ 4шт. по 541 RUR - налог 281 RUR (данные из БД)</t>
  </si>
  <si>
    <t>Дивиденды Татнфт 3ап; ISIN RU0006944147; Дата Фиксации 02/06/2025; Кол-во 10; Ставка Выплаты 43.1100000000; Курс конвертации 1.0 (данные из сделок)</t>
  </si>
  <si>
    <t>Дивиденды Татнфт 3ао; ISIN RU0009033591; Дата Фиксации 02/06/2025; Кол-во 28; Ставка Выплаты 43.1100000000; Курс конвертации 1.0 (данные из сделок)</t>
  </si>
  <si>
    <t>Дивиденды ИнтерРАОао; ISIN RU000A0JPNM1; Дата Фиксации 09/06/2025; Кол-во 700; Ставка Выплаты 0.3537565169; Курс конвертации 1.0 (данные из сделок)</t>
  </si>
  <si>
    <t>Дивиденд по MTSS - МТС-ао 70шт. по 35 RUR - налог 319 RUR (данные из БД)</t>
  </si>
  <si>
    <t>Дивиденд по SVCB - Совкомбанк 100шт. по 0.35 RUR - налог 5 RUR (данные из БД)</t>
  </si>
  <si>
    <t>Дивиденд по SIBN - Газпрнефть 5шт. по 27.21 RUR - налог 18 RUR (данные из БД)</t>
  </si>
  <si>
    <t>Дивиденд по MOEX - МосБиржа 20шт. по 26.11 RUR - налог 68 RUR (данные из БД)</t>
  </si>
  <si>
    <t>Дивиденд по VTBR - ВТБ ао 26шт. по 25.58 RUR - налог 86 RUR (данные из БД)</t>
  </si>
  <si>
    <t>Дивиденд по T - Т-Техно ао 4шт. по 33 RUR - налог 17 RUR (данные из БД)</t>
  </si>
  <si>
    <t>Дивиденд по SNGSP - Сургнфгз-п 170шт. по 8.5 RUR - налог 188 RUR (данные из БД)</t>
  </si>
  <si>
    <t>Дивиденд по SBERP - Сбербанк-п 120шт. по 34.84 RUR - налог 542 RUR (данные из БД)</t>
  </si>
  <si>
    <t>Дивиденд по SBER - Сбербанк 20шт. по 34.84 RUR - налог 91 RUR (данные из БД)</t>
  </si>
  <si>
    <t>Дивиденд по AFLT - Аэрофлот 20шт. по 5.27 RUR - налог 14 RUR (данные из БД)</t>
  </si>
  <si>
    <t>Дивиденд по ROSN - Роснефть 16шт. по 14.68 RUR - налог 31 RUR (данные из БД)</t>
  </si>
  <si>
    <t>Дивиденды Совкомбанк; ISIN RU000A0ZZAC4; Дата Фиксации 08/07/2025; Кол-во 100; Ставка Выплаты 0.3500000000; Курс конвертации 1.0 (данные из сделок)</t>
  </si>
  <si>
    <t>Дивиденды Газпрнефть; ISIN RU0009062467; Дата Фиксации 08/07/2025; Кол-во 5; Ставка Выплаты 27.2100000000; Курс конвертации 1.00 (данные из сделок)</t>
  </si>
  <si>
    <t>Дивиденды МТС-ао; ISIN RU0007775219; Дата Фиксации 07/07/2025; Кол-во 70; Ставка Выплаты 35; Курс конвертации 1.0000; Налог удер (данные из сделок)</t>
  </si>
  <si>
    <t>Дивиденды ТКСХолд ао; ISIN RU000A107UL4; Дата Фиксации 17/07/2025; Кол-во 4; Ставка Выплаты 33; Курс конвертации 1.0000; Налог у (данные из сделок)</t>
  </si>
  <si>
    <t>Дивиденды ВТБ ао; ISIN RU000A0JP5V6; Дата Фиксации 11/07/2025; Кол-во 26; Ставка Выплаты 25.5800000000; Курс конвертации 1.0000; (данные из сделок)</t>
  </si>
  <si>
    <t>Дивиденды МосБиржа; ISIN RU000A0JR4A1; Дата Фиксации 10/07/2025; Кол-во 20; Ставка Выплаты 26.1100000000; Курс конвертации 1.000 (данные из сделок)</t>
  </si>
  <si>
    <t>Дивиденды Аэрофлот; ISIN RU0009062285; Дата Фиксации 18/07/2025; Кол-во 20; Ставка Выплаты 5.2700000000; Курс конвертации 1.0000 (данные из сделок)</t>
  </si>
  <si>
    <t>Дивиденды Сургнфгз-п; ISIN RU0009029524; Дата Фиксации 17/07/2025; Кол-во 170; Ставка Выплаты 8.5000000000; Курс конвертации 1.0 (данные из сделок)</t>
  </si>
  <si>
    <t>Дивиденды Сбербанк; ISIN RU0009029540; Дата Фиксации 18/07/2025; Кол-во 20; Ставка Выплаты 34.8400000000; Курс конвертации 1.000 (данные из сделок)</t>
  </si>
  <si>
    <t>Дивиденды Сбербанк-п; ISIN RU0009029557; Дата Фиксации 18/07/2025; Кол-во 120; Ставка Выплаты 34.8400000000; Курс конвертации 1. (данные из сделок)</t>
  </si>
  <si>
    <t>Дивиденды Роснефть; ISIN RU000A0J2Q06; Дата Фиксации 20/07/2025; Кол-во 16; Ставка Выплаты 14.6800000000; Курс конвертации 1.000 (данные из сделок)</t>
  </si>
  <si>
    <t>Дивиденд по RTKM - Ростел -ао 20шт. по 2.71 RUR - налог 7 RUR (данные из БД)</t>
  </si>
  <si>
    <t>Дивиденды Ростел -ао; ISIN RU0008943394; Дата Фиксации 13/08/2025; Кол-во 20; Ставка Выплаты 2.7100000000; Курс конвертации 1.00 (данные из сделок)</t>
  </si>
  <si>
    <t>Дивиденды ЯНДЕКС; ISIN RU000A107T19; Дата Фиксации 29/09/2025; Кол-во 2; Ставка Выплаты 80; Курс конвертации 1.0000; Налог удерж (данные из сделок)</t>
  </si>
  <si>
    <t>Дивиденды HEAD; ISIN RU000A107662; Дата Фиксации 27/09/2025; Кол-во 1; Ставка Выплаты 233; Курс конвертации 1.0000; Налог удержа (данные из сделок)</t>
  </si>
  <si>
    <t>Дивиденд по T - Т-Техно ао 4шт. по 35 RUR - налог 18 RUR (данные из БД)</t>
  </si>
  <si>
    <t>Зачисление д/с (купон 12 по 26232) (данные из сделок)</t>
  </si>
  <si>
    <t>Дивиденд по PLZL - Полюс 4шт. по 70.85 RUR - налог 37 RUR (данные из БД)</t>
  </si>
  <si>
    <t>Дивиденд по SIBN - Газпрнефть 18шт. по 17.3 RUR - налог 40 RUR (данные из БД)</t>
  </si>
  <si>
    <t>Дивиденды ТКСХолд ао; ISIN RU000A107UL4; Дата Фиксации 06/10/2025; Кол-во 4; Ставка Выплаты 35; Курс конвертации 1.0000; Налог у (данные из сделок)</t>
  </si>
  <si>
    <t>Дивиденд по TATN - Татнфт 3ао 28шт. по 14.35 RUR - налог 52 RUR (данные из БД)</t>
  </si>
  <si>
    <t>Дивиденд по TATNP - Татнфт 3ап 10шт. по 14.35 RUR - налог 19 RUR (данные из БД)</t>
  </si>
  <si>
    <t>Дивиденды Полюс_ао; ISIN RU000A0JNAA8; Дата Фиксации 13/10/2025; Кол-во 4; Ставка Выплаты 70.8500000000; Курс конвертации 1.0000 (данные из сделок)</t>
  </si>
  <si>
    <t>Дивиденды Новатэк ао; ISIN RU000A0DKVS5; Дата Фиксации 06/10/2025; Кол-во 9; Ставка Выплаты 35.5000000000; Курс конвертации 1.00 (данные из сделок)</t>
  </si>
  <si>
    <t>Дивиденды Газпрнефть; ISIN RU0009062467; Дата Фиксации 13/10/2025; Кол-во 18; Ставка Выплаты 17.3000000000; Курс конвертации 1.0 (данные из сделок)</t>
  </si>
  <si>
    <t>Дивиденды Татнфт 3ао; ISIN RU0009033591; Дата Фиксации 14/10/2025; Кол-во 28; Ставка Выплаты 14.3500000000; Курс конвертации 1.0 (данные из сделок)</t>
  </si>
  <si>
    <t>Дивиденды Татнфт 3ап; ISIN RU0006944147; Дата Фиксации 14/10/2025; Кол-во 10; Ставка Выплаты 14.3500000000; Курс конвертации 1.0 (данные из сделок)</t>
  </si>
  <si>
    <t>Дивиденд PLZL:moex (данные из сделок)</t>
  </si>
  <si>
    <t>Дивиденд по X5 - КЦ ИКС 5 3шт. по 368 RUR - налог 144 RUR (данные из БД)</t>
  </si>
  <si>
    <t>Дивиденд по T - Т-Техно ао 4шт. по 36 RUR - налог 19 RUR (данные из БД)</t>
  </si>
  <si>
    <t>Дивиденд T:moex (данные из сделок)</t>
  </si>
  <si>
    <t>Дивиденд по TATN - Татнфт 3ао 28шт. по 8.13 RUR - налог 30 RUR (данные из БД)</t>
  </si>
  <si>
    <t>Дивиденд по TATNP - Татнфт 3ап 10шт. по 8.13 RUR - налог 11 RUR (данные из БД)</t>
  </si>
  <si>
    <t>Дивиденд по ROSN - Роснефть 21шт. по 11.56 RUR - налог 32 RUR (данные из БД)</t>
  </si>
  <si>
    <t>Дивиденд по LKOH - ЛУКОЙЛ 6шт. по 397 RUR - налог 310 RUR (данные из БД)</t>
  </si>
  <si>
    <t>Выплата дивидендов КЦ ИКС 5. Налог удержан. (данные из сделок)</t>
  </si>
  <si>
    <t>Выплата дивидендов ЛУКОЙЛ. Налог удержан. (данные из сделок)</t>
  </si>
  <si>
    <t>Выплата дивидендов Татнфт 3ао. Налог удержан. (данные из сделок)</t>
  </si>
  <si>
    <t>Выплата дивидендов Татнфт 3ап. Налог удержан. (данные из сделок)</t>
  </si>
  <si>
    <t>Выплата дивидендов Роснефть. Налог удержан. (данные из сделок)</t>
  </si>
  <si>
    <t>Выплата купонов 26232, номер купона 13 (данные из сделок)</t>
  </si>
  <si>
    <t>Дивиденд по NVTK - Новатэк ао 11шт. по 47.23 RUR - налог 68 RUR (данные из БД)</t>
  </si>
  <si>
    <t>Дивиденд по YDEX - ЯНДЕКС 5шт. по 110 RUR - налог 72 RUR (данные из БД)</t>
  </si>
  <si>
    <t>Выплата дивидендов Новатэк. Налог удержан. (данные из сделок)</t>
  </si>
  <si>
    <t>Выплата дивидендов Яндекс. Налог удержан. (данные из сделок)</t>
  </si>
  <si>
    <t>Дивиденд по LKOH - ЛУКОЙЛ 8шт. по 278 RUR - налог 289 RUR (данные из БД)</t>
  </si>
  <si>
    <t>Дивиденд по HEAD - Хэдхантер 1шт. по 233 RUR - налог 30 RUR (данные из БД)</t>
  </si>
  <si>
    <t>Выплата дивидендов Хэдхантер МКПАО. Налог удержан. (данные из сделок)</t>
  </si>
  <si>
    <t>Дивиденд по PLZL - Полюс 6шт. по 56.8 RUR - налог 44 RUR (данные из БД)</t>
  </si>
  <si>
    <t>Выплата дивидендов Полюс. Налог удержан. (данные из сделок)</t>
  </si>
  <si>
    <t>Дивиденд по T - Т-Техно ао 50шт. по 4.5 RUR - налог 29 RUR (данные из БД)</t>
  </si>
  <si>
    <t>Дивиденд по OZON - Озон 2шт. по 70 RUR - налог 18 RUR (данные из БД)</t>
  </si>
  <si>
    <t>Выплата дивидендов Т-технологии. Налог удержан. (данные из сделок)</t>
  </si>
  <si>
    <t>Выплата дивидендов Озон. Налог удержан. (данные из сделок)</t>
  </si>
  <si>
    <t>Дивиденд по IRAO - ИнтерРАОао 1100шт. по 0.32 RUR - налог 46 RUR (данные из БД)</t>
  </si>
  <si>
    <t>Выплата дивидендов Интер РАО. Налог удержан. (данные из сделок)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</si>
  <si>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</si>
  <si>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</si>
  <si>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</si>
  <si>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</si>
  <si>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</si>
  <si>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</si>
  <si>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</si>
  <si>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</si>
  <si>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YNDX</t>
  </si>
  <si>
    <t>FXIT</t>
  </si>
  <si>
    <t>SU26220RMFS2</t>
  </si>
  <si>
    <t>SU25083RMFS5</t>
  </si>
  <si>
    <t>FXRU</t>
  </si>
  <si>
    <t>FXRB</t>
  </si>
  <si>
    <t>SU29012RMFS0</t>
  </si>
  <si>
    <t>SU26211RMFS1</t>
  </si>
  <si>
    <t>FXUS</t>
  </si>
  <si>
    <t>RU000A1030S9</t>
  </si>
  <si>
    <t>RU000A101WQ2</t>
  </si>
  <si>
    <t>RU000A101QM3</t>
  </si>
  <si>
    <t>PIKK</t>
  </si>
  <si>
    <t>sell</t>
  </si>
  <si>
    <t>LKOH
ЛУКОЙЛ</t>
  </si>
  <si>
    <t>SBERP
Сбербанк-п</t>
  </si>
  <si>
    <t>YDEX
ЯНДЕКС</t>
  </si>
  <si>
    <t>T
Т-Техно ао</t>
  </si>
  <si>
    <t>TATN
Татнфт 3ао</t>
  </si>
  <si>
    <t>SIBN
Газпрнефть</t>
  </si>
  <si>
    <t>MTSS
МТС-ао</t>
  </si>
  <si>
    <t>GMKN
ГМКНорНик</t>
  </si>
  <si>
    <t>NVTK
Новатэк ао</t>
  </si>
  <si>
    <t>SBER
Сбербанк</t>
  </si>
  <si>
    <t>SNGSP
Сургнфгз-п</t>
  </si>
  <si>
    <t>VTBR
ВТБ ао</t>
  </si>
  <si>
    <t>OZON
Озон</t>
  </si>
  <si>
    <t>X5
КЦ ИКС 5</t>
  </si>
  <si>
    <t>ROSN
Роснефть</t>
  </si>
  <si>
    <t>PLZL
Полюс</t>
  </si>
  <si>
    <t>TATNP
Татнфт 3ап</t>
  </si>
  <si>
    <t>MOEX
МосБиржа</t>
  </si>
  <si>
    <t>IRAO
ИнтерРАОао</t>
  </si>
  <si>
    <t>HEAD
Хэдхантер</t>
  </si>
  <si>
    <t>RUAL
РУСАЛ ао</t>
  </si>
  <si>
    <t>CBOM
МКБ ао</t>
  </si>
  <si>
    <t>DOMRF
ДОМ.РФ</t>
  </si>
  <si>
    <t>CHMF
СевСт-ао</t>
  </si>
  <si>
    <t>SVCB
Совкомбанк</t>
  </si>
  <si>
    <t>NLMK
НЛМК ао</t>
  </si>
  <si>
    <t>AFLT
Аэрофлот</t>
  </si>
  <si>
    <t>RTKM
Ростел -ао</t>
  </si>
  <si>
    <t>TRNFP
Транснф ап</t>
  </si>
  <si>
    <t>MAGN
ММК</t>
  </si>
  <si>
    <t>AFKS
Система ао</t>
  </si>
  <si>
    <t>ALRS
АЛРОСА ао</t>
  </si>
  <si>
    <t>DIVD
ETF DIVD</t>
  </si>
  <si>
    <t>BOND
BOND ETF</t>
  </si>
  <si>
    <t>SU26232RMFS7
ОФЗ 26232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</si>
  <si>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</si>
  <si>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</si>
  <si>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</si>
  <si>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</si>
  <si>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</si>
  <si>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</si>
  <si>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</si>
  <si>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</si>
  <si>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Сбербанк России ПАО ао</t>
  </si>
  <si>
    <t>Мобильные ТелеСистемы ПАО ао</t>
  </si>
  <si>
    <t>ПАО "Татнефть" ао</t>
  </si>
  <si>
    <t>PLLC Yandex N.V. class A shs</t>
  </si>
  <si>
    <t>Сбербанк России ПАО ап</t>
  </si>
  <si>
    <t>FinEx USA IT UCITS ETF</t>
  </si>
  <si>
    <t>ОФЗ-ПД 26220 07/12/22</t>
  </si>
  <si>
    <t>ОФЗ-ПД 25083 15/12/21</t>
  </si>
  <si>
    <t>ПАО Московская Биржа</t>
  </si>
  <si>
    <t>ОФЗ-ПД 26232 06/10/27</t>
  </si>
  <si>
    <t>dohod</t>
  </si>
  <si>
    <t>Дивиденд MTSS</t>
  </si>
  <si>
    <t>Дивиденд SBER</t>
  </si>
  <si>
    <t>Дивиденд SBERP</t>
  </si>
  <si>
    <t>Дивиденд TATN</t>
  </si>
  <si>
    <t>Купон ОФЗ 26232</t>
  </si>
  <si>
    <t>Купон ОФЗ 26220</t>
  </si>
  <si>
    <t>Купон ОФЗ 25083</t>
  </si>
  <si>
    <t>FinEx Rus Eurobonds ETF (USD)</t>
  </si>
  <si>
    <t>FinEx Rus Eurobonds ETF (RUB)</t>
  </si>
  <si>
    <t>ОФЗ-ПК 29012 16/11/22</t>
  </si>
  <si>
    <t>ОФЗ-ПД 26211 25/01/23</t>
  </si>
  <si>
    <t>FinEx USA UCITS ETF</t>
  </si>
  <si>
    <t>Дивиденд MOEX</t>
  </si>
  <si>
    <t>Купон ОФЗ 29012</t>
  </si>
  <si>
    <t>Купон ОФЗ 26211</t>
  </si>
  <si>
    <t>ПАО "Татнефть" ап 3 вып.</t>
  </si>
  <si>
    <t>Гор.Обл.Займ Москвы 72 в.</t>
  </si>
  <si>
    <t>Дивиденд TATNP</t>
  </si>
  <si>
    <t>yield</t>
  </si>
  <si>
    <t>Прочий доход</t>
  </si>
  <si>
    <t>Вычет</t>
  </si>
  <si>
    <t>Купон МГор72-об</t>
  </si>
  <si>
    <t>Россельхозбанк АО БО-03R-Р</t>
  </si>
  <si>
    <t>Купон РСХБ Б03RP</t>
  </si>
  <si>
    <t>amort</t>
  </si>
  <si>
    <t>Амортизация ОФЗ 25083</t>
  </si>
  <si>
    <t>%D0%9A%D1%83%D0%BF%D0%BE%D0%BD%20%D0%A0%D0%A1%D0%A5%D0%91%20%D0%9103RP</t>
  </si>
  <si>
    <t>Амортизация ОФЗ 29012</t>
  </si>
  <si>
    <t>Амортизация ОФЗ 26220</t>
  </si>
  <si>
    <t>Газпром капитал ООО БО-001Р-03</t>
  </si>
  <si>
    <t>ДОХОДЪ Сбондс Корп. обл. РФ</t>
  </si>
  <si>
    <t>ПАО "НЛМК" ао</t>
  </si>
  <si>
    <t>Амортизация ОФЗ 26211</t>
  </si>
  <si>
    <t>БПИФ ДОХОДЪ Инд дивид акций РФ</t>
  </si>
  <si>
    <t>Купон ГазпромКP3</t>
  </si>
  <si>
    <t>Амортизация РСХБ Б03RP</t>
  </si>
  <si>
    <t>Купон RU000A101QM3:moex</t>
  </si>
  <si>
    <t>nalog</t>
  </si>
  <si>
    <t>Списание налогов</t>
  </si>
  <si>
    <t>Дивиденд TATNP:moex</t>
  </si>
  <si>
    <t>Дивиденд TATN:moex</t>
  </si>
  <si>
    <t>Дивиденды и купоны</t>
  </si>
  <si>
    <t>Амортизация</t>
  </si>
  <si>
    <t>ПАО НК Роснефть</t>
  </si>
  <si>
    <t>НК ЛУКОЙЛ (ПАО) - ао</t>
  </si>
  <si>
    <t>ПАО "НОВАТЭК" ао</t>
  </si>
  <si>
    <t>Дивиденд LKOH:moex</t>
  </si>
  <si>
    <t>Дивиденд NLMK:moex</t>
  </si>
  <si>
    <t>АЛРОСА ПАО ао</t>
  </si>
  <si>
    <t>Дивиденд MOEX:moex</t>
  </si>
  <si>
    <t>Дивиденд ROSN:moex</t>
  </si>
  <si>
    <t>Дивиденд SBERP:moex</t>
  </si>
  <si>
    <t>Дивиденд SBER:moex</t>
  </si>
  <si>
    <t>Дивиденд MTSS:moex</t>
  </si>
  <si>
    <t>ГМК "Нор.Никель" ПАО ао</t>
  </si>
  <si>
    <t>ТКС Холдинг МКПАО ао</t>
  </si>
  <si>
    <t>Сургутнефтегаз ПАО ап</t>
  </si>
  <si>
    <t>Купон SU26232RMFS7:moex</t>
  </si>
  <si>
    <t>Дивиденд NVTK:moex</t>
  </si>
  <si>
    <t>РУСАЛ ОК МКПАО ао</t>
  </si>
  <si>
    <t>Дивиденд ALRS:moex</t>
  </si>
  <si>
    <t>Северсталь (ПАО)ао</t>
  </si>
  <si>
    <t>МКПАО ЯНДЕКС</t>
  </si>
  <si>
    <t>Дивиденды ТКСХолд ао; ISIN RU000A107UL4; Дата Фиксации 25/11/2024; Кол-во 1; Ставка Выплаты 92.5000000000; Курс конвертации 1.00</t>
  </si>
  <si>
    <t>Дивиденд CHMF:moex</t>
  </si>
  <si>
    <t>Дивиденды Роснефть; ISIN RU000A0J2Q06; Дата Фиксации 10/01/2025; Кол-во 6; Ставка Выплаты 36.4700000000; Курс конвертации 1.0000</t>
  </si>
  <si>
    <t>Зачисление д/с (купон 11 по 26232)</t>
  </si>
  <si>
    <t>"МКБ" ПАО ао</t>
  </si>
  <si>
    <t>Дивиденд YDEX:moex</t>
  </si>
  <si>
    <t>"Интер РАО" ПАО ао</t>
  </si>
  <si>
    <t>МКПАО Хэдхантер</t>
  </si>
  <si>
    <t>"Магнитогорск.мет.комб" ПАО ао</t>
  </si>
  <si>
    <t>Аэрофлот-росс.авиалин(ПАО)ао</t>
  </si>
  <si>
    <t>Совкомбанк ао</t>
  </si>
  <si>
    <t>Дивиденды Новатэк ао; ISIN RU000A0DKVS5; Дата Фиксации 28/04/2025; Кол-во 7; Ставка Выплаты 46.6500000000; Курс конвертации 1.00</t>
  </si>
  <si>
    <t>Дивиденды ТКСХолд ао; ISIN RU000A107UL4; Дата Фиксации 16/05/2025; Кол-во 1; Ставка Выплаты 32; Курс конвертации 1.0000; Налог у</t>
  </si>
  <si>
    <t>Амортизация ГазпромКP3</t>
  </si>
  <si>
    <t>ао ПАО Банк ВТБ</t>
  </si>
  <si>
    <t>Т-Технологии МКПАО ао</t>
  </si>
  <si>
    <t>Полюс ПАО ао</t>
  </si>
  <si>
    <t>Ростелеком (ПАО) ао.</t>
  </si>
  <si>
    <t>АФК "Система" ПАО ао</t>
  </si>
  <si>
    <t>Дивиденды Татнфт 3ап; ISIN RU0006944147; Дата Фиксации 02/06/2025; Кол-во 10; Ставка Выплаты 43.1100000000; Курс конвертации 1.0</t>
  </si>
  <si>
    <t>Дивиденды Татнфт 3ао; ISIN RU0009033591; Дата Фиксации 02/06/2025; Кол-во 28; Ставка Выплаты 43.1100000000; Курс конвертации 1.0</t>
  </si>
  <si>
    <t>Газпром нефть ПАО ао</t>
  </si>
  <si>
    <t>Дивиденды ИнтерРАОао; ISIN RU000A0JPNM1; Дата Фиксации 09/06/2025; Кол-во 700; Ставка Выплаты 0.3537565169; Курс конвертации 1.0</t>
  </si>
  <si>
    <t>Дивиденды Совкомбанк; ISIN RU000A0ZZAC4; Дата Фиксации 08/07/2025; Кол-во 100; Ставка Выплаты 0.3500000000; Курс конвертации 1.0</t>
  </si>
  <si>
    <t>Дивиденды Газпрнефть; ISIN RU0009062467; Дата Фиксации 08/07/2025; Кол-во 5; Ставка Выплаты 27.2100000000; Курс конвертации 1.00</t>
  </si>
  <si>
    <t>Дивиденды МТС-ао; ISIN RU0007775219; Дата Фиксации 07/07/2025; Кол-во 70; Ставка Выплаты 35; Курс конвертации 1.0000; Налог удер</t>
  </si>
  <si>
    <t>Дивиденды ТКСХолд ао; ISIN RU000A107UL4; Дата Фиксации 17/07/2025; Кол-во 4; Ставка Выплаты 33; Курс конвертации 1.0000; Налог у</t>
  </si>
  <si>
    <t>Дивиденды ВТБ ао; ISIN RU000A0JP5V6; Дата Фиксации 11/07/2025; Кол-во 26; Ставка Выплаты 25.5800000000; Курс конвертации 1.0000;</t>
  </si>
  <si>
    <t>Дивиденды МосБиржа; ISIN RU000A0JR4A1; Дата Фиксации 10/07/2025; Кол-во 20; Ставка Выплаты 26.1100000000; Курс конвертации 1.000</t>
  </si>
  <si>
    <t>Дивиденды Аэрофлот; ISIN RU0009062285; Дата Фиксации 18/07/2025; Кол-во 20; Ставка Выплаты 5.2700000000; Курс конвертации 1.0000</t>
  </si>
  <si>
    <t>Дивиденды Сургнфгз-п; ISIN RU0009029524; Дата Фиксации 17/07/2025; Кол-во 170; Ставка Выплаты 8.5000000000; Курс конвертации 1.0</t>
  </si>
  <si>
    <t>Дивиденды Сбербанк; ISIN RU0009029540; Дата Фиксации 18/07/2025; Кол-во 20; Ставка Выплаты 34.8400000000; Курс конвертации 1.000</t>
  </si>
  <si>
    <t>Дивиденды Сбербанк-п; ISIN RU0009029557; Дата Фиксации 18/07/2025; Кол-во 120; Ставка Выплаты 34.8400000000; Курс конвертации 1.</t>
  </si>
  <si>
    <t>Дивиденды Роснефть; ISIN RU000A0J2Q06; Дата Фиксации 20/07/2025; Кол-во 16; Ставка Выплаты 14.6800000000; Курс конвертации 1.000</t>
  </si>
  <si>
    <t>Транснефть ПАО акц.пр.</t>
  </si>
  <si>
    <t>БПИФ ДОХОДЪ Инд дивид акций</t>
  </si>
  <si>
    <t>Дивиденды Ростел -ао; ISIN RU0008943394; Дата Фиксации 13/08/2025; Кол-во 20; Ставка Выплаты 2.7100000000; Курс конвертации 1.00</t>
  </si>
  <si>
    <t>Корпоративный центр ИКС 5</t>
  </si>
  <si>
    <t>ПИК СЗ (ПАО) ао</t>
  </si>
  <si>
    <t>Дивиденды ЯНДЕКС; ISIN RU000A107T19; Дата Фиксации 29/09/2025; Кол-во 2; Ставка Выплаты 80; Курс конвертации 1.0000; Налог удерж</t>
  </si>
  <si>
    <t>Дивиденды HEAD; ISIN RU000A107662; Дата Фиксации 27/09/2025; Кол-во 1; Ставка Выплаты 233; Курс конвертации 1.0000; Налог удержа</t>
  </si>
  <si>
    <t>Зачисление д/с (купон 12 по 26232)</t>
  </si>
  <si>
    <t>Дивиденды ТКСХолд ао; ISIN RU000A107UL4; Дата Фиксации 06/10/2025; Кол-во 4; Ставка Выплаты 35; Курс конвертации 1.0000; Налог у</t>
  </si>
  <si>
    <t>Дивиденды Полюс_ао; ISIN RU000A0JNAA8; Дата Фиксации 13/10/2025; Кол-во 4; Ставка Выплаты 70.8500000000; Курс конвертации 1.0000</t>
  </si>
  <si>
    <t>Дивиденды Новатэк ао; ISIN RU000A0DKVS5; Дата Фиксации 06/10/2025; Кол-во 9; Ставка Выплаты 35.5000000000; Курс конвертации 1.00</t>
  </si>
  <si>
    <t>Дивиденды Газпрнефть; ISIN RU0009062467; Дата Фиксации 13/10/2025; Кол-во 18; Ставка Выплаты 17.3000000000; Курс конвертации 1.0</t>
  </si>
  <si>
    <t>Дивиденды Татнфт 3ао; ISIN RU0009033591; Дата Фиксации 14/10/2025; Кол-во 28; Ставка Выплаты 14.3500000000; Курс конвертации 1.0</t>
  </si>
  <si>
    <t>Дивиденды Татнфт 3ап; ISIN RU0006944147; Дата Фиксации 14/10/2025; Кол-во 10; Ставка Выплаты 14.3500000000; Курс конвертации 1.0</t>
  </si>
  <si>
    <t>Дивиденд PLZL:moex</t>
  </si>
  <si>
    <t>Списание д/с. Налог на доходы физ. лиц. по итогам года</t>
  </si>
  <si>
    <t>Дивиденд T:moex</t>
  </si>
  <si>
    <t>Выплата дивидендов КЦ ИКС 5. Налог удержан.</t>
  </si>
  <si>
    <t>Выплата дивидендов ЛУКОЙЛ. Налог удержан.</t>
  </si>
  <si>
    <t>Выплата дивидендов Татнфт 3ао. Налог удержан.</t>
  </si>
  <si>
    <t>Выплата дивидендов Татнфт 3ап. Налог удержан.</t>
  </si>
  <si>
    <t>Выплата дивидендов Роснефть. Налог удержан.</t>
  </si>
  <si>
    <t>МКПАО Озон</t>
  </si>
  <si>
    <t>Выплата купонов 26232, номер купона 13</t>
  </si>
  <si>
    <t>Выплата дивидендов Новатэк. Налог удержан.</t>
  </si>
  <si>
    <t>Выплата дивидендов Яндекс. Налог удержан.</t>
  </si>
  <si>
    <t>ПАО ДОМ.РФ</t>
  </si>
  <si>
    <t>Выплата дивидендов Хэдхантер МКПАО. Налог удержан.</t>
  </si>
  <si>
    <t>Выплата дивидендов Полюс. Налог удержан.</t>
  </si>
  <si>
    <t>Выплата дивидендов Т-технологии. Налог удержан.</t>
  </si>
  <si>
    <t>Выплата дивидендов Озон. Налог удержан.</t>
  </si>
  <si>
    <t>Выплата дивидендов Интер РАО. Налог удержан.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</si>
  <si>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</si>
  <si>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</si>
  <si>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</si>
  <si>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</si>
  <si>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</si>
  <si>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</si>
  <si>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</si>
  <si>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</si>
  <si>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</si>
  <si>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</si>
  <si>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</si>
  <si>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Брокерский</t>
  </si>
  <si>
    <t>Купон</t>
  </si>
  <si>
    <t>ОФЗ 26220</t>
  </si>
  <si>
    <t>ОФЗ 25083</t>
  </si>
  <si>
    <t>ОФЗ 29012</t>
  </si>
  <si>
    <t>ОФЗ 26211</t>
  </si>
  <si>
    <t>МГор72-об</t>
  </si>
  <si>
    <t>РСХБ Б03RP</t>
  </si>
  <si>
    <t>ГазпромКP3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</si>
  <si>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</si>
  <si>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</si>
  <si>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</si>
  <si>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</si>
  <si>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</si>
  <si>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</si>
  <si>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</si>
  <si>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</si>
  <si>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</si>
  <si>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</si>
  <si>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</si>
  <si>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</si>
  <si>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</si>
  <si>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</si>
  <si>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</si>
  <si>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</si>
  <si>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Yandex clA</t>
  </si>
  <si>
    <t>iFXIT ETF</t>
  </si>
  <si>
    <t>FXRU ETF</t>
  </si>
  <si>
    <t>FXUS ETF</t>
  </si>
  <si>
    <t>ПИК ао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</si>
</sst>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11</v>
      </c>
      <c r="F2" s="6" t="n">
        <v>4396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-0.1772</v>
      </c>
      <c r="L2" s="6" t="n">
        <v>5920.21</v>
      </c>
      <c r="M2" s="17" t="n">
        <v>14.36</v>
      </c>
      <c r="N2" s="16"/>
      <c r="O2" s="16" t="s">
        <v>20</v>
      </c>
      <c r="P2" s="17" t="n">
        <v>0.214475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130</v>
      </c>
      <c r="F3" s="6" t="n">
        <v>292.04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0.2159</v>
      </c>
      <c r="L3" s="6" t="n">
        <v>193.56</v>
      </c>
      <c r="M3" s="17" t="n">
        <v>11.28</v>
      </c>
      <c r="N3" s="16"/>
      <c r="O3" s="16" t="s">
        <v>23</v>
      </c>
      <c r="P3" s="17" t="n">
        <v>26.8175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5</v>
      </c>
      <c r="F4" s="6" t="n">
        <v>3553.5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-0.1621</v>
      </c>
      <c r="L4" s="6" t="n">
        <v>4213.06</v>
      </c>
      <c r="M4" s="17" t="n">
        <v>5.28</v>
      </c>
      <c r="N4" s="16"/>
      <c r="O4" s="16" t="s">
        <v>26</v>
      </c>
      <c r="P4" s="17" t="n">
        <v>53.607737927139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57</v>
      </c>
      <c r="F5" s="6" t="n">
        <v>251.04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-0.1646</v>
      </c>
      <c r="L5" s="6" t="n">
        <v>307.54</v>
      </c>
      <c r="M5" s="17" t="n">
        <v>4.25</v>
      </c>
      <c r="N5" s="16"/>
      <c r="O5" s="16" t="s">
        <v>29</v>
      </c>
      <c r="P5" s="17" t="n">
        <v>94.1009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28</v>
      </c>
      <c r="F6" s="6" t="n">
        <v>462.5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0.104</v>
      </c>
      <c r="L6" s="6" t="n">
        <v>485.85</v>
      </c>
      <c r="M6" s="17" t="n">
        <v>3.85</v>
      </c>
      <c r="N6" s="16"/>
      <c r="O6" s="16" t="s">
        <v>32</v>
      </c>
      <c r="P6" s="17" t="n">
        <v>11.1616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32</v>
      </c>
      <c r="F7" s="6" t="n">
        <v>397.3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-0.2731</v>
      </c>
      <c r="L7" s="6" t="n">
        <v>511.23</v>
      </c>
      <c r="M7" s="17" t="n">
        <v>3.78</v>
      </c>
      <c r="N7" s="16"/>
      <c r="O7" s="16" t="s">
        <v>35</v>
      </c>
      <c r="P7" s="17" t="n">
        <v>86.5906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70</v>
      </c>
      <c r="F8" s="6" t="n">
        <v>179.55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0.0326</v>
      </c>
      <c r="L8" s="6" t="n">
        <v>272.02</v>
      </c>
      <c r="M8" s="17" t="n">
        <v>3.73</v>
      </c>
      <c r="N8" s="16"/>
      <c r="O8" s="16" t="s">
        <v>38</v>
      </c>
      <c r="P8" s="17" t="n">
        <v>101.5412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110</v>
      </c>
      <c r="F9" s="6" t="n">
        <v>110.28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-0.0896</v>
      </c>
      <c r="L9" s="6" t="n">
        <v>122.62</v>
      </c>
      <c r="M9" s="17" t="n">
        <v>3.6</v>
      </c>
      <c r="N9" s="16"/>
      <c r="O9" s="16" t="s">
        <v>41</v>
      </c>
      <c r="P9" s="17" t="n">
        <v>10091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13</v>
      </c>
      <c r="F10" s="6" t="n">
        <v>912.4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-0.062</v>
      </c>
      <c r="L10" s="6" t="n">
        <v>1054.82</v>
      </c>
      <c r="M10" s="17" t="n">
        <v>3.52</v>
      </c>
      <c r="N10" s="16"/>
      <c r="O10" s="16" t="s">
        <v>44</v>
      </c>
      <c r="P10" s="17" t="n">
        <v>9.6887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36</v>
      </c>
      <c r="F11" s="6" t="n">
        <v>291.73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0.1374</v>
      </c>
      <c r="L11" s="6" t="n">
        <v>250.52</v>
      </c>
      <c r="M11" s="17" t="n">
        <v>3.12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280</v>
      </c>
      <c r="F12" s="6" t="n">
        <v>36.045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-0.102</v>
      </c>
      <c r="L12" s="6" t="n">
        <v>45.94</v>
      </c>
      <c r="M12" s="17" t="n">
        <v>3</v>
      </c>
      <c r="N12" s="16"/>
      <c r="O12" s="16" t="s">
        <v>50</v>
      </c>
      <c r="P12" s="17" t="n">
        <v>0.1655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149</v>
      </c>
      <c r="F13" s="6" t="n">
        <v>65.33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-0.3068</v>
      </c>
      <c r="L13" s="6" t="n">
        <v>82.87</v>
      </c>
      <c r="M13" s="17" t="n">
        <v>2.89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17</v>
      </c>
      <c r="C14" s="16" t="s">
        <v>54</v>
      </c>
      <c r="D14" s="16" t="s">
        <v>19</v>
      </c>
      <c r="E14" s="7" t="n">
        <v>3</v>
      </c>
      <c r="F14" s="6" t="n">
        <v>3221.5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-0.238</v>
      </c>
      <c r="L14" s="6" t="n">
        <v>4112.36</v>
      </c>
      <c r="M14" s="17" t="n">
        <v>2.87</v>
      </c>
      <c r="N14" s="16"/>
      <c r="O14" s="16" t="s">
        <v>55</v>
      </c>
      <c r="P14" s="17" t="n">
        <v>146</v>
      </c>
      <c r="Q14" s="6" t="s">
        <f>=P14/$P$13</f>
      </c>
    </row>
    <row collapsed="false" customFormat="false" customHeight="false" hidden="false" ht="12.1" outlineLevel="0" r="15">
      <c r="A15" s="16" t="s">
        <v>56</v>
      </c>
      <c r="B15" s="16" t="s">
        <v>17</v>
      </c>
      <c r="C15" s="16" t="s">
        <v>57</v>
      </c>
      <c r="D15" s="16" t="s">
        <v>19</v>
      </c>
      <c r="E15" s="7" t="n">
        <v>4</v>
      </c>
      <c r="F15" s="6" t="n">
        <v>1912.5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-0.283</v>
      </c>
      <c r="L15" s="6" t="n">
        <v>2774.87</v>
      </c>
      <c r="M15" s="17" t="n">
        <v>2.27</v>
      </c>
      <c r="N15" s="16"/>
      <c r="O15" s="16" t="s">
        <v>58</v>
      </c>
      <c r="P15" s="17" t="n">
        <v>1.567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17</v>
      </c>
      <c r="C16" s="16" t="s">
        <v>60</v>
      </c>
      <c r="D16" s="16" t="s">
        <v>19</v>
      </c>
      <c r="E16" s="7" t="n">
        <v>24</v>
      </c>
      <c r="F16" s="6" t="n">
        <v>310.1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-0.2599</v>
      </c>
      <c r="L16" s="6" t="n">
        <v>493.45</v>
      </c>
      <c r="M16" s="17" t="n">
        <v>2.21</v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17</v>
      </c>
      <c r="C17" s="16" t="s">
        <v>63</v>
      </c>
      <c r="D17" s="16" t="s">
        <v>19</v>
      </c>
      <c r="E17" s="7" t="n">
        <v>6</v>
      </c>
      <c r="F17" s="6" t="n">
        <v>1229.6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-0.3643</v>
      </c>
      <c r="L17" s="6" t="n">
        <v>1867.98</v>
      </c>
      <c r="M17" s="17" t="n">
        <v>2.19</v>
      </c>
      <c r="N17" s="16"/>
      <c r="O17" s="16" t="s">
        <v>64</v>
      </c>
      <c r="P17" s="17" t="n">
        <v>75.93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10</v>
      </c>
      <c r="F18" s="6" t="n">
        <v>439.7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0.1603</v>
      </c>
      <c r="L18" s="6" t="n">
        <v>408.78</v>
      </c>
      <c r="M18" s="17" t="n">
        <v>1.31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20</v>
      </c>
      <c r="F19" s="6" t="n">
        <v>146.81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0.1554</v>
      </c>
      <c r="L19" s="6" t="n">
        <v>100.32</v>
      </c>
      <c r="M19" s="17" t="n">
        <v>0.87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1200</v>
      </c>
      <c r="F20" s="6" t="n">
        <v>2.337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-0.2363</v>
      </c>
      <c r="L20" s="6" t="n">
        <v>3.32</v>
      </c>
      <c r="M20" s="17" t="n">
        <v>0.83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19</v>
      </c>
      <c r="E21" s="7" t="n">
        <v>1</v>
      </c>
      <c r="F21" s="6" t="n">
        <v>2623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-0.1002</v>
      </c>
      <c r="L21" s="6" t="n">
        <v>3202.88</v>
      </c>
      <c r="M21" s="17" t="n">
        <v>0.78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19</v>
      </c>
      <c r="E22" s="7" t="n">
        <v>100</v>
      </c>
      <c r="F22" s="6" t="n">
        <v>23.53</v>
      </c>
      <c r="G22" s="17" t="n">
        <v>0</v>
      </c>
      <c r="H22" s="6" t="n">
        <v>0</v>
      </c>
      <c r="I22" s="16"/>
      <c r="J22" s="6" t="s">
        <f>=E22*F22*Портфель!$Q$13</f>
      </c>
      <c r="K22" s="9" t="n">
        <v>-0.3184</v>
      </c>
      <c r="L22" s="6" t="n">
        <v>34.56</v>
      </c>
      <c r="M22" s="17" t="n">
        <v>0.7</v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17</v>
      </c>
      <c r="C23" s="16" t="s">
        <v>76</v>
      </c>
      <c r="D23" s="16" t="s">
        <v>19</v>
      </c>
      <c r="E23" s="7" t="n">
        <v>300</v>
      </c>
      <c r="F23" s="6" t="n">
        <v>7.626</v>
      </c>
      <c r="G23" s="17" t="n">
        <v>0</v>
      </c>
      <c r="H23" s="6" t="n">
        <v>0</v>
      </c>
      <c r="I23" s="16"/>
      <c r="J23" s="6" t="s">
        <f>=E23*F23*Портфель!$Q$13</f>
      </c>
      <c r="K23" s="9" t="n">
        <v>0.0389</v>
      </c>
      <c r="L23" s="6" t="n">
        <v>7.41</v>
      </c>
      <c r="M23" s="17" t="n">
        <v>0.68</v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77</v>
      </c>
      <c r="B24" s="16" t="s">
        <v>17</v>
      </c>
      <c r="C24" s="16" t="s">
        <v>78</v>
      </c>
      <c r="D24" s="16" t="s">
        <v>19</v>
      </c>
      <c r="E24" s="7" t="n">
        <v>1</v>
      </c>
      <c r="F24" s="6" t="n">
        <v>2182.1</v>
      </c>
      <c r="G24" s="17" t="n">
        <v>0</v>
      </c>
      <c r="H24" s="6" t="n">
        <v>0</v>
      </c>
      <c r="I24" s="16"/>
      <c r="J24" s="6" t="s">
        <f>=E24*F24*Портфель!$Q$13</f>
      </c>
      <c r="K24" s="9" t="n">
        <v>-0.0191</v>
      </c>
      <c r="L24" s="6" t="n">
        <v>2224.6</v>
      </c>
      <c r="M24" s="17" t="n">
        <v>0.65</v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79</v>
      </c>
      <c r="B25" s="16" t="s">
        <v>17</v>
      </c>
      <c r="C25" s="16" t="s">
        <v>80</v>
      </c>
      <c r="D25" s="16" t="s">
        <v>19</v>
      </c>
      <c r="E25" s="7" t="n">
        <v>4</v>
      </c>
      <c r="F25" s="6" t="n">
        <v>542</v>
      </c>
      <c r="G25" s="17" t="n">
        <v>0</v>
      </c>
      <c r="H25" s="6" t="n">
        <v>0</v>
      </c>
      <c r="I25" s="16"/>
      <c r="J25" s="6" t="s">
        <f>=E25*F25*Портфель!$Q$13</f>
      </c>
      <c r="K25" s="9" t="n">
        <v>-0.4506</v>
      </c>
      <c r="L25" s="6" t="n">
        <v>997.59</v>
      </c>
      <c r="M25" s="17" t="n">
        <v>0.64</v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81</v>
      </c>
      <c r="B26" s="16" t="s">
        <v>17</v>
      </c>
      <c r="C26" s="16" t="s">
        <v>82</v>
      </c>
      <c r="D26" s="16" t="s">
        <v>19</v>
      </c>
      <c r="E26" s="7" t="n">
        <v>200</v>
      </c>
      <c r="F26" s="6" t="n">
        <v>10.115</v>
      </c>
      <c r="G26" s="17" t="n">
        <v>0</v>
      </c>
      <c r="H26" s="6" t="n">
        <v>0</v>
      </c>
      <c r="I26" s="16"/>
      <c r="J26" s="6" t="s">
        <f>=E26*F26*Портфель!$Q$13</f>
      </c>
      <c r="K26" s="9" t="n">
        <v>-0.3378</v>
      </c>
      <c r="L26" s="6" t="n">
        <v>13.42</v>
      </c>
      <c r="M26" s="17" t="n">
        <v>0.6</v>
      </c>
      <c r="N26" s="16"/>
      <c r="O26" s="16"/>
      <c r="P26" s="17"/>
      <c r="Q26" s="17"/>
    </row>
    <row collapsed="false" customFormat="false" customHeight="false" hidden="false" ht="12.1" outlineLevel="0" r="27">
      <c r="A27" s="16" t="s">
        <v>83</v>
      </c>
      <c r="B27" s="16" t="s">
        <v>17</v>
      </c>
      <c r="C27" s="16" t="s">
        <v>84</v>
      </c>
      <c r="D27" s="16" t="s">
        <v>19</v>
      </c>
      <c r="E27" s="7" t="n">
        <v>30</v>
      </c>
      <c r="F27" s="6" t="n">
        <v>58.2</v>
      </c>
      <c r="G27" s="17" t="n">
        <v>0</v>
      </c>
      <c r="H27" s="6" t="n">
        <v>0</v>
      </c>
      <c r="I27" s="16"/>
      <c r="J27" s="6" t="s">
        <f>=E27*F27*Портфель!$Q$13</f>
      </c>
      <c r="K27" s="9" t="n">
        <v>-0.1054</v>
      </c>
      <c r="L27" s="6" t="n">
        <v>111.98</v>
      </c>
      <c r="M27" s="17" t="n">
        <v>0.52</v>
      </c>
      <c r="N27" s="16"/>
      <c r="O27" s="16"/>
      <c r="P27" s="17"/>
      <c r="Q27" s="17"/>
    </row>
    <row collapsed="false" customFormat="false" customHeight="false" hidden="false" ht="12.1" outlineLevel="0" r="28">
      <c r="A28" s="16" t="s">
        <v>85</v>
      </c>
      <c r="B28" s="16" t="s">
        <v>17</v>
      </c>
      <c r="C28" s="16" t="s">
        <v>86</v>
      </c>
      <c r="D28" s="16" t="s">
        <v>19</v>
      </c>
      <c r="E28" s="7" t="n">
        <v>40</v>
      </c>
      <c r="F28" s="6" t="n">
        <v>36.67</v>
      </c>
      <c r="G28" s="17" t="n">
        <v>0</v>
      </c>
      <c r="H28" s="6" t="n">
        <v>0</v>
      </c>
      <c r="I28" s="16"/>
      <c r="J28" s="6" t="s">
        <f>=E28*F28*Портфель!$Q$13</f>
      </c>
      <c r="K28" s="9" t="n">
        <v>-0.4411</v>
      </c>
      <c r="L28" s="6" t="n">
        <v>63.13</v>
      </c>
      <c r="M28" s="17" t="n">
        <v>0.44</v>
      </c>
      <c r="N28" s="16"/>
      <c r="O28" s="16"/>
      <c r="P28" s="17"/>
      <c r="Q28" s="17"/>
    </row>
    <row collapsed="false" customFormat="false" customHeight="false" hidden="false" ht="12.1" outlineLevel="0" r="29">
      <c r="A29" s="16" t="s">
        <v>87</v>
      </c>
      <c r="B29" s="16" t="s">
        <v>17</v>
      </c>
      <c r="C29" s="16" t="s">
        <v>88</v>
      </c>
      <c r="D29" s="16" t="s">
        <v>19</v>
      </c>
      <c r="E29" s="7" t="n">
        <v>30</v>
      </c>
      <c r="F29" s="6" t="n">
        <v>41.05</v>
      </c>
      <c r="G29" s="17" t="n">
        <v>0</v>
      </c>
      <c r="H29" s="6" t="n">
        <v>0</v>
      </c>
      <c r="I29" s="16"/>
      <c r="J29" s="6" t="s">
        <f>=E29*F29*Портфель!$Q$13</f>
      </c>
      <c r="K29" s="9" t="n">
        <v>-0.2655</v>
      </c>
      <c r="L29" s="6" t="n">
        <v>56.87</v>
      </c>
      <c r="M29" s="17" t="n">
        <v>0.37</v>
      </c>
      <c r="N29" s="16"/>
      <c r="O29" s="16"/>
      <c r="P29" s="17"/>
      <c r="Q29" s="17"/>
    </row>
    <row collapsed="false" customFormat="false" customHeight="false" hidden="false" ht="12.1" outlineLevel="0" r="30">
      <c r="A30" s="16" t="s">
        <v>89</v>
      </c>
      <c r="B30" s="16" t="s">
        <v>17</v>
      </c>
      <c r="C30" s="16" t="s">
        <v>90</v>
      </c>
      <c r="D30" s="16" t="s">
        <v>19</v>
      </c>
      <c r="E30" s="7" t="n">
        <v>1</v>
      </c>
      <c r="F30" s="6" t="n">
        <v>1233.2</v>
      </c>
      <c r="G30" s="17" t="n">
        <v>0</v>
      </c>
      <c r="H30" s="6" t="n">
        <v>0</v>
      </c>
      <c r="I30" s="16"/>
      <c r="J30" s="6" t="s">
        <f>=E30*F30*Портфель!$Q$13</f>
      </c>
      <c r="K30" s="9" t="n">
        <v>-0.0532</v>
      </c>
      <c r="L30" s="6" t="n">
        <v>1302.38</v>
      </c>
      <c r="M30" s="17" t="n">
        <v>0.37</v>
      </c>
      <c r="N30" s="16"/>
      <c r="O30" s="16"/>
      <c r="P30" s="17"/>
      <c r="Q30" s="17"/>
    </row>
    <row collapsed="false" customFormat="false" customHeight="false" hidden="false" ht="12.1" outlineLevel="0" r="31">
      <c r="A31" s="16" t="s">
        <v>91</v>
      </c>
      <c r="B31" s="16" t="s">
        <v>17</v>
      </c>
      <c r="C31" s="16" t="s">
        <v>92</v>
      </c>
      <c r="D31" s="16" t="s">
        <v>19</v>
      </c>
      <c r="E31" s="7" t="n">
        <v>60</v>
      </c>
      <c r="F31" s="6" t="n">
        <v>16.075</v>
      </c>
      <c r="G31" s="17" t="n">
        <v>0</v>
      </c>
      <c r="H31" s="6" t="n">
        <v>0</v>
      </c>
      <c r="I31" s="16"/>
      <c r="J31" s="6" t="s">
        <f>=E31*F31*Портфель!$Q$13</f>
      </c>
      <c r="K31" s="9" t="n">
        <v>-0.5046</v>
      </c>
      <c r="L31" s="6" t="n">
        <v>32.41</v>
      </c>
      <c r="M31" s="17" t="n">
        <v>0.29</v>
      </c>
      <c r="N31" s="16"/>
      <c r="O31" s="16"/>
      <c r="P31" s="17"/>
      <c r="Q31" s="17"/>
    </row>
    <row collapsed="false" customFormat="false" customHeight="false" hidden="false" ht="12.1" outlineLevel="0" r="32">
      <c r="A32" s="16" t="s">
        <v>93</v>
      </c>
      <c r="B32" s="16" t="s">
        <v>17</v>
      </c>
      <c r="C32" s="16" t="s">
        <v>94</v>
      </c>
      <c r="D32" s="16" t="s">
        <v>19</v>
      </c>
      <c r="E32" s="7" t="n">
        <v>100</v>
      </c>
      <c r="F32" s="6" t="n">
        <v>9.526</v>
      </c>
      <c r="G32" s="17" t="n">
        <v>0</v>
      </c>
      <c r="H32" s="6" t="n">
        <v>0</v>
      </c>
      <c r="I32" s="16"/>
      <c r="J32" s="6" t="s">
        <f>=E32*F32*Портфель!$Q$13</f>
      </c>
      <c r="K32" s="9" t="n">
        <v>-0.3401</v>
      </c>
      <c r="L32" s="6" t="n">
        <v>14.92</v>
      </c>
      <c r="M32" s="17" t="n">
        <v>0.28</v>
      </c>
      <c r="N32" s="16"/>
      <c r="O32" s="16"/>
      <c r="P32" s="17"/>
      <c r="Q32" s="17"/>
    </row>
    <row collapsed="false" customFormat="false" customHeight="false" hidden="false" ht="12.1" outlineLevel="0" r="33">
      <c r="A33" s="16" t="s">
        <v>95</v>
      </c>
      <c r="B33" s="16" t="s">
        <v>17</v>
      </c>
      <c r="C33" s="16" t="s">
        <v>96</v>
      </c>
      <c r="D33" s="16" t="s">
        <v>19</v>
      </c>
      <c r="E33" s="7" t="n">
        <v>50</v>
      </c>
      <c r="F33" s="6" t="n">
        <v>18.33</v>
      </c>
      <c r="G33" s="17" t="n">
        <v>0</v>
      </c>
      <c r="H33" s="6" t="n">
        <v>0</v>
      </c>
      <c r="I33" s="16"/>
      <c r="J33" s="6" t="s">
        <f>=E33*F33*Портфель!$Q$13</f>
      </c>
      <c r="K33" s="9" t="n">
        <v>-0.4982</v>
      </c>
      <c r="L33" s="6" t="n">
        <v>63.39</v>
      </c>
      <c r="M33" s="17" t="n">
        <v>0.27</v>
      </c>
      <c r="N33" s="16"/>
      <c r="O33" s="16"/>
      <c r="P33" s="17"/>
      <c r="Q33" s="17"/>
    </row>
    <row collapsed="false" customFormat="false" customHeight="false" hidden="false" ht="12.1" outlineLevel="0" r="34">
      <c r="A34" s="16"/>
      <c r="B34" s="16"/>
      <c r="C34" s="16"/>
      <c r="D34" s="16"/>
      <c r="E34" s="7"/>
      <c r="F34" s="6"/>
      <c r="G34" s="4"/>
      <c r="H34" s="4" t="s">
        <v>97</v>
      </c>
      <c r="I34" s="4"/>
      <c r="J34" s="5" t="s">
        <f>=SUM(J2:J33)</f>
      </c>
      <c r="K34" s="4"/>
      <c r="L34" s="4"/>
      <c r="M34" s="10" t="s">
        <f>=J34/J42</f>
      </c>
      <c r="N34" s="16"/>
      <c r="O34" s="16"/>
      <c r="P34" s="17"/>
      <c r="Q34" s="17"/>
    </row>
    <row collapsed="false" customFormat="false" customHeight="false" hidden="false" ht="12.1" outlineLevel="0" r="35">
      <c r="A35" s="16" t="s">
        <v>98</v>
      </c>
      <c r="B35" s="16" t="s">
        <v>99</v>
      </c>
      <c r="C35" s="16" t="s">
        <v>100</v>
      </c>
      <c r="D35" s="16" t="s">
        <v>19</v>
      </c>
      <c r="E35" s="7" t="n">
        <v>19</v>
      </c>
      <c r="F35" s="6" t="n">
        <v>971.4</v>
      </c>
      <c r="G35" s="17" t="n">
        <v>0</v>
      </c>
      <c r="H35" s="6" t="n">
        <v>0</v>
      </c>
      <c r="I35" s="16"/>
      <c r="J35" s="6" t="s">
        <f>=E35*F35*Портфель!$Q$13</f>
      </c>
      <c r="K35" s="9" t="n">
        <v>-0.0036</v>
      </c>
      <c r="L35" s="6" t="n">
        <v>979.58</v>
      </c>
      <c r="M35" s="17" t="n">
        <v>5.48</v>
      </c>
      <c r="N35" s="16"/>
      <c r="O35" s="16"/>
      <c r="P35" s="17"/>
      <c r="Q35" s="17"/>
    </row>
    <row collapsed="false" customFormat="false" customHeight="false" hidden="false" ht="12.1" outlineLevel="0" r="36">
      <c r="A36" s="16" t="s">
        <v>101</v>
      </c>
      <c r="B36" s="16" t="s">
        <v>99</v>
      </c>
      <c r="C36" s="16" t="s">
        <v>102</v>
      </c>
      <c r="D36" s="16" t="s">
        <v>19</v>
      </c>
      <c r="E36" s="7" t="n">
        <v>5</v>
      </c>
      <c r="F36" s="6" t="n">
        <v>1669.4</v>
      </c>
      <c r="G36" s="17" t="n">
        <v>0</v>
      </c>
      <c r="H36" s="6" t="n">
        <v>0</v>
      </c>
      <c r="I36" s="16"/>
      <c r="J36" s="6" t="s">
        <f>=E36*F36*Портфель!$Q$13</f>
      </c>
      <c r="K36" s="9" t="n">
        <v>0.1646</v>
      </c>
      <c r="L36" s="6" t="n">
        <v>1050.95</v>
      </c>
      <c r="M36" s="17" t="n">
        <v>2.48</v>
      </c>
      <c r="N36" s="16"/>
      <c r="O36" s="16"/>
      <c r="P36" s="17"/>
      <c r="Q36" s="17"/>
    </row>
    <row collapsed="false" customFormat="false" customHeight="false" hidden="false" ht="12.1" outlineLevel="0" r="37">
      <c r="A37" s="16"/>
      <c r="B37" s="16"/>
      <c r="C37" s="16"/>
      <c r="D37" s="16"/>
      <c r="E37" s="7"/>
      <c r="F37" s="6"/>
      <c r="G37" s="4"/>
      <c r="H37" s="4" t="s">
        <v>103</v>
      </c>
      <c r="I37" s="4"/>
      <c r="J37" s="5" t="s">
        <f>=SUM(J35:J36)</f>
      </c>
      <c r="K37" s="4"/>
      <c r="L37" s="4"/>
      <c r="M37" s="10" t="s">
        <f>=J37/J42</f>
      </c>
      <c r="N37" s="16"/>
      <c r="O37" s="16"/>
      <c r="P37" s="17"/>
      <c r="Q37" s="17"/>
    </row>
    <row collapsed="false" customFormat="false" customHeight="false" hidden="false" ht="12.1" outlineLevel="0" r="38">
      <c r="A38" s="16" t="s">
        <v>104</v>
      </c>
      <c r="B38" s="16" t="s">
        <v>105</v>
      </c>
      <c r="C38" s="16" t="s">
        <v>106</v>
      </c>
      <c r="D38" s="16" t="s">
        <v>19</v>
      </c>
      <c r="E38" s="7" t="n">
        <v>15</v>
      </c>
      <c r="F38" s="6" t="n">
        <v>91.402</v>
      </c>
      <c r="G38" s="17" t="n">
        <v>1000</v>
      </c>
      <c r="H38" s="6" t="n">
        <v>15.78</v>
      </c>
      <c r="I38" s="16" t="s">
        <v>107</v>
      </c>
      <c r="J38" s="6" t="s">
        <f>=E38*((F38/100*G38)*Портфель!$Q$13 + H38*Портфель!$Q$13) </f>
      </c>
      <c r="K38" s="9" t="n">
        <v>0.062</v>
      </c>
      <c r="L38" s="6" t="n">
        <v>937.81</v>
      </c>
      <c r="M38" s="17" t="n">
        <v>4.14</v>
      </c>
      <c r="N38" s="16"/>
      <c r="O38" s="16"/>
      <c r="P38" s="17"/>
      <c r="Q38" s="17"/>
    </row>
    <row collapsed="false" customFormat="false" customHeight="false" hidden="false" ht="12.1" outlineLevel="0" r="39">
      <c r="A39" s="16"/>
      <c r="B39" s="16"/>
      <c r="C39" s="16"/>
      <c r="D39" s="16"/>
      <c r="E39" s="7"/>
      <c r="F39" s="6"/>
      <c r="G39" s="4"/>
      <c r="H39" s="4" t="s">
        <v>108</v>
      </c>
      <c r="I39" s="4"/>
      <c r="J39" s="5" t="s">
        <f>=SUM(J38:J38)</f>
      </c>
      <c r="K39" s="4"/>
      <c r="L39" s="4"/>
      <c r="M39" s="10" t="s">
        <f>=J39/J42</f>
      </c>
      <c r="N39" s="16"/>
      <c r="O39" s="16"/>
      <c r="P39" s="17"/>
      <c r="Q39" s="17"/>
    </row>
    <row collapsed="false" customFormat="false" customHeight="false" hidden="false" ht="12.1" outlineLevel="0" r="40">
      <c r="A40" s="16" t="s">
        <v>19</v>
      </c>
      <c r="B40" s="16" t="s">
        <v>3</v>
      </c>
      <c r="C40" s="16" t="s">
        <v>109</v>
      </c>
      <c r="D40" s="16" t="s">
        <v>19</v>
      </c>
      <c r="E40" s="7" t="n">
        <v>20592.99</v>
      </c>
      <c r="F40" s="6" t="n">
        <v>1</v>
      </c>
      <c r="G40" s="17" t="n">
        <v>0</v>
      </c>
      <c r="H40" s="6" t="n">
        <v>0</v>
      </c>
      <c r="I40" s="16"/>
      <c r="J40" s="6" t="s">
        <f>=E40*F40</f>
      </c>
      <c r="K40" s="17"/>
      <c r="L40" s="6"/>
      <c r="M40" s="17"/>
      <c r="N40" s="16"/>
      <c r="O40" s="16"/>
      <c r="P40" s="17"/>
      <c r="Q40" s="17"/>
    </row>
    <row collapsed="false" customFormat="false" customHeight="false" hidden="false" ht="12.1" outlineLevel="0" r="41">
      <c r="A41" s="16"/>
      <c r="B41" s="16"/>
      <c r="C41" s="16"/>
      <c r="D41" s="16"/>
      <c r="E41" s="7"/>
      <c r="F41" s="6"/>
      <c r="G41" s="4"/>
      <c r="H41" s="4" t="s">
        <v>110</v>
      </c>
      <c r="I41" s="4"/>
      <c r="J41" s="5" t="s">
        <f>=SUM(J40:J40)</f>
      </c>
      <c r="K41" s="4"/>
      <c r="L41" s="4"/>
      <c r="M41" s="10" t="s">
        <f>=J41/J42</f>
      </c>
      <c r="N41" s="16"/>
      <c r="O41" s="16"/>
      <c r="P41" s="17"/>
      <c r="Q41" s="17"/>
    </row>
    <row collapsed="false" customFormat="false" customHeight="false" hidden="false" ht="12.1" outlineLevel="0" r="42">
      <c r="A42" s="16"/>
      <c r="B42" s="16"/>
      <c r="C42" s="16"/>
      <c r="D42" s="16"/>
      <c r="E42" s="7"/>
      <c r="F42" s="6"/>
      <c r="G42" s="4"/>
      <c r="H42" s="4" t="s">
        <v>111</v>
      </c>
      <c r="I42" s="4"/>
      <c r="J42" s="5" t="s">
        <f>=J34+J37+J39+J41</f>
      </c>
      <c r="K42" s="17"/>
      <c r="L42" s="6"/>
      <c r="M42" s="17"/>
      <c r="N42" s="16"/>
      <c r="O42" s="16"/>
      <c r="P42" s="17"/>
      <c r="Q42" s="17"/>
    </row>
  </sheetData>
  <mergeCells>
    <mergeCell ref="H34:I34"/>
    <mergeCell ref="H37:I37"/>
    <mergeCell ref="H39:I39"/>
    <mergeCell ref="H41:I41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543</v>
      </c>
      <c r="D1" s="34" t="s">
        <v>544</v>
      </c>
      <c r="E1" s="34" t="s">
        <v>519</v>
      </c>
      <c r="F1" s="34" t="s">
        <v>545</v>
      </c>
      <c r="G1" s="34" t="s">
        <v>516</v>
      </c>
      <c r="H1" s="34" t="s">
        <v>546</v>
      </c>
      <c r="I1" s="34" t="s">
        <v>547</v>
      </c>
      <c r="J1" s="34" t="s">
        <v>548</v>
      </c>
      <c r="K1" s="34" t="s">
        <v>549</v>
      </c>
    </row>
    <row collapsed="false" customFormat="false" customHeight="false" hidden="false" ht="12.1" outlineLevel="0" r="2">
      <c r="A2" s="16" t="s">
        <v>317</v>
      </c>
      <c r="B2" s="16" t="s">
        <v>550</v>
      </c>
      <c r="C2" s="37" t="n">
        <v>43984</v>
      </c>
      <c r="D2" s="38" t="n">
        <v>45441</v>
      </c>
      <c r="E2" s="17" t="n">
        <v>2846.97</v>
      </c>
      <c r="F2" s="17" t="n">
        <v>4108.71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318</v>
      </c>
      <c r="B3" s="16" t="s">
        <v>551</v>
      </c>
      <c r="C3" s="37" t="n">
        <v>43990</v>
      </c>
      <c r="D3" s="38" t="n">
        <v>44673</v>
      </c>
      <c r="E3" s="17" t="n">
        <v>6759.69</v>
      </c>
      <c r="F3" s="17" t="n">
        <v>0.01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319</v>
      </c>
      <c r="B4" s="16" t="s">
        <v>527</v>
      </c>
      <c r="C4" s="37" t="n">
        <v>43993</v>
      </c>
      <c r="D4" s="38" t="n">
        <v>44901</v>
      </c>
      <c r="E4" s="17" t="n">
        <v>1064.7543</v>
      </c>
      <c r="F4" s="17" t="n">
        <v>1000</v>
      </c>
      <c r="G4" s="17" t="n">
        <v>7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320</v>
      </c>
      <c r="B5" s="16" t="s">
        <v>528</v>
      </c>
      <c r="C5" s="37" t="n">
        <v>44000</v>
      </c>
      <c r="D5" s="38" t="n">
        <v>44544</v>
      </c>
      <c r="E5" s="17" t="n">
        <v>1037.7075</v>
      </c>
      <c r="F5" s="17" t="n">
        <v>1000</v>
      </c>
      <c r="G5" s="17" t="n">
        <v>4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321</v>
      </c>
      <c r="B6" s="16" t="s">
        <v>552</v>
      </c>
      <c r="C6" s="37" t="n">
        <v>44202</v>
      </c>
      <c r="D6" s="38" t="n">
        <v>44673</v>
      </c>
      <c r="E6" s="17" t="n">
        <v>94.665</v>
      </c>
      <c r="F6" s="17" t="n">
        <v>0.0001</v>
      </c>
      <c r="G6" s="17" t="n">
        <v>20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321</v>
      </c>
      <c r="B7" s="16" t="s">
        <v>552</v>
      </c>
      <c r="C7" s="37" t="n">
        <v>44208</v>
      </c>
      <c r="D7" s="38" t="n">
        <v>44673</v>
      </c>
      <c r="E7" s="17" t="n">
        <v>94.565</v>
      </c>
      <c r="F7" s="17" t="n">
        <v>0.0001</v>
      </c>
      <c r="G7" s="17" t="n">
        <v>20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321</v>
      </c>
      <c r="B8" s="16" t="s">
        <v>552</v>
      </c>
      <c r="C8" s="37" t="n">
        <v>44217</v>
      </c>
      <c r="D8" s="38" t="n">
        <v>44673</v>
      </c>
      <c r="E8" s="17" t="n">
        <v>94.266</v>
      </c>
      <c r="F8" s="17" t="n">
        <v>0.0001</v>
      </c>
      <c r="G8" s="17" t="n">
        <v>10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321</v>
      </c>
      <c r="B9" s="16" t="s">
        <v>552</v>
      </c>
      <c r="C9" s="37" t="n">
        <v>44407</v>
      </c>
      <c r="D9" s="38" t="n">
        <v>44673</v>
      </c>
      <c r="E9" s="17" t="n">
        <v>94.5085</v>
      </c>
      <c r="F9" s="17" t="n">
        <v>0.0001</v>
      </c>
      <c r="G9" s="17" t="n">
        <v>20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323</v>
      </c>
      <c r="B10" s="16" t="s">
        <v>529</v>
      </c>
      <c r="C10" s="37" t="n">
        <v>44292</v>
      </c>
      <c r="D10" s="38" t="n">
        <v>44880</v>
      </c>
      <c r="E10" s="17" t="n">
        <v>1016.2689</v>
      </c>
      <c r="F10" s="17" t="n">
        <v>1000</v>
      </c>
      <c r="G10" s="17" t="n">
        <v>9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324</v>
      </c>
      <c r="B11" s="16" t="s">
        <v>530</v>
      </c>
      <c r="C11" s="37" t="n">
        <v>44292</v>
      </c>
      <c r="D11" s="38" t="n">
        <v>44950</v>
      </c>
      <c r="E11" s="17" t="n">
        <v>1038.64</v>
      </c>
      <c r="F11" s="17" t="n">
        <v>1000</v>
      </c>
      <c r="G11" s="17" t="n">
        <v>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324</v>
      </c>
      <c r="B12" s="16" t="s">
        <v>530</v>
      </c>
      <c r="C12" s="37" t="n">
        <v>44292</v>
      </c>
      <c r="D12" s="38" t="n">
        <v>44950</v>
      </c>
      <c r="E12" s="17" t="n">
        <v>1038.6475</v>
      </c>
      <c r="F12" s="17" t="n">
        <v>1000</v>
      </c>
      <c r="G12" s="17" t="n">
        <v>8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325</v>
      </c>
      <c r="B13" s="16" t="s">
        <v>553</v>
      </c>
      <c r="C13" s="37" t="n">
        <v>44309</v>
      </c>
      <c r="D13" s="38" t="n">
        <v>44673</v>
      </c>
      <c r="E13" s="17" t="n">
        <v>57.2397</v>
      </c>
      <c r="F13" s="17" t="n">
        <v>0</v>
      </c>
      <c r="G13" s="17" t="n">
        <v>100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325</v>
      </c>
      <c r="B14" s="16" t="s">
        <v>553</v>
      </c>
      <c r="C14" s="37" t="n">
        <v>44323</v>
      </c>
      <c r="D14" s="38" t="n">
        <v>44673</v>
      </c>
      <c r="E14" s="17" t="n">
        <v>56.9795</v>
      </c>
      <c r="F14" s="17" t="n">
        <v>0</v>
      </c>
      <c r="G14" s="17" t="n">
        <v>100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325</v>
      </c>
      <c r="B15" s="16" t="s">
        <v>553</v>
      </c>
      <c r="C15" s="37" t="n">
        <v>44407</v>
      </c>
      <c r="D15" s="38" t="n">
        <v>44673</v>
      </c>
      <c r="E15" s="17" t="n">
        <v>59.0755</v>
      </c>
      <c r="F15" s="17" t="n">
        <v>0</v>
      </c>
      <c r="G15" s="17" t="n">
        <v>10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325</v>
      </c>
      <c r="B16" s="16" t="s">
        <v>553</v>
      </c>
      <c r="C16" s="37" t="n">
        <v>44407</v>
      </c>
      <c r="D16" s="38" t="n">
        <v>45516</v>
      </c>
      <c r="E16" s="17" t="n">
        <v>59.0755</v>
      </c>
      <c r="F16" s="17" t="n">
        <v>87.64</v>
      </c>
      <c r="G16" s="17" t="n">
        <v>71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325</v>
      </c>
      <c r="B17" s="16" t="s">
        <v>553</v>
      </c>
      <c r="C17" s="37" t="n">
        <v>44407</v>
      </c>
      <c r="D17" s="38" t="n">
        <v>45580</v>
      </c>
      <c r="E17" s="17" t="n">
        <v>59.0755</v>
      </c>
      <c r="F17" s="17" t="n">
        <v>92.02</v>
      </c>
      <c r="G17" s="17" t="n">
        <v>19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325</v>
      </c>
      <c r="B18" s="16" t="s">
        <v>553</v>
      </c>
      <c r="C18" s="37" t="n">
        <v>44614</v>
      </c>
      <c r="D18" s="38" t="n">
        <v>45580</v>
      </c>
      <c r="E18" s="17" t="n">
        <v>62.2125</v>
      </c>
      <c r="F18" s="17" t="n">
        <v>92.02</v>
      </c>
      <c r="G18" s="17" t="n">
        <v>4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326</v>
      </c>
      <c r="B19" s="16" t="s">
        <v>531</v>
      </c>
      <c r="C19" s="37" t="n">
        <v>44418</v>
      </c>
      <c r="D19" s="38" t="n">
        <v>45404</v>
      </c>
      <c r="E19" s="17" t="n">
        <v>1007.376</v>
      </c>
      <c r="F19" s="17" t="n">
        <v>1000</v>
      </c>
      <c r="G19" s="17" t="n">
        <v>10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327</v>
      </c>
      <c r="B20" s="16" t="s">
        <v>532</v>
      </c>
      <c r="C20" s="37" t="n">
        <v>44519</v>
      </c>
      <c r="D20" s="38" t="n">
        <v>45111</v>
      </c>
      <c r="E20" s="17" t="n">
        <v>947.9033</v>
      </c>
      <c r="F20" s="17" t="n">
        <v>1000</v>
      </c>
      <c r="G20" s="17" t="n">
        <v>9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328</v>
      </c>
      <c r="B21" s="16" t="s">
        <v>533</v>
      </c>
      <c r="C21" s="37" t="n">
        <v>44909</v>
      </c>
      <c r="D21" s="38" t="n">
        <v>45803</v>
      </c>
      <c r="E21" s="17" t="n">
        <v>934.3757</v>
      </c>
      <c r="F21" s="17" t="n">
        <v>1000</v>
      </c>
      <c r="G21" s="17" t="n">
        <v>7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329</v>
      </c>
      <c r="B22" s="16" t="s">
        <v>554</v>
      </c>
      <c r="C22" s="37" t="n">
        <v>45901</v>
      </c>
      <c r="D22" s="38" t="n">
        <v>46148</v>
      </c>
      <c r="E22" s="17" t="n">
        <v>663.996</v>
      </c>
      <c r="F22" s="17" t="n">
        <v>536.415</v>
      </c>
      <c r="G22" s="17" t="n">
        <v>5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329</v>
      </c>
      <c r="B23" s="16" t="s">
        <v>554</v>
      </c>
      <c r="C23" s="37" t="n">
        <v>45923</v>
      </c>
      <c r="D23" s="38" t="n">
        <v>46148</v>
      </c>
      <c r="E23" s="17" t="n">
        <v>561.51</v>
      </c>
      <c r="F23" s="17" t="n">
        <v>536.415</v>
      </c>
      <c r="G23" s="17" t="n">
        <v>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112</v>
      </c>
      <c r="B1" s="18" t="s">
        <v>9</v>
      </c>
      <c r="C1" s="18" t="s">
        <v>113</v>
      </c>
      <c r="D1" s="18" t="s">
        <v>114</v>
      </c>
      <c r="E1" s="18" t="s">
        <v>115</v>
      </c>
      <c r="F1" s="18" t="s">
        <v>116</v>
      </c>
      <c r="G1" s="18" t="s">
        <v>117</v>
      </c>
      <c r="H1" s="18" t="s">
        <v>118</v>
      </c>
    </row>
    <row collapsed="false" customFormat="false" customHeight="false" hidden="false" ht="12.1" outlineLevel="0" r="2">
      <c r="A2" s="13" t="n">
        <v>43969</v>
      </c>
      <c r="B2" s="6" t="n">
        <v>10000</v>
      </c>
      <c r="C2" s="16" t="s">
        <v>119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43983</v>
      </c>
      <c r="B3" s="6" t="n">
        <v>20000</v>
      </c>
      <c r="C3" s="16" t="s">
        <v>119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44000</v>
      </c>
      <c r="B4" s="6" t="n">
        <v>5000</v>
      </c>
      <c r="C4" s="16" t="s">
        <v>119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44015</v>
      </c>
      <c r="B5" s="6" t="n">
        <v>15000</v>
      </c>
      <c r="C5" s="16" t="s">
        <v>119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44019</v>
      </c>
      <c r="B6" s="6" t="n">
        <v>178.7</v>
      </c>
      <c r="C6" s="16" t="s">
        <v>120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44021</v>
      </c>
      <c r="B7" s="6" t="n">
        <v>-178.7</v>
      </c>
      <c r="C7" s="16" t="s">
        <v>121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44105</v>
      </c>
      <c r="B8" s="6" t="n">
        <v>-326</v>
      </c>
      <c r="C8" s="16" t="s">
        <v>122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44105</v>
      </c>
      <c r="B9" s="6" t="n">
        <v>326</v>
      </c>
      <c r="C9" s="16" t="s">
        <v>123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44105</v>
      </c>
      <c r="B10" s="6" t="n">
        <v>163</v>
      </c>
      <c r="C10" s="16" t="s">
        <v>124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44109</v>
      </c>
      <c r="B11" s="6" t="n">
        <v>-163</v>
      </c>
      <c r="C11" s="16" t="s">
        <v>125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44112</v>
      </c>
      <c r="B12" s="6" t="n">
        <v>-156.6</v>
      </c>
      <c r="C12" s="16" t="s">
        <v>126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44112</v>
      </c>
      <c r="B13" s="6" t="n">
        <v>156.6</v>
      </c>
      <c r="C13" s="16" t="s">
        <v>120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44112</v>
      </c>
      <c r="B14" s="6" t="n">
        <v>69.52</v>
      </c>
      <c r="C14" s="16" t="s">
        <v>127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44116</v>
      </c>
      <c r="B15" s="6" t="n">
        <v>-69.52</v>
      </c>
      <c r="C15" s="16" t="s">
        <v>128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44118</v>
      </c>
      <c r="B16" s="6" t="n">
        <v>-149.6</v>
      </c>
      <c r="C16" s="16" t="s">
        <v>129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44118</v>
      </c>
      <c r="B17" s="6" t="n">
        <v>149.6</v>
      </c>
      <c r="C17" s="16" t="s">
        <v>130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44174</v>
      </c>
      <c r="B18" s="6" t="n">
        <v>-258.3</v>
      </c>
      <c r="C18" s="16" t="s">
        <v>131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44174</v>
      </c>
      <c r="B19" s="6" t="n">
        <v>258.3</v>
      </c>
      <c r="C19" s="16" t="s">
        <v>132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44176.904861111</v>
      </c>
      <c r="B20" s="6" t="n">
        <v>36.9</v>
      </c>
      <c r="C20" s="16" t="s">
        <v>119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44181</v>
      </c>
      <c r="B21" s="6" t="n">
        <v>-139.6</v>
      </c>
      <c r="C21" s="16" t="s">
        <v>133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44181</v>
      </c>
      <c r="B22" s="6" t="n">
        <v>139.6</v>
      </c>
      <c r="C22" s="16" t="s">
        <v>134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44201.85</v>
      </c>
      <c r="B23" s="6" t="n">
        <v>10000</v>
      </c>
      <c r="C23" s="16" t="s">
        <v>119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44241.822222222</v>
      </c>
      <c r="B24" s="6" t="n">
        <v>10000</v>
      </c>
      <c r="C24" s="16" t="s">
        <v>119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44288.835416667</v>
      </c>
      <c r="B25" s="6" t="n">
        <v>10000</v>
      </c>
      <c r="C25" s="16" t="s">
        <v>119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44300</v>
      </c>
      <c r="B26" s="6" t="n">
        <v>-149.6</v>
      </c>
      <c r="C26" s="16" t="s">
        <v>129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44300</v>
      </c>
      <c r="B27" s="6" t="n">
        <v>130.6</v>
      </c>
      <c r="C27" s="16" t="s">
        <v>130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44308.895138889</v>
      </c>
      <c r="B28" s="6" t="n">
        <v>10000</v>
      </c>
      <c r="C28" s="16" t="s">
        <v>119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44323.424305556</v>
      </c>
      <c r="B29" s="6" t="n">
        <v>10000</v>
      </c>
      <c r="C29" s="16" t="s">
        <v>119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44326</v>
      </c>
      <c r="B30" s="6" t="n">
        <v>325</v>
      </c>
      <c r="C30" s="16" t="s">
        <v>123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44326</v>
      </c>
      <c r="B31" s="6" t="n">
        <v>163</v>
      </c>
      <c r="C31" s="16" t="s">
        <v>124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44328</v>
      </c>
      <c r="B32" s="6" t="n">
        <v>-325</v>
      </c>
      <c r="C32" s="16" t="s">
        <v>135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44328</v>
      </c>
      <c r="B33" s="6" t="n">
        <v>-163</v>
      </c>
      <c r="C33" s="16" t="s">
        <v>125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44328</v>
      </c>
      <c r="B34" s="6" t="n">
        <v>82.5</v>
      </c>
      <c r="C34" s="16" t="s">
        <v>136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44330</v>
      </c>
      <c r="B35" s="6" t="n">
        <v>-82.5</v>
      </c>
      <c r="C35" s="16" t="s">
        <v>137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44335</v>
      </c>
      <c r="B36" s="6" t="n">
        <v>-214.92</v>
      </c>
      <c r="C36" s="16" t="s">
        <v>138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44335</v>
      </c>
      <c r="B37" s="6" t="n">
        <v>186.92</v>
      </c>
      <c r="C37" s="16" t="s">
        <v>139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44356</v>
      </c>
      <c r="B38" s="6" t="n">
        <v>-258.3</v>
      </c>
      <c r="C38" s="16" t="s">
        <v>131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44356</v>
      </c>
      <c r="B39" s="6" t="n">
        <v>224.3</v>
      </c>
      <c r="C39" s="16" t="s">
        <v>132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44363</v>
      </c>
      <c r="B40" s="6" t="n">
        <v>-139.6</v>
      </c>
      <c r="C40" s="16" t="s">
        <v>133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44363</v>
      </c>
      <c r="B41" s="6" t="n">
        <v>121.6</v>
      </c>
      <c r="C41" s="16" t="s">
        <v>134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44384</v>
      </c>
      <c r="B42" s="6" t="n">
        <v>160.5</v>
      </c>
      <c r="C42" s="16" t="s">
        <v>127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44385</v>
      </c>
      <c r="B43" s="6" t="n">
        <v>-699.3</v>
      </c>
      <c r="C43" s="16" t="s">
        <v>140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44385</v>
      </c>
      <c r="B44" s="6" t="n">
        <v>699.3</v>
      </c>
      <c r="C44" s="16" t="s">
        <v>120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44386</v>
      </c>
      <c r="B45" s="6" t="n">
        <v>-160.5</v>
      </c>
      <c r="C45" s="16" t="s">
        <v>141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44405</v>
      </c>
      <c r="B46" s="6" t="n">
        <v>-314.1</v>
      </c>
      <c r="C46" s="16" t="s">
        <v>142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44405</v>
      </c>
      <c r="B47" s="6" t="n">
        <v>273.1</v>
      </c>
      <c r="C47" s="16" t="s">
        <v>143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44414.652083333</v>
      </c>
      <c r="B48" s="6" t="n">
        <v>10000</v>
      </c>
      <c r="C48" s="16" t="s">
        <v>119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44477</v>
      </c>
      <c r="B49" s="6" t="n">
        <v>277.5</v>
      </c>
      <c r="C49" s="16" t="s">
        <v>120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44477</v>
      </c>
      <c r="B50" s="6" t="n">
        <v>215.8</v>
      </c>
      <c r="C50" s="16" t="s">
        <v>127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44477</v>
      </c>
      <c r="B51" s="6" t="n">
        <v>71.6</v>
      </c>
      <c r="C51" s="16" t="s">
        <v>144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44481</v>
      </c>
      <c r="B52" s="6" t="n">
        <v>-215.8</v>
      </c>
      <c r="C52" s="16" t="s">
        <v>145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44481</v>
      </c>
      <c r="B53" s="6" t="n">
        <v>-71.6</v>
      </c>
      <c r="C53" s="16" t="s">
        <v>146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44481</v>
      </c>
      <c r="B54" s="6" t="n">
        <v>-277.5</v>
      </c>
      <c r="C54" s="16" t="s">
        <v>147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44482</v>
      </c>
      <c r="B55" s="6" t="n">
        <v>-149.6</v>
      </c>
      <c r="C55" s="16" t="s">
        <v>129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44482</v>
      </c>
      <c r="B56" s="6" t="n">
        <v>130.6</v>
      </c>
      <c r="C56" s="16" t="s">
        <v>130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44495</v>
      </c>
      <c r="B57" s="6" t="n">
        <v>-326.6</v>
      </c>
      <c r="C57" s="16" t="s">
        <v>148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44495</v>
      </c>
      <c r="B58" s="6" t="n">
        <v>283.6</v>
      </c>
      <c r="C58" s="16" t="s">
        <v>149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44517</v>
      </c>
      <c r="B59" s="6" t="n">
        <v>-208.26</v>
      </c>
      <c r="C59" s="16" t="s">
        <v>150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44517</v>
      </c>
      <c r="B60" s="6" t="n">
        <v>181.26</v>
      </c>
      <c r="C60" s="16" t="s">
        <v>139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44523</v>
      </c>
      <c r="B61" s="6" t="n">
        <v>-40.14</v>
      </c>
      <c r="C61" s="16" t="s">
        <v>151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44523</v>
      </c>
      <c r="B62" s="6" t="n">
        <v>35.14</v>
      </c>
      <c r="C62" s="16" t="s">
        <v>152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44538</v>
      </c>
      <c r="B63" s="6" t="n">
        <v>-258.3</v>
      </c>
      <c r="C63" s="16" t="s">
        <v>131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44538</v>
      </c>
      <c r="B64" s="6" t="n">
        <v>224.3</v>
      </c>
      <c r="C64" s="16" t="s">
        <v>132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44544</v>
      </c>
      <c r="B65" s="6" t="n">
        <v>-4000</v>
      </c>
      <c r="C65" s="16" t="s">
        <v>153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44545</v>
      </c>
      <c r="B66" s="6" t="n">
        <v>-139.6</v>
      </c>
      <c r="C66" s="16" t="s">
        <v>133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44545</v>
      </c>
      <c r="B67" s="6" t="n">
        <v>121.6</v>
      </c>
      <c r="C67" s="16" t="s">
        <v>134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44545</v>
      </c>
      <c r="B68" s="6" t="n">
        <v>4000</v>
      </c>
      <c r="C68" s="16" t="s">
        <v>154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44554</v>
      </c>
      <c r="B69" s="6" t="n">
        <v>-40.14</v>
      </c>
      <c r="C69" s="16" t="s">
        <v>151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44554</v>
      </c>
      <c r="B70" s="6" t="n">
        <v>35.14</v>
      </c>
      <c r="C70" s="16" t="s">
        <v>155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44571</v>
      </c>
      <c r="B71" s="6" t="n">
        <v>-130.2</v>
      </c>
      <c r="C71" s="16" t="s">
        <v>156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44571</v>
      </c>
      <c r="B72" s="6" t="n">
        <v>-43.4</v>
      </c>
      <c r="C72" s="16" t="s">
        <v>157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44571</v>
      </c>
      <c r="B73" s="6" t="n">
        <v>130.2</v>
      </c>
      <c r="C73" s="16" t="s">
        <v>127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44571</v>
      </c>
      <c r="B74" s="6" t="n">
        <v>43.4</v>
      </c>
      <c r="C74" s="16" t="s">
        <v>144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44585</v>
      </c>
      <c r="B75" s="6" t="n">
        <v>-40.14</v>
      </c>
      <c r="C75" s="16" t="s">
        <v>151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44585</v>
      </c>
      <c r="B76" s="6" t="n">
        <v>35.14</v>
      </c>
      <c r="C76" s="16" t="s">
        <v>152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44587</v>
      </c>
      <c r="B77" s="6" t="n">
        <v>-314.1</v>
      </c>
      <c r="C77" s="16" t="s">
        <v>142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44587</v>
      </c>
      <c r="B78" s="6" t="n">
        <v>273.1</v>
      </c>
      <c r="C78" s="16" t="s">
        <v>143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44613.431944444</v>
      </c>
      <c r="B79" s="6" t="n">
        <v>10000</v>
      </c>
      <c r="C79" s="16" t="s">
        <v>119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44616</v>
      </c>
      <c r="B80" s="6" t="n">
        <v>-40.14</v>
      </c>
      <c r="C80" s="16" t="s">
        <v>151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44616</v>
      </c>
      <c r="B81" s="6" t="n">
        <v>35.14</v>
      </c>
      <c r="C81" s="16" t="s">
        <v>152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44647</v>
      </c>
      <c r="B82" s="6" t="n">
        <v>-40.14</v>
      </c>
      <c r="C82" s="16" t="s">
        <v>151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44647</v>
      </c>
      <c r="B83" s="6" t="n">
        <v>35.14</v>
      </c>
      <c r="C83" s="16" t="s">
        <v>152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44664</v>
      </c>
      <c r="B84" s="6" t="n">
        <v>-149.6</v>
      </c>
      <c r="C84" s="16" t="s">
        <v>129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44664</v>
      </c>
      <c r="B85" s="6" t="n">
        <v>129.6</v>
      </c>
      <c r="C85" s="16" t="s">
        <v>130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44677</v>
      </c>
      <c r="B86" s="6" t="n">
        <v>-326.6</v>
      </c>
      <c r="C86" s="16" t="s">
        <v>148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44677</v>
      </c>
      <c r="B87" s="6" t="n">
        <v>284.6</v>
      </c>
      <c r="C87" s="16" t="s">
        <v>149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44678</v>
      </c>
      <c r="B88" s="6" t="n">
        <v>-40.14</v>
      </c>
      <c r="C88" s="16" t="s">
        <v>151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44678</v>
      </c>
      <c r="B89" s="6" t="n">
        <v>35.14</v>
      </c>
      <c r="C89" s="16" t="s">
        <v>152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44699</v>
      </c>
      <c r="B90" s="6" t="n">
        <v>-290.79</v>
      </c>
      <c r="C90" s="16" t="s">
        <v>158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44699</v>
      </c>
      <c r="B91" s="6" t="n">
        <v>253.79</v>
      </c>
      <c r="C91" s="16" t="s">
        <v>139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44709</v>
      </c>
      <c r="B92" s="6" t="n">
        <v>-40.14</v>
      </c>
      <c r="C92" s="16" t="s">
        <v>151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44709</v>
      </c>
      <c r="B93" s="6" t="n">
        <v>34.14</v>
      </c>
      <c r="C93" s="16" t="s">
        <v>152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44720</v>
      </c>
      <c r="B94" s="6" t="n">
        <v>-258.3</v>
      </c>
      <c r="C94" s="16" t="s">
        <v>131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44720</v>
      </c>
      <c r="B95" s="6" t="n">
        <v>225.3</v>
      </c>
      <c r="C95" s="16" t="s">
        <v>132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44740</v>
      </c>
      <c r="B96" s="6" t="n">
        <v>-40.14</v>
      </c>
      <c r="C96" s="16" t="s">
        <v>151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44740</v>
      </c>
      <c r="B97" s="6" t="n">
        <v>35.14</v>
      </c>
      <c r="C97" s="16" t="s">
        <v>152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44748</v>
      </c>
      <c r="B98" s="6" t="n">
        <v>211.1</v>
      </c>
      <c r="C98" s="16" t="s">
        <v>127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44748</v>
      </c>
      <c r="B99" s="6" t="n">
        <v>140.4</v>
      </c>
      <c r="C99" s="16" t="s">
        <v>144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44750</v>
      </c>
      <c r="B100" s="6" t="n">
        <v>-211.1</v>
      </c>
      <c r="C100" s="16" t="s">
        <v>159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44750</v>
      </c>
      <c r="B101" s="6" t="n">
        <v>-140.4</v>
      </c>
      <c r="C101" s="16" t="s">
        <v>160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44754</v>
      </c>
      <c r="B102" s="6" t="n">
        <v>-1186</v>
      </c>
      <c r="C102" s="16" t="s">
        <v>161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44754</v>
      </c>
      <c r="B103" s="6" t="n">
        <v>1186</v>
      </c>
      <c r="C103" s="16" t="s">
        <v>120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44769</v>
      </c>
      <c r="B104" s="6" t="n">
        <v>-314.1</v>
      </c>
      <c r="C104" s="16" t="s">
        <v>142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44769</v>
      </c>
      <c r="B105" s="6" t="n">
        <v>273.1</v>
      </c>
      <c r="C105" s="16" t="s">
        <v>143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44771</v>
      </c>
      <c r="B106" s="6" t="n">
        <v>-40.14</v>
      </c>
      <c r="C106" s="16" t="s">
        <v>151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44771</v>
      </c>
      <c r="B107" s="6" t="n">
        <v>35.14</v>
      </c>
      <c r="C107" s="16" t="s">
        <v>152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44802</v>
      </c>
      <c r="B108" s="6" t="n">
        <v>-40.14</v>
      </c>
      <c r="C108" s="16" t="s">
        <v>151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44802</v>
      </c>
      <c r="B109" s="6" t="n">
        <v>34.14</v>
      </c>
      <c r="C109" s="16" t="s">
        <v>152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44833</v>
      </c>
      <c r="B110" s="6" t="n">
        <v>-40.14</v>
      </c>
      <c r="C110" s="16" t="s">
        <v>151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44833</v>
      </c>
      <c r="B111" s="6" t="n">
        <v>35.14</v>
      </c>
      <c r="C111" s="16" t="s">
        <v>152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44841</v>
      </c>
      <c r="B112" s="6" t="n">
        <v>484.07</v>
      </c>
      <c r="C112" s="16" t="s">
        <v>127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44841</v>
      </c>
      <c r="B113" s="6" t="n">
        <v>284.1</v>
      </c>
      <c r="C113" s="16" t="s">
        <v>144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44845</v>
      </c>
      <c r="B114" s="6" t="n">
        <v>-484.07</v>
      </c>
      <c r="C114" s="16" t="s">
        <v>162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44845</v>
      </c>
      <c r="B115" s="6" t="n">
        <v>-284.1</v>
      </c>
      <c r="C115" s="16" t="s">
        <v>163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44846</v>
      </c>
      <c r="B116" s="6" t="n">
        <v>-149.6</v>
      </c>
      <c r="C116" s="16" t="s">
        <v>129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44846</v>
      </c>
      <c r="B117" s="6" t="n">
        <v>130.6</v>
      </c>
      <c r="C117" s="16" t="s">
        <v>130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44859</v>
      </c>
      <c r="B118" s="6" t="n">
        <v>-326.6</v>
      </c>
      <c r="C118" s="16" t="s">
        <v>148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44859</v>
      </c>
      <c r="B119" s="6" t="n">
        <v>283.6</v>
      </c>
      <c r="C119" s="16" t="s">
        <v>149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44864</v>
      </c>
      <c r="B120" s="6" t="n">
        <v>-40.14</v>
      </c>
      <c r="C120" s="16" t="s">
        <v>151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44864</v>
      </c>
      <c r="B121" s="6" t="n">
        <v>35.14</v>
      </c>
      <c r="C121" s="16" t="s">
        <v>152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44880</v>
      </c>
      <c r="B122" s="6" t="n">
        <v>-9000</v>
      </c>
      <c r="C122" s="16" t="s">
        <v>164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44881</v>
      </c>
      <c r="B123" s="6" t="n">
        <v>-569.07</v>
      </c>
      <c r="C123" s="16" t="s">
        <v>165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44881</v>
      </c>
      <c r="B124" s="6" t="n">
        <v>495.07</v>
      </c>
      <c r="C124" s="16" t="s">
        <v>139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44881</v>
      </c>
      <c r="B125" s="6" t="n">
        <v>9000</v>
      </c>
      <c r="C125" s="16" t="s">
        <v>166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44895</v>
      </c>
      <c r="B126" s="6" t="n">
        <v>-40.14</v>
      </c>
      <c r="C126" s="16" t="s">
        <v>151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44895</v>
      </c>
      <c r="B127" s="6" t="n">
        <v>35.14</v>
      </c>
      <c r="C127" s="16" t="s">
        <v>152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44901</v>
      </c>
      <c r="B128" s="6" t="n">
        <v>-7000</v>
      </c>
      <c r="C128" s="16" t="s">
        <v>167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44902</v>
      </c>
      <c r="B129" s="6" t="n">
        <v>-258.3</v>
      </c>
      <c r="C129" s="16" t="s">
        <v>131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44902</v>
      </c>
      <c r="B130" s="6" t="n">
        <v>7000</v>
      </c>
      <c r="C130" s="16" t="s">
        <v>168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44902</v>
      </c>
      <c r="B131" s="6" t="n">
        <v>224.3</v>
      </c>
      <c r="C131" s="16" t="s">
        <v>132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44926</v>
      </c>
      <c r="B132" s="6" t="n">
        <v>-40.14</v>
      </c>
      <c r="C132" s="16" t="s">
        <v>151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44926</v>
      </c>
      <c r="B133" s="6" t="n">
        <v>35.14</v>
      </c>
      <c r="C133" s="16" t="s">
        <v>152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44932</v>
      </c>
      <c r="B134" s="6" t="n">
        <v>113.34</v>
      </c>
      <c r="C134" s="16" t="s">
        <v>127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44932</v>
      </c>
      <c r="B135" s="6" t="n">
        <v>59.6</v>
      </c>
      <c r="C135" s="16" t="s">
        <v>144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44936</v>
      </c>
      <c r="B136" s="6" t="n">
        <v>-113.34</v>
      </c>
      <c r="C136" s="16" t="s">
        <v>169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44936</v>
      </c>
      <c r="B137" s="6" t="n">
        <v>-59.6</v>
      </c>
      <c r="C137" s="16" t="s">
        <v>170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44950</v>
      </c>
      <c r="B138" s="6" t="n">
        <v>-9000</v>
      </c>
      <c r="C138" s="16" t="s">
        <v>171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44951</v>
      </c>
      <c r="B139" s="6" t="n">
        <v>-314.1</v>
      </c>
      <c r="C139" s="16" t="s">
        <v>142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44951</v>
      </c>
      <c r="B140" s="6" t="n">
        <v>9000</v>
      </c>
      <c r="C140" s="16" t="s">
        <v>172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44951</v>
      </c>
      <c r="B141" s="6" t="n">
        <v>273.1</v>
      </c>
      <c r="C141" s="16" t="s">
        <v>143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44957</v>
      </c>
      <c r="B142" s="6" t="n">
        <v>-40.14</v>
      </c>
      <c r="C142" s="16" t="s">
        <v>151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44957</v>
      </c>
      <c r="B143" s="6" t="n">
        <v>35.14</v>
      </c>
      <c r="C143" s="16" t="s">
        <v>152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44988</v>
      </c>
      <c r="B144" s="6" t="n">
        <v>-40.14</v>
      </c>
      <c r="C144" s="16" t="s">
        <v>151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44988</v>
      </c>
      <c r="B145" s="6" t="n">
        <v>35.14</v>
      </c>
      <c r="C145" s="16" t="s">
        <v>152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45019</v>
      </c>
      <c r="B146" s="6" t="n">
        <v>-40.14</v>
      </c>
      <c r="C146" s="16" t="s">
        <v>151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45019</v>
      </c>
      <c r="B147" s="6" t="n">
        <v>35.14</v>
      </c>
      <c r="C147" s="16" t="s">
        <v>152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45028</v>
      </c>
      <c r="B148" s="6" t="n">
        <v>-149.6</v>
      </c>
      <c r="C148" s="16" t="s">
        <v>129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45028</v>
      </c>
      <c r="B149" s="6" t="n">
        <v>130.6</v>
      </c>
      <c r="C149" s="16" t="s">
        <v>130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45041</v>
      </c>
      <c r="B150" s="6" t="n">
        <v>-326.6</v>
      </c>
      <c r="C150" s="16" t="s">
        <v>148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45041</v>
      </c>
      <c r="B151" s="6" t="n">
        <v>284.6</v>
      </c>
      <c r="C151" s="16" t="s">
        <v>149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45050</v>
      </c>
      <c r="B152" s="6" t="n">
        <v>-40.14</v>
      </c>
      <c r="C152" s="16" t="s">
        <v>151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45050</v>
      </c>
      <c r="B153" s="6" t="n">
        <v>35.14</v>
      </c>
      <c r="C153" s="16" t="s">
        <v>152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45054</v>
      </c>
      <c r="B154" s="6" t="n">
        <v>435</v>
      </c>
      <c r="C154" s="16" t="s">
        <v>123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45057</v>
      </c>
      <c r="B155" s="6" t="n">
        <v>-435</v>
      </c>
      <c r="C155" s="16" t="s">
        <v>173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45057</v>
      </c>
      <c r="B156" s="6" t="n">
        <v>-2395</v>
      </c>
      <c r="C156" s="16" t="s">
        <v>174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45057</v>
      </c>
      <c r="B157" s="6" t="n">
        <v>2395</v>
      </c>
      <c r="C157" s="16" t="s">
        <v>124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45076</v>
      </c>
      <c r="B158" s="6" t="n">
        <v>-198.94</v>
      </c>
      <c r="C158" s="16" t="s">
        <v>175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45076</v>
      </c>
      <c r="B159" s="6" t="n">
        <v>172.94</v>
      </c>
      <c r="C159" s="16" t="s">
        <v>176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45081</v>
      </c>
      <c r="B160" s="6" t="n">
        <v>-40.14</v>
      </c>
      <c r="C160" s="16" t="s">
        <v>151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45081</v>
      </c>
      <c r="B161" s="6" t="n">
        <v>35.14</v>
      </c>
      <c r="C161" s="16" t="s">
        <v>152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45091</v>
      </c>
      <c r="B162" s="6" t="n">
        <v>83.8</v>
      </c>
      <c r="C162" s="16" t="s">
        <v>136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45093</v>
      </c>
      <c r="B163" s="6" t="n">
        <v>-83.8</v>
      </c>
      <c r="C163" s="16" t="s">
        <v>177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45106</v>
      </c>
      <c r="B164" s="6" t="n">
        <v>-2109.3</v>
      </c>
      <c r="C164" s="16" t="s">
        <v>178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45106</v>
      </c>
      <c r="B165" s="6" t="n">
        <v>2109.3</v>
      </c>
      <c r="C165" s="16" t="s">
        <v>120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45111</v>
      </c>
      <c r="B166" s="6" t="n">
        <v>-9000</v>
      </c>
      <c r="C166" s="16" t="s">
        <v>179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45112</v>
      </c>
      <c r="B167" s="6" t="n">
        <v>-40.14</v>
      </c>
      <c r="C167" s="16" t="s">
        <v>151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45112</v>
      </c>
      <c r="B168" s="6" t="n">
        <v>9000</v>
      </c>
      <c r="C168" s="16" t="s">
        <v>180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45112</v>
      </c>
      <c r="B169" s="6" t="n">
        <v>35.14</v>
      </c>
      <c r="C169" s="16" t="s">
        <v>152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45114</v>
      </c>
      <c r="B170" s="6" t="n">
        <v>458.49</v>
      </c>
      <c r="C170" s="16" t="s">
        <v>127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45114</v>
      </c>
      <c r="B171" s="6" t="n">
        <v>241.1</v>
      </c>
      <c r="C171" s="16" t="s">
        <v>144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45118</v>
      </c>
      <c r="B172" s="6" t="n">
        <v>-458.49</v>
      </c>
      <c r="C172" s="16" t="s">
        <v>181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45118</v>
      </c>
      <c r="B173" s="6" t="n">
        <v>-241.1</v>
      </c>
      <c r="C173" s="16" t="s">
        <v>182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45209</v>
      </c>
      <c r="B174" s="6" t="n">
        <v>646.58</v>
      </c>
      <c r="C174" s="16" t="s">
        <v>127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45209</v>
      </c>
      <c r="B175" s="6" t="n">
        <v>239.4</v>
      </c>
      <c r="C175" s="16" t="s">
        <v>144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45210</v>
      </c>
      <c r="B176" s="6" t="n">
        <v>-448.8</v>
      </c>
      <c r="C176" s="16" t="s">
        <v>183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45210</v>
      </c>
      <c r="B177" s="6" t="n">
        <v>-646.58</v>
      </c>
      <c r="C177" s="16" t="s">
        <v>184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45210</v>
      </c>
      <c r="B178" s="6" t="n">
        <v>-239.4</v>
      </c>
      <c r="C178" s="16" t="s">
        <v>185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45210</v>
      </c>
      <c r="B179" s="6" t="n">
        <v>390.8</v>
      </c>
      <c r="C179" s="16" t="s">
        <v>130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45223</v>
      </c>
      <c r="B180" s="6" t="n">
        <v>-326.6</v>
      </c>
      <c r="C180" s="16" t="s">
        <v>148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45223</v>
      </c>
      <c r="B181" s="6" t="n">
        <v>283.6</v>
      </c>
      <c r="C181" s="16" t="s">
        <v>149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45258</v>
      </c>
      <c r="B182" s="6" t="n">
        <v>-198.94</v>
      </c>
      <c r="C182" s="16" t="s">
        <v>175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45258.999988426</v>
      </c>
      <c r="B183" s="6" t="n">
        <v>198.94</v>
      </c>
      <c r="C183" s="16" t="s">
        <v>186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45300</v>
      </c>
      <c r="B184" s="6" t="n">
        <v>-826.59</v>
      </c>
      <c r="C184" s="16" t="s">
        <v>187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45300</v>
      </c>
      <c r="B185" s="6" t="n">
        <v>-305.7</v>
      </c>
      <c r="C185" s="16" t="s">
        <v>188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45300</v>
      </c>
      <c r="B186" s="6" t="n">
        <v>305.7</v>
      </c>
      <c r="C186" s="16" t="s">
        <v>189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45300</v>
      </c>
      <c r="B187" s="6" t="n">
        <v>826.59</v>
      </c>
      <c r="C187" s="16" t="s">
        <v>190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45392</v>
      </c>
      <c r="B188" s="6" t="n">
        <v>-448.8</v>
      </c>
      <c r="C188" s="16" t="s">
        <v>183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45392</v>
      </c>
      <c r="B189" s="6" t="n">
        <v>448.8</v>
      </c>
      <c r="C189" s="16" t="s">
        <v>191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45404</v>
      </c>
      <c r="B190" s="6" t="n">
        <v>10000</v>
      </c>
      <c r="C190" s="16" t="s">
        <v>192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45404</v>
      </c>
      <c r="B191" s="6" t="n">
        <v>-10000</v>
      </c>
      <c r="C191" s="16" t="s">
        <v>193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45405</v>
      </c>
      <c r="B192" s="6" t="n">
        <v>-326.6</v>
      </c>
      <c r="C192" s="16" t="s">
        <v>148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45405</v>
      </c>
      <c r="B193" s="6" t="n">
        <v>326.6</v>
      </c>
      <c r="C193" s="16" t="s">
        <v>191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45419</v>
      </c>
      <c r="B194" s="6" t="n">
        <v>-433</v>
      </c>
      <c r="C194" s="16" t="s">
        <v>194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45419</v>
      </c>
      <c r="B195" s="6" t="n">
        <v>433</v>
      </c>
      <c r="C195" s="16" t="s">
        <v>195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45439</v>
      </c>
      <c r="B196" s="6" t="n">
        <v>-663.9</v>
      </c>
      <c r="C196" s="16" t="s">
        <v>196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45439</v>
      </c>
      <c r="B197" s="6" t="n">
        <v>663.9</v>
      </c>
      <c r="C197" s="16" t="s">
        <v>197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45440</v>
      </c>
      <c r="B198" s="6" t="n">
        <v>-198.94</v>
      </c>
      <c r="C198" s="16" t="s">
        <v>175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45440</v>
      </c>
      <c r="B199" s="6" t="n">
        <v>198.94</v>
      </c>
      <c r="C199" s="16" t="s">
        <v>186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45457</v>
      </c>
      <c r="B200" s="6" t="n">
        <v>-302</v>
      </c>
      <c r="C200" s="16" t="s">
        <v>198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45457</v>
      </c>
      <c r="B201" s="6" t="n">
        <v>302</v>
      </c>
      <c r="C201" s="16" t="s">
        <v>199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45482</v>
      </c>
      <c r="B202" s="6" t="n">
        <v>-612.76</v>
      </c>
      <c r="C202" s="16" t="s">
        <v>200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45482</v>
      </c>
      <c r="B203" s="6" t="n">
        <v>-218.7</v>
      </c>
      <c r="C203" s="16" t="s">
        <v>201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45482</v>
      </c>
      <c r="B204" s="6" t="n">
        <v>-76.03</v>
      </c>
      <c r="C204" s="16" t="s">
        <v>202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45482</v>
      </c>
      <c r="B205" s="6" t="n">
        <v>76.03</v>
      </c>
      <c r="C205" s="16" t="s">
        <v>203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45482</v>
      </c>
      <c r="B206" s="6" t="n">
        <v>218.7</v>
      </c>
      <c r="C206" s="16" t="s">
        <v>189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45482</v>
      </c>
      <c r="B207" s="6" t="n">
        <v>612.76</v>
      </c>
      <c r="C207" s="16" t="s">
        <v>190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45484</v>
      </c>
      <c r="B208" s="6" t="n">
        <v>-3188</v>
      </c>
      <c r="C208" s="16" t="s">
        <v>204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45484</v>
      </c>
      <c r="B209" s="6" t="n">
        <v>-579</v>
      </c>
      <c r="C209" s="16" t="s">
        <v>205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45484</v>
      </c>
      <c r="B210" s="6" t="n">
        <v>3188</v>
      </c>
      <c r="C210" s="16" t="s">
        <v>206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45484</v>
      </c>
      <c r="B211" s="6" t="n">
        <v>579</v>
      </c>
      <c r="C211" s="16" t="s">
        <v>207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45489</v>
      </c>
      <c r="B212" s="6" t="n">
        <v>-2151</v>
      </c>
      <c r="C212" s="16" t="s">
        <v>208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45489</v>
      </c>
      <c r="B213" s="6" t="n">
        <v>2151</v>
      </c>
      <c r="C213" s="16" t="s">
        <v>209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45573</v>
      </c>
      <c r="B214" s="6" t="n">
        <v>-930.6</v>
      </c>
      <c r="C214" s="16" t="s">
        <v>210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45573</v>
      </c>
      <c r="B215" s="6" t="n">
        <v>-332</v>
      </c>
      <c r="C215" s="16" t="s">
        <v>211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45573</v>
      </c>
      <c r="B216" s="6" t="n">
        <v>332</v>
      </c>
      <c r="C216" s="16" t="s">
        <v>189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45573</v>
      </c>
      <c r="B217" s="6" t="n">
        <v>930.6</v>
      </c>
      <c r="C217" s="16" t="s">
        <v>190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45574</v>
      </c>
      <c r="B218" s="6" t="n">
        <v>-448.8</v>
      </c>
      <c r="C218" s="16" t="s">
        <v>183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45574</v>
      </c>
      <c r="B219" s="6" t="n">
        <v>448.8</v>
      </c>
      <c r="C219" s="16" t="s">
        <v>212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45576</v>
      </c>
      <c r="B220" s="6" t="n">
        <v>-124</v>
      </c>
      <c r="C220" s="16" t="s">
        <v>213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45576</v>
      </c>
      <c r="B221" s="6" t="n">
        <v>124</v>
      </c>
      <c r="C221" s="16" t="s">
        <v>214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45584</v>
      </c>
      <c r="B222" s="6" t="n">
        <v>-64.7</v>
      </c>
      <c r="C222" s="16" t="s">
        <v>215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45584</v>
      </c>
      <c r="B223" s="6" t="n">
        <v>64.7</v>
      </c>
      <c r="C223" s="16" t="s">
        <v>216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45621</v>
      </c>
      <c r="B224" s="6" t="n">
        <v>-80.5</v>
      </c>
      <c r="C224" s="16" t="s">
        <v>217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45622</v>
      </c>
      <c r="B225" s="6" t="n">
        <v>-198.94</v>
      </c>
      <c r="C225" s="16" t="s">
        <v>175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45622</v>
      </c>
      <c r="B226" s="6" t="n">
        <v>198.94</v>
      </c>
      <c r="C226" s="16" t="s">
        <v>186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45623.5</v>
      </c>
      <c r="B227" s="6" t="n">
        <v>10000</v>
      </c>
      <c r="C227" s="16" t="s">
        <v>119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45636</v>
      </c>
      <c r="B228" s="6" t="n">
        <v>80.5</v>
      </c>
      <c r="C228" s="16" t="s">
        <v>218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45643</v>
      </c>
      <c r="B229" s="6" t="n">
        <v>-894</v>
      </c>
      <c r="C229" s="16" t="s">
        <v>219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45643</v>
      </c>
      <c r="B230" s="6" t="n">
        <v>-43.06</v>
      </c>
      <c r="C230" s="16" t="s">
        <v>220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45643</v>
      </c>
      <c r="B231" s="6" t="n">
        <v>894</v>
      </c>
      <c r="C231" s="16" t="s">
        <v>195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45643</v>
      </c>
      <c r="B232" s="6" t="n">
        <v>43.06</v>
      </c>
      <c r="C232" s="16" t="s">
        <v>221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45665</v>
      </c>
      <c r="B233" s="6" t="n">
        <v>-423.92</v>
      </c>
      <c r="C233" s="16" t="s">
        <v>222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45665</v>
      </c>
      <c r="B234" s="6" t="n">
        <v>-150.9</v>
      </c>
      <c r="C234" s="16" t="s">
        <v>223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45665</v>
      </c>
      <c r="B235" s="6" t="n">
        <v>423.92</v>
      </c>
      <c r="C235" s="16" t="s">
        <v>190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45665</v>
      </c>
      <c r="B236" s="6" t="n">
        <v>150.9</v>
      </c>
      <c r="C236" s="16" t="s">
        <v>189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45667</v>
      </c>
      <c r="B237" s="6" t="n">
        <v>-190.82</v>
      </c>
      <c r="C237" s="16" t="s">
        <v>224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45678</v>
      </c>
      <c r="B238" s="6" t="n">
        <v>10000</v>
      </c>
      <c r="C238" s="16" t="s">
        <v>119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45684</v>
      </c>
      <c r="B239" s="6" t="n">
        <v>190.82</v>
      </c>
      <c r="C239" s="16" t="s">
        <v>225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45747</v>
      </c>
      <c r="B240" s="6" t="n">
        <v>15000</v>
      </c>
      <c r="C240" s="16" t="s">
        <v>226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45756</v>
      </c>
      <c r="B241" s="6" t="n">
        <v>-448.8</v>
      </c>
      <c r="C241" s="16" t="s">
        <v>183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45756</v>
      </c>
      <c r="B242" s="6" t="n">
        <v>448.8</v>
      </c>
      <c r="C242" s="16" t="s">
        <v>227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45774</v>
      </c>
      <c r="B243" s="6" t="n">
        <v>15000</v>
      </c>
      <c r="C243" s="16" t="s">
        <v>226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45775</v>
      </c>
      <c r="B244" s="6" t="n">
        <v>-284.55</v>
      </c>
      <c r="C244" s="16" t="s">
        <v>228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45775</v>
      </c>
      <c r="B245" s="6" t="n">
        <v>-70</v>
      </c>
      <c r="C245" s="16" t="s">
        <v>229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45775</v>
      </c>
      <c r="B246" s="6" t="n">
        <v>70</v>
      </c>
      <c r="C246" s="16" t="s">
        <v>230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45793</v>
      </c>
      <c r="B247" s="6" t="n">
        <v>-28</v>
      </c>
      <c r="C247" s="16" t="s">
        <v>231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45796</v>
      </c>
      <c r="B248" s="6" t="n">
        <v>284.55</v>
      </c>
      <c r="C248" s="16" t="s">
        <v>232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45803</v>
      </c>
      <c r="B249" s="6" t="n">
        <v>28</v>
      </c>
      <c r="C249" s="16" t="s">
        <v>233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45803</v>
      </c>
      <c r="B250" s="6" t="n">
        <v>7000</v>
      </c>
      <c r="C250" s="16" t="s">
        <v>234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45803</v>
      </c>
      <c r="B251" s="6" t="n">
        <v>-7000</v>
      </c>
      <c r="C251" s="16" t="s">
        <v>235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45804</v>
      </c>
      <c r="B252" s="6" t="n">
        <v>-198.94</v>
      </c>
      <c r="C252" s="16" t="s">
        <v>175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45804</v>
      </c>
      <c r="B253" s="6" t="n">
        <v>198.94</v>
      </c>
      <c r="C253" s="16" t="s">
        <v>186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45810</v>
      </c>
      <c r="B254" s="6" t="n">
        <v>-1050.08</v>
      </c>
      <c r="C254" s="16" t="s">
        <v>236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45810</v>
      </c>
      <c r="B255" s="6" t="n">
        <v>-375.1</v>
      </c>
      <c r="C255" s="16" t="s">
        <v>237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45811</v>
      </c>
      <c r="B256" s="6" t="n">
        <v>-1883</v>
      </c>
      <c r="C256" s="16" t="s">
        <v>238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45811</v>
      </c>
      <c r="B257" s="6" t="n">
        <v>1883</v>
      </c>
      <c r="C257" s="16" t="s">
        <v>195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45818</v>
      </c>
      <c r="B258" s="6" t="n">
        <v>15000</v>
      </c>
      <c r="C258" s="16" t="s">
        <v>226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45827</v>
      </c>
      <c r="B259" s="6" t="n">
        <v>375.1</v>
      </c>
      <c r="C259" s="16" t="s">
        <v>239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45827</v>
      </c>
      <c r="B260" s="6" t="n">
        <v>1050.08</v>
      </c>
      <c r="C260" s="16" t="s">
        <v>240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45834</v>
      </c>
      <c r="B261" s="6" t="n">
        <v>215.62</v>
      </c>
      <c r="C261" s="16" t="s">
        <v>241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45845</v>
      </c>
      <c r="B262" s="6" t="n">
        <v>-2131</v>
      </c>
      <c r="C262" s="16" t="s">
        <v>242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45846</v>
      </c>
      <c r="B263" s="6" t="n">
        <v>-30</v>
      </c>
      <c r="C263" s="16" t="s">
        <v>243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45846</v>
      </c>
      <c r="B264" s="6" t="n">
        <v>-118.05</v>
      </c>
      <c r="C264" s="16" t="s">
        <v>244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45848</v>
      </c>
      <c r="B265" s="6" t="n">
        <v>-454.2</v>
      </c>
      <c r="C265" s="16" t="s">
        <v>245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45849</v>
      </c>
      <c r="B266" s="6" t="n">
        <v>-579.08</v>
      </c>
      <c r="C266" s="16" t="s">
        <v>246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45855</v>
      </c>
      <c r="B267" s="6" t="n">
        <v>-115</v>
      </c>
      <c r="C267" s="16" t="s">
        <v>247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45855</v>
      </c>
      <c r="B268" s="6" t="n">
        <v>-1257</v>
      </c>
      <c r="C268" s="16" t="s">
        <v>248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45856</v>
      </c>
      <c r="B269" s="6" t="n">
        <v>-3638.8</v>
      </c>
      <c r="C269" s="16" t="s">
        <v>249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45856</v>
      </c>
      <c r="B270" s="6" t="n">
        <v>-605.8</v>
      </c>
      <c r="C270" s="16" t="s">
        <v>250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45856</v>
      </c>
      <c r="B271" s="6" t="n">
        <v>-91.4</v>
      </c>
      <c r="C271" s="16" t="s">
        <v>251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45858</v>
      </c>
      <c r="B272" s="6" t="n">
        <v>-203.88</v>
      </c>
      <c r="C272" s="16" t="s">
        <v>252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45859</v>
      </c>
      <c r="B273" s="6" t="n">
        <v>33</v>
      </c>
      <c r="C273" s="16" t="s">
        <v>253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45860</v>
      </c>
      <c r="B274" s="6" t="n">
        <v>118.05</v>
      </c>
      <c r="C274" s="16" t="s">
        <v>254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45860</v>
      </c>
      <c r="B275" s="6" t="n">
        <v>2156</v>
      </c>
      <c r="C275" s="16" t="s">
        <v>255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45862</v>
      </c>
      <c r="B276" s="6" t="n">
        <v>115</v>
      </c>
      <c r="C276" s="16" t="s">
        <v>256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45863</v>
      </c>
      <c r="B277" s="6" t="n">
        <v>585.08</v>
      </c>
      <c r="C277" s="16" t="s">
        <v>257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45863</v>
      </c>
      <c r="B278" s="6" t="n">
        <v>454.2</v>
      </c>
      <c r="C278" s="16" t="s">
        <v>258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45869</v>
      </c>
      <c r="B279" s="6" t="n">
        <v>92.4</v>
      </c>
      <c r="C279" s="16" t="s">
        <v>259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45870</v>
      </c>
      <c r="B280" s="6" t="n">
        <v>1257</v>
      </c>
      <c r="C280" s="16" t="s">
        <v>260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45873</v>
      </c>
      <c r="B281" s="6" t="n">
        <v>605.8</v>
      </c>
      <c r="C281" s="16" t="s">
        <v>261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45873</v>
      </c>
      <c r="B282" s="6" t="n">
        <v>3638.8</v>
      </c>
      <c r="C282" s="16" t="s">
        <v>262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45873</v>
      </c>
      <c r="B283" s="6" t="n">
        <v>203.88</v>
      </c>
      <c r="C283" s="16" t="s">
        <v>263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45882</v>
      </c>
      <c r="B284" s="6" t="n">
        <v>-47.2</v>
      </c>
      <c r="C284" s="16" t="s">
        <v>264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45896</v>
      </c>
      <c r="B285" s="6" t="n">
        <v>15000</v>
      </c>
      <c r="C285" s="16" t="s">
        <v>226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45897</v>
      </c>
      <c r="B286" s="6" t="n">
        <v>48.2</v>
      </c>
      <c r="C286" s="16" t="s">
        <v>265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45922</v>
      </c>
      <c r="B287" s="6" t="n">
        <v>20000</v>
      </c>
      <c r="C287" s="16" t="s">
        <v>226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45933</v>
      </c>
      <c r="B288" s="6" t="n">
        <v>139</v>
      </c>
      <c r="C288" s="16" t="s">
        <v>266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45933</v>
      </c>
      <c r="B289" s="6" t="n">
        <v>203</v>
      </c>
      <c r="C289" s="16" t="s">
        <v>267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45936</v>
      </c>
      <c r="B290" s="6" t="n">
        <v>-122</v>
      </c>
      <c r="C290" s="16" t="s">
        <v>268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45938</v>
      </c>
      <c r="B291" s="6" t="n">
        <v>-448.8</v>
      </c>
      <c r="C291" s="16" t="s">
        <v>183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45938</v>
      </c>
      <c r="B292" s="6" t="n">
        <v>448.8</v>
      </c>
      <c r="C292" s="16" t="s">
        <v>269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45943</v>
      </c>
      <c r="B293" s="6" t="n">
        <v>-246.4</v>
      </c>
      <c r="C293" s="16" t="s">
        <v>270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45943</v>
      </c>
      <c r="B294" s="6" t="n">
        <v>-271.4</v>
      </c>
      <c r="C294" s="16" t="s">
        <v>271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45943</v>
      </c>
      <c r="B295" s="6" t="n">
        <v>122</v>
      </c>
      <c r="C295" s="16" t="s">
        <v>272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45944</v>
      </c>
      <c r="B296" s="6" t="n">
        <v>-349.8</v>
      </c>
      <c r="C296" s="16" t="s">
        <v>273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45944</v>
      </c>
      <c r="B297" s="6" t="n">
        <v>-124.5</v>
      </c>
      <c r="C297" s="16" t="s">
        <v>274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45945</v>
      </c>
      <c r="B298" s="6" t="n">
        <v>246.4</v>
      </c>
      <c r="C298" s="16" t="s">
        <v>275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45951</v>
      </c>
      <c r="B299" s="6" t="n">
        <v>277.5</v>
      </c>
      <c r="C299" s="16" t="s">
        <v>276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45957</v>
      </c>
      <c r="B300" s="6" t="n">
        <v>271.4</v>
      </c>
      <c r="C300" s="16" t="s">
        <v>277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45959</v>
      </c>
      <c r="B301" s="6" t="n">
        <v>350.8</v>
      </c>
      <c r="C301" s="16" t="s">
        <v>278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45959</v>
      </c>
      <c r="B302" s="6" t="n">
        <v>124.5</v>
      </c>
      <c r="C302" s="16" t="s">
        <v>279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45966</v>
      </c>
      <c r="B303" s="6" t="n">
        <v>20000</v>
      </c>
      <c r="C303" s="16" t="s">
        <v>226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46013</v>
      </c>
      <c r="B304" s="6" t="n">
        <v>157</v>
      </c>
      <c r="C304" s="16" t="s">
        <v>280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46028</v>
      </c>
      <c r="B305" s="6" t="n">
        <v>-960</v>
      </c>
      <c r="C305" s="16" t="s">
        <v>281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46030</v>
      </c>
      <c r="B306" s="6" t="n">
        <v>-125</v>
      </c>
      <c r="C306" s="16" t="s">
        <v>282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46030</v>
      </c>
      <c r="B307" s="6" t="n">
        <v>125</v>
      </c>
      <c r="C307" s="16" t="s">
        <v>283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46033</v>
      </c>
      <c r="B308" s="6" t="n">
        <v>-197.64</v>
      </c>
      <c r="C308" s="16" t="s">
        <v>284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46033</v>
      </c>
      <c r="B309" s="6" t="n">
        <v>-70.3</v>
      </c>
      <c r="C309" s="16" t="s">
        <v>285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46034</v>
      </c>
      <c r="B310" s="6" t="n">
        <v>-210.76</v>
      </c>
      <c r="C310" s="16" t="s">
        <v>286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46034</v>
      </c>
      <c r="B311" s="6" t="n">
        <v>-2072</v>
      </c>
      <c r="C311" s="16" t="s">
        <v>287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46043</v>
      </c>
      <c r="B312" s="6" t="n">
        <v>20000</v>
      </c>
      <c r="C312" s="16" t="s">
        <v>226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46044</v>
      </c>
      <c r="B313" s="6" t="n">
        <v>960</v>
      </c>
      <c r="C313" s="16" t="s">
        <v>288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46044</v>
      </c>
      <c r="B314" s="6" t="n">
        <v>2072</v>
      </c>
      <c r="C314" s="16" t="s">
        <v>289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46048</v>
      </c>
      <c r="B315" s="6" t="n">
        <v>197.64</v>
      </c>
      <c r="C315" s="16" t="s">
        <v>290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46048</v>
      </c>
      <c r="B316" s="6" t="n">
        <v>70.3</v>
      </c>
      <c r="C316" s="16" t="s">
        <v>291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46049</v>
      </c>
      <c r="B317" s="6" t="n">
        <v>211.76</v>
      </c>
      <c r="C317" s="16" t="s">
        <v>292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 t="n">
        <v>46090</v>
      </c>
      <c r="B318" s="6" t="n">
        <v>20000</v>
      </c>
      <c r="C318" s="16" t="s">
        <v>226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3" t="n">
        <v>46120</v>
      </c>
      <c r="B319" s="6" t="n">
        <v>-448.8</v>
      </c>
      <c r="C319" s="16" t="s">
        <v>183</v>
      </c>
      <c r="D319" s="16"/>
      <c r="E319" s="16"/>
      <c r="F319" s="6" t="s">
        <f>=A319-A318</f>
      </c>
      <c r="G319" s="6" t="s">
        <f>=B319+G318</f>
      </c>
      <c r="H319" s="6" t="s">
        <f>=F319*G318</f>
      </c>
    </row>
    <row collapsed="false" customFormat="false" customHeight="false" hidden="false" ht="12.1" outlineLevel="0" r="320">
      <c r="A320" s="13" t="n">
        <v>46120</v>
      </c>
      <c r="B320" s="6" t="n">
        <v>448.8</v>
      </c>
      <c r="C320" s="16" t="s">
        <v>293</v>
      </c>
      <c r="D320" s="16"/>
      <c r="E320" s="16"/>
      <c r="F320" s="6" t="s">
        <f>=A320-A319</f>
      </c>
      <c r="G320" s="6" t="s">
        <f>=B320+G319</f>
      </c>
      <c r="H320" s="6" t="s">
        <f>=F320*G319</f>
      </c>
    </row>
    <row collapsed="false" customFormat="false" customHeight="false" hidden="false" ht="12.1" outlineLevel="0" r="321">
      <c r="A321" s="13" t="n">
        <v>46125</v>
      </c>
      <c r="B321" s="6" t="n">
        <v>-451.53</v>
      </c>
      <c r="C321" s="16" t="s">
        <v>294</v>
      </c>
      <c r="D321" s="16"/>
      <c r="E321" s="16"/>
      <c r="F321" s="6" t="s">
        <f>=A321-A320</f>
      </c>
      <c r="G321" s="6" t="s">
        <f>=B321+G320</f>
      </c>
      <c r="H321" s="6" t="s">
        <f>=F321*G320</f>
      </c>
    </row>
    <row collapsed="false" customFormat="false" customHeight="false" hidden="false" ht="12.1" outlineLevel="0" r="322">
      <c r="A322" s="13" t="n">
        <v>46139</v>
      </c>
      <c r="B322" s="6" t="n">
        <v>-478</v>
      </c>
      <c r="C322" s="16" t="s">
        <v>295</v>
      </c>
      <c r="D322" s="16"/>
      <c r="E322" s="16"/>
      <c r="F322" s="6" t="s">
        <f>=A322-A321</f>
      </c>
      <c r="G322" s="6" t="s">
        <f>=B322+G321</f>
      </c>
      <c r="H322" s="6" t="s">
        <f>=F322*G321</f>
      </c>
    </row>
    <row collapsed="false" customFormat="false" customHeight="false" hidden="false" ht="12.1" outlineLevel="0" r="323">
      <c r="A323" s="13" t="n">
        <v>46140</v>
      </c>
      <c r="B323" s="6" t="n">
        <v>451.53</v>
      </c>
      <c r="C323" s="16" t="s">
        <v>296</v>
      </c>
      <c r="D323" s="16"/>
      <c r="E323" s="16"/>
      <c r="F323" s="6" t="s">
        <f>=A323-A322</f>
      </c>
      <c r="G323" s="6" t="s">
        <f>=B323+G322</f>
      </c>
      <c r="H323" s="6" t="s">
        <f>=F323*G322</f>
      </c>
    </row>
    <row collapsed="false" customFormat="false" customHeight="false" hidden="false" ht="12.1" outlineLevel="0" r="324">
      <c r="A324" s="13" t="n">
        <v>46141</v>
      </c>
      <c r="B324" s="6" t="n">
        <v>478</v>
      </c>
      <c r="C324" s="16" t="s">
        <v>297</v>
      </c>
      <c r="D324" s="16"/>
      <c r="E324" s="16"/>
      <c r="F324" s="6" t="s">
        <f>=A324-A323</f>
      </c>
      <c r="G324" s="6" t="s">
        <f>=B324+G323</f>
      </c>
      <c r="H324" s="6" t="s">
        <f>=F324*G323</f>
      </c>
    </row>
    <row collapsed="false" customFormat="false" customHeight="false" hidden="false" ht="12.1" outlineLevel="0" r="325">
      <c r="A325" s="13" t="n">
        <v>46146</v>
      </c>
      <c r="B325" s="6" t="n">
        <v>-1935</v>
      </c>
      <c r="C325" s="16" t="s">
        <v>298</v>
      </c>
      <c r="D325" s="16"/>
      <c r="E325" s="16"/>
      <c r="F325" s="6" t="s">
        <f>=A325-A324</f>
      </c>
      <c r="G325" s="6" t="s">
        <f>=B325+G324</f>
      </c>
      <c r="H325" s="6" t="s">
        <f>=F325*G324</f>
      </c>
    </row>
    <row collapsed="false" customFormat="false" customHeight="false" hidden="false" ht="12.1" outlineLevel="0" r="326">
      <c r="A326" s="13" t="n">
        <v>46147</v>
      </c>
      <c r="B326" s="6" t="n">
        <v>20000</v>
      </c>
      <c r="C326" s="16" t="s">
        <v>226</v>
      </c>
      <c r="D326" s="16"/>
      <c r="E326" s="16"/>
      <c r="F326" s="6" t="s">
        <f>=A326-A325</f>
      </c>
      <c r="G326" s="6" t="s">
        <f>=B326+G325</f>
      </c>
      <c r="H326" s="6" t="s">
        <f>=F326*G325</f>
      </c>
    </row>
    <row collapsed="false" customFormat="false" customHeight="false" hidden="false" ht="12.1" outlineLevel="0" r="327">
      <c r="A327" s="13" t="n">
        <v>46153</v>
      </c>
      <c r="B327" s="6" t="n">
        <v>-203</v>
      </c>
      <c r="C327" s="16" t="s">
        <v>299</v>
      </c>
      <c r="D327" s="16"/>
      <c r="E327" s="16"/>
      <c r="F327" s="6" t="s">
        <f>=A327-A326</f>
      </c>
      <c r="G327" s="6" t="s">
        <f>=B327+G326</f>
      </c>
      <c r="H327" s="6" t="s">
        <f>=F327*G326</f>
      </c>
    </row>
    <row collapsed="false" customFormat="false" customHeight="false" hidden="false" ht="12.1" outlineLevel="0" r="328">
      <c r="A328" s="13" t="n">
        <v>46157</v>
      </c>
      <c r="B328" s="6" t="n">
        <v>203</v>
      </c>
      <c r="C328" s="16" t="s">
        <v>300</v>
      </c>
      <c r="D328" s="16"/>
      <c r="E328" s="16"/>
      <c r="F328" s="6" t="s">
        <f>=A328-A327</f>
      </c>
      <c r="G328" s="6" t="s">
        <f>=B328+G327</f>
      </c>
      <c r="H328" s="6" t="s">
        <f>=F328*G327</f>
      </c>
    </row>
    <row collapsed="false" customFormat="false" customHeight="false" hidden="false" ht="12.1" outlineLevel="0" r="329">
      <c r="A329" s="13" t="n">
        <v>46160</v>
      </c>
      <c r="B329" s="6" t="n">
        <v>-296.8</v>
      </c>
      <c r="C329" s="16" t="s">
        <v>301</v>
      </c>
      <c r="D329" s="16"/>
      <c r="E329" s="16"/>
      <c r="F329" s="6" t="s">
        <f>=A329-A328</f>
      </c>
      <c r="G329" s="6" t="s">
        <f>=B329+G328</f>
      </c>
      <c r="H329" s="6" t="s">
        <f>=F329*G328</f>
      </c>
    </row>
    <row collapsed="false" customFormat="false" customHeight="false" hidden="false" ht="12.1" outlineLevel="0" r="330">
      <c r="A330" s="13" t="n">
        <v>46161</v>
      </c>
      <c r="B330" s="6" t="n">
        <v>1936</v>
      </c>
      <c r="C330" s="16" t="s">
        <v>289</v>
      </c>
      <c r="D330" s="16"/>
      <c r="E330" s="16"/>
      <c r="F330" s="6" t="s">
        <f>=A330-A329</f>
      </c>
      <c r="G330" s="6" t="s">
        <f>=B330+G329</f>
      </c>
      <c r="H330" s="6" t="s">
        <f>=F330*G329</f>
      </c>
    </row>
    <row collapsed="false" customFormat="false" customHeight="false" hidden="false" ht="12.1" outlineLevel="0" r="331">
      <c r="A331" s="13" t="n">
        <v>46162</v>
      </c>
      <c r="B331" s="6" t="n">
        <v>296.8</v>
      </c>
      <c r="C331" s="16" t="s">
        <v>302</v>
      </c>
      <c r="D331" s="16"/>
      <c r="E331" s="16"/>
      <c r="F331" s="6" t="s">
        <f>=A331-A330</f>
      </c>
      <c r="G331" s="6" t="s">
        <f>=B331+G330</f>
      </c>
      <c r="H331" s="6" t="s">
        <f>=F331*G330</f>
      </c>
    </row>
    <row collapsed="false" customFormat="false" customHeight="false" hidden="false" ht="12.1" outlineLevel="0" r="332">
      <c r="A332" s="13" t="n">
        <v>46167</v>
      </c>
      <c r="B332" s="6" t="n">
        <v>-196</v>
      </c>
      <c r="C332" s="16" t="s">
        <v>303</v>
      </c>
      <c r="D332" s="16"/>
      <c r="E332" s="16"/>
      <c r="F332" s="6" t="s">
        <f>=A332-A331</f>
      </c>
      <c r="G332" s="6" t="s">
        <f>=B332+G331</f>
      </c>
      <c r="H332" s="6" t="s">
        <f>=F332*G331</f>
      </c>
    </row>
    <row collapsed="false" customFormat="false" customHeight="false" hidden="false" ht="12.1" outlineLevel="0" r="333">
      <c r="A333" s="13" t="n">
        <v>46168</v>
      </c>
      <c r="B333" s="6" t="n">
        <v>-122</v>
      </c>
      <c r="C333" s="16" t="s">
        <v>304</v>
      </c>
      <c r="D333" s="16"/>
      <c r="E333" s="16"/>
      <c r="F333" s="6" t="s">
        <f>=A333-A332</f>
      </c>
      <c r="G333" s="6" t="s">
        <f>=B333+G332</f>
      </c>
      <c r="H333" s="6" t="s">
        <f>=F333*G332</f>
      </c>
    </row>
    <row collapsed="false" customFormat="false" customHeight="false" hidden="false" ht="12.1" outlineLevel="0" r="334">
      <c r="A334" s="13" t="n">
        <v>46175</v>
      </c>
      <c r="B334" s="6" t="n">
        <v>196</v>
      </c>
      <c r="C334" s="16" t="s">
        <v>305</v>
      </c>
      <c r="D334" s="16"/>
      <c r="E334" s="16"/>
      <c r="F334" s="6" t="s">
        <f>=A334-A333</f>
      </c>
      <c r="G334" s="6" t="s">
        <f>=B334+G333</f>
      </c>
      <c r="H334" s="6" t="s">
        <f>=F334*G333</f>
      </c>
    </row>
    <row collapsed="false" customFormat="false" customHeight="false" hidden="false" ht="12.1" outlineLevel="0" r="335">
      <c r="A335" s="13" t="n">
        <v>46178</v>
      </c>
      <c r="B335" s="6" t="n">
        <v>122</v>
      </c>
      <c r="C335" s="16" t="s">
        <v>306</v>
      </c>
      <c r="D335" s="16"/>
      <c r="E335" s="16"/>
      <c r="F335" s="6" t="s">
        <f>=A335-A334</f>
      </c>
      <c r="G335" s="6" t="s">
        <f>=B335+G334</f>
      </c>
      <c r="H335" s="6" t="s">
        <f>=F335*G334</f>
      </c>
    </row>
    <row collapsed="false" customFormat="false" customHeight="false" hidden="false" ht="12.1" outlineLevel="0" r="336">
      <c r="A336" s="13" t="n">
        <v>46182</v>
      </c>
      <c r="B336" s="6" t="n">
        <v>-307.57</v>
      </c>
      <c r="C336" s="16" t="s">
        <v>307</v>
      </c>
      <c r="D336" s="16"/>
      <c r="E336" s="16"/>
      <c r="F336" s="6" t="s">
        <f>=A336-A335</f>
      </c>
      <c r="G336" s="6" t="s">
        <f>=B336+G335</f>
      </c>
      <c r="H336" s="6" t="s">
        <f>=F336*G335</f>
      </c>
    </row>
    <row collapsed="false" customFormat="false" customHeight="false" hidden="false" ht="12.1" outlineLevel="0" r="337">
      <c r="A337" s="13" t="n">
        <v>46197</v>
      </c>
      <c r="B337" s="6" t="n">
        <v>20000</v>
      </c>
      <c r="C337" s="16" t="s">
        <v>226</v>
      </c>
      <c r="D337" s="16"/>
      <c r="E337" s="16"/>
      <c r="F337" s="6" t="s">
        <f>=A337-A336</f>
      </c>
      <c r="G337" s="6" t="s">
        <f>=B337+G336</f>
      </c>
      <c r="H337" s="6" t="s">
        <f>=F337*G336</f>
      </c>
    </row>
    <row collapsed="false" customFormat="false" customHeight="false" hidden="false" ht="12.1" outlineLevel="0" r="338">
      <c r="A338" s="13" t="n">
        <v>46197</v>
      </c>
      <c r="B338" s="6" t="n">
        <v>307.56</v>
      </c>
      <c r="C338" s="16" t="s">
        <v>308</v>
      </c>
      <c r="D338" s="16"/>
      <c r="E338" s="16"/>
      <c r="F338" s="6" t="s">
        <f>=A338-A337</f>
      </c>
      <c r="G338" s="6" t="s">
        <f>=B338+G337</f>
      </c>
      <c r="H338" s="6" t="s">
        <f>=F338*G337</f>
      </c>
    </row>
    <row collapsed="false" customFormat="false" customHeight="false" hidden="false" ht="12.1" outlineLevel="0" r="339">
      <c r="A339" s="13" t="n">
        <v>46212</v>
      </c>
      <c r="B339" s="6" t="n">
        <v>20000</v>
      </c>
      <c r="C339" s="16" t="s">
        <v>226</v>
      </c>
      <c r="D339" s="16"/>
      <c r="E339" s="16"/>
      <c r="F339" s="6" t="s">
        <f>=A339-A338</f>
      </c>
      <c r="G339" s="6" t="s">
        <f>=B339+G338</f>
      </c>
      <c r="H339" s="6" t="s">
        <f>=F339*G338</f>
      </c>
    </row>
    <row collapsed="false" customFormat="false" customHeight="false" hidden="false" ht="12.1" outlineLevel="0" r="340">
      <c r="A340" s="12" t="n">
        <v>46213.717928241</v>
      </c>
      <c r="B340" s="5" t="n">
        <v>-336714.82</v>
      </c>
      <c r="C340" s="14" t="s">
        <v>309</v>
      </c>
      <c r="D340" s="16"/>
      <c r="E340" s="16"/>
      <c r="F340" s="6" t="s">
        <f>=A340-A339</f>
      </c>
      <c r="G340" s="6" t="s">
        <f>=B340+G339</f>
      </c>
      <c r="H340" s="6" t="s">
        <f>=F340*G339</f>
      </c>
    </row>
    <row collapsed="false" customFormat="false" customHeight="false" hidden="false" ht="12.1" outlineLevel="0" r="341">
      <c r="A341" s="13"/>
      <c r="B341" s="9" t="s">
        <f>=XIRR(B2:B340,A2:A340)</f>
      </c>
      <c r="C341" s="16" t="s">
        <v>310</v>
      </c>
      <c r="D341" s="16"/>
      <c r="E341" s="16"/>
      <c r="F341" s="7"/>
      <c r="G341" s="2" t="s">
        <v>311</v>
      </c>
      <c r="H341" s="6" t="s">
        <f>=SUM(I2:H340)/365</f>
      </c>
    </row>
    <row collapsed="false" customFormat="false" customHeight="false" hidden="false" ht="12.1" outlineLevel="0" r="342">
      <c r="A342" s="13"/>
      <c r="B342" s="5" t="s">
        <f>=-SUM(B2:B340)</f>
      </c>
      <c r="C342" s="16" t="s">
        <v>312</v>
      </c>
      <c r="D342" s="16"/>
      <c r="E342" s="16"/>
      <c r="F342" s="7"/>
      <c r="G342" s="14" t="s">
        <v>313</v>
      </c>
      <c r="H342" s="9" t="s">
        <f>=B342/H341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A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53</v>
      </c>
      <c r="AM1" s="0"/>
      <c r="AN1" s="0"/>
      <c r="AO1" s="4" t="s">
        <v>56</v>
      </c>
      <c r="AP1" s="0"/>
      <c r="AQ1" s="0"/>
      <c r="AR1" s="4" t="s">
        <v>59</v>
      </c>
      <c r="AS1" s="0"/>
      <c r="AT1" s="0"/>
      <c r="AU1" s="4" t="s">
        <v>62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  <c r="BL1" s="0"/>
      <c r="BM1" s="4" t="s">
        <v>75</v>
      </c>
      <c r="BN1" s="0"/>
      <c r="BO1" s="0"/>
      <c r="BP1" s="4" t="s">
        <v>77</v>
      </c>
      <c r="BQ1" s="0"/>
      <c r="BR1" s="0"/>
      <c r="BS1" s="4" t="s">
        <v>79</v>
      </c>
      <c r="BT1" s="0"/>
      <c r="BU1" s="0"/>
      <c r="BV1" s="4" t="s">
        <v>81</v>
      </c>
      <c r="BW1" s="0"/>
      <c r="BX1" s="0"/>
      <c r="BY1" s="4" t="s">
        <v>83</v>
      </c>
      <c r="BZ1" s="0"/>
      <c r="CA1" s="0"/>
      <c r="CB1" s="4" t="s">
        <v>85</v>
      </c>
      <c r="CC1" s="0"/>
      <c r="CD1" s="0"/>
      <c r="CE1" s="4" t="s">
        <v>87</v>
      </c>
      <c r="CF1" s="0"/>
      <c r="CG1" s="0"/>
      <c r="CH1" s="4" t="s">
        <v>89</v>
      </c>
      <c r="CI1" s="0"/>
      <c r="CJ1" s="0"/>
      <c r="CK1" s="4" t="s">
        <v>91</v>
      </c>
      <c r="CL1" s="0"/>
      <c r="CM1" s="0"/>
      <c r="CN1" s="4" t="s">
        <v>93</v>
      </c>
      <c r="CO1" s="0"/>
      <c r="CP1" s="0"/>
      <c r="CQ1" s="4" t="s">
        <v>95</v>
      </c>
      <c r="CR1" s="0"/>
      <c r="CS1" s="0"/>
      <c r="CT1" s="4" t="s">
        <v>98</v>
      </c>
      <c r="CU1" s="0"/>
      <c r="CV1" s="0"/>
      <c r="CW1" s="4" t="s">
        <v>101</v>
      </c>
      <c r="CX1" s="0"/>
      <c r="CY1" s="0"/>
      <c r="CZ1" s="4" t="s">
        <v>104</v>
      </c>
      <c r="DA1" s="0"/>
    </row>
    <row collapsed="false" customFormat="false" customHeight="false" hidden="false" ht="12.1" outlineLevel="0" r="2">
      <c r="A2" s="11" t="n">
        <v>45407</v>
      </c>
      <c r="B2" s="6" t="n">
        <v>7833.88</v>
      </c>
      <c r="C2" s="0" t="s">
        <v>314</v>
      </c>
      <c r="D2" s="11" t="n">
        <v>43985</v>
      </c>
      <c r="E2" s="6" t="n">
        <v>1961.36</v>
      </c>
      <c r="F2" s="0" t="s">
        <v>314</v>
      </c>
      <c r="G2" s="11" t="n">
        <v>45623</v>
      </c>
      <c r="H2" s="6" t="n">
        <v>3377.02</v>
      </c>
      <c r="I2" s="0" t="s">
        <v>314</v>
      </c>
      <c r="J2" s="11" t="n">
        <v>45530</v>
      </c>
      <c r="K2" s="6" t="n">
        <v>2577.82</v>
      </c>
      <c r="L2" s="0" t="s">
        <v>314</v>
      </c>
      <c r="M2" s="11" t="n">
        <v>43972</v>
      </c>
      <c r="N2" s="6" t="n">
        <v>3320.3</v>
      </c>
      <c r="O2" s="0" t="s">
        <v>314</v>
      </c>
      <c r="P2" s="11" t="n">
        <v>45827</v>
      </c>
      <c r="Q2" s="6" t="n">
        <v>2699.93</v>
      </c>
      <c r="R2" s="0" t="s">
        <v>314</v>
      </c>
      <c r="S2" s="11" t="n">
        <v>43972</v>
      </c>
      <c r="T2" s="6" t="n">
        <v>3340.31</v>
      </c>
      <c r="U2" s="0" t="s">
        <v>314</v>
      </c>
      <c r="V2" s="11" t="n">
        <v>45509</v>
      </c>
      <c r="W2" s="6" t="n">
        <v>4974.87</v>
      </c>
      <c r="X2" s="0" t="s">
        <v>314</v>
      </c>
      <c r="Y2" s="11" t="n">
        <v>45407</v>
      </c>
      <c r="Z2" s="6" t="n">
        <v>1242.12</v>
      </c>
      <c r="AA2" s="0" t="s">
        <v>314</v>
      </c>
      <c r="AB2" s="11" t="n">
        <v>43972</v>
      </c>
      <c r="AC2" s="6" t="n">
        <v>1955.35</v>
      </c>
      <c r="AD2" s="0" t="s">
        <v>314</v>
      </c>
      <c r="AE2" s="11" t="n">
        <v>45537</v>
      </c>
      <c r="AF2" s="6" t="n">
        <v>4619.27</v>
      </c>
      <c r="AG2" s="0" t="s">
        <v>314</v>
      </c>
      <c r="AH2" s="11" t="n">
        <v>45806</v>
      </c>
      <c r="AI2" s="6" t="n">
        <v>2476.42</v>
      </c>
      <c r="AJ2" s="0" t="s">
        <v>314</v>
      </c>
      <c r="AK2" s="11" t="n">
        <v>46091</v>
      </c>
      <c r="AL2" s="6" t="n">
        <v>4577.61</v>
      </c>
      <c r="AM2" s="0" t="s">
        <v>314</v>
      </c>
      <c r="AN2" s="11" t="n">
        <v>45901</v>
      </c>
      <c r="AO2" s="6" t="n">
        <v>5861.27</v>
      </c>
      <c r="AP2" s="0" t="s">
        <v>314</v>
      </c>
      <c r="AQ2" s="11" t="n">
        <v>45405</v>
      </c>
      <c r="AR2" s="6" t="n">
        <v>585.52</v>
      </c>
      <c r="AS2" s="0" t="s">
        <v>314</v>
      </c>
      <c r="AT2" s="11" t="n">
        <v>45825</v>
      </c>
      <c r="AU2" s="6" t="n">
        <v>6963.87</v>
      </c>
      <c r="AV2" s="0" t="s">
        <v>314</v>
      </c>
      <c r="AW2" s="11" t="n">
        <v>44407</v>
      </c>
      <c r="AX2" s="6" t="n">
        <v>2291.58</v>
      </c>
      <c r="AY2" s="0" t="s">
        <v>314</v>
      </c>
      <c r="AZ2" s="11" t="n">
        <v>44008</v>
      </c>
      <c r="BA2" s="6" t="n">
        <v>1129.78</v>
      </c>
      <c r="BB2" s="0" t="s">
        <v>314</v>
      </c>
      <c r="BC2" s="11" t="n">
        <v>45776</v>
      </c>
      <c r="BD2" s="6" t="n">
        <v>2155.64</v>
      </c>
      <c r="BE2" s="0" t="s">
        <v>314</v>
      </c>
      <c r="BF2" s="11" t="n">
        <v>45776</v>
      </c>
      <c r="BG2" s="6" t="n">
        <v>3202.88</v>
      </c>
      <c r="BH2" s="0" t="s">
        <v>314</v>
      </c>
      <c r="BI2" s="11" t="n">
        <v>45581</v>
      </c>
      <c r="BJ2" s="6" t="n">
        <v>347.26</v>
      </c>
      <c r="BK2" s="0" t="s">
        <v>314</v>
      </c>
      <c r="BL2" s="11" t="n">
        <v>45757</v>
      </c>
      <c r="BM2" s="6" t="n">
        <v>760.89</v>
      </c>
      <c r="BN2" s="0" t="s">
        <v>314</v>
      </c>
      <c r="BO2" s="11" t="n">
        <v>46148</v>
      </c>
      <c r="BP2" s="6" t="n">
        <v>2224.6</v>
      </c>
      <c r="BQ2" s="0" t="s">
        <v>314</v>
      </c>
      <c r="BR2" s="11" t="n">
        <v>45588</v>
      </c>
      <c r="BS2" s="6" t="n">
        <v>1185.06</v>
      </c>
      <c r="BT2" s="0" t="s">
        <v>314</v>
      </c>
      <c r="BU2" s="11" t="n">
        <v>45776</v>
      </c>
      <c r="BV2" s="6" t="n">
        <v>1594.42</v>
      </c>
      <c r="BW2" s="0" t="s">
        <v>314</v>
      </c>
      <c r="BX2" s="11" t="n">
        <v>44909</v>
      </c>
      <c r="BY2" s="6" t="n">
        <v>2141.92</v>
      </c>
      <c r="BZ2" s="0" t="s">
        <v>314</v>
      </c>
      <c r="CA2" s="11" t="n">
        <v>45776</v>
      </c>
      <c r="CB2" s="6" t="n">
        <v>1432.49</v>
      </c>
      <c r="CC2" s="0" t="s">
        <v>314</v>
      </c>
      <c r="CD2" s="11" t="n">
        <v>45825</v>
      </c>
      <c r="CE2" s="6" t="n">
        <v>1094.78</v>
      </c>
      <c r="CF2" s="0" t="s">
        <v>314</v>
      </c>
      <c r="CG2" s="11" t="n">
        <v>45873</v>
      </c>
      <c r="CH2" s="6" t="n">
        <v>1302.38</v>
      </c>
      <c r="CI2" s="0" t="s">
        <v>314</v>
      </c>
      <c r="CJ2" s="11" t="n">
        <v>45776</v>
      </c>
      <c r="CK2" s="6" t="n">
        <v>1033.53</v>
      </c>
      <c r="CL2" s="0" t="s">
        <v>314</v>
      </c>
      <c r="CM2" s="11" t="n">
        <v>45825</v>
      </c>
      <c r="CN2" s="6" t="n">
        <v>1491.65</v>
      </c>
      <c r="CO2" s="0" t="s">
        <v>314</v>
      </c>
      <c r="CP2" s="11" t="n">
        <v>45456</v>
      </c>
      <c r="CQ2" s="6" t="n">
        <v>1478.13</v>
      </c>
      <c r="CR2" s="0" t="s">
        <v>314</v>
      </c>
      <c r="CS2" s="11" t="n">
        <v>44963</v>
      </c>
      <c r="CT2" s="6" t="n">
        <v>1634.27</v>
      </c>
      <c r="CU2" s="0" t="s">
        <v>314</v>
      </c>
      <c r="CV2" s="11" t="n">
        <v>44909</v>
      </c>
      <c r="CW2" s="6" t="n">
        <v>5254.73</v>
      </c>
      <c r="CX2" s="0" t="s">
        <v>314</v>
      </c>
      <c r="CY2" s="11" t="n">
        <v>44018</v>
      </c>
      <c r="CZ2" s="6" t="s">
        <f>=5195.98</f>
      </c>
      <c r="DA2" s="0" t="s">
        <v>314</v>
      </c>
    </row>
    <row collapsed="false" customFormat="false" customHeight="false" hidden="false" ht="12.1" outlineLevel="0" r="3">
      <c r="A3" s="11" t="n">
        <v>45419</v>
      </c>
      <c r="B3" s="6" t="n">
        <v>-433</v>
      </c>
      <c r="C3" s="0" t="s">
        <v>194</v>
      </c>
      <c r="D3" s="11" t="n">
        <v>44109</v>
      </c>
      <c r="E3" s="6" t="n">
        <v>-163</v>
      </c>
      <c r="F3" s="0" t="s">
        <v>125</v>
      </c>
      <c r="G3" s="11" t="n">
        <v>45775</v>
      </c>
      <c r="H3" s="6" t="n">
        <v>-70</v>
      </c>
      <c r="I3" s="0" t="s">
        <v>229</v>
      </c>
      <c r="J3" s="11" t="n">
        <v>45621</v>
      </c>
      <c r="K3" s="6" t="n">
        <v>-80.5</v>
      </c>
      <c r="L3" s="0" t="s">
        <v>217</v>
      </c>
      <c r="M3" s="11" t="n">
        <v>44103</v>
      </c>
      <c r="N3" s="6" t="n">
        <v>934.65</v>
      </c>
      <c r="O3" s="0" t="s">
        <v>314</v>
      </c>
      <c r="P3" s="11" t="n">
        <v>45846</v>
      </c>
      <c r="Q3" s="6" t="n">
        <v>-118.05</v>
      </c>
      <c r="R3" s="0" t="s">
        <v>244</v>
      </c>
      <c r="S3" s="11" t="n">
        <v>44021</v>
      </c>
      <c r="T3" s="6" t="n">
        <v>-178.7</v>
      </c>
      <c r="U3" s="0" t="s">
        <v>121</v>
      </c>
      <c r="V3" s="11" t="n">
        <v>45679</v>
      </c>
      <c r="W3" s="6" t="n">
        <v>1256.13</v>
      </c>
      <c r="X3" s="0" t="s">
        <v>314</v>
      </c>
      <c r="Y3" s="11" t="n">
        <v>45509</v>
      </c>
      <c r="Z3" s="6" t="n">
        <v>1001.8</v>
      </c>
      <c r="AA3" s="0" t="s">
        <v>314</v>
      </c>
      <c r="AB3" s="11" t="n">
        <v>43972</v>
      </c>
      <c r="AC3" s="6" t="n">
        <v>1359.64</v>
      </c>
      <c r="AD3" s="0" t="s">
        <v>314</v>
      </c>
      <c r="AE3" s="11" t="n">
        <v>45776</v>
      </c>
      <c r="AF3" s="6" t="n">
        <v>3765.89</v>
      </c>
      <c r="AG3" s="0" t="s">
        <v>314</v>
      </c>
      <c r="AH3" s="11" t="n">
        <v>45849</v>
      </c>
      <c r="AI3" s="6" t="n">
        <v>-579.08</v>
      </c>
      <c r="AJ3" s="0" t="s">
        <v>246</v>
      </c>
      <c r="AK3" s="11" t="n">
        <v>46148</v>
      </c>
      <c r="AL3" s="6" t="n">
        <v>4182.25</v>
      </c>
      <c r="AM3" s="0" t="s">
        <v>314</v>
      </c>
      <c r="AN3" s="11" t="n">
        <v>45923</v>
      </c>
      <c r="AO3" s="6" t="n">
        <v>2904.61</v>
      </c>
      <c r="AP3" s="0" t="s">
        <v>314</v>
      </c>
      <c r="AQ3" s="11" t="n">
        <v>45407</v>
      </c>
      <c r="AR3" s="6" t="n">
        <v>1157.64</v>
      </c>
      <c r="AS3" s="0" t="s">
        <v>314</v>
      </c>
      <c r="AT3" s="11" t="n">
        <v>45943</v>
      </c>
      <c r="AU3" s="6" t="n">
        <v>-246.4</v>
      </c>
      <c r="AV3" s="0" t="s">
        <v>270</v>
      </c>
      <c r="AW3" s="11" t="n">
        <v>44481</v>
      </c>
      <c r="AX3" s="6" t="n">
        <v>-71.6</v>
      </c>
      <c r="AY3" s="0" t="s">
        <v>146</v>
      </c>
      <c r="AZ3" s="11" t="n">
        <v>44330</v>
      </c>
      <c r="BA3" s="6" t="n">
        <v>-82.5</v>
      </c>
      <c r="BB3" s="0" t="s">
        <v>137</v>
      </c>
      <c r="BC3" s="11" t="n">
        <v>45806</v>
      </c>
      <c r="BD3" s="6" t="n">
        <v>353.11</v>
      </c>
      <c r="BE3" s="0" t="s">
        <v>314</v>
      </c>
      <c r="BF3" s="11" t="n">
        <v>46153</v>
      </c>
      <c r="BG3" s="6" t="n">
        <v>-203</v>
      </c>
      <c r="BH3" s="0" t="s">
        <v>299</v>
      </c>
      <c r="BI3" s="11" t="n">
        <v>45679</v>
      </c>
      <c r="BJ3" s="6" t="n">
        <v>378.2</v>
      </c>
      <c r="BK3" s="0" t="s">
        <v>314</v>
      </c>
      <c r="BL3" s="11" t="n">
        <v>45827</v>
      </c>
      <c r="BM3" s="6" t="n">
        <v>640.07</v>
      </c>
      <c r="BN3" s="0" t="s">
        <v>314</v>
      </c>
      <c r="BO3" s="11" t="n">
        <v>46513</v>
      </c>
      <c r="BP3" s="8" t="s">
        <f>=-Портфель!J24</f>
      </c>
      <c r="BQ3" s="0" t="s">
        <v>315</v>
      </c>
      <c r="BR3" s="11" t="n">
        <v>45643</v>
      </c>
      <c r="BS3" s="6" t="n">
        <v>-43.06</v>
      </c>
      <c r="BT3" s="0" t="s">
        <v>220</v>
      </c>
      <c r="BU3" s="11" t="n">
        <v>45846</v>
      </c>
      <c r="BV3" s="6" t="n">
        <v>-30</v>
      </c>
      <c r="BW3" s="0" t="s">
        <v>243</v>
      </c>
      <c r="BX3" s="11" t="n">
        <v>44963</v>
      </c>
      <c r="BY3" s="6" t="n">
        <v>1217.33</v>
      </c>
      <c r="BZ3" s="0" t="s">
        <v>314</v>
      </c>
      <c r="CA3" s="11" t="n">
        <v>45856</v>
      </c>
      <c r="CB3" s="6" t="n">
        <v>-91.4</v>
      </c>
      <c r="CC3" s="0" t="s">
        <v>251</v>
      </c>
      <c r="CD3" s="11" t="n">
        <v>45882</v>
      </c>
      <c r="CE3" s="6" t="n">
        <v>-47.2</v>
      </c>
      <c r="CF3" s="0" t="s">
        <v>264</v>
      </c>
      <c r="CG3" s="11" t="n">
        <v>46238</v>
      </c>
      <c r="CH3" s="8" t="s">
        <f>=-Портфель!J30</f>
      </c>
      <c r="CI3" s="0" t="s">
        <v>315</v>
      </c>
      <c r="CJ3" s="11" t="n">
        <v>45901</v>
      </c>
      <c r="CK3" s="6" t="n">
        <v>661.49</v>
      </c>
      <c r="CL3" s="0" t="s">
        <v>314</v>
      </c>
      <c r="CM3" s="11" t="n">
        <v>46213</v>
      </c>
      <c r="CN3" s="8" t="s">
        <f>=-Портфель!J32</f>
      </c>
      <c r="CO3" s="0" t="s">
        <v>315</v>
      </c>
      <c r="CP3" s="11" t="n">
        <v>45581</v>
      </c>
      <c r="CQ3" s="6" t="n">
        <v>554.5</v>
      </c>
      <c r="CR3" s="0" t="s">
        <v>314</v>
      </c>
      <c r="CS3" s="11" t="n">
        <v>44963</v>
      </c>
      <c r="CT3" s="6" t="n">
        <v>817.53</v>
      </c>
      <c r="CU3" s="0" t="s">
        <v>314</v>
      </c>
      <c r="CV3" s="11" t="n">
        <v>46213</v>
      </c>
      <c r="CW3" s="8" t="s">
        <f>=-Портфель!J36</f>
      </c>
      <c r="CX3" s="0" t="s">
        <v>315</v>
      </c>
      <c r="CY3" s="11" t="n">
        <v>44118</v>
      </c>
      <c r="CZ3" s="6" t="s">
        <f>=-149.6</f>
      </c>
      <c r="DA3" s="0" t="s">
        <v>129</v>
      </c>
    </row>
    <row collapsed="false" customFormat="false" customHeight="false" hidden="false" ht="12.1" outlineLevel="0" r="4">
      <c r="A4" s="11" t="n">
        <v>45623</v>
      </c>
      <c r="B4" s="6" t="n">
        <v>6915.15</v>
      </c>
      <c r="C4" s="0" t="s">
        <v>314</v>
      </c>
      <c r="D4" s="11" t="n">
        <v>44328</v>
      </c>
      <c r="E4" s="6" t="n">
        <v>-163</v>
      </c>
      <c r="F4" s="0" t="s">
        <v>125</v>
      </c>
      <c r="G4" s="11" t="n">
        <v>45806</v>
      </c>
      <c r="H4" s="6" t="n">
        <v>4126.71</v>
      </c>
      <c r="I4" s="0" t="s">
        <v>314</v>
      </c>
      <c r="J4" s="11" t="n">
        <v>45793</v>
      </c>
      <c r="K4" s="6" t="n">
        <v>-28</v>
      </c>
      <c r="L4" s="0" t="s">
        <v>231</v>
      </c>
      <c r="M4" s="11" t="n">
        <v>44113</v>
      </c>
      <c r="N4" s="6" t="n">
        <v>912.24</v>
      </c>
      <c r="O4" s="0" t="s">
        <v>314</v>
      </c>
      <c r="P4" s="11" t="n">
        <v>45901</v>
      </c>
      <c r="Q4" s="6" t="n">
        <v>4177.35</v>
      </c>
      <c r="R4" s="0" t="s">
        <v>314</v>
      </c>
      <c r="S4" s="11" t="n">
        <v>44022</v>
      </c>
      <c r="T4" s="6" t="n">
        <v>3156.18</v>
      </c>
      <c r="U4" s="0" t="s">
        <v>314</v>
      </c>
      <c r="V4" s="11" t="n">
        <v>45806</v>
      </c>
      <c r="W4" s="6" t="n">
        <v>1073.78</v>
      </c>
      <c r="X4" s="0" t="s">
        <v>314</v>
      </c>
      <c r="Y4" s="11" t="n">
        <v>45530</v>
      </c>
      <c r="Z4" s="6" t="n">
        <v>2021.42</v>
      </c>
      <c r="AA4" s="0" t="s">
        <v>314</v>
      </c>
      <c r="AB4" s="11" t="n">
        <v>44000</v>
      </c>
      <c r="AC4" s="6" t="n">
        <v>613.32</v>
      </c>
      <c r="AD4" s="0" t="s">
        <v>314</v>
      </c>
      <c r="AE4" s="11" t="n">
        <v>45855</v>
      </c>
      <c r="AF4" s="6" t="n">
        <v>-1257</v>
      </c>
      <c r="AG4" s="0" t="s">
        <v>248</v>
      </c>
      <c r="AH4" s="11" t="n">
        <v>45873</v>
      </c>
      <c r="AI4" s="6" t="n">
        <v>458.28</v>
      </c>
      <c r="AJ4" s="0" t="s">
        <v>314</v>
      </c>
      <c r="AK4" s="11" t="n">
        <v>46168</v>
      </c>
      <c r="AL4" s="6" t="n">
        <v>-122</v>
      </c>
      <c r="AM4" s="0" t="s">
        <v>304</v>
      </c>
      <c r="AN4" s="11" t="n">
        <v>46028</v>
      </c>
      <c r="AO4" s="6" t="n">
        <v>-960</v>
      </c>
      <c r="AP4" s="0" t="s">
        <v>281</v>
      </c>
      <c r="AQ4" s="11" t="n">
        <v>45482</v>
      </c>
      <c r="AR4" s="6" t="n">
        <v>-76.03</v>
      </c>
      <c r="AS4" s="0" t="s">
        <v>202</v>
      </c>
      <c r="AT4" s="11" t="n">
        <v>45968</v>
      </c>
      <c r="AU4" s="6" t="n">
        <v>2086.08</v>
      </c>
      <c r="AV4" s="0" t="s">
        <v>314</v>
      </c>
      <c r="AW4" s="11" t="n">
        <v>44571</v>
      </c>
      <c r="AX4" s="6" t="n">
        <v>-43.4</v>
      </c>
      <c r="AY4" s="0" t="s">
        <v>157</v>
      </c>
      <c r="AZ4" s="11" t="n">
        <v>44909</v>
      </c>
      <c r="BA4" s="6" t="n">
        <v>876.69</v>
      </c>
      <c r="BB4" s="0" t="s">
        <v>314</v>
      </c>
      <c r="BC4" s="11" t="n">
        <v>45873</v>
      </c>
      <c r="BD4" s="6" t="n">
        <v>314.68</v>
      </c>
      <c r="BE4" s="0" t="s">
        <v>314</v>
      </c>
      <c r="BF4" s="11" t="n">
        <v>46213</v>
      </c>
      <c r="BG4" s="8" t="s">
        <f>=-Портфель!J21</f>
      </c>
      <c r="BH4" s="0" t="s">
        <v>315</v>
      </c>
      <c r="BI4" s="11" t="n">
        <v>45684</v>
      </c>
      <c r="BJ4" s="6" t="n">
        <v>720.54</v>
      </c>
      <c r="BK4" s="0" t="s">
        <v>314</v>
      </c>
      <c r="BL4" s="11" t="n">
        <v>46197</v>
      </c>
      <c r="BM4" s="6" t="n">
        <v>822.03</v>
      </c>
      <c r="BN4" s="0" t="s">
        <v>314</v>
      </c>
      <c r="BO4" s="0"/>
      <c r="BP4" s="10" t="s">
        <f>=XIRR(BP2:BP3,BO2:BO3)</f>
      </c>
      <c r="BQ4" s="0"/>
      <c r="BR4" s="11" t="n">
        <v>45776</v>
      </c>
      <c r="BS4" s="6" t="n">
        <v>1056.94</v>
      </c>
      <c r="BT4" s="0" t="s">
        <v>314</v>
      </c>
      <c r="BU4" s="11" t="n">
        <v>46197</v>
      </c>
      <c r="BV4" s="6" t="n">
        <v>1088.98</v>
      </c>
      <c r="BW4" s="0" t="s">
        <v>314</v>
      </c>
      <c r="BX4" s="11" t="n">
        <v>45439</v>
      </c>
      <c r="BY4" s="6" t="n">
        <v>-663.9</v>
      </c>
      <c r="BZ4" s="0" t="s">
        <v>196</v>
      </c>
      <c r="CA4" s="11" t="n">
        <v>45901</v>
      </c>
      <c r="CB4" s="6" t="n">
        <v>615.16</v>
      </c>
      <c r="CC4" s="0" t="s">
        <v>314</v>
      </c>
      <c r="CD4" s="11" t="n">
        <v>45923</v>
      </c>
      <c r="CE4" s="6" t="n">
        <v>611.45</v>
      </c>
      <c r="CF4" s="0" t="s">
        <v>314</v>
      </c>
      <c r="CG4" s="0"/>
      <c r="CH4" s="10" t="s">
        <f>=XIRR(CH2:CH3,CG2:CG3)</f>
      </c>
      <c r="CI4" s="0"/>
      <c r="CJ4" s="11" t="n">
        <v>45968</v>
      </c>
      <c r="CK4" s="6" t="n">
        <v>249.82</v>
      </c>
      <c r="CL4" s="0" t="s">
        <v>314</v>
      </c>
      <c r="CM4" s="0"/>
      <c r="CN4" s="10" t="s">
        <f>=XIRR(CN2:CN3,CM2:CM3)</f>
      </c>
      <c r="CO4" s="0"/>
      <c r="CP4" s="11" t="n">
        <v>45584</v>
      </c>
      <c r="CQ4" s="6" t="n">
        <v>-64.7</v>
      </c>
      <c r="CR4" s="0" t="s">
        <v>215</v>
      </c>
      <c r="CS4" s="11" t="n">
        <v>44963</v>
      </c>
      <c r="CT4" s="6" t="n">
        <v>5733.96</v>
      </c>
      <c r="CU4" s="0" t="s">
        <v>314</v>
      </c>
      <c r="CV4" s="0"/>
      <c r="CW4" s="10" t="s">
        <f>=XIRR(CW2:CW3,CV2:CV3)</f>
      </c>
      <c r="CX4" s="0"/>
      <c r="CY4" s="11" t="n">
        <v>44300</v>
      </c>
      <c r="CZ4" s="6" t="s">
        <f>=-149.6</f>
      </c>
      <c r="DA4" s="0" t="s">
        <v>129</v>
      </c>
    </row>
    <row collapsed="false" customFormat="false" customHeight="false" hidden="false" ht="12.1" outlineLevel="0" r="5">
      <c r="A5" s="11" t="n">
        <v>45643</v>
      </c>
      <c r="B5" s="6" t="n">
        <v>-894</v>
      </c>
      <c r="C5" s="0" t="s">
        <v>219</v>
      </c>
      <c r="D5" s="11" t="n">
        <v>44595</v>
      </c>
      <c r="E5" s="6" t="n">
        <v>4799.33</v>
      </c>
      <c r="F5" s="0" t="s">
        <v>314</v>
      </c>
      <c r="G5" s="11" t="n">
        <v>45968</v>
      </c>
      <c r="H5" s="6" t="n">
        <v>4064.44</v>
      </c>
      <c r="I5" s="0" t="s">
        <v>314</v>
      </c>
      <c r="J5" s="11" t="n">
        <v>45825</v>
      </c>
      <c r="K5" s="6" t="n">
        <v>9643.47</v>
      </c>
      <c r="L5" s="0" t="s">
        <v>314</v>
      </c>
      <c r="M5" s="11" t="n">
        <v>44116</v>
      </c>
      <c r="N5" s="6" t="n">
        <v>-69.52</v>
      </c>
      <c r="O5" s="0" t="s">
        <v>128</v>
      </c>
      <c r="P5" s="11" t="n">
        <v>45923</v>
      </c>
      <c r="Q5" s="6" t="n">
        <v>2467.72</v>
      </c>
      <c r="R5" s="0" t="s">
        <v>314</v>
      </c>
      <c r="S5" s="11" t="n">
        <v>44112</v>
      </c>
      <c r="T5" s="6" t="n">
        <v>-156.6</v>
      </c>
      <c r="U5" s="0" t="s">
        <v>126</v>
      </c>
      <c r="V5" s="11" t="n">
        <v>45873</v>
      </c>
      <c r="W5" s="6" t="n">
        <v>1201.52</v>
      </c>
      <c r="X5" s="0" t="s">
        <v>314</v>
      </c>
      <c r="Y5" s="11" t="n">
        <v>45576</v>
      </c>
      <c r="Z5" s="6" t="n">
        <v>-124</v>
      </c>
      <c r="AA5" s="0" t="s">
        <v>213</v>
      </c>
      <c r="AB5" s="11" t="n">
        <v>44105</v>
      </c>
      <c r="AC5" s="6" t="n">
        <v>-326</v>
      </c>
      <c r="AD5" s="0" t="s">
        <v>122</v>
      </c>
      <c r="AE5" s="11" t="n">
        <v>45873</v>
      </c>
      <c r="AF5" s="6" t="n">
        <v>1350.01</v>
      </c>
      <c r="AG5" s="0" t="s">
        <v>314</v>
      </c>
      <c r="AH5" s="11" t="n">
        <v>45901</v>
      </c>
      <c r="AI5" s="6" t="n">
        <v>74.59</v>
      </c>
      <c r="AJ5" s="0" t="s">
        <v>314</v>
      </c>
      <c r="AK5" s="11" t="n">
        <v>46197</v>
      </c>
      <c r="AL5" s="6" t="n">
        <v>3577.22</v>
      </c>
      <c r="AM5" s="0" t="s">
        <v>314</v>
      </c>
      <c r="AN5" s="11" t="n">
        <v>46148</v>
      </c>
      <c r="AO5" s="6" t="n">
        <v>2333.6</v>
      </c>
      <c r="AP5" s="0" t="s">
        <v>314</v>
      </c>
      <c r="AQ5" s="11" t="n">
        <v>45497</v>
      </c>
      <c r="AR5" s="6" t="n">
        <v>534.13</v>
      </c>
      <c r="AS5" s="0" t="s">
        <v>314</v>
      </c>
      <c r="AT5" s="11" t="n">
        <v>46148</v>
      </c>
      <c r="AU5" s="6" t="n">
        <v>2157.93</v>
      </c>
      <c r="AV5" s="0" t="s">
        <v>314</v>
      </c>
      <c r="AW5" s="11" t="n">
        <v>44614</v>
      </c>
      <c r="AX5" s="6" t="n">
        <v>1796.25</v>
      </c>
      <c r="AY5" s="0" t="s">
        <v>314</v>
      </c>
      <c r="AZ5" s="11" t="n">
        <v>45093</v>
      </c>
      <c r="BA5" s="6" t="n">
        <v>-83.8</v>
      </c>
      <c r="BB5" s="0" t="s">
        <v>177</v>
      </c>
      <c r="BC5" s="11" t="n">
        <v>45923</v>
      </c>
      <c r="BD5" s="6" t="n">
        <v>309.83</v>
      </c>
      <c r="BE5" s="0" t="s">
        <v>314</v>
      </c>
      <c r="BF5" s="0"/>
      <c r="BG5" s="10" t="s">
        <f>=XIRR(BG2:BG4,BF2:BF4)</f>
      </c>
      <c r="BH5" s="0"/>
      <c r="BI5" s="11" t="n">
        <v>45776</v>
      </c>
      <c r="BJ5" s="6" t="n">
        <v>345.65</v>
      </c>
      <c r="BK5" s="0" t="s">
        <v>314</v>
      </c>
      <c r="BL5" s="11" t="n">
        <v>46213</v>
      </c>
      <c r="BM5" s="8" t="s">
        <f>=-Портфель!J23</f>
      </c>
      <c r="BN5" s="0" t="s">
        <v>315</v>
      </c>
      <c r="BO5" s="0"/>
      <c r="BP5" s="8" t="s">
        <f>=-SUM(BP2:BP3)</f>
      </c>
      <c r="BQ5" s="0" t="s">
        <v>316</v>
      </c>
      <c r="BR5" s="11" t="n">
        <v>45873</v>
      </c>
      <c r="BS5" s="6" t="n">
        <v>1003.3</v>
      </c>
      <c r="BT5" s="0" t="s">
        <v>314</v>
      </c>
      <c r="BU5" s="11" t="n">
        <v>46213</v>
      </c>
      <c r="BV5" s="8" t="s">
        <f>=-Портфель!J26</f>
      </c>
      <c r="BW5" s="0" t="s">
        <v>315</v>
      </c>
      <c r="BX5" s="11" t="n">
        <v>46213</v>
      </c>
      <c r="BY5" s="8" t="s">
        <f>=-Портфель!J27</f>
      </c>
      <c r="BZ5" s="0" t="s">
        <v>315</v>
      </c>
      <c r="CA5" s="11" t="n">
        <v>46148</v>
      </c>
      <c r="CB5" s="6" t="n">
        <v>477.52</v>
      </c>
      <c r="CC5" s="0" t="s">
        <v>314</v>
      </c>
      <c r="CD5" s="11" t="n">
        <v>46213</v>
      </c>
      <c r="CE5" s="8" t="s">
        <f>=-Портфель!J29</f>
      </c>
      <c r="CF5" s="0" t="s">
        <v>315</v>
      </c>
      <c r="CG5" s="0"/>
      <c r="CH5" s="8" t="s">
        <f>=-SUM(CH2:CH3)</f>
      </c>
      <c r="CI5" s="0" t="s">
        <v>316</v>
      </c>
      <c r="CJ5" s="11" t="n">
        <v>46213</v>
      </c>
      <c r="CK5" s="8" t="s">
        <f>=-Портфель!J31</f>
      </c>
      <c r="CL5" s="0" t="s">
        <v>315</v>
      </c>
      <c r="CM5" s="0"/>
      <c r="CN5" s="8" t="s">
        <f>=-SUM(CN2:CN3)</f>
      </c>
      <c r="CO5" s="0" t="s">
        <v>316</v>
      </c>
      <c r="CP5" s="11" t="n">
        <v>45679</v>
      </c>
      <c r="CQ5" s="6" t="n">
        <v>1137.03</v>
      </c>
      <c r="CR5" s="0" t="s">
        <v>314</v>
      </c>
      <c r="CS5" s="11" t="n">
        <v>45125</v>
      </c>
      <c r="CT5" s="6" t="n">
        <v>2181.71</v>
      </c>
      <c r="CU5" s="0" t="s">
        <v>314</v>
      </c>
      <c r="CV5" s="0"/>
      <c r="CW5" s="8" t="s">
        <f>=-SUM(CW2:CW3)</f>
      </c>
      <c r="CX5" s="0" t="s">
        <v>316</v>
      </c>
      <c r="CY5" s="11" t="n">
        <v>44482</v>
      </c>
      <c r="CZ5" s="6" t="s">
        <f>=-149.6</f>
      </c>
      <c r="DA5" s="0" t="s">
        <v>129</v>
      </c>
    </row>
    <row collapsed="false" customFormat="false" customHeight="false" hidden="false" ht="12.1" outlineLevel="0" r="6">
      <c r="A6" s="11" t="n">
        <v>45750</v>
      </c>
      <c r="B6" s="6" t="n">
        <v>13522.16</v>
      </c>
      <c r="C6" s="0" t="s">
        <v>314</v>
      </c>
      <c r="D6" s="11" t="n">
        <v>44614</v>
      </c>
      <c r="E6" s="6" t="n">
        <v>5730.37</v>
      </c>
      <c r="F6" s="0" t="s">
        <v>314</v>
      </c>
      <c r="G6" s="11" t="n">
        <v>46044</v>
      </c>
      <c r="H6" s="6" t="n">
        <v>4749.27</v>
      </c>
      <c r="I6" s="0" t="s">
        <v>314</v>
      </c>
      <c r="J6" s="11" t="n">
        <v>45855</v>
      </c>
      <c r="K6" s="6" t="n">
        <v>-115</v>
      </c>
      <c r="L6" s="0" t="s">
        <v>247</v>
      </c>
      <c r="M6" s="11" t="n">
        <v>44123</v>
      </c>
      <c r="N6" s="6" t="n">
        <v>1293.89</v>
      </c>
      <c r="O6" s="0" t="s">
        <v>314</v>
      </c>
      <c r="P6" s="11" t="n">
        <v>45943</v>
      </c>
      <c r="Q6" s="6" t="n">
        <v>-271.4</v>
      </c>
      <c r="R6" s="0" t="s">
        <v>271</v>
      </c>
      <c r="S6" s="11" t="n">
        <v>44252</v>
      </c>
      <c r="T6" s="6" t="n">
        <v>3166.2</v>
      </c>
      <c r="U6" s="0" t="s">
        <v>314</v>
      </c>
      <c r="V6" s="11" t="n">
        <v>45968</v>
      </c>
      <c r="W6" s="6" t="n">
        <v>2535.88</v>
      </c>
      <c r="X6" s="0" t="s">
        <v>314</v>
      </c>
      <c r="Y6" s="11" t="n">
        <v>45581</v>
      </c>
      <c r="Z6" s="6" t="n">
        <v>976.48</v>
      </c>
      <c r="AA6" s="0" t="s">
        <v>314</v>
      </c>
      <c r="AB6" s="11" t="n">
        <v>44328</v>
      </c>
      <c r="AC6" s="6" t="n">
        <v>-325</v>
      </c>
      <c r="AD6" s="0" t="s">
        <v>135</v>
      </c>
      <c r="AE6" s="11" t="n">
        <v>45950</v>
      </c>
      <c r="AF6" s="6" t="n">
        <v>808.92</v>
      </c>
      <c r="AG6" s="0" t="s">
        <v>314</v>
      </c>
      <c r="AH6" s="11" t="n">
        <v>45923</v>
      </c>
      <c r="AI6" s="6" t="n">
        <v>283.7</v>
      </c>
      <c r="AJ6" s="0" t="s">
        <v>314</v>
      </c>
      <c r="AK6" s="11" t="n">
        <v>46456</v>
      </c>
      <c r="AL6" s="8" t="s">
        <f>=-Портфель!J14</f>
      </c>
      <c r="AM6" s="0" t="s">
        <v>315</v>
      </c>
      <c r="AN6" s="11" t="n">
        <v>46266</v>
      </c>
      <c r="AO6" s="8" t="s">
        <f>=-Портфель!J15</f>
      </c>
      <c r="AP6" s="0" t="s">
        <v>315</v>
      </c>
      <c r="AQ6" s="11" t="n">
        <v>45497</v>
      </c>
      <c r="AR6" s="6" t="n">
        <v>534.18</v>
      </c>
      <c r="AS6" s="0" t="s">
        <v>314</v>
      </c>
      <c r="AT6" s="11" t="n">
        <v>46160</v>
      </c>
      <c r="AU6" s="6" t="n">
        <v>-296.8</v>
      </c>
      <c r="AV6" s="0" t="s">
        <v>301</v>
      </c>
      <c r="AW6" s="11" t="n">
        <v>44750</v>
      </c>
      <c r="AX6" s="6" t="n">
        <v>-140.4</v>
      </c>
      <c r="AY6" s="0" t="s">
        <v>160</v>
      </c>
      <c r="AZ6" s="11" t="n">
        <v>45457</v>
      </c>
      <c r="BA6" s="6" t="n">
        <v>-302</v>
      </c>
      <c r="BB6" s="0" t="s">
        <v>198</v>
      </c>
      <c r="BC6" s="11" t="n">
        <v>45968</v>
      </c>
      <c r="BD6" s="6" t="n">
        <v>281.11</v>
      </c>
      <c r="BE6" s="0" t="s">
        <v>314</v>
      </c>
      <c r="BF6" s="0"/>
      <c r="BG6" s="8" t="s">
        <f>=-SUM(BG2:BG4)</f>
      </c>
      <c r="BH6" s="0" t="s">
        <v>316</v>
      </c>
      <c r="BI6" s="11" t="n">
        <v>45825</v>
      </c>
      <c r="BJ6" s="6" t="n">
        <v>305.12</v>
      </c>
      <c r="BK6" s="0" t="s">
        <v>314</v>
      </c>
      <c r="BL6" s="0"/>
      <c r="BM6" s="10" t="s">
        <f>=XIRR(BM2:BM5,BL2:BL5)</f>
      </c>
      <c r="BN6" s="0"/>
      <c r="BO6" s="0"/>
      <c r="BP6" s="0"/>
      <c r="BQ6" s="0"/>
      <c r="BR6" s="11" t="n">
        <v>46148</v>
      </c>
      <c r="BS6" s="6" t="n">
        <v>745.07</v>
      </c>
      <c r="BT6" s="0" t="s">
        <v>314</v>
      </c>
      <c r="BU6" s="0"/>
      <c r="BV6" s="10" t="s">
        <f>=XIRR(BV2:BV5,BU2:BU5)</f>
      </c>
      <c r="BW6" s="0"/>
      <c r="BX6" s="0"/>
      <c r="BY6" s="10" t="s">
        <f>=XIRR(BY2:BY5,BX2:BX5)</f>
      </c>
      <c r="BZ6" s="0"/>
      <c r="CA6" s="11" t="n">
        <v>46213</v>
      </c>
      <c r="CB6" s="8" t="s">
        <f>=-Портфель!J28</f>
      </c>
      <c r="CC6" s="0" t="s">
        <v>315</v>
      </c>
      <c r="CD6" s="0"/>
      <c r="CE6" s="10" t="s">
        <f>=XIRR(CE2:CE5,CD2:CD5)</f>
      </c>
      <c r="CF6" s="0"/>
      <c r="CG6" s="0"/>
      <c r="CH6" s="0"/>
      <c r="CI6" s="0"/>
      <c r="CJ6" s="0"/>
      <c r="CK6" s="10" t="s">
        <f>=XIRR(CK2:CK5,CJ2:CJ5)</f>
      </c>
      <c r="CL6" s="0"/>
      <c r="CM6" s="0"/>
      <c r="CN6" s="0"/>
      <c r="CO6" s="0"/>
      <c r="CP6" s="11" t="n">
        <v>46213</v>
      </c>
      <c r="CQ6" s="8" t="s">
        <f>=-Портфель!J33</f>
      </c>
      <c r="CR6" s="0" t="s">
        <v>315</v>
      </c>
      <c r="CS6" s="11" t="n">
        <v>45358</v>
      </c>
      <c r="CT6" s="6" t="n">
        <v>1290.75</v>
      </c>
      <c r="CU6" s="0" t="s">
        <v>314</v>
      </c>
      <c r="CV6" s="0"/>
      <c r="CW6" s="0"/>
      <c r="CX6" s="0"/>
      <c r="CY6" s="11" t="n">
        <v>44664</v>
      </c>
      <c r="CZ6" s="6" t="s">
        <f>=-149.6</f>
      </c>
      <c r="DA6" s="0" t="s">
        <v>129</v>
      </c>
    </row>
    <row collapsed="false" customFormat="false" customHeight="false" hidden="false" ht="12.1" outlineLevel="0" r="7">
      <c r="A7" s="11" t="n">
        <v>45811</v>
      </c>
      <c r="B7" s="6" t="n">
        <v>-1883</v>
      </c>
      <c r="C7" s="0" t="s">
        <v>238</v>
      </c>
      <c r="D7" s="11" t="n">
        <v>44816</v>
      </c>
      <c r="E7" s="6" t="n">
        <v>6628.58</v>
      </c>
      <c r="F7" s="0" t="s">
        <v>314</v>
      </c>
      <c r="G7" s="11" t="n">
        <v>46044</v>
      </c>
      <c r="H7" s="6" t="n">
        <v>4747.84</v>
      </c>
      <c r="I7" s="0" t="s">
        <v>314</v>
      </c>
      <c r="J7" s="11" t="n">
        <v>45936</v>
      </c>
      <c r="K7" s="6" t="n">
        <v>-122</v>
      </c>
      <c r="L7" s="0" t="s">
        <v>268</v>
      </c>
      <c r="M7" s="11" t="n">
        <v>44123</v>
      </c>
      <c r="N7" s="6" t="n">
        <v>860.6</v>
      </c>
      <c r="O7" s="0" t="s">
        <v>314</v>
      </c>
      <c r="P7" s="11" t="n">
        <v>45950</v>
      </c>
      <c r="Q7" s="6" t="n">
        <v>494.05</v>
      </c>
      <c r="R7" s="0" t="s">
        <v>314</v>
      </c>
      <c r="S7" s="11" t="n">
        <v>44385</v>
      </c>
      <c r="T7" s="6" t="n">
        <v>-699.3</v>
      </c>
      <c r="U7" s="0" t="s">
        <v>140</v>
      </c>
      <c r="V7" s="11" t="n">
        <v>46197</v>
      </c>
      <c r="W7" s="6" t="n">
        <v>2445.8</v>
      </c>
      <c r="X7" s="0" t="s">
        <v>314</v>
      </c>
      <c r="Y7" s="11" t="n">
        <v>45581</v>
      </c>
      <c r="Z7" s="6" t="n">
        <v>976.47</v>
      </c>
      <c r="AA7" s="0" t="s">
        <v>314</v>
      </c>
      <c r="AB7" s="11" t="n">
        <v>45057</v>
      </c>
      <c r="AC7" s="6" t="n">
        <v>-435</v>
      </c>
      <c r="AD7" s="0" t="s">
        <v>173</v>
      </c>
      <c r="AE7" s="11" t="n">
        <v>45968</v>
      </c>
      <c r="AF7" s="6" t="n">
        <v>1932.99</v>
      </c>
      <c r="AG7" s="0" t="s">
        <v>314</v>
      </c>
      <c r="AH7" s="11" t="n">
        <v>45968</v>
      </c>
      <c r="AI7" s="6" t="n">
        <v>69.83</v>
      </c>
      <c r="AJ7" s="0" t="s">
        <v>314</v>
      </c>
      <c r="AK7" s="0"/>
      <c r="AL7" s="10" t="s">
        <f>=XIRR(AL2:AL6,AK2:AK6)</f>
      </c>
      <c r="AM7" s="0"/>
      <c r="AN7" s="0"/>
      <c r="AO7" s="10" t="s">
        <f>=XIRR(AO2:AO6,AN2:AN6)</f>
      </c>
      <c r="AP7" s="0"/>
      <c r="AQ7" s="11" t="n">
        <v>45537</v>
      </c>
      <c r="AR7" s="6" t="n">
        <v>469.82</v>
      </c>
      <c r="AS7" s="0" t="s">
        <v>314</v>
      </c>
      <c r="AT7" s="11" t="n">
        <v>46213</v>
      </c>
      <c r="AU7" s="8" t="s">
        <f>=-Портфель!J17</f>
      </c>
      <c r="AV7" s="0" t="s">
        <v>315</v>
      </c>
      <c r="AW7" s="11" t="n">
        <v>44845</v>
      </c>
      <c r="AX7" s="6" t="n">
        <v>-284.1</v>
      </c>
      <c r="AY7" s="0" t="s">
        <v>163</v>
      </c>
      <c r="AZ7" s="11" t="n">
        <v>45848</v>
      </c>
      <c r="BA7" s="6" t="n">
        <v>-454.2</v>
      </c>
      <c r="BB7" s="0" t="s">
        <v>245</v>
      </c>
      <c r="BC7" s="11" t="n">
        <v>46148</v>
      </c>
      <c r="BD7" s="6" t="n">
        <v>314.78</v>
      </c>
      <c r="BE7" s="0" t="s">
        <v>314</v>
      </c>
      <c r="BF7" s="0"/>
      <c r="BG7" s="0"/>
      <c r="BH7" s="0"/>
      <c r="BI7" s="11" t="n">
        <v>45873</v>
      </c>
      <c r="BJ7" s="6" t="n">
        <v>311.93</v>
      </c>
      <c r="BK7" s="0" t="s">
        <v>314</v>
      </c>
      <c r="BL7" s="0"/>
      <c r="BM7" s="8" t="s">
        <f>=-SUM(BM2:BM5)</f>
      </c>
      <c r="BN7" s="0" t="s">
        <v>316</v>
      </c>
      <c r="BO7" s="0"/>
      <c r="BP7" s="0"/>
      <c r="BQ7" s="0"/>
      <c r="BR7" s="11" t="n">
        <v>46213</v>
      </c>
      <c r="BS7" s="8" t="s">
        <f>=-Портфель!J25</f>
      </c>
      <c r="BT7" s="0" t="s">
        <v>315</v>
      </c>
      <c r="BU7" s="0"/>
      <c r="BV7" s="8" t="s">
        <f>=-SUM(BV2:BV5)</f>
      </c>
      <c r="BW7" s="0" t="s">
        <v>316</v>
      </c>
      <c r="BX7" s="0"/>
      <c r="BY7" s="8" t="s">
        <f>=-SUM(BY2:BY5)</f>
      </c>
      <c r="BZ7" s="0" t="s">
        <v>316</v>
      </c>
      <c r="CA7" s="0"/>
      <c r="CB7" s="10" t="s">
        <f>=XIRR(CB2:CB6,CA2:CA6)</f>
      </c>
      <c r="CC7" s="0"/>
      <c r="CD7" s="0"/>
      <c r="CE7" s="8" t="s">
        <f>=-SUM(CE2:CE5)</f>
      </c>
      <c r="CF7" s="0" t="s">
        <v>316</v>
      </c>
      <c r="CG7" s="0"/>
      <c r="CH7" s="0"/>
      <c r="CI7" s="0"/>
      <c r="CJ7" s="0"/>
      <c r="CK7" s="8" t="s">
        <f>=-SUM(CK2:CK5)</f>
      </c>
      <c r="CL7" s="0" t="s">
        <v>316</v>
      </c>
      <c r="CM7" s="0"/>
      <c r="CN7" s="0"/>
      <c r="CO7" s="0"/>
      <c r="CP7" s="0"/>
      <c r="CQ7" s="10" t="s">
        <f>=XIRR(CQ2:CQ6,CP2:CP6)</f>
      </c>
      <c r="CR7" s="0"/>
      <c r="CS7" s="11" t="n">
        <v>45358</v>
      </c>
      <c r="CT7" s="6" t="n">
        <v>1292.36</v>
      </c>
      <c r="CU7" s="0" t="s">
        <v>314</v>
      </c>
      <c r="CV7" s="0"/>
      <c r="CW7" s="0"/>
      <c r="CX7" s="0"/>
      <c r="CY7" s="11" t="n">
        <v>44846</v>
      </c>
      <c r="CZ7" s="6" t="s">
        <f>=-149.6</f>
      </c>
      <c r="DA7" s="0" t="s">
        <v>129</v>
      </c>
    </row>
    <row collapsed="false" customFormat="false" customHeight="false" hidden="false" ht="12.1" outlineLevel="0" r="8">
      <c r="A8" s="11" t="n">
        <v>45923</v>
      </c>
      <c r="B8" s="6" t="n">
        <v>12577.31</v>
      </c>
      <c r="C8" s="0" t="s">
        <v>314</v>
      </c>
      <c r="D8" s="11" t="n">
        <v>45057</v>
      </c>
      <c r="E8" s="6" t="n">
        <v>-2395</v>
      </c>
      <c r="F8" s="0" t="s">
        <v>174</v>
      </c>
      <c r="G8" s="11" t="n">
        <v>46139</v>
      </c>
      <c r="H8" s="6" t="n">
        <v>-478</v>
      </c>
      <c r="I8" s="0" t="s">
        <v>295</v>
      </c>
      <c r="J8" s="11" t="n">
        <v>46030</v>
      </c>
      <c r="K8" s="6" t="n">
        <v>-125</v>
      </c>
      <c r="L8" s="0" t="s">
        <v>282</v>
      </c>
      <c r="M8" s="11" t="n">
        <v>44386</v>
      </c>
      <c r="N8" s="6" t="n">
        <v>-160.5</v>
      </c>
      <c r="O8" s="0" t="s">
        <v>141</v>
      </c>
      <c r="P8" s="11" t="n">
        <v>45968</v>
      </c>
      <c r="Q8" s="6" t="n">
        <v>3366.53</v>
      </c>
      <c r="R8" s="0" t="s">
        <v>314</v>
      </c>
      <c r="S8" s="11" t="n">
        <v>44481</v>
      </c>
      <c r="T8" s="6" t="n">
        <v>-277.5</v>
      </c>
      <c r="U8" s="0" t="s">
        <v>147</v>
      </c>
      <c r="V8" s="11" t="n">
        <v>46213</v>
      </c>
      <c r="W8" s="8" t="s">
        <f>=-Портфель!J9</f>
      </c>
      <c r="X8" s="0" t="s">
        <v>315</v>
      </c>
      <c r="Y8" s="11" t="n">
        <v>45750</v>
      </c>
      <c r="Z8" s="6" t="n">
        <v>1196.27</v>
      </c>
      <c r="AA8" s="0" t="s">
        <v>314</v>
      </c>
      <c r="AB8" s="11" t="n">
        <v>45484</v>
      </c>
      <c r="AC8" s="6" t="n">
        <v>-579</v>
      </c>
      <c r="AD8" s="0" t="s">
        <v>205</v>
      </c>
      <c r="AE8" s="11" t="n">
        <v>45968</v>
      </c>
      <c r="AF8" s="6" t="n">
        <v>386.6</v>
      </c>
      <c r="AG8" s="0" t="s">
        <v>314</v>
      </c>
      <c r="AH8" s="11" t="n">
        <v>45968</v>
      </c>
      <c r="AI8" s="6" t="n">
        <v>69.81</v>
      </c>
      <c r="AJ8" s="0" t="s">
        <v>314</v>
      </c>
      <c r="AK8" s="0"/>
      <c r="AL8" s="8" t="s">
        <f>=-SUM(AL2:AL6)</f>
      </c>
      <c r="AM8" s="0" t="s">
        <v>316</v>
      </c>
      <c r="AN8" s="0"/>
      <c r="AO8" s="8" t="s">
        <f>=-SUM(AO2:AO6)</f>
      </c>
      <c r="AP8" s="0" t="s">
        <v>316</v>
      </c>
      <c r="AQ8" s="11" t="n">
        <v>45667</v>
      </c>
      <c r="AR8" s="6" t="n">
        <v>-190.82</v>
      </c>
      <c r="AS8" s="0" t="s">
        <v>224</v>
      </c>
      <c r="AT8" s="0"/>
      <c r="AU8" s="10" t="s">
        <f>=XIRR(AU2:AU7,AT2:AT7)</f>
      </c>
      <c r="AV8" s="0"/>
      <c r="AW8" s="11" t="n">
        <v>44936</v>
      </c>
      <c r="AX8" s="6" t="n">
        <v>-59.6</v>
      </c>
      <c r="AY8" s="0" t="s">
        <v>170</v>
      </c>
      <c r="AZ8" s="11" t="n">
        <v>46213</v>
      </c>
      <c r="BA8" s="8" t="s">
        <f>=-Портфель!J19</f>
      </c>
      <c r="BB8" s="0" t="s">
        <v>315</v>
      </c>
      <c r="BC8" s="11" t="n">
        <v>46182</v>
      </c>
      <c r="BD8" s="6" t="n">
        <v>-307.57</v>
      </c>
      <c r="BE8" s="0" t="s">
        <v>307</v>
      </c>
      <c r="BF8" s="0"/>
      <c r="BG8" s="0"/>
      <c r="BH8" s="0"/>
      <c r="BI8" s="11" t="n">
        <v>45923</v>
      </c>
      <c r="BJ8" s="6" t="n">
        <v>321.19</v>
      </c>
      <c r="BK8" s="0" t="s">
        <v>314</v>
      </c>
      <c r="BL8" s="0"/>
      <c r="BM8" s="0"/>
      <c r="BN8" s="0"/>
      <c r="BO8" s="0"/>
      <c r="BP8" s="0"/>
      <c r="BQ8" s="0"/>
      <c r="BR8" s="0"/>
      <c r="BS8" s="10" t="s">
        <f>=XIRR(BS2:BS7,BR2:BR7)</f>
      </c>
      <c r="BT8" s="0"/>
      <c r="BU8" s="0"/>
      <c r="BV8" s="0"/>
      <c r="BW8" s="0"/>
      <c r="BX8" s="0"/>
      <c r="BY8" s="0"/>
      <c r="BZ8" s="0"/>
      <c r="CA8" s="0"/>
      <c r="CB8" s="8" t="s">
        <f>=-SUM(CB2:CB6)</f>
      </c>
      <c r="CC8" s="0" t="s">
        <v>316</v>
      </c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8" t="s">
        <f>=-SUM(CQ2:CQ6)</f>
      </c>
      <c r="CR8" s="0" t="s">
        <v>316</v>
      </c>
      <c r="CS8" s="11" t="n">
        <v>45873</v>
      </c>
      <c r="CT8" s="6" t="n">
        <v>1155.64</v>
      </c>
      <c r="CU8" s="0" t="s">
        <v>314</v>
      </c>
      <c r="CV8" s="0"/>
      <c r="CW8" s="0"/>
      <c r="CX8" s="0"/>
      <c r="CY8" s="11" t="n">
        <v>45028</v>
      </c>
      <c r="CZ8" s="6" t="s">
        <f>=-149.6</f>
      </c>
      <c r="DA8" s="0" t="s">
        <v>129</v>
      </c>
    </row>
    <row collapsed="false" customFormat="false" customHeight="false" hidden="false" ht="12.1" outlineLevel="0" r="9">
      <c r="A9" s="11" t="n">
        <v>46034</v>
      </c>
      <c r="B9" s="6" t="n">
        <v>-2072</v>
      </c>
      <c r="C9" s="0" t="s">
        <v>287</v>
      </c>
      <c r="D9" s="11" t="n">
        <v>45484</v>
      </c>
      <c r="E9" s="6" t="n">
        <v>-3188</v>
      </c>
      <c r="F9" s="0" t="s">
        <v>204</v>
      </c>
      <c r="G9" s="11" t="n">
        <v>46213</v>
      </c>
      <c r="H9" s="8" t="s">
        <f>=-Портфель!J4</f>
      </c>
      <c r="I9" s="0" t="s">
        <v>315</v>
      </c>
      <c r="J9" s="11" t="n">
        <v>46091</v>
      </c>
      <c r="K9" s="6" t="n">
        <v>3402.06</v>
      </c>
      <c r="L9" s="0" t="s">
        <v>314</v>
      </c>
      <c r="M9" s="11" t="n">
        <v>44481</v>
      </c>
      <c r="N9" s="6" t="n">
        <v>-215.8</v>
      </c>
      <c r="O9" s="0" t="s">
        <v>145</v>
      </c>
      <c r="P9" s="11" t="n">
        <v>46091</v>
      </c>
      <c r="Q9" s="6" t="n">
        <v>2144.13</v>
      </c>
      <c r="R9" s="0" t="s">
        <v>314</v>
      </c>
      <c r="S9" s="11" t="n">
        <v>44614</v>
      </c>
      <c r="T9" s="6" t="n">
        <v>2371.64</v>
      </c>
      <c r="U9" s="0" t="s">
        <v>314</v>
      </c>
      <c r="V9" s="0"/>
      <c r="W9" s="10" t="s">
        <f>=XIRR(W2:W8,V2:V8)</f>
      </c>
      <c r="X9" s="0"/>
      <c r="Y9" s="11" t="n">
        <v>45775</v>
      </c>
      <c r="Z9" s="6" t="n">
        <v>-284.55</v>
      </c>
      <c r="AA9" s="0" t="s">
        <v>228</v>
      </c>
      <c r="AB9" s="11" t="n">
        <v>45856</v>
      </c>
      <c r="AC9" s="6" t="n">
        <v>-605.8</v>
      </c>
      <c r="AD9" s="0" t="s">
        <v>250</v>
      </c>
      <c r="AE9" s="11" t="n">
        <v>46213</v>
      </c>
      <c r="AF9" s="8" t="s">
        <f>=-Портфель!J12</f>
      </c>
      <c r="AG9" s="0" t="s">
        <v>315</v>
      </c>
      <c r="AH9" s="11" t="n">
        <v>46044</v>
      </c>
      <c r="AI9" s="6" t="n">
        <v>72.99</v>
      </c>
      <c r="AJ9" s="0" t="s">
        <v>314</v>
      </c>
      <c r="AK9" s="0"/>
      <c r="AL9" s="0"/>
      <c r="AM9" s="0"/>
      <c r="AN9" s="0"/>
      <c r="AO9" s="0"/>
      <c r="AP9" s="0"/>
      <c r="AQ9" s="11" t="n">
        <v>45679</v>
      </c>
      <c r="AR9" s="6" t="n">
        <v>5494.94</v>
      </c>
      <c r="AS9" s="0" t="s">
        <v>314</v>
      </c>
      <c r="AT9" s="0"/>
      <c r="AU9" s="8" t="s">
        <f>=-SUM(AU2:AU7)</f>
      </c>
      <c r="AV9" s="0" t="s">
        <v>316</v>
      </c>
      <c r="AW9" s="11" t="n">
        <v>45118</v>
      </c>
      <c r="AX9" s="6" t="n">
        <v>-241.1</v>
      </c>
      <c r="AY9" s="0" t="s">
        <v>182</v>
      </c>
      <c r="AZ9" s="0"/>
      <c r="BA9" s="10" t="s">
        <f>=XIRR(BA2:BA8,AZ2:AZ8)</f>
      </c>
      <c r="BB9" s="0"/>
      <c r="BC9" s="11" t="n">
        <v>46197</v>
      </c>
      <c r="BD9" s="6" t="n">
        <v>256.18</v>
      </c>
      <c r="BE9" s="0" t="s">
        <v>314</v>
      </c>
      <c r="BF9" s="0"/>
      <c r="BG9" s="0"/>
      <c r="BH9" s="0"/>
      <c r="BI9" s="11" t="n">
        <v>46091</v>
      </c>
      <c r="BJ9" s="6" t="n">
        <v>443.12</v>
      </c>
      <c r="BK9" s="0" t="s">
        <v>314</v>
      </c>
      <c r="BL9" s="0"/>
      <c r="BM9" s="0"/>
      <c r="BN9" s="0"/>
      <c r="BO9" s="0"/>
      <c r="BP9" s="0"/>
      <c r="BQ9" s="0"/>
      <c r="BR9" s="0"/>
      <c r="BS9" s="8" t="s">
        <f>=-SUM(BS2:BS7)</f>
      </c>
      <c r="BT9" s="0" t="s">
        <v>316</v>
      </c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11" t="n">
        <v>45968</v>
      </c>
      <c r="CT9" s="6" t="n">
        <v>2162.94</v>
      </c>
      <c r="CU9" s="0" t="s">
        <v>314</v>
      </c>
      <c r="CV9" s="0"/>
      <c r="CW9" s="0"/>
      <c r="CX9" s="0"/>
      <c r="CY9" s="11" t="n">
        <v>45125</v>
      </c>
      <c r="CZ9" s="6" t="s">
        <f>=8871.12</f>
      </c>
      <c r="DA9" s="0" t="s">
        <v>314</v>
      </c>
    </row>
    <row collapsed="false" customFormat="false" customHeight="false" hidden="false" ht="12.1" outlineLevel="0" r="10">
      <c r="A10" s="11" t="n">
        <v>46044</v>
      </c>
      <c r="B10" s="6" t="n">
        <v>10724.65</v>
      </c>
      <c r="C10" s="0" t="s">
        <v>314</v>
      </c>
      <c r="D10" s="11" t="n">
        <v>45679</v>
      </c>
      <c r="E10" s="6" t="n">
        <v>2837.4</v>
      </c>
      <c r="F10" s="0" t="s">
        <v>314</v>
      </c>
      <c r="G10" s="0"/>
      <c r="H10" s="10" t="s">
        <f>=XIRR(H2:H9,G2:G9)</f>
      </c>
      <c r="I10" s="0"/>
      <c r="J10" s="11" t="n">
        <v>46167</v>
      </c>
      <c r="K10" s="6" t="n">
        <v>-196</v>
      </c>
      <c r="L10" s="0" t="s">
        <v>303</v>
      </c>
      <c r="M10" s="11" t="n">
        <v>44571</v>
      </c>
      <c r="N10" s="6" t="n">
        <v>-130.2</v>
      </c>
      <c r="O10" s="0" t="s">
        <v>156</v>
      </c>
      <c r="P10" s="11" t="n">
        <v>46148</v>
      </c>
      <c r="Q10" s="6" t="n">
        <v>1009.7</v>
      </c>
      <c r="R10" s="0" t="s">
        <v>314</v>
      </c>
      <c r="S10" s="11" t="n">
        <v>44754</v>
      </c>
      <c r="T10" s="6" t="n">
        <v>-1186</v>
      </c>
      <c r="U10" s="0" t="s">
        <v>161</v>
      </c>
      <c r="V10" s="0"/>
      <c r="W10" s="8" t="s">
        <f>=-SUM(W2:W8)</f>
      </c>
      <c r="X10" s="0" t="s">
        <v>316</v>
      </c>
      <c r="Y10" s="11" t="n">
        <v>45873</v>
      </c>
      <c r="Z10" s="6" t="n">
        <v>2060.43</v>
      </c>
      <c r="AA10" s="0" t="s">
        <v>314</v>
      </c>
      <c r="AB10" s="11" t="n">
        <v>46091</v>
      </c>
      <c r="AC10" s="6" t="n">
        <v>3147.43</v>
      </c>
      <c r="AD10" s="0" t="s">
        <v>314</v>
      </c>
      <c r="AE10" s="0"/>
      <c r="AF10" s="10" t="s">
        <f>=XIRR(AF2:AF9,AE2:AE9)</f>
      </c>
      <c r="AG10" s="0"/>
      <c r="AH10" s="11" t="n">
        <v>46044</v>
      </c>
      <c r="AI10" s="6" t="n">
        <v>2919.82</v>
      </c>
      <c r="AJ10" s="0" t="s">
        <v>314</v>
      </c>
      <c r="AK10" s="0"/>
      <c r="AL10" s="0"/>
      <c r="AM10" s="0"/>
      <c r="AN10" s="0"/>
      <c r="AO10" s="0"/>
      <c r="AP10" s="0"/>
      <c r="AQ10" s="11" t="n">
        <v>45858</v>
      </c>
      <c r="AR10" s="6" t="n">
        <v>-203.88</v>
      </c>
      <c r="AS10" s="0" t="s">
        <v>252</v>
      </c>
      <c r="AT10" s="0"/>
      <c r="AU10" s="0"/>
      <c r="AV10" s="0"/>
      <c r="AW10" s="11" t="n">
        <v>45210</v>
      </c>
      <c r="AX10" s="6" t="n">
        <v>-239.4</v>
      </c>
      <c r="AY10" s="0" t="s">
        <v>185</v>
      </c>
      <c r="AZ10" s="0"/>
      <c r="BA10" s="8" t="s">
        <f>=-SUM(BA2:BA8)</f>
      </c>
      <c r="BB10" s="0" t="s">
        <v>316</v>
      </c>
      <c r="BC10" s="11" t="n">
        <v>46213</v>
      </c>
      <c r="BD10" s="8" t="s">
        <f>=-Портфель!J20</f>
      </c>
      <c r="BE10" s="0" t="s">
        <v>315</v>
      </c>
      <c r="BF10" s="0"/>
      <c r="BG10" s="0"/>
      <c r="BH10" s="0"/>
      <c r="BI10" s="11" t="n">
        <v>46197</v>
      </c>
      <c r="BJ10" s="6" t="n">
        <v>283.31</v>
      </c>
      <c r="BK10" s="0" t="s">
        <v>314</v>
      </c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11" t="n">
        <v>46091</v>
      </c>
      <c r="CT10" s="6" t="n">
        <v>1204.96</v>
      </c>
      <c r="CU10" s="0" t="s">
        <v>314</v>
      </c>
      <c r="CV10" s="0"/>
      <c r="CW10" s="0"/>
      <c r="CX10" s="0"/>
      <c r="CY10" s="11" t="n">
        <v>45210</v>
      </c>
      <c r="CZ10" s="6" t="s">
        <f>=-448.8</f>
      </c>
      <c r="DA10" s="0" t="s">
        <v>183</v>
      </c>
    </row>
    <row collapsed="false" customFormat="false" customHeight="false" hidden="false" ht="12.1" outlineLevel="0" r="11">
      <c r="A11" s="11" t="n">
        <v>46146</v>
      </c>
      <c r="B11" s="6" t="n">
        <v>-1935</v>
      </c>
      <c r="C11" s="0" t="s">
        <v>298</v>
      </c>
      <c r="D11" s="11" t="n">
        <v>45856</v>
      </c>
      <c r="E11" s="6" t="n">
        <v>-3638.8</v>
      </c>
      <c r="F11" s="0" t="s">
        <v>249</v>
      </c>
      <c r="G11" s="0"/>
      <c r="H11" s="8" t="s">
        <f>=-SUM(H2:H9)</f>
      </c>
      <c r="I11" s="0" t="s">
        <v>316</v>
      </c>
      <c r="J11" s="11" t="n">
        <v>46197</v>
      </c>
      <c r="K11" s="6" t="n">
        <v>1906.42</v>
      </c>
      <c r="L11" s="0" t="s">
        <v>314</v>
      </c>
      <c r="M11" s="11" t="n">
        <v>44750</v>
      </c>
      <c r="N11" s="6" t="n">
        <v>-211.1</v>
      </c>
      <c r="O11" s="0" t="s">
        <v>159</v>
      </c>
      <c r="P11" s="11" t="n">
        <v>46213</v>
      </c>
      <c r="Q11" s="8" t="s">
        <f>=-Портфель!J7</f>
      </c>
      <c r="R11" s="0" t="s">
        <v>315</v>
      </c>
      <c r="S11" s="11" t="n">
        <v>44823</v>
      </c>
      <c r="T11" s="6" t="n">
        <v>4720.27</v>
      </c>
      <c r="U11" s="0" t="s">
        <v>314</v>
      </c>
      <c r="V11" s="0"/>
      <c r="W11" s="0"/>
      <c r="X11" s="0"/>
      <c r="Y11" s="11" t="n">
        <v>45968</v>
      </c>
      <c r="Z11" s="6" t="n">
        <v>2159.94</v>
      </c>
      <c r="AA11" s="0" t="s">
        <v>314</v>
      </c>
      <c r="AB11" s="11" t="n">
        <v>46162</v>
      </c>
      <c r="AC11" s="6" t="n">
        <v>1942.86</v>
      </c>
      <c r="AD11" s="0" t="s">
        <v>314</v>
      </c>
      <c r="AE11" s="0"/>
      <c r="AF11" s="8" t="s">
        <f>=-SUM(AF2:AF9)</f>
      </c>
      <c r="AG11" s="0" t="s">
        <v>316</v>
      </c>
      <c r="AH11" s="11" t="n">
        <v>46091</v>
      </c>
      <c r="AI11" s="6" t="n">
        <v>5562.83</v>
      </c>
      <c r="AJ11" s="0" t="s">
        <v>314</v>
      </c>
      <c r="AK11" s="0"/>
      <c r="AL11" s="0"/>
      <c r="AM11" s="0"/>
      <c r="AN11" s="0"/>
      <c r="AO11" s="0"/>
      <c r="AP11" s="0"/>
      <c r="AQ11" s="11" t="n">
        <v>45901</v>
      </c>
      <c r="AR11" s="6" t="n">
        <v>459.52</v>
      </c>
      <c r="AS11" s="0" t="s">
        <v>314</v>
      </c>
      <c r="AT11" s="0"/>
      <c r="AU11" s="0"/>
      <c r="AV11" s="0"/>
      <c r="AW11" s="11" t="n">
        <v>45300</v>
      </c>
      <c r="AX11" s="6" t="n">
        <v>-305.7</v>
      </c>
      <c r="AY11" s="0" t="s">
        <v>188</v>
      </c>
      <c r="AZ11" s="0"/>
      <c r="BA11" s="0"/>
      <c r="BB11" s="0"/>
      <c r="BC11" s="0"/>
      <c r="BD11" s="10" t="s">
        <f>=XIRR(BD2:BD10,BC2:BC10)</f>
      </c>
      <c r="BE11" s="0"/>
      <c r="BF11" s="0"/>
      <c r="BG11" s="0"/>
      <c r="BH11" s="0"/>
      <c r="BI11" s="11" t="n">
        <v>46213</v>
      </c>
      <c r="BJ11" s="8" t="s">
        <f>=-Портфель!J22</f>
      </c>
      <c r="BK11" s="0" t="s">
        <v>315</v>
      </c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11" t="n">
        <v>46148</v>
      </c>
      <c r="CT11" s="6" t="n">
        <v>1137.9</v>
      </c>
      <c r="CU11" s="0" t="s">
        <v>314</v>
      </c>
      <c r="CV11" s="0"/>
      <c r="CW11" s="0"/>
      <c r="CX11" s="0"/>
      <c r="CY11" s="11" t="n">
        <v>45392</v>
      </c>
      <c r="CZ11" s="6" t="s">
        <f>=-448.8</f>
      </c>
      <c r="DA11" s="0" t="s">
        <v>183</v>
      </c>
    </row>
    <row collapsed="false" customFormat="false" customHeight="false" hidden="false" ht="12.1" outlineLevel="0" r="12">
      <c r="A12" s="11" t="n">
        <v>46148</v>
      </c>
      <c r="B12" s="6" t="n">
        <v>5133.61</v>
      </c>
      <c r="C12" s="0" t="s">
        <v>314</v>
      </c>
      <c r="D12" s="11" t="n">
        <v>46148</v>
      </c>
      <c r="E12" s="6" t="n">
        <v>3206.28</v>
      </c>
      <c r="F12" s="0" t="s">
        <v>314</v>
      </c>
      <c r="G12" s="0"/>
      <c r="H12" s="0"/>
      <c r="I12" s="0"/>
      <c r="J12" s="11" t="n">
        <v>46213</v>
      </c>
      <c r="K12" s="8" t="s">
        <f>=-Портфель!J5</f>
      </c>
      <c r="L12" s="0" t="s">
        <v>315</v>
      </c>
      <c r="M12" s="11" t="n">
        <v>44823</v>
      </c>
      <c r="N12" s="6" t="n">
        <v>438.3</v>
      </c>
      <c r="O12" s="0" t="s">
        <v>314</v>
      </c>
      <c r="P12" s="0"/>
      <c r="Q12" s="10" t="s">
        <f>=XIRR(Q2:Q11,P2:P11)</f>
      </c>
      <c r="R12" s="0"/>
      <c r="S12" s="11" t="n">
        <v>44909</v>
      </c>
      <c r="T12" s="6" t="n">
        <v>2287.05</v>
      </c>
      <c r="U12" s="0" t="s">
        <v>314</v>
      </c>
      <c r="V12" s="0"/>
      <c r="W12" s="0"/>
      <c r="X12" s="0"/>
      <c r="Y12" s="11" t="n">
        <v>46125</v>
      </c>
      <c r="Z12" s="6" t="n">
        <v>-451.53</v>
      </c>
      <c r="AA12" s="0" t="s">
        <v>294</v>
      </c>
      <c r="AB12" s="11" t="n">
        <v>46213</v>
      </c>
      <c r="AC12" s="8" t="s">
        <f>=-Портфель!J11</f>
      </c>
      <c r="AD12" s="0" t="s">
        <v>315</v>
      </c>
      <c r="AE12" s="0"/>
      <c r="AF12" s="0"/>
      <c r="AG12" s="0"/>
      <c r="AH12" s="11" t="n">
        <v>46162</v>
      </c>
      <c r="AI12" s="6" t="n">
        <v>359.59</v>
      </c>
      <c r="AJ12" s="0" t="s">
        <v>314</v>
      </c>
      <c r="AK12" s="0"/>
      <c r="AL12" s="0"/>
      <c r="AM12" s="0"/>
      <c r="AN12" s="0"/>
      <c r="AO12" s="0"/>
      <c r="AP12" s="0"/>
      <c r="AQ12" s="11" t="n">
        <v>45968</v>
      </c>
      <c r="AR12" s="6" t="n">
        <v>1183.06</v>
      </c>
      <c r="AS12" s="0" t="s">
        <v>314</v>
      </c>
      <c r="AT12" s="0"/>
      <c r="AU12" s="0"/>
      <c r="AV12" s="0"/>
      <c r="AW12" s="11" t="n">
        <v>45482</v>
      </c>
      <c r="AX12" s="6" t="n">
        <v>-218.7</v>
      </c>
      <c r="AY12" s="0" t="s">
        <v>201</v>
      </c>
      <c r="AZ12" s="0"/>
      <c r="BA12" s="0"/>
      <c r="BB12" s="0"/>
      <c r="BC12" s="0"/>
      <c r="BD12" s="8" t="s">
        <f>=-SUM(BD2:BD10)</f>
      </c>
      <c r="BE12" s="0" t="s">
        <v>316</v>
      </c>
      <c r="BF12" s="0"/>
      <c r="BG12" s="0"/>
      <c r="BH12" s="0"/>
      <c r="BI12" s="0"/>
      <c r="BJ12" s="10" t="s">
        <f>=XIRR(BJ2:BJ11,BI2:BI11)</f>
      </c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11" t="n">
        <v>46213</v>
      </c>
      <c r="CT12" s="8" t="s">
        <f>=-Портфель!J35</f>
      </c>
      <c r="CU12" s="0" t="s">
        <v>315</v>
      </c>
      <c r="CV12" s="0"/>
      <c r="CW12" s="0"/>
      <c r="CX12" s="0"/>
      <c r="CY12" s="11" t="n">
        <v>45574</v>
      </c>
      <c r="CZ12" s="6" t="s">
        <f>=-448.8</f>
      </c>
      <c r="DA12" s="0" t="s">
        <v>183</v>
      </c>
    </row>
    <row collapsed="false" customFormat="false" customHeight="false" hidden="false" ht="12.1" outlineLevel="0" r="13">
      <c r="A13" s="11" t="n">
        <v>46197</v>
      </c>
      <c r="B13" s="6" t="n">
        <v>8415.56</v>
      </c>
      <c r="C13" s="0" t="s">
        <v>314</v>
      </c>
      <c r="D13" s="11" t="n">
        <v>46213</v>
      </c>
      <c r="E13" s="8" t="s">
        <f>=-Портфель!J3</f>
      </c>
      <c r="F13" s="0" t="s">
        <v>315</v>
      </c>
      <c r="G13" s="0"/>
      <c r="H13" s="0"/>
      <c r="I13" s="0"/>
      <c r="J13" s="0"/>
      <c r="K13" s="10" t="s">
        <f>=XIRR(K2:K12,J2:J12)</f>
      </c>
      <c r="L13" s="0"/>
      <c r="M13" s="11" t="n">
        <v>44838</v>
      </c>
      <c r="N13" s="6" t="n">
        <v>399.88</v>
      </c>
      <c r="O13" s="0" t="s">
        <v>314</v>
      </c>
      <c r="P13" s="0"/>
      <c r="Q13" s="8" t="s">
        <f>=-SUM(Q2:Q11)</f>
      </c>
      <c r="R13" s="0" t="s">
        <v>316</v>
      </c>
      <c r="S13" s="11" t="n">
        <v>45106</v>
      </c>
      <c r="T13" s="6" t="n">
        <v>-2109.3</v>
      </c>
      <c r="U13" s="0" t="s">
        <v>178</v>
      </c>
      <c r="V13" s="0"/>
      <c r="W13" s="0"/>
      <c r="X13" s="0"/>
      <c r="Y13" s="11" t="n">
        <v>46148</v>
      </c>
      <c r="Z13" s="6" t="n">
        <v>1148.94</v>
      </c>
      <c r="AA13" s="0" t="s">
        <v>314</v>
      </c>
      <c r="AB13" s="0"/>
      <c r="AC13" s="10" t="s">
        <f>=XIRR(AC2:AC12,AB2:AB12)</f>
      </c>
      <c r="AD13" s="0"/>
      <c r="AE13" s="0"/>
      <c r="AF13" s="0"/>
      <c r="AG13" s="0"/>
      <c r="AH13" s="11" t="n">
        <v>46213</v>
      </c>
      <c r="AI13" s="8" t="s">
        <f>=-Портфель!J13</f>
      </c>
      <c r="AJ13" s="0" t="s">
        <v>315</v>
      </c>
      <c r="AK13" s="0"/>
      <c r="AL13" s="0"/>
      <c r="AM13" s="0"/>
      <c r="AN13" s="0"/>
      <c r="AO13" s="0"/>
      <c r="AP13" s="0"/>
      <c r="AQ13" s="11" t="n">
        <v>45968</v>
      </c>
      <c r="AR13" s="6" t="n">
        <v>393.86</v>
      </c>
      <c r="AS13" s="0" t="s">
        <v>314</v>
      </c>
      <c r="AT13" s="0"/>
      <c r="AU13" s="0"/>
      <c r="AV13" s="0"/>
      <c r="AW13" s="11" t="n">
        <v>45573</v>
      </c>
      <c r="AX13" s="6" t="n">
        <v>-332</v>
      </c>
      <c r="AY13" s="0" t="s">
        <v>211</v>
      </c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8" t="s">
        <f>=-SUM(BJ2:BJ11)</f>
      </c>
      <c r="BK13" s="0" t="s">
        <v>316</v>
      </c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10" t="s">
        <f>=XIRR(CT2:CT12,CS2:CS12)</f>
      </c>
      <c r="CU13" s="0"/>
      <c r="CV13" s="0"/>
      <c r="CW13" s="0"/>
      <c r="CX13" s="0"/>
      <c r="CY13" s="11" t="n">
        <v>45756</v>
      </c>
      <c r="CZ13" s="6" t="s">
        <f>=-448.8</f>
      </c>
      <c r="DA13" s="0" t="s">
        <v>183</v>
      </c>
    </row>
    <row collapsed="false" customFormat="false" customHeight="false" hidden="false" ht="12.1" outlineLevel="0" r="14">
      <c r="A14" s="11" t="n">
        <v>46213</v>
      </c>
      <c r="B14" s="8" t="s">
        <f>=-Портфель!J2</f>
      </c>
      <c r="C14" s="0" t="s">
        <v>315</v>
      </c>
      <c r="D14" s="0"/>
      <c r="E14" s="10" t="s">
        <f>=XIRR(E2:E13,D2:D13)</f>
      </c>
      <c r="F14" s="0"/>
      <c r="G14" s="0"/>
      <c r="H14" s="0"/>
      <c r="I14" s="0"/>
      <c r="J14" s="0"/>
      <c r="K14" s="8" t="s">
        <f>=-SUM(K2:K12)</f>
      </c>
      <c r="L14" s="0" t="s">
        <v>316</v>
      </c>
      <c r="M14" s="11" t="n">
        <v>44845</v>
      </c>
      <c r="N14" s="6" t="n">
        <v>-484.07</v>
      </c>
      <c r="O14" s="0" t="s">
        <v>162</v>
      </c>
      <c r="P14" s="0"/>
      <c r="Q14" s="0"/>
      <c r="R14" s="0"/>
      <c r="S14" s="11" t="n">
        <v>45489</v>
      </c>
      <c r="T14" s="6" t="n">
        <v>-2151</v>
      </c>
      <c r="U14" s="0" t="s">
        <v>208</v>
      </c>
      <c r="V14" s="0"/>
      <c r="W14" s="0"/>
      <c r="X14" s="0"/>
      <c r="Y14" s="11" t="n">
        <v>46197</v>
      </c>
      <c r="Z14" s="6" t="n">
        <v>928.75</v>
      </c>
      <c r="AA14" s="0" t="s">
        <v>314</v>
      </c>
      <c r="AB14" s="0"/>
      <c r="AC14" s="8" t="s">
        <f>=-SUM(AC2:AC12)</f>
      </c>
      <c r="AD14" s="0" t="s">
        <v>316</v>
      </c>
      <c r="AE14" s="0"/>
      <c r="AF14" s="0"/>
      <c r="AG14" s="0"/>
      <c r="AH14" s="0"/>
      <c r="AI14" s="10" t="s">
        <f>=XIRR(AI2:AI13,AH2:AH13)</f>
      </c>
      <c r="AJ14" s="0"/>
      <c r="AK14" s="0"/>
      <c r="AL14" s="0"/>
      <c r="AM14" s="0"/>
      <c r="AN14" s="0"/>
      <c r="AO14" s="0"/>
      <c r="AP14" s="0"/>
      <c r="AQ14" s="11" t="n">
        <v>46034</v>
      </c>
      <c r="AR14" s="6" t="n">
        <v>-210.76</v>
      </c>
      <c r="AS14" s="0" t="s">
        <v>286</v>
      </c>
      <c r="AT14" s="0"/>
      <c r="AU14" s="0"/>
      <c r="AV14" s="0"/>
      <c r="AW14" s="11" t="n">
        <v>45665</v>
      </c>
      <c r="AX14" s="6" t="n">
        <v>-150.9</v>
      </c>
      <c r="AY14" s="0" t="s">
        <v>223</v>
      </c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8" t="s">
        <f>=-SUM(CT2:CT12)</f>
      </c>
      <c r="CU14" s="0" t="s">
        <v>316</v>
      </c>
      <c r="CV14" s="0"/>
      <c r="CW14" s="0"/>
      <c r="CX14" s="0"/>
      <c r="CY14" s="11" t="n">
        <v>45938</v>
      </c>
      <c r="CZ14" s="6" t="s">
        <f>=-448.8</f>
      </c>
      <c r="DA14" s="0" t="s">
        <v>183</v>
      </c>
    </row>
    <row collapsed="false" customFormat="false" customHeight="false" hidden="false" ht="12.1" outlineLevel="0" r="15">
      <c r="A15" s="0"/>
      <c r="B15" s="10" t="s">
        <f>=XIRR(B2:B14,A2:A14)</f>
      </c>
      <c r="C15" s="0"/>
      <c r="D15" s="0"/>
      <c r="E15" s="8" t="s">
        <f>=-SUM(E2:E13)</f>
      </c>
      <c r="F15" s="0" t="s">
        <v>316</v>
      </c>
      <c r="G15" s="0"/>
      <c r="H15" s="0"/>
      <c r="I15" s="0"/>
      <c r="J15" s="0"/>
      <c r="K15" s="0"/>
      <c r="L15" s="0"/>
      <c r="M15" s="11" t="n">
        <v>44909</v>
      </c>
      <c r="N15" s="6" t="n">
        <v>715.64</v>
      </c>
      <c r="O15" s="0" t="s">
        <v>314</v>
      </c>
      <c r="P15" s="0"/>
      <c r="Q15" s="0"/>
      <c r="R15" s="0"/>
      <c r="S15" s="11" t="n">
        <v>45845</v>
      </c>
      <c r="T15" s="6" t="n">
        <v>-2131</v>
      </c>
      <c r="U15" s="0" t="s">
        <v>242</v>
      </c>
      <c r="V15" s="0"/>
      <c r="W15" s="0"/>
      <c r="X15" s="0"/>
      <c r="Y15" s="11" t="n">
        <v>46213</v>
      </c>
      <c r="Z15" s="8" t="s">
        <f>=-Портфель!J10</f>
      </c>
      <c r="AA15" s="0" t="s">
        <v>315</v>
      </c>
      <c r="AB15" s="0"/>
      <c r="AC15" s="0"/>
      <c r="AD15" s="0"/>
      <c r="AE15" s="0"/>
      <c r="AF15" s="0"/>
      <c r="AG15" s="0"/>
      <c r="AH15" s="0"/>
      <c r="AI15" s="8" t="s">
        <f>=-SUM(AI2:AI13)</f>
      </c>
      <c r="AJ15" s="0" t="s">
        <v>316</v>
      </c>
      <c r="AK15" s="0"/>
      <c r="AL15" s="0"/>
      <c r="AM15" s="0"/>
      <c r="AN15" s="0"/>
      <c r="AO15" s="0"/>
      <c r="AP15" s="0"/>
      <c r="AQ15" s="11" t="n">
        <v>46148</v>
      </c>
      <c r="AR15" s="6" t="n">
        <v>414.17</v>
      </c>
      <c r="AS15" s="0" t="s">
        <v>314</v>
      </c>
      <c r="AT15" s="0"/>
      <c r="AU15" s="0"/>
      <c r="AV15" s="0"/>
      <c r="AW15" s="11" t="n">
        <v>45810</v>
      </c>
      <c r="AX15" s="6" t="n">
        <v>-375.1</v>
      </c>
      <c r="AY15" s="0" t="s">
        <v>237</v>
      </c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11" t="n">
        <v>46120</v>
      </c>
      <c r="CZ15" s="6" t="s">
        <f>=-448.8</f>
      </c>
      <c r="DA15" s="0" t="s">
        <v>183</v>
      </c>
    </row>
    <row collapsed="false" customFormat="false" customHeight="false" hidden="false" ht="12.1" outlineLevel="0" r="16">
      <c r="A16" s="0"/>
      <c r="B16" s="8" t="s">
        <f>=-SUM(B2:B14)</f>
      </c>
      <c r="C16" s="0" t="s">
        <v>316</v>
      </c>
      <c r="D16" s="0"/>
      <c r="E16" s="0"/>
      <c r="F16" s="0"/>
      <c r="G16" s="0"/>
      <c r="H16" s="0"/>
      <c r="I16" s="0"/>
      <c r="J16" s="0"/>
      <c r="K16" s="0"/>
      <c r="L16" s="0"/>
      <c r="M16" s="11" t="n">
        <v>44936</v>
      </c>
      <c r="N16" s="6" t="n">
        <v>-113.34</v>
      </c>
      <c r="O16" s="0" t="s">
        <v>169</v>
      </c>
      <c r="P16" s="0"/>
      <c r="Q16" s="0"/>
      <c r="R16" s="0"/>
      <c r="S16" s="11" t="n">
        <v>46213</v>
      </c>
      <c r="T16" s="8" t="s">
        <f>=-Портфель!J8</f>
      </c>
      <c r="U16" s="0" t="s">
        <v>315</v>
      </c>
      <c r="V16" s="0"/>
      <c r="W16" s="0"/>
      <c r="X16" s="0"/>
      <c r="Y16" s="0"/>
      <c r="Z16" s="10" t="s">
        <f>=XIRR(Z2:Z15,Y2:Y15)</f>
      </c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11" t="n">
        <v>46197</v>
      </c>
      <c r="AR16" s="6" t="n">
        <v>615.96</v>
      </c>
      <c r="AS16" s="0" t="s">
        <v>314</v>
      </c>
      <c r="AT16" s="0"/>
      <c r="AU16" s="0"/>
      <c r="AV16" s="0"/>
      <c r="AW16" s="11" t="n">
        <v>45944</v>
      </c>
      <c r="AX16" s="6" t="n">
        <v>-124.5</v>
      </c>
      <c r="AY16" s="0" t="s">
        <v>274</v>
      </c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11" t="n">
        <v>46213</v>
      </c>
      <c r="CZ16" s="8" t="s">
        <f>=-Портфель!J38</f>
      </c>
      <c r="DA16" s="0" t="s">
        <v>315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11" t="n">
        <v>45118</v>
      </c>
      <c r="N17" s="6" t="n">
        <v>-458.49</v>
      </c>
      <c r="O17" s="0" t="s">
        <v>181</v>
      </c>
      <c r="P17" s="0"/>
      <c r="Q17" s="0"/>
      <c r="R17" s="0"/>
      <c r="S17" s="0"/>
      <c r="T17" s="10" t="s">
        <f>=XIRR(T2:T16,S2:S16)</f>
      </c>
      <c r="U17" s="0"/>
      <c r="V17" s="0"/>
      <c r="W17" s="0"/>
      <c r="X17" s="0"/>
      <c r="Y17" s="0"/>
      <c r="Z17" s="8" t="s">
        <f>=-SUM(Z2:Z15)</f>
      </c>
      <c r="AA17" s="0" t="s">
        <v>316</v>
      </c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11" t="n">
        <v>46213</v>
      </c>
      <c r="AR17" s="8" t="s">
        <f>=-Портфель!J16</f>
      </c>
      <c r="AS17" s="0" t="s">
        <v>315</v>
      </c>
      <c r="AT17" s="0"/>
      <c r="AU17" s="0"/>
      <c r="AV17" s="0"/>
      <c r="AW17" s="11" t="n">
        <v>46033</v>
      </c>
      <c r="AX17" s="6" t="n">
        <v>-70.3</v>
      </c>
      <c r="AY17" s="0" t="s">
        <v>285</v>
      </c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10" t="s">
        <f>=XIRR(CZ2:CZ16,CY2:CY16)</f>
      </c>
      <c r="DA17" s="0"/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11" t="n">
        <v>45125</v>
      </c>
      <c r="N18" s="6" t="n">
        <v>3977.58</v>
      </c>
      <c r="O18" s="0" t="s">
        <v>314</v>
      </c>
      <c r="P18" s="0"/>
      <c r="Q18" s="0"/>
      <c r="R18" s="0"/>
      <c r="S18" s="0"/>
      <c r="T18" s="8" t="s">
        <f>=-SUM(T2:T16)</f>
      </c>
      <c r="U18" s="0" t="s">
        <v>316</v>
      </c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10" t="s">
        <f>=XIRR(AR2:AR17,AQ2:AQ17)</f>
      </c>
      <c r="AS18" s="0"/>
      <c r="AT18" s="0"/>
      <c r="AU18" s="0"/>
      <c r="AV18" s="0"/>
      <c r="AW18" s="11" t="n">
        <v>46213</v>
      </c>
      <c r="AX18" s="8" t="s">
        <f>=-Портфель!J18</f>
      </c>
      <c r="AY18" s="0" t="s">
        <v>315</v>
      </c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8" t="s">
        <f>=-SUM(CZ2:CZ16)</f>
      </c>
      <c r="DA18" s="0" t="s">
        <v>316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11" t="n">
        <v>45210</v>
      </c>
      <c r="N19" s="6" t="n">
        <v>-646.58</v>
      </c>
      <c r="O19" s="0" t="s">
        <v>184</v>
      </c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8" t="s">
        <f>=-SUM(AR2:AR17)</f>
      </c>
      <c r="AS19" s="0" t="s">
        <v>316</v>
      </c>
      <c r="AT19" s="0"/>
      <c r="AU19" s="0"/>
      <c r="AV19" s="0"/>
      <c r="AW19" s="0"/>
      <c r="AX19" s="10" t="s">
        <f>=XIRR(AX2:AX18,AW2:AW18)</f>
      </c>
      <c r="AY19" s="0"/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11" t="n">
        <v>45300</v>
      </c>
      <c r="N20" s="6" t="n">
        <v>-826.59</v>
      </c>
      <c r="O20" s="0" t="s">
        <v>187</v>
      </c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8" t="s">
        <f>=-SUM(AX2:AX18)</f>
      </c>
      <c r="AY20" s="0" t="s">
        <v>316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11" t="n">
        <v>45358</v>
      </c>
      <c r="N21" s="6" t="n">
        <v>750.68</v>
      </c>
      <c r="O21" s="0" t="s">
        <v>314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11" t="n">
        <v>45482</v>
      </c>
      <c r="N22" s="6" t="n">
        <v>-612.76</v>
      </c>
      <c r="O22" s="0" t="s">
        <v>200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11" t="n">
        <v>45573</v>
      </c>
      <c r="N23" s="6" t="n">
        <v>-930.6</v>
      </c>
      <c r="O23" s="0" t="s">
        <v>210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11" t="n">
        <v>45665</v>
      </c>
      <c r="N24" s="6" t="n">
        <v>-423.92</v>
      </c>
      <c r="O24" s="0" t="s">
        <v>222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11" t="n">
        <v>45810</v>
      </c>
      <c r="N25" s="6" t="n">
        <v>-1050.08</v>
      </c>
      <c r="O25" s="0" t="s">
        <v>236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11" t="n">
        <v>45944</v>
      </c>
      <c r="N26" s="6" t="n">
        <v>-349.8</v>
      </c>
      <c r="O26" s="0" t="s">
        <v>273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11" t="n">
        <v>46033</v>
      </c>
      <c r="N27" s="6" t="n">
        <v>-197.64</v>
      </c>
      <c r="O27" s="0" t="s">
        <v>284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11" t="n">
        <v>46213</v>
      </c>
      <c r="N28" s="8" t="s">
        <f>=-Портфель!J6</f>
      </c>
      <c r="O28" s="0" t="s">
        <v>315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10" t="s">
        <f>=XIRR(N2:N28,M2:M28)</f>
      </c>
      <c r="O29" s="0"/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8" t="s">
        <f>=-SUM(N2:N28)</f>
      </c>
      <c r="O30" s="0" t="s">
        <v>316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317</v>
      </c>
      <c r="C1" s="0"/>
      <c r="D1" s="0"/>
      <c r="E1" s="4" t="s">
        <v>318</v>
      </c>
      <c r="F1" s="0"/>
      <c r="G1" s="0"/>
      <c r="H1" s="4" t="s">
        <v>319</v>
      </c>
      <c r="I1" s="0"/>
      <c r="J1" s="0"/>
      <c r="K1" s="4" t="s">
        <v>320</v>
      </c>
      <c r="L1" s="0"/>
      <c r="M1" s="0"/>
      <c r="N1" s="4" t="s">
        <v>321</v>
      </c>
      <c r="O1" s="0"/>
      <c r="P1" s="0"/>
      <c r="Q1" s="4" t="s">
        <v>322</v>
      </c>
      <c r="R1" s="0"/>
      <c r="S1" s="0"/>
      <c r="T1" s="4" t="s">
        <v>323</v>
      </c>
      <c r="U1" s="0"/>
      <c r="V1" s="0"/>
      <c r="W1" s="4" t="s">
        <v>324</v>
      </c>
      <c r="X1" s="0"/>
      <c r="Y1" s="0"/>
      <c r="Z1" s="4" t="s">
        <v>325</v>
      </c>
      <c r="AA1" s="0"/>
      <c r="AB1" s="0"/>
      <c r="AC1" s="4" t="s">
        <v>326</v>
      </c>
      <c r="AD1" s="0"/>
      <c r="AE1" s="0"/>
      <c r="AF1" s="4" t="s">
        <v>327</v>
      </c>
      <c r="AG1" s="0"/>
      <c r="AH1" s="0"/>
      <c r="AI1" s="4" t="s">
        <v>328</v>
      </c>
      <c r="AJ1" s="0"/>
      <c r="AK1" s="0"/>
      <c r="AL1" s="4" t="s">
        <v>329</v>
      </c>
      <c r="AM1" s="0"/>
    </row>
    <row collapsed="false" customFormat="false" customHeight="false" hidden="false" ht="12.1" outlineLevel="0" r="2">
      <c r="A2" s="11" t="n">
        <v>43984</v>
      </c>
      <c r="B2" s="6" t="n">
        <v>2846.97</v>
      </c>
      <c r="C2" s="0" t="s">
        <v>314</v>
      </c>
      <c r="D2" s="11" t="n">
        <v>43990</v>
      </c>
      <c r="E2" s="6" t="n">
        <v>6759.69</v>
      </c>
      <c r="F2" s="0" t="s">
        <v>314</v>
      </c>
      <c r="G2" s="11" t="n">
        <v>43993</v>
      </c>
      <c r="H2" s="6" t="n">
        <v>7453.28</v>
      </c>
      <c r="I2" s="0" t="s">
        <v>314</v>
      </c>
      <c r="J2" s="11" t="n">
        <v>44000</v>
      </c>
      <c r="K2" s="6" t="n">
        <v>4150.83</v>
      </c>
      <c r="L2" s="0" t="s">
        <v>314</v>
      </c>
      <c r="M2" s="11" t="n">
        <v>44202</v>
      </c>
      <c r="N2" s="6" t="n">
        <v>1893.3</v>
      </c>
      <c r="O2" s="0" t="s">
        <v>314</v>
      </c>
      <c r="P2" s="11" t="n">
        <v>44202</v>
      </c>
      <c r="Q2" s="6" t="n">
        <v>3632.51</v>
      </c>
      <c r="R2" s="0" t="s">
        <v>314</v>
      </c>
      <c r="S2" s="11" t="n">
        <v>44292</v>
      </c>
      <c r="T2" s="6" t="n">
        <v>9146.42</v>
      </c>
      <c r="U2" s="0" t="s">
        <v>314</v>
      </c>
      <c r="V2" s="11" t="n">
        <v>44292</v>
      </c>
      <c r="W2" s="6" t="n">
        <v>1038.64</v>
      </c>
      <c r="X2" s="0" t="s">
        <v>314</v>
      </c>
      <c r="Y2" s="11" t="n">
        <v>44309</v>
      </c>
      <c r="Z2" s="6" t="n">
        <v>5723.97</v>
      </c>
      <c r="AA2" s="0" t="s">
        <v>314</v>
      </c>
      <c r="AB2" s="11" t="n">
        <v>44418</v>
      </c>
      <c r="AC2" s="6" t="n">
        <v>10073.76</v>
      </c>
      <c r="AD2" s="0" t="s">
        <v>314</v>
      </c>
      <c r="AE2" s="11" t="n">
        <v>44519</v>
      </c>
      <c r="AF2" s="6" t="n">
        <v>8531.13</v>
      </c>
      <c r="AG2" s="0" t="s">
        <v>314</v>
      </c>
      <c r="AH2" s="11" t="n">
        <v>44909</v>
      </c>
      <c r="AI2" s="6" t="n">
        <v>6540.63</v>
      </c>
      <c r="AJ2" s="0" t="s">
        <v>314</v>
      </c>
      <c r="AK2" s="11" t="n">
        <v>45901</v>
      </c>
      <c r="AL2" s="6" t="n">
        <v>3319.98</v>
      </c>
      <c r="AM2" s="0" t="s">
        <v>314</v>
      </c>
    </row>
    <row collapsed="false" customFormat="false" customHeight="false" hidden="false" ht="12.1" outlineLevel="0" r="3">
      <c r="A3" s="11" t="n">
        <v>45441</v>
      </c>
      <c r="B3" s="6" t="n">
        <v>-4108.71</v>
      </c>
      <c r="C3" s="0" t="s">
        <v>330</v>
      </c>
      <c r="D3" s="11" t="n">
        <v>44673</v>
      </c>
      <c r="E3" s="6" t="n">
        <v>-0.01</v>
      </c>
      <c r="F3" s="0" t="s">
        <v>330</v>
      </c>
      <c r="G3" s="11" t="n">
        <v>44174</v>
      </c>
      <c r="H3" s="6" t="n">
        <v>-258.3</v>
      </c>
      <c r="I3" s="0" t="s">
        <v>131</v>
      </c>
      <c r="J3" s="11" t="n">
        <v>44181</v>
      </c>
      <c r="K3" s="6" t="n">
        <v>-139.6</v>
      </c>
      <c r="L3" s="0" t="s">
        <v>133</v>
      </c>
      <c r="M3" s="11" t="n">
        <v>44208</v>
      </c>
      <c r="N3" s="6" t="n">
        <v>1891.3</v>
      </c>
      <c r="O3" s="0" t="s">
        <v>314</v>
      </c>
      <c r="P3" s="11" t="n">
        <v>44242</v>
      </c>
      <c r="Q3" s="6" t="n">
        <v>1822.26</v>
      </c>
      <c r="R3" s="0" t="s">
        <v>314</v>
      </c>
      <c r="S3" s="11" t="n">
        <v>44335</v>
      </c>
      <c r="T3" s="6" t="n">
        <v>-214.92</v>
      </c>
      <c r="U3" s="0" t="s">
        <v>138</v>
      </c>
      <c r="V3" s="11" t="n">
        <v>44292</v>
      </c>
      <c r="W3" s="6" t="n">
        <v>8309.18</v>
      </c>
      <c r="X3" s="0" t="s">
        <v>314</v>
      </c>
      <c r="Y3" s="11" t="n">
        <v>44323</v>
      </c>
      <c r="Z3" s="6" t="n">
        <v>5697.95</v>
      </c>
      <c r="AA3" s="0" t="s">
        <v>314</v>
      </c>
      <c r="AB3" s="11" t="n">
        <v>44495</v>
      </c>
      <c r="AC3" s="6" t="n">
        <v>-326.6</v>
      </c>
      <c r="AD3" s="0" t="s">
        <v>148</v>
      </c>
      <c r="AE3" s="11" t="n">
        <v>44523</v>
      </c>
      <c r="AF3" s="6" t="n">
        <v>-40.14</v>
      </c>
      <c r="AG3" s="0" t="s">
        <v>151</v>
      </c>
      <c r="AH3" s="11" t="n">
        <v>45076</v>
      </c>
      <c r="AI3" s="6" t="n">
        <v>-198.94</v>
      </c>
      <c r="AJ3" s="0" t="s">
        <v>175</v>
      </c>
      <c r="AK3" s="11" t="n">
        <v>45923</v>
      </c>
      <c r="AL3" s="6" t="n">
        <v>561.51</v>
      </c>
      <c r="AM3" s="0" t="s">
        <v>314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0"/>
      <c r="E4" s="10" t="s">
        <f>=XIRR(E2:E3,D2:D3)</f>
      </c>
      <c r="F4" s="0"/>
      <c r="G4" s="11" t="n">
        <v>44356</v>
      </c>
      <c r="H4" s="6" t="n">
        <v>-258.3</v>
      </c>
      <c r="I4" s="0" t="s">
        <v>131</v>
      </c>
      <c r="J4" s="11" t="n">
        <v>44363</v>
      </c>
      <c r="K4" s="6" t="n">
        <v>-139.6</v>
      </c>
      <c r="L4" s="0" t="s">
        <v>133</v>
      </c>
      <c r="M4" s="11" t="n">
        <v>44217</v>
      </c>
      <c r="N4" s="6" t="n">
        <v>942.66</v>
      </c>
      <c r="O4" s="0" t="s">
        <v>314</v>
      </c>
      <c r="P4" s="11" t="n">
        <v>44243</v>
      </c>
      <c r="Q4" s="6" t="n">
        <v>1821.26</v>
      </c>
      <c r="R4" s="0" t="s">
        <v>314</v>
      </c>
      <c r="S4" s="11" t="n">
        <v>44517</v>
      </c>
      <c r="T4" s="6" t="n">
        <v>-208.26</v>
      </c>
      <c r="U4" s="0" t="s">
        <v>150</v>
      </c>
      <c r="V4" s="11" t="n">
        <v>44405</v>
      </c>
      <c r="W4" s="6" t="n">
        <v>-314.1</v>
      </c>
      <c r="X4" s="0" t="s">
        <v>142</v>
      </c>
      <c r="Y4" s="11" t="n">
        <v>44407</v>
      </c>
      <c r="Z4" s="6" t="n">
        <v>5907.55</v>
      </c>
      <c r="AA4" s="0" t="s">
        <v>314</v>
      </c>
      <c r="AB4" s="11" t="n">
        <v>44677</v>
      </c>
      <c r="AC4" s="6" t="n">
        <v>-326.6</v>
      </c>
      <c r="AD4" s="0" t="s">
        <v>148</v>
      </c>
      <c r="AE4" s="11" t="n">
        <v>44554</v>
      </c>
      <c r="AF4" s="6" t="n">
        <v>-40.14</v>
      </c>
      <c r="AG4" s="0" t="s">
        <v>151</v>
      </c>
      <c r="AH4" s="11" t="n">
        <v>45258</v>
      </c>
      <c r="AI4" s="6" t="n">
        <v>-198.94</v>
      </c>
      <c r="AJ4" s="0" t="s">
        <v>175</v>
      </c>
      <c r="AK4" s="11" t="n">
        <v>46148</v>
      </c>
      <c r="AL4" s="6" t="n">
        <v>-3218.49</v>
      </c>
      <c r="AM4" s="0" t="s">
        <v>330</v>
      </c>
    </row>
    <row collapsed="false" customFormat="false" customHeight="false" hidden="false" ht="12.1" outlineLevel="0" r="5">
      <c r="A5" s="0"/>
      <c r="B5" s="8" t="s">
        <f>=-SUM(B2:B3)</f>
      </c>
      <c r="C5" s="0" t="s">
        <v>316</v>
      </c>
      <c r="D5" s="0"/>
      <c r="E5" s="8" t="s">
        <f>=-SUM(E2:E3)</f>
      </c>
      <c r="F5" s="0" t="s">
        <v>316</v>
      </c>
      <c r="G5" s="11" t="n">
        <v>44538</v>
      </c>
      <c r="H5" s="6" t="n">
        <v>-258.3</v>
      </c>
      <c r="I5" s="0" t="s">
        <v>131</v>
      </c>
      <c r="J5" s="11" t="n">
        <v>44545</v>
      </c>
      <c r="K5" s="6" t="n">
        <v>-139.6</v>
      </c>
      <c r="L5" s="0" t="s">
        <v>133</v>
      </c>
      <c r="M5" s="11" t="n">
        <v>44407</v>
      </c>
      <c r="N5" s="6" t="n">
        <v>1890.17</v>
      </c>
      <c r="O5" s="0" t="s">
        <v>314</v>
      </c>
      <c r="P5" s="11" t="n">
        <v>44588</v>
      </c>
      <c r="Q5" s="6" t="n">
        <v>543.77</v>
      </c>
      <c r="R5" s="0" t="s">
        <v>314</v>
      </c>
      <c r="S5" s="11" t="n">
        <v>44699</v>
      </c>
      <c r="T5" s="6" t="n">
        <v>-290.79</v>
      </c>
      <c r="U5" s="0" t="s">
        <v>158</v>
      </c>
      <c r="V5" s="11" t="n">
        <v>44587</v>
      </c>
      <c r="W5" s="6" t="n">
        <v>-314.1</v>
      </c>
      <c r="X5" s="0" t="s">
        <v>142</v>
      </c>
      <c r="Y5" s="11" t="n">
        <v>44614</v>
      </c>
      <c r="Z5" s="6" t="n">
        <v>248.85</v>
      </c>
      <c r="AA5" s="0" t="s">
        <v>314</v>
      </c>
      <c r="AB5" s="11" t="n">
        <v>44859</v>
      </c>
      <c r="AC5" s="6" t="n">
        <v>-326.6</v>
      </c>
      <c r="AD5" s="0" t="s">
        <v>148</v>
      </c>
      <c r="AE5" s="11" t="n">
        <v>44585</v>
      </c>
      <c r="AF5" s="6" t="n">
        <v>-40.14</v>
      </c>
      <c r="AG5" s="0" t="s">
        <v>151</v>
      </c>
      <c r="AH5" s="11" t="n">
        <v>45440</v>
      </c>
      <c r="AI5" s="6" t="n">
        <v>-198.94</v>
      </c>
      <c r="AJ5" s="0" t="s">
        <v>175</v>
      </c>
      <c r="AK5" s="0"/>
      <c r="AL5" s="10" t="s">
        <f>=XIRR(AL2:AL4,AK2:AK4)</f>
      </c>
      <c r="AM5" s="0"/>
    </row>
    <row collapsed="false" customFormat="false" customHeight="false" hidden="false" ht="12.1" outlineLevel="0" r="6">
      <c r="A6" s="0"/>
      <c r="B6" s="0"/>
      <c r="C6" s="0"/>
      <c r="D6" s="0"/>
      <c r="E6" s="0"/>
      <c r="F6" s="0"/>
      <c r="G6" s="11" t="n">
        <v>44720</v>
      </c>
      <c r="H6" s="6" t="n">
        <v>-258.3</v>
      </c>
      <c r="I6" s="0" t="s">
        <v>131</v>
      </c>
      <c r="J6" s="11" t="n">
        <v>44544</v>
      </c>
      <c r="K6" s="6" t="n">
        <v>-4000</v>
      </c>
      <c r="L6" s="0" t="s">
        <v>153</v>
      </c>
      <c r="M6" s="11" t="n">
        <v>44673</v>
      </c>
      <c r="N6" s="6" t="n">
        <v>-0.01</v>
      </c>
      <c r="O6" s="0" t="s">
        <v>330</v>
      </c>
      <c r="P6" s="0"/>
      <c r="Q6" s="10" t="s">
        <f>=XIRR(Q2:Q5,P2:P5)</f>
      </c>
      <c r="R6" s="0"/>
      <c r="S6" s="11" t="n">
        <v>44881</v>
      </c>
      <c r="T6" s="6" t="n">
        <v>-569.07</v>
      </c>
      <c r="U6" s="0" t="s">
        <v>165</v>
      </c>
      <c r="V6" s="11" t="n">
        <v>44769</v>
      </c>
      <c r="W6" s="6" t="n">
        <v>-314.1</v>
      </c>
      <c r="X6" s="0" t="s">
        <v>142</v>
      </c>
      <c r="Y6" s="11" t="n">
        <v>44673</v>
      </c>
      <c r="Z6" s="6" t="n">
        <v>-0.01</v>
      </c>
      <c r="AA6" s="0" t="s">
        <v>330</v>
      </c>
      <c r="AB6" s="11" t="n">
        <v>45041</v>
      </c>
      <c r="AC6" s="6" t="n">
        <v>-326.6</v>
      </c>
      <c r="AD6" s="0" t="s">
        <v>148</v>
      </c>
      <c r="AE6" s="11" t="n">
        <v>44616</v>
      </c>
      <c r="AF6" s="6" t="n">
        <v>-40.14</v>
      </c>
      <c r="AG6" s="0" t="s">
        <v>151</v>
      </c>
      <c r="AH6" s="11" t="n">
        <v>45622</v>
      </c>
      <c r="AI6" s="6" t="n">
        <v>-198.94</v>
      </c>
      <c r="AJ6" s="0" t="s">
        <v>175</v>
      </c>
      <c r="AK6" s="0"/>
      <c r="AL6" s="8" t="s">
        <f>=-SUM(AL2:AL4)</f>
      </c>
      <c r="AM6" s="0" t="s">
        <v>316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11" t="n">
        <v>44902</v>
      </c>
      <c r="H7" s="6" t="n">
        <v>-258.3</v>
      </c>
      <c r="I7" s="0" t="s">
        <v>131</v>
      </c>
      <c r="J7" s="0"/>
      <c r="K7" s="10" t="s">
        <f>=XIRR(K2:K6,J2:J6)</f>
      </c>
      <c r="L7" s="0"/>
      <c r="M7" s="0"/>
      <c r="N7" s="10" t="s">
        <f>=XIRR(N2:N6,M2:M6)</f>
      </c>
      <c r="O7" s="0"/>
      <c r="P7" s="0"/>
      <c r="Q7" s="8" t="s">
        <f>=-SUM(Q2:Q5)</f>
      </c>
      <c r="R7" s="0" t="s">
        <v>316</v>
      </c>
      <c r="S7" s="11" t="n">
        <v>44880</v>
      </c>
      <c r="T7" s="6" t="n">
        <v>-9000</v>
      </c>
      <c r="U7" s="0" t="s">
        <v>164</v>
      </c>
      <c r="V7" s="11" t="n">
        <v>44951</v>
      </c>
      <c r="W7" s="6" t="n">
        <v>-314.1</v>
      </c>
      <c r="X7" s="0" t="s">
        <v>142</v>
      </c>
      <c r="Y7" s="11" t="n">
        <v>45516</v>
      </c>
      <c r="Z7" s="6" t="n">
        <v>-6222.44</v>
      </c>
      <c r="AA7" s="0" t="s">
        <v>330</v>
      </c>
      <c r="AB7" s="11" t="n">
        <v>45223</v>
      </c>
      <c r="AC7" s="6" t="n">
        <v>-326.6</v>
      </c>
      <c r="AD7" s="0" t="s">
        <v>148</v>
      </c>
      <c r="AE7" s="11" t="n">
        <v>44647</v>
      </c>
      <c r="AF7" s="6" t="n">
        <v>-40.14</v>
      </c>
      <c r="AG7" s="0" t="s">
        <v>151</v>
      </c>
      <c r="AH7" s="11" t="n">
        <v>45804</v>
      </c>
      <c r="AI7" s="6" t="n">
        <v>-198.94</v>
      </c>
      <c r="AJ7" s="0" t="s">
        <v>175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11" t="n">
        <v>44901</v>
      </c>
      <c r="H8" s="6" t="n">
        <v>-7000</v>
      </c>
      <c r="I8" s="0" t="s">
        <v>167</v>
      </c>
      <c r="J8" s="0"/>
      <c r="K8" s="8" t="s">
        <f>=-SUM(K2:K6)</f>
      </c>
      <c r="L8" s="0" t="s">
        <v>316</v>
      </c>
      <c r="M8" s="0"/>
      <c r="N8" s="8" t="s">
        <f>=-SUM(N2:N6)</f>
      </c>
      <c r="O8" s="0" t="s">
        <v>316</v>
      </c>
      <c r="P8" s="0"/>
      <c r="Q8" s="0"/>
      <c r="R8" s="0"/>
      <c r="S8" s="0"/>
      <c r="T8" s="10" t="s">
        <f>=XIRR(T2:T7,S2:S7)</f>
      </c>
      <c r="U8" s="0"/>
      <c r="V8" s="11" t="n">
        <v>44950</v>
      </c>
      <c r="W8" s="6" t="n">
        <v>-9000</v>
      </c>
      <c r="X8" s="0" t="s">
        <v>171</v>
      </c>
      <c r="Y8" s="11" t="n">
        <v>45580</v>
      </c>
      <c r="Z8" s="6" t="n">
        <v>-2116.46</v>
      </c>
      <c r="AA8" s="0" t="s">
        <v>330</v>
      </c>
      <c r="AB8" s="11" t="n">
        <v>45405</v>
      </c>
      <c r="AC8" s="6" t="n">
        <v>-326.6</v>
      </c>
      <c r="AD8" s="0" t="s">
        <v>148</v>
      </c>
      <c r="AE8" s="11" t="n">
        <v>44678</v>
      </c>
      <c r="AF8" s="6" t="n">
        <v>-40.14</v>
      </c>
      <c r="AG8" s="0" t="s">
        <v>151</v>
      </c>
      <c r="AH8" s="11" t="n">
        <v>45803</v>
      </c>
      <c r="AI8" s="6" t="n">
        <v>-7000</v>
      </c>
      <c r="AJ8" s="0" t="s">
        <v>235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10" t="s">
        <f>=XIRR(H2:H8,G2:G8)</f>
      </c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8" t="s">
        <f>=-SUM(T2:T7)</f>
      </c>
      <c r="U9" s="0" t="s">
        <v>316</v>
      </c>
      <c r="V9" s="0"/>
      <c r="W9" s="10" t="s">
        <f>=XIRR(W2:W8,V2:V8)</f>
      </c>
      <c r="X9" s="0"/>
      <c r="Y9" s="0"/>
      <c r="Z9" s="10" t="s">
        <f>=XIRR(Z2:Z8,Y2:Y8)</f>
      </c>
      <c r="AA9" s="0"/>
      <c r="AB9" s="11" t="n">
        <v>45404</v>
      </c>
      <c r="AC9" s="6" t="n">
        <v>-10000</v>
      </c>
      <c r="AD9" s="0" t="s">
        <v>193</v>
      </c>
      <c r="AE9" s="11" t="n">
        <v>44709</v>
      </c>
      <c r="AF9" s="6" t="n">
        <v>-40.14</v>
      </c>
      <c r="AG9" s="0" t="s">
        <v>151</v>
      </c>
      <c r="AH9" s="0"/>
      <c r="AI9" s="10" t="s">
        <f>=XIRR(AI2:AI8,AH2:AH8)</f>
      </c>
      <c r="AJ9" s="0"/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8" t="s">
        <f>=-SUM(H2:H8)</f>
      </c>
      <c r="I10" s="0" t="s">
        <v>316</v>
      </c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8" t="s">
        <f>=-SUM(W2:W8)</f>
      </c>
      <c r="X10" s="0" t="s">
        <v>316</v>
      </c>
      <c r="Y10" s="0"/>
      <c r="Z10" s="8" t="s">
        <f>=-SUM(Z2:Z8)</f>
      </c>
      <c r="AA10" s="0" t="s">
        <v>316</v>
      </c>
      <c r="AB10" s="0"/>
      <c r="AC10" s="10" t="s">
        <f>=XIRR(AC2:AC9,AB2:AB9)</f>
      </c>
      <c r="AD10" s="0"/>
      <c r="AE10" s="11" t="n">
        <v>44740</v>
      </c>
      <c r="AF10" s="6" t="n">
        <v>-40.14</v>
      </c>
      <c r="AG10" s="0" t="s">
        <v>151</v>
      </c>
      <c r="AH10" s="0"/>
      <c r="AI10" s="8" t="s">
        <f>=-SUM(AI2:AI8)</f>
      </c>
      <c r="AJ10" s="0" t="s">
        <v>316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8" t="s">
        <f>=-SUM(AC2:AC9)</f>
      </c>
      <c r="AD11" s="0" t="s">
        <v>316</v>
      </c>
      <c r="AE11" s="11" t="n">
        <v>44771</v>
      </c>
      <c r="AF11" s="6" t="n">
        <v>-40.14</v>
      </c>
      <c r="AG11" s="0" t="s">
        <v>151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11" t="n">
        <v>44802</v>
      </c>
      <c r="AF12" s="6" t="n">
        <v>-40.14</v>
      </c>
      <c r="AG12" s="0" t="s">
        <v>151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11" t="n">
        <v>44833</v>
      </c>
      <c r="AF13" s="6" t="n">
        <v>-40.14</v>
      </c>
      <c r="AG13" s="0" t="s">
        <v>151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11" t="n">
        <v>44864</v>
      </c>
      <c r="AF14" s="6" t="n">
        <v>-40.14</v>
      </c>
      <c r="AG14" s="0" t="s">
        <v>151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11" t="n">
        <v>44895</v>
      </c>
      <c r="AF15" s="6" t="n">
        <v>-40.14</v>
      </c>
      <c r="AG15" s="0" t="s">
        <v>151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11" t="n">
        <v>44926</v>
      </c>
      <c r="AF16" s="6" t="n">
        <v>-40.14</v>
      </c>
      <c r="AG16" s="0" t="s">
        <v>151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11" t="n">
        <v>44957</v>
      </c>
      <c r="AF17" s="6" t="n">
        <v>-40.14</v>
      </c>
      <c r="AG17" s="0" t="s">
        <v>151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11" t="n">
        <v>44988</v>
      </c>
      <c r="AF18" s="6" t="n">
        <v>-40.14</v>
      </c>
      <c r="AG18" s="0" t="s">
        <v>151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11" t="n">
        <v>45019</v>
      </c>
      <c r="AF19" s="6" t="n">
        <v>-40.14</v>
      </c>
      <c r="AG19" s="0" t="s">
        <v>151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11" t="n">
        <v>45050</v>
      </c>
      <c r="AF20" s="6" t="n">
        <v>-40.14</v>
      </c>
      <c r="AG20" s="0" t="s">
        <v>151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11" t="n">
        <v>45081</v>
      </c>
      <c r="AF21" s="6" t="n">
        <v>-40.14</v>
      </c>
      <c r="AG21" s="0" t="s">
        <v>151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11" t="n">
        <v>45112</v>
      </c>
      <c r="AF22" s="6" t="n">
        <v>-40.14</v>
      </c>
      <c r="AG22" s="0" t="s">
        <v>151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11" t="n">
        <v>45111</v>
      </c>
      <c r="AF23" s="6" t="n">
        <v>-9000</v>
      </c>
      <c r="AG23" s="0" t="s">
        <v>179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10" t="s">
        <f>=XIRR(AF2:AF23,AE2:AE23)</f>
      </c>
      <c r="AG24" s="0"/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8" t="s">
        <f>=-SUM(AF2:AF23)</f>
      </c>
      <c r="AG25" s="0" t="s">
        <v>316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A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331</v>
      </c>
      <c r="C1" s="0"/>
      <c r="D1" s="0"/>
      <c r="E1" s="3" t="s">
        <v>332</v>
      </c>
      <c r="F1" s="0"/>
      <c r="G1" s="0"/>
      <c r="H1" s="3" t="s">
        <v>333</v>
      </c>
      <c r="I1" s="0"/>
      <c r="J1" s="0"/>
      <c r="K1" s="3" t="s">
        <v>334</v>
      </c>
      <c r="L1" s="0"/>
      <c r="M1" s="0"/>
      <c r="N1" s="3" t="s">
        <v>335</v>
      </c>
      <c r="O1" s="0"/>
      <c r="P1" s="0"/>
      <c r="Q1" s="3" t="s">
        <v>336</v>
      </c>
      <c r="R1" s="0"/>
      <c r="S1" s="0"/>
      <c r="T1" s="3" t="s">
        <v>337</v>
      </c>
      <c r="U1" s="0"/>
      <c r="V1" s="0"/>
      <c r="W1" s="3" t="s">
        <v>338</v>
      </c>
      <c r="X1" s="0"/>
      <c r="Y1" s="0"/>
      <c r="Z1" s="3" t="s">
        <v>339</v>
      </c>
      <c r="AA1" s="0"/>
      <c r="AB1" s="0"/>
      <c r="AC1" s="3" t="s">
        <v>340</v>
      </c>
      <c r="AD1" s="0"/>
      <c r="AE1" s="0"/>
      <c r="AF1" s="3" t="s">
        <v>341</v>
      </c>
      <c r="AG1" s="0"/>
      <c r="AH1" s="0"/>
      <c r="AI1" s="3" t="s">
        <v>342</v>
      </c>
      <c r="AJ1" s="0"/>
      <c r="AK1" s="0"/>
      <c r="AL1" s="3" t="s">
        <v>343</v>
      </c>
      <c r="AM1" s="0"/>
      <c r="AN1" s="0"/>
      <c r="AO1" s="3" t="s">
        <v>344</v>
      </c>
      <c r="AP1" s="0"/>
      <c r="AQ1" s="0"/>
      <c r="AR1" s="3" t="s">
        <v>345</v>
      </c>
      <c r="AS1" s="0"/>
      <c r="AT1" s="0"/>
      <c r="AU1" s="3" t="s">
        <v>346</v>
      </c>
      <c r="AV1" s="0"/>
      <c r="AW1" s="0"/>
      <c r="AX1" s="3" t="s">
        <v>347</v>
      </c>
      <c r="AY1" s="0"/>
      <c r="AZ1" s="0"/>
      <c r="BA1" s="3" t="s">
        <v>348</v>
      </c>
      <c r="BB1" s="0"/>
      <c r="BC1" s="0"/>
      <c r="BD1" s="3" t="s">
        <v>349</v>
      </c>
      <c r="BE1" s="0"/>
      <c r="BF1" s="0"/>
      <c r="BG1" s="3" t="s">
        <v>350</v>
      </c>
      <c r="BH1" s="0"/>
      <c r="BI1" s="0"/>
      <c r="BJ1" s="3" t="s">
        <v>351</v>
      </c>
      <c r="BK1" s="0"/>
      <c r="BL1" s="0"/>
      <c r="BM1" s="3" t="s">
        <v>352</v>
      </c>
      <c r="BN1" s="0"/>
      <c r="BO1" s="0"/>
      <c r="BP1" s="3" t="s">
        <v>353</v>
      </c>
      <c r="BQ1" s="0"/>
      <c r="BR1" s="0"/>
      <c r="BS1" s="3" t="s">
        <v>354</v>
      </c>
      <c r="BT1" s="0"/>
      <c r="BU1" s="0"/>
      <c r="BV1" s="3" t="s">
        <v>355</v>
      </c>
      <c r="BW1" s="0"/>
      <c r="BX1" s="0"/>
      <c r="BY1" s="3" t="s">
        <v>356</v>
      </c>
      <c r="BZ1" s="0"/>
      <c r="CA1" s="0"/>
      <c r="CB1" s="3" t="s">
        <v>357</v>
      </c>
      <c r="CC1" s="0"/>
      <c r="CD1" s="0"/>
      <c r="CE1" s="3" t="s">
        <v>358</v>
      </c>
      <c r="CF1" s="0"/>
      <c r="CG1" s="0"/>
      <c r="CH1" s="3" t="s">
        <v>359</v>
      </c>
      <c r="CI1" s="0"/>
      <c r="CJ1" s="0"/>
      <c r="CK1" s="3" t="s">
        <v>360</v>
      </c>
      <c r="CL1" s="0"/>
      <c r="CM1" s="0"/>
      <c r="CN1" s="3" t="s">
        <v>361</v>
      </c>
      <c r="CO1" s="0"/>
      <c r="CP1" s="0"/>
      <c r="CQ1" s="3" t="s">
        <v>362</v>
      </c>
      <c r="CR1" s="0"/>
      <c r="CS1" s="0"/>
      <c r="CT1" s="3" t="s">
        <v>363</v>
      </c>
      <c r="CU1" s="0"/>
      <c r="CV1" s="0"/>
      <c r="CW1" s="3" t="s">
        <v>364</v>
      </c>
      <c r="CX1" s="0"/>
      <c r="CY1" s="0"/>
      <c r="CZ1" s="3" t="s">
        <v>365</v>
      </c>
      <c r="DA1" s="0"/>
    </row>
    <row collapsed="false" customFormat="false" customHeight="false" hidden="false" ht="12.1" outlineLevel="0" r="2">
      <c r="A2" s="11" t="n">
        <v>45407</v>
      </c>
      <c r="B2" s="6" t="n">
        <v>1</v>
      </c>
      <c r="C2" s="6" t="n">
        <v>7833.88</v>
      </c>
      <c r="D2" s="11" t="n">
        <v>43985</v>
      </c>
      <c r="E2" s="6" t="n">
        <v>10</v>
      </c>
      <c r="F2" s="6" t="n">
        <v>1961.36</v>
      </c>
      <c r="G2" s="11" t="n">
        <v>45623</v>
      </c>
      <c r="H2" s="6" t="n">
        <v>1</v>
      </c>
      <c r="I2" s="6" t="n">
        <v>3377.02</v>
      </c>
      <c r="J2" s="11" t="n">
        <v>45530</v>
      </c>
      <c r="K2" s="6" t="n">
        <v>10</v>
      </c>
      <c r="L2" s="6" t="n">
        <v>2577.82</v>
      </c>
      <c r="M2" s="11" t="n">
        <v>43972</v>
      </c>
      <c r="N2" s="6" t="n">
        <v>6</v>
      </c>
      <c r="O2" s="6" t="n">
        <v>3320.3</v>
      </c>
      <c r="P2" s="11" t="n">
        <v>45827</v>
      </c>
      <c r="Q2" s="6" t="n">
        <v>5</v>
      </c>
      <c r="R2" s="6" t="n">
        <v>2699.93</v>
      </c>
      <c r="S2" s="11" t="n">
        <v>43972</v>
      </c>
      <c r="T2" s="6" t="n">
        <v>10</v>
      </c>
      <c r="U2" s="6" t="n">
        <v>3340.31</v>
      </c>
      <c r="V2" s="11" t="n">
        <v>45509</v>
      </c>
      <c r="W2" s="6" t="n">
        <v>40</v>
      </c>
      <c r="X2" s="6" t="n">
        <v>4974.87</v>
      </c>
      <c r="Y2" s="11" t="n">
        <v>45407</v>
      </c>
      <c r="Z2" s="6" t="n">
        <v>1</v>
      </c>
      <c r="AA2" s="6" t="n">
        <v>1242.12</v>
      </c>
      <c r="AB2" s="11" t="n">
        <v>43972</v>
      </c>
      <c r="AC2" s="6" t="n">
        <v>10</v>
      </c>
      <c r="AD2" s="6" t="n">
        <v>1955.35</v>
      </c>
      <c r="AE2" s="11" t="n">
        <v>45537</v>
      </c>
      <c r="AF2" s="6" t="n">
        <v>100</v>
      </c>
      <c r="AG2" s="6" t="n">
        <v>4619.27</v>
      </c>
      <c r="AH2" s="11" t="n">
        <v>45806</v>
      </c>
      <c r="AI2" s="6" t="n">
        <v>26</v>
      </c>
      <c r="AJ2" s="6" t="n">
        <v>2476.42</v>
      </c>
      <c r="AK2" s="11" t="n">
        <v>46091</v>
      </c>
      <c r="AL2" s="6" t="n">
        <v>1</v>
      </c>
      <c r="AM2" s="6" t="n">
        <v>4577.61</v>
      </c>
      <c r="AN2" s="11" t="n">
        <v>45901</v>
      </c>
      <c r="AO2" s="6" t="n">
        <v>2</v>
      </c>
      <c r="AP2" s="6" t="n">
        <v>5861.27</v>
      </c>
      <c r="AQ2" s="11" t="n">
        <v>45405</v>
      </c>
      <c r="AR2" s="6" t="n">
        <v>1</v>
      </c>
      <c r="AS2" s="6" t="n">
        <v>585.52</v>
      </c>
      <c r="AT2" s="11" t="n">
        <v>45825</v>
      </c>
      <c r="AU2" s="6" t="n">
        <v>4</v>
      </c>
      <c r="AV2" s="6" t="n">
        <v>6963.87</v>
      </c>
      <c r="AW2" s="11" t="n">
        <v>44407</v>
      </c>
      <c r="AX2" s="6" t="n">
        <v>5</v>
      </c>
      <c r="AY2" s="6" t="n">
        <v>2291.58</v>
      </c>
      <c r="AZ2" s="11" t="n">
        <v>44008</v>
      </c>
      <c r="BA2" s="6" t="n">
        <v>10</v>
      </c>
      <c r="BB2" s="6" t="n">
        <v>1129.78</v>
      </c>
      <c r="BC2" s="11" t="n">
        <v>45776</v>
      </c>
      <c r="BD2" s="6" t="n">
        <v>600</v>
      </c>
      <c r="BE2" s="6" t="n">
        <v>2155.64</v>
      </c>
      <c r="BF2" s="11" t="n">
        <v>45776</v>
      </c>
      <c r="BG2" s="6" t="n">
        <v>1</v>
      </c>
      <c r="BH2" s="6" t="n">
        <v>3202.88</v>
      </c>
      <c r="BI2" s="11" t="n">
        <v>45581</v>
      </c>
      <c r="BJ2" s="6" t="n">
        <v>10</v>
      </c>
      <c r="BK2" s="6" t="n">
        <v>347.26</v>
      </c>
      <c r="BL2" s="11" t="n">
        <v>45757</v>
      </c>
      <c r="BM2" s="6" t="n">
        <v>100</v>
      </c>
      <c r="BN2" s="6" t="n">
        <v>760.89</v>
      </c>
      <c r="BO2" s="11" t="n">
        <v>46148</v>
      </c>
      <c r="BP2" s="6" t="n">
        <v>1</v>
      </c>
      <c r="BQ2" s="6" t="n">
        <v>2224.6</v>
      </c>
      <c r="BR2" s="11" t="n">
        <v>45588</v>
      </c>
      <c r="BS2" s="6" t="n">
        <v>1</v>
      </c>
      <c r="BT2" s="6" t="n">
        <v>1185.06</v>
      </c>
      <c r="BU2" s="11" t="n">
        <v>45776</v>
      </c>
      <c r="BV2" s="6" t="n">
        <v>100</v>
      </c>
      <c r="BW2" s="6" t="n">
        <v>1594.42</v>
      </c>
      <c r="BX2" s="11" t="n">
        <v>44909</v>
      </c>
      <c r="BY2" s="6" t="n">
        <v>20</v>
      </c>
      <c r="BZ2" s="6" t="n">
        <v>2141.92</v>
      </c>
      <c r="CA2" s="11" t="n">
        <v>45776</v>
      </c>
      <c r="CB2" s="6" t="n">
        <v>20</v>
      </c>
      <c r="CC2" s="6" t="n">
        <v>1432.49</v>
      </c>
      <c r="CD2" s="11" t="n">
        <v>45825</v>
      </c>
      <c r="CE2" s="6" t="n">
        <v>20</v>
      </c>
      <c r="CF2" s="6" t="n">
        <v>1094.78</v>
      </c>
      <c r="CG2" s="11" t="n">
        <v>45873</v>
      </c>
      <c r="CH2" s="6" t="n">
        <v>1</v>
      </c>
      <c r="CI2" s="6" t="n">
        <v>1302.38</v>
      </c>
      <c r="CJ2" s="11" t="n">
        <v>45776</v>
      </c>
      <c r="CK2" s="6" t="n">
        <v>30</v>
      </c>
      <c r="CL2" s="6" t="n">
        <v>1033.53</v>
      </c>
      <c r="CM2" s="11" t="n">
        <v>45825</v>
      </c>
      <c r="CN2" s="6" t="n">
        <v>100</v>
      </c>
      <c r="CO2" s="6" t="n">
        <v>1491.65</v>
      </c>
      <c r="CP2" s="11" t="n">
        <v>45456</v>
      </c>
      <c r="CQ2" s="6" t="n">
        <v>20</v>
      </c>
      <c r="CR2" s="6" t="n">
        <v>1478.13</v>
      </c>
      <c r="CS2" s="11" t="n">
        <v>44963</v>
      </c>
      <c r="CT2" s="6" t="n">
        <v>2</v>
      </c>
      <c r="CU2" s="6" t="n">
        <v>1634.27</v>
      </c>
      <c r="CV2" s="11" t="n">
        <v>44909</v>
      </c>
      <c r="CW2" s="6" t="n">
        <v>5</v>
      </c>
      <c r="CX2" s="6" t="n">
        <v>5254.73</v>
      </c>
      <c r="CY2" s="11" t="n">
        <v>44018</v>
      </c>
      <c r="CZ2" s="6" t="n">
        <v>5</v>
      </c>
      <c r="DA2" s="6" t="n">
        <v>5195.98</v>
      </c>
    </row>
    <row collapsed="false" customFormat="false" customHeight="false" hidden="false" ht="12.1" outlineLevel="0" r="3">
      <c r="A3" s="11" t="n">
        <v>45623</v>
      </c>
      <c r="B3" s="6" t="n">
        <v>1</v>
      </c>
      <c r="C3" s="6" t="n">
        <v>6915.15</v>
      </c>
      <c r="D3" s="11" t="n">
        <v>44595</v>
      </c>
      <c r="E3" s="6" t="n">
        <v>20</v>
      </c>
      <c r="F3" s="6" t="n">
        <v>4799.33</v>
      </c>
      <c r="G3" s="11" t="n">
        <v>45806</v>
      </c>
      <c r="H3" s="6" t="n">
        <v>1</v>
      </c>
      <c r="I3" s="6" t="n">
        <v>4126.71</v>
      </c>
      <c r="J3" s="11" t="n">
        <v>45825</v>
      </c>
      <c r="K3" s="6" t="n">
        <v>30</v>
      </c>
      <c r="L3" s="6" t="n">
        <v>9643.47</v>
      </c>
      <c r="M3" s="11" t="n">
        <v>44103</v>
      </c>
      <c r="N3" s="6" t="n">
        <v>2</v>
      </c>
      <c r="O3" s="6" t="n">
        <v>934.65</v>
      </c>
      <c r="P3" s="11" t="n">
        <v>45901</v>
      </c>
      <c r="Q3" s="6" t="n">
        <v>8</v>
      </c>
      <c r="R3" s="6" t="n">
        <v>4177.35</v>
      </c>
      <c r="S3" s="11" t="n">
        <v>44022</v>
      </c>
      <c r="T3" s="6" t="n">
        <v>10</v>
      </c>
      <c r="U3" s="6" t="n">
        <v>3156.18</v>
      </c>
      <c r="V3" s="11" t="n">
        <v>45679</v>
      </c>
      <c r="W3" s="6" t="n">
        <v>10</v>
      </c>
      <c r="X3" s="6" t="n">
        <v>1256.13</v>
      </c>
      <c r="Y3" s="11" t="n">
        <v>45509</v>
      </c>
      <c r="Z3" s="6" t="n">
        <v>1</v>
      </c>
      <c r="AA3" s="6" t="n">
        <v>1001.8</v>
      </c>
      <c r="AB3" s="11" t="n">
        <v>43972</v>
      </c>
      <c r="AC3" s="6" t="n">
        <v>7</v>
      </c>
      <c r="AD3" s="6" t="n">
        <v>1359.64</v>
      </c>
      <c r="AE3" s="11" t="n">
        <v>45776</v>
      </c>
      <c r="AF3" s="6" t="n">
        <v>70</v>
      </c>
      <c r="AG3" s="6" t="n">
        <v>3765.89</v>
      </c>
      <c r="AH3" s="11" t="n">
        <v>45873</v>
      </c>
      <c r="AI3" s="6" t="n">
        <v>6</v>
      </c>
      <c r="AJ3" s="6" t="n">
        <v>458.28</v>
      </c>
      <c r="AK3" s="11" t="n">
        <v>46148</v>
      </c>
      <c r="AL3" s="6" t="n">
        <v>1</v>
      </c>
      <c r="AM3" s="6" t="n">
        <v>4182.25</v>
      </c>
      <c r="AN3" s="11" t="n">
        <v>45923</v>
      </c>
      <c r="AO3" s="6" t="n">
        <v>1</v>
      </c>
      <c r="AP3" s="6" t="n">
        <v>2904.61</v>
      </c>
      <c r="AQ3" s="11" t="n">
        <v>45407</v>
      </c>
      <c r="AR3" s="6" t="n">
        <v>2</v>
      </c>
      <c r="AS3" s="6" t="n">
        <v>1157.64</v>
      </c>
      <c r="AT3" s="11" t="n">
        <v>45968</v>
      </c>
      <c r="AU3" s="6" t="n">
        <v>1</v>
      </c>
      <c r="AV3" s="6" t="n">
        <v>2086.08</v>
      </c>
      <c r="AW3" s="11" t="n">
        <v>44614</v>
      </c>
      <c r="AX3" s="6" t="n">
        <v>5</v>
      </c>
      <c r="AY3" s="6" t="n">
        <v>1796.25</v>
      </c>
      <c r="AZ3" s="11" t="n">
        <v>44909</v>
      </c>
      <c r="BA3" s="6" t="n">
        <v>10</v>
      </c>
      <c r="BB3" s="6" t="n">
        <v>876.69</v>
      </c>
      <c r="BC3" s="11" t="n">
        <v>45806</v>
      </c>
      <c r="BD3" s="6" t="n">
        <v>100</v>
      </c>
      <c r="BE3" s="6" t="n">
        <v>353.11</v>
      </c>
      <c r="BF3" s="0"/>
      <c r="BG3" s="5" t="s">
        <f>=SUM(BH2:BH2)/SUM(BG2:BG2)</f>
      </c>
      <c r="BH3" s="0" t="s">
        <v>11</v>
      </c>
      <c r="BI3" s="11" t="n">
        <v>45679</v>
      </c>
      <c r="BJ3" s="6" t="n">
        <v>10</v>
      </c>
      <c r="BK3" s="6" t="n">
        <v>378.2</v>
      </c>
      <c r="BL3" s="11" t="n">
        <v>45827</v>
      </c>
      <c r="BM3" s="6" t="n">
        <v>100</v>
      </c>
      <c r="BN3" s="6" t="n">
        <v>640.07</v>
      </c>
      <c r="BO3" s="0"/>
      <c r="BP3" s="5" t="s">
        <f>=SUM(BQ2:BQ2)/SUM(BP2:BP2)</f>
      </c>
      <c r="BQ3" s="0" t="s">
        <v>11</v>
      </c>
      <c r="BR3" s="11" t="n">
        <v>45776</v>
      </c>
      <c r="BS3" s="6" t="n">
        <v>1</v>
      </c>
      <c r="BT3" s="6" t="n">
        <v>1056.94</v>
      </c>
      <c r="BU3" s="11" t="n">
        <v>46197</v>
      </c>
      <c r="BV3" s="6" t="n">
        <v>100</v>
      </c>
      <c r="BW3" s="6" t="n">
        <v>1088.98</v>
      </c>
      <c r="BX3" s="11" t="n">
        <v>44963</v>
      </c>
      <c r="BY3" s="6" t="n">
        <v>10</v>
      </c>
      <c r="BZ3" s="6" t="n">
        <v>1217.33</v>
      </c>
      <c r="CA3" s="11" t="n">
        <v>45901</v>
      </c>
      <c r="CB3" s="6" t="n">
        <v>10</v>
      </c>
      <c r="CC3" s="6" t="n">
        <v>615.16</v>
      </c>
      <c r="CD3" s="11" t="n">
        <v>45923</v>
      </c>
      <c r="CE3" s="6" t="n">
        <v>10</v>
      </c>
      <c r="CF3" s="6" t="n">
        <v>611.45</v>
      </c>
      <c r="CG3" s="0"/>
      <c r="CH3" s="5" t="s">
        <f>=SUM(CI2:CI2)/SUM(CH2:CH2)</f>
      </c>
      <c r="CI3" s="0" t="s">
        <v>11</v>
      </c>
      <c r="CJ3" s="11" t="n">
        <v>45901</v>
      </c>
      <c r="CK3" s="6" t="n">
        <v>20</v>
      </c>
      <c r="CL3" s="6" t="n">
        <v>661.49</v>
      </c>
      <c r="CM3" s="0"/>
      <c r="CN3" s="5" t="s">
        <f>=SUM(CO2:CO2)/SUM(CN2:CN2)</f>
      </c>
      <c r="CO3" s="0" t="s">
        <v>11</v>
      </c>
      <c r="CP3" s="11" t="n">
        <v>45581</v>
      </c>
      <c r="CQ3" s="6" t="n">
        <v>10</v>
      </c>
      <c r="CR3" s="6" t="n">
        <v>554.5</v>
      </c>
      <c r="CS3" s="11" t="n">
        <v>44963</v>
      </c>
      <c r="CT3" s="6" t="n">
        <v>1</v>
      </c>
      <c r="CU3" s="6" t="n">
        <v>817.53</v>
      </c>
      <c r="CV3" s="0"/>
      <c r="CW3" s="5" t="s">
        <f>=SUM(CX2:CX2)/SUM(CW2:CW2)</f>
      </c>
      <c r="CX3" s="0" t="s">
        <v>11</v>
      </c>
      <c r="CY3" s="11" t="n">
        <v>44118</v>
      </c>
      <c r="CZ3" s="6" t="n">
        <v>10</v>
      </c>
      <c r="DA3" s="6" t="n">
        <v>8871.12</v>
      </c>
    </row>
    <row collapsed="false" customFormat="false" customHeight="false" hidden="false" ht="12.1" outlineLevel="0" r="4">
      <c r="A4" s="11" t="n">
        <v>45750</v>
      </c>
      <c r="B4" s="6" t="n">
        <v>2</v>
      </c>
      <c r="C4" s="6" t="n">
        <v>13522.16</v>
      </c>
      <c r="D4" s="11" t="n">
        <v>44614</v>
      </c>
      <c r="E4" s="6" t="n">
        <v>30</v>
      </c>
      <c r="F4" s="6" t="n">
        <v>5730.37</v>
      </c>
      <c r="G4" s="11" t="n">
        <v>45968</v>
      </c>
      <c r="H4" s="6" t="n">
        <v>1</v>
      </c>
      <c r="I4" s="6" t="n">
        <v>4064.44</v>
      </c>
      <c r="J4" s="11" t="n">
        <v>46091</v>
      </c>
      <c r="K4" s="6" t="n">
        <v>10</v>
      </c>
      <c r="L4" s="6" t="n">
        <v>3402.06</v>
      </c>
      <c r="M4" s="11" t="n">
        <v>44113</v>
      </c>
      <c r="N4" s="6" t="n">
        <v>2</v>
      </c>
      <c r="O4" s="6" t="n">
        <v>912.24</v>
      </c>
      <c r="P4" s="11" t="n">
        <v>45923</v>
      </c>
      <c r="Q4" s="6" t="n">
        <v>5</v>
      </c>
      <c r="R4" s="6" t="n">
        <v>2467.72</v>
      </c>
      <c r="S4" s="11" t="n">
        <v>44252</v>
      </c>
      <c r="T4" s="6" t="n">
        <v>10</v>
      </c>
      <c r="U4" s="6" t="n">
        <v>3166.2</v>
      </c>
      <c r="V4" s="11" t="n">
        <v>45806</v>
      </c>
      <c r="W4" s="6" t="n">
        <v>10</v>
      </c>
      <c r="X4" s="6" t="n">
        <v>1073.78</v>
      </c>
      <c r="Y4" s="11" t="n">
        <v>45530</v>
      </c>
      <c r="Z4" s="6" t="n">
        <v>2</v>
      </c>
      <c r="AA4" s="6" t="n">
        <v>2021.42</v>
      </c>
      <c r="AB4" s="11" t="n">
        <v>44000</v>
      </c>
      <c r="AC4" s="6" t="n">
        <v>3</v>
      </c>
      <c r="AD4" s="6" t="n">
        <v>613.32</v>
      </c>
      <c r="AE4" s="11" t="n">
        <v>45873</v>
      </c>
      <c r="AF4" s="6" t="n">
        <v>30</v>
      </c>
      <c r="AG4" s="6" t="n">
        <v>1350.01</v>
      </c>
      <c r="AH4" s="11" t="n">
        <v>45901</v>
      </c>
      <c r="AI4" s="6" t="n">
        <v>1</v>
      </c>
      <c r="AJ4" s="6" t="n">
        <v>74.59</v>
      </c>
      <c r="AK4" s="11" t="n">
        <v>46197</v>
      </c>
      <c r="AL4" s="6" t="n">
        <v>1</v>
      </c>
      <c r="AM4" s="6" t="n">
        <v>3577.22</v>
      </c>
      <c r="AN4" s="11" t="n">
        <v>46148</v>
      </c>
      <c r="AO4" s="6" t="n">
        <v>1</v>
      </c>
      <c r="AP4" s="6" t="n">
        <v>2333.6</v>
      </c>
      <c r="AQ4" s="11" t="n">
        <v>45497</v>
      </c>
      <c r="AR4" s="6" t="n">
        <v>1</v>
      </c>
      <c r="AS4" s="6" t="n">
        <v>534.13</v>
      </c>
      <c r="AT4" s="11" t="n">
        <v>46148</v>
      </c>
      <c r="AU4" s="6" t="n">
        <v>1</v>
      </c>
      <c r="AV4" s="6" t="n">
        <v>2157.93</v>
      </c>
      <c r="AW4" s="0"/>
      <c r="AX4" s="5" t="s">
        <f>=SUM(AY2:AY3)/SUM(AX2:AX3)</f>
      </c>
      <c r="AY4" s="0" t="s">
        <v>11</v>
      </c>
      <c r="AZ4" s="0"/>
      <c r="BA4" s="5" t="s">
        <f>=SUM(BB2:BB3)/SUM(BA2:BA3)</f>
      </c>
      <c r="BB4" s="0" t="s">
        <v>11</v>
      </c>
      <c r="BC4" s="11" t="n">
        <v>45873</v>
      </c>
      <c r="BD4" s="6" t="n">
        <v>100</v>
      </c>
      <c r="BE4" s="6" t="n">
        <v>314.68</v>
      </c>
      <c r="BF4" s="0"/>
      <c r="BG4" s="6" t="n">
        <v>2623</v>
      </c>
      <c r="BH4" s="0" t="s">
        <v>366</v>
      </c>
      <c r="BI4" s="11" t="n">
        <v>45684</v>
      </c>
      <c r="BJ4" s="6" t="n">
        <v>20</v>
      </c>
      <c r="BK4" s="6" t="n">
        <v>720.54</v>
      </c>
      <c r="BL4" s="11" t="n">
        <v>46197</v>
      </c>
      <c r="BM4" s="6" t="n">
        <v>100</v>
      </c>
      <c r="BN4" s="6" t="n">
        <v>822.03</v>
      </c>
      <c r="BO4" s="0"/>
      <c r="BP4" s="6" t="n">
        <v>2182.1</v>
      </c>
      <c r="BQ4" s="0" t="s">
        <v>366</v>
      </c>
      <c r="BR4" s="11" t="n">
        <v>45873</v>
      </c>
      <c r="BS4" s="6" t="n">
        <v>1</v>
      </c>
      <c r="BT4" s="6" t="n">
        <v>1003.3</v>
      </c>
      <c r="BU4" s="0"/>
      <c r="BV4" s="5" t="s">
        <f>=SUM(BW2:BW3)/SUM(BV2:BV3)</f>
      </c>
      <c r="BW4" s="0" t="s">
        <v>11</v>
      </c>
      <c r="BX4" s="0"/>
      <c r="BY4" s="5" t="s">
        <f>=SUM(BZ2:BZ3)/SUM(BY2:BY3)</f>
      </c>
      <c r="BZ4" s="0" t="s">
        <v>11</v>
      </c>
      <c r="CA4" s="11" t="n">
        <v>46148</v>
      </c>
      <c r="CB4" s="6" t="n">
        <v>10</v>
      </c>
      <c r="CC4" s="6" t="n">
        <v>477.52</v>
      </c>
      <c r="CD4" s="0"/>
      <c r="CE4" s="5" t="s">
        <f>=SUM(CF2:CF3)/SUM(CE2:CE3)</f>
      </c>
      <c r="CF4" s="0" t="s">
        <v>11</v>
      </c>
      <c r="CG4" s="0"/>
      <c r="CH4" s="6" t="n">
        <v>1233.2</v>
      </c>
      <c r="CI4" s="0" t="s">
        <v>366</v>
      </c>
      <c r="CJ4" s="11" t="n">
        <v>45968</v>
      </c>
      <c r="CK4" s="6" t="n">
        <v>10</v>
      </c>
      <c r="CL4" s="6" t="n">
        <v>249.82</v>
      </c>
      <c r="CM4" s="0"/>
      <c r="CN4" s="6" t="n">
        <v>9.526</v>
      </c>
      <c r="CO4" s="0" t="s">
        <v>366</v>
      </c>
      <c r="CP4" s="11" t="n">
        <v>45679</v>
      </c>
      <c r="CQ4" s="6" t="n">
        <v>20</v>
      </c>
      <c r="CR4" s="6" t="n">
        <v>1137.03</v>
      </c>
      <c r="CS4" s="11" t="n">
        <v>44963</v>
      </c>
      <c r="CT4" s="6" t="n">
        <v>7</v>
      </c>
      <c r="CU4" s="6" t="n">
        <v>5733.96</v>
      </c>
      <c r="CV4" s="0"/>
      <c r="CW4" s="6" t="n">
        <v>1669.4</v>
      </c>
      <c r="CX4" s="0" t="s">
        <v>366</v>
      </c>
      <c r="CY4" s="0"/>
      <c r="CZ4" s="5" t="s">
        <f>=SUM(DA2:DA3)/SUM(CZ2:CZ3)</f>
      </c>
      <c r="DA4" s="0" t="s">
        <v>11</v>
      </c>
    </row>
    <row collapsed="false" customFormat="false" customHeight="false" hidden="false" ht="12.1" outlineLevel="0" r="5">
      <c r="A5" s="11" t="n">
        <v>45923</v>
      </c>
      <c r="B5" s="6" t="n">
        <v>2</v>
      </c>
      <c r="C5" s="6" t="n">
        <v>12577.31</v>
      </c>
      <c r="D5" s="11" t="n">
        <v>44816</v>
      </c>
      <c r="E5" s="6" t="n">
        <v>50</v>
      </c>
      <c r="F5" s="6" t="n">
        <v>6628.58</v>
      </c>
      <c r="G5" s="11" t="n">
        <v>46044</v>
      </c>
      <c r="H5" s="6" t="n">
        <v>1</v>
      </c>
      <c r="I5" s="6" t="n">
        <v>4749.27</v>
      </c>
      <c r="J5" s="11" t="n">
        <v>46197</v>
      </c>
      <c r="K5" s="6" t="n">
        <v>7</v>
      </c>
      <c r="L5" s="6" t="n">
        <v>1906.42</v>
      </c>
      <c r="M5" s="11" t="n">
        <v>44123</v>
      </c>
      <c r="N5" s="6" t="n">
        <v>3</v>
      </c>
      <c r="O5" s="6" t="n">
        <v>1293.89</v>
      </c>
      <c r="P5" s="11" t="n">
        <v>45950</v>
      </c>
      <c r="Q5" s="6" t="n">
        <v>1</v>
      </c>
      <c r="R5" s="6" t="n">
        <v>494.05</v>
      </c>
      <c r="S5" s="11" t="n">
        <v>44614</v>
      </c>
      <c r="T5" s="6" t="n">
        <v>10</v>
      </c>
      <c r="U5" s="6" t="n">
        <v>2371.64</v>
      </c>
      <c r="V5" s="11" t="n">
        <v>45873</v>
      </c>
      <c r="W5" s="6" t="n">
        <v>10</v>
      </c>
      <c r="X5" s="6" t="n">
        <v>1201.52</v>
      </c>
      <c r="Y5" s="11" t="n">
        <v>45581</v>
      </c>
      <c r="Z5" s="6" t="n">
        <v>1</v>
      </c>
      <c r="AA5" s="6" t="n">
        <v>976.48</v>
      </c>
      <c r="AB5" s="11" t="n">
        <v>46091</v>
      </c>
      <c r="AC5" s="6" t="n">
        <v>10</v>
      </c>
      <c r="AD5" s="6" t="n">
        <v>3147.43</v>
      </c>
      <c r="AE5" s="11" t="n">
        <v>45950</v>
      </c>
      <c r="AF5" s="6" t="n">
        <v>20</v>
      </c>
      <c r="AG5" s="6" t="n">
        <v>808.92</v>
      </c>
      <c r="AH5" s="11" t="n">
        <v>45923</v>
      </c>
      <c r="AI5" s="6" t="n">
        <v>4</v>
      </c>
      <c r="AJ5" s="6" t="n">
        <v>283.7</v>
      </c>
      <c r="AK5" s="0"/>
      <c r="AL5" s="5" t="s">
        <f>=SUM(AM2:AM4)/SUM(AL2:AL4)</f>
      </c>
      <c r="AM5" s="0" t="s">
        <v>11</v>
      </c>
      <c r="AN5" s="0"/>
      <c r="AO5" s="5" t="s">
        <f>=SUM(AP2:AP4)/SUM(AO2:AO4)</f>
      </c>
      <c r="AP5" s="0" t="s">
        <v>11</v>
      </c>
      <c r="AQ5" s="11" t="n">
        <v>45497</v>
      </c>
      <c r="AR5" s="6" t="n">
        <v>1</v>
      </c>
      <c r="AS5" s="6" t="n">
        <v>534.18</v>
      </c>
      <c r="AT5" s="0"/>
      <c r="AU5" s="5" t="s">
        <f>=SUM(AV2:AV4)/SUM(AU2:AU4)</f>
      </c>
      <c r="AV5" s="0" t="s">
        <v>11</v>
      </c>
      <c r="AW5" s="0"/>
      <c r="AX5" s="6" t="n">
        <v>439.7</v>
      </c>
      <c r="AY5" s="0" t="s">
        <v>366</v>
      </c>
      <c r="AZ5" s="0"/>
      <c r="BA5" s="6" t="n">
        <v>146.81</v>
      </c>
      <c r="BB5" s="0" t="s">
        <v>366</v>
      </c>
      <c r="BC5" s="11" t="n">
        <v>45923</v>
      </c>
      <c r="BD5" s="6" t="n">
        <v>100</v>
      </c>
      <c r="BE5" s="6" t="n">
        <v>309.83</v>
      </c>
      <c r="BF5" s="0"/>
      <c r="BG5" s="6" t="n">
        <v>1</v>
      </c>
      <c r="BH5" s="0" t="s">
        <v>367</v>
      </c>
      <c r="BI5" s="11" t="n">
        <v>45776</v>
      </c>
      <c r="BJ5" s="6" t="n">
        <v>10</v>
      </c>
      <c r="BK5" s="6" t="n">
        <v>345.65</v>
      </c>
      <c r="BL5" s="0"/>
      <c r="BM5" s="5" t="s">
        <f>=SUM(BN2:BN4)/SUM(BM2:BM4)</f>
      </c>
      <c r="BN5" s="0" t="s">
        <v>11</v>
      </c>
      <c r="BO5" s="0"/>
      <c r="BP5" s="6" t="n">
        <v>1</v>
      </c>
      <c r="BQ5" s="0" t="s">
        <v>367</v>
      </c>
      <c r="BR5" s="11" t="n">
        <v>46148</v>
      </c>
      <c r="BS5" s="6" t="n">
        <v>1</v>
      </c>
      <c r="BT5" s="6" t="n">
        <v>745.07</v>
      </c>
      <c r="BU5" s="0"/>
      <c r="BV5" s="6" t="n">
        <v>10.115</v>
      </c>
      <c r="BW5" s="0" t="s">
        <v>366</v>
      </c>
      <c r="BX5" s="0"/>
      <c r="BY5" s="6" t="n">
        <v>58.2</v>
      </c>
      <c r="BZ5" s="0" t="s">
        <v>366</v>
      </c>
      <c r="CA5" s="0"/>
      <c r="CB5" s="5" t="s">
        <f>=SUM(CC2:CC4)/SUM(CB2:CB4)</f>
      </c>
      <c r="CC5" s="0" t="s">
        <v>11</v>
      </c>
      <c r="CD5" s="0"/>
      <c r="CE5" s="6" t="n">
        <v>41.05</v>
      </c>
      <c r="CF5" s="0" t="s">
        <v>366</v>
      </c>
      <c r="CG5" s="0"/>
      <c r="CH5" s="6" t="n">
        <v>1</v>
      </c>
      <c r="CI5" s="0" t="s">
        <v>367</v>
      </c>
      <c r="CJ5" s="0"/>
      <c r="CK5" s="5" t="s">
        <f>=SUM(CL2:CL4)/SUM(CK2:CK4)</f>
      </c>
      <c r="CL5" s="0" t="s">
        <v>11</v>
      </c>
      <c r="CM5" s="0"/>
      <c r="CN5" s="6" t="n">
        <v>100</v>
      </c>
      <c r="CO5" s="0" t="s">
        <v>367</v>
      </c>
      <c r="CP5" s="0"/>
      <c r="CQ5" s="5" t="s">
        <f>=SUM(CR2:CR4)/SUM(CQ2:CQ4)</f>
      </c>
      <c r="CR5" s="0" t="s">
        <v>11</v>
      </c>
      <c r="CS5" s="11" t="n">
        <v>45125</v>
      </c>
      <c r="CT5" s="6" t="n">
        <v>2</v>
      </c>
      <c r="CU5" s="6" t="n">
        <v>2181.71</v>
      </c>
      <c r="CV5" s="0"/>
      <c r="CW5" s="6" t="n">
        <v>5</v>
      </c>
      <c r="CX5" s="0" t="s">
        <v>367</v>
      </c>
      <c r="CY5" s="0"/>
      <c r="CZ5" s="6" t="n">
        <v>91.402</v>
      </c>
      <c r="DA5" s="0" t="s">
        <v>366</v>
      </c>
    </row>
    <row collapsed="false" customFormat="false" customHeight="false" hidden="false" ht="12.1" outlineLevel="0" r="6">
      <c r="A6" s="11" t="n">
        <v>46044</v>
      </c>
      <c r="B6" s="6" t="n">
        <v>2</v>
      </c>
      <c r="C6" s="6" t="n">
        <v>10724.65</v>
      </c>
      <c r="D6" s="11" t="n">
        <v>45679</v>
      </c>
      <c r="E6" s="6" t="n">
        <v>10</v>
      </c>
      <c r="F6" s="6" t="n">
        <v>2837.4</v>
      </c>
      <c r="G6" s="11" t="n">
        <v>46044</v>
      </c>
      <c r="H6" s="6" t="n">
        <v>1</v>
      </c>
      <c r="I6" s="6" t="n">
        <v>4747.84</v>
      </c>
      <c r="J6" s="0"/>
      <c r="K6" s="5" t="s">
        <f>=SUM(L2:L5)/SUM(K2:K5)</f>
      </c>
      <c r="L6" s="0" t="s">
        <v>11</v>
      </c>
      <c r="M6" s="11" t="n">
        <v>44123</v>
      </c>
      <c r="N6" s="6" t="n">
        <v>2</v>
      </c>
      <c r="O6" s="6" t="n">
        <v>860.6</v>
      </c>
      <c r="P6" s="11" t="n">
        <v>45968</v>
      </c>
      <c r="Q6" s="6" t="n">
        <v>7</v>
      </c>
      <c r="R6" s="6" t="n">
        <v>3366.53</v>
      </c>
      <c r="S6" s="11" t="n">
        <v>44823</v>
      </c>
      <c r="T6" s="6" t="n">
        <v>20</v>
      </c>
      <c r="U6" s="6" t="n">
        <v>4720.27</v>
      </c>
      <c r="V6" s="11" t="n">
        <v>45968</v>
      </c>
      <c r="W6" s="6" t="n">
        <v>20</v>
      </c>
      <c r="X6" s="6" t="n">
        <v>2535.88</v>
      </c>
      <c r="Y6" s="11" t="n">
        <v>45581</v>
      </c>
      <c r="Z6" s="6" t="n">
        <v>1</v>
      </c>
      <c r="AA6" s="6" t="n">
        <v>976.47</v>
      </c>
      <c r="AB6" s="11" t="n">
        <v>46162</v>
      </c>
      <c r="AC6" s="6" t="n">
        <v>6</v>
      </c>
      <c r="AD6" s="6" t="n">
        <v>1942.86</v>
      </c>
      <c r="AE6" s="11" t="n">
        <v>45968</v>
      </c>
      <c r="AF6" s="6" t="n">
        <v>50</v>
      </c>
      <c r="AG6" s="6" t="n">
        <v>1932.99</v>
      </c>
      <c r="AH6" s="11" t="n">
        <v>45968</v>
      </c>
      <c r="AI6" s="6" t="n">
        <v>1</v>
      </c>
      <c r="AJ6" s="6" t="n">
        <v>69.83</v>
      </c>
      <c r="AK6" s="0"/>
      <c r="AL6" s="6" t="n">
        <v>3221.5</v>
      </c>
      <c r="AM6" s="0" t="s">
        <v>366</v>
      </c>
      <c r="AN6" s="0"/>
      <c r="AO6" s="6" t="n">
        <v>1912.5</v>
      </c>
      <c r="AP6" s="0" t="s">
        <v>366</v>
      </c>
      <c r="AQ6" s="11" t="n">
        <v>45537</v>
      </c>
      <c r="AR6" s="6" t="n">
        <v>1</v>
      </c>
      <c r="AS6" s="6" t="n">
        <v>469.82</v>
      </c>
      <c r="AT6" s="0"/>
      <c r="AU6" s="6" t="n">
        <v>1229.6</v>
      </c>
      <c r="AV6" s="0" t="s">
        <v>366</v>
      </c>
      <c r="AW6" s="0"/>
      <c r="AX6" s="6" t="n">
        <v>10</v>
      </c>
      <c r="AY6" s="0" t="s">
        <v>367</v>
      </c>
      <c r="AZ6" s="0"/>
      <c r="BA6" s="6" t="n">
        <v>20</v>
      </c>
      <c r="BB6" s="0" t="s">
        <v>367</v>
      </c>
      <c r="BC6" s="11" t="n">
        <v>45968</v>
      </c>
      <c r="BD6" s="6" t="n">
        <v>100</v>
      </c>
      <c r="BE6" s="6" t="n">
        <v>281.11</v>
      </c>
      <c r="BF6" s="0"/>
      <c r="BG6" s="5" t="s">
        <f>=BG5*(ABS(BG4)-ABS(BG3))</f>
      </c>
      <c r="BH6" s="0" t="s">
        <v>368</v>
      </c>
      <c r="BI6" s="11" t="n">
        <v>45825</v>
      </c>
      <c r="BJ6" s="6" t="n">
        <v>10</v>
      </c>
      <c r="BK6" s="6" t="n">
        <v>305.12</v>
      </c>
      <c r="BL6" s="0"/>
      <c r="BM6" s="6" t="n">
        <v>7.626</v>
      </c>
      <c r="BN6" s="0" t="s">
        <v>366</v>
      </c>
      <c r="BO6" s="0"/>
      <c r="BP6" s="5" t="s">
        <f>=BP5*(ABS(BP4)-ABS(BP3))</f>
      </c>
      <c r="BQ6" s="0" t="s">
        <v>368</v>
      </c>
      <c r="BR6" s="0"/>
      <c r="BS6" s="5" t="s">
        <f>=SUM(BT2:BT5)/SUM(BS2:BS5)</f>
      </c>
      <c r="BT6" s="0" t="s">
        <v>11</v>
      </c>
      <c r="BU6" s="0"/>
      <c r="BV6" s="6" t="n">
        <v>200</v>
      </c>
      <c r="BW6" s="0" t="s">
        <v>367</v>
      </c>
      <c r="BX6" s="0"/>
      <c r="BY6" s="6" t="n">
        <v>30</v>
      </c>
      <c r="BZ6" s="0" t="s">
        <v>367</v>
      </c>
      <c r="CA6" s="0"/>
      <c r="CB6" s="6" t="n">
        <v>36.67</v>
      </c>
      <c r="CC6" s="0" t="s">
        <v>366</v>
      </c>
      <c r="CD6" s="0"/>
      <c r="CE6" s="6" t="n">
        <v>30</v>
      </c>
      <c r="CF6" s="0" t="s">
        <v>367</v>
      </c>
      <c r="CG6" s="0"/>
      <c r="CH6" s="5" t="s">
        <f>=CH5*(ABS(CH4)-ABS(CH3))</f>
      </c>
      <c r="CI6" s="0" t="s">
        <v>368</v>
      </c>
      <c r="CJ6" s="0"/>
      <c r="CK6" s="6" t="n">
        <v>16.075</v>
      </c>
      <c r="CL6" s="0" t="s">
        <v>366</v>
      </c>
      <c r="CM6" s="0"/>
      <c r="CN6" s="5" t="s">
        <f>=CN5*(ABS(CN4)-ABS(CN3))</f>
      </c>
      <c r="CO6" s="0" t="s">
        <v>368</v>
      </c>
      <c r="CP6" s="0"/>
      <c r="CQ6" s="6" t="n">
        <v>18.33</v>
      </c>
      <c r="CR6" s="0" t="s">
        <v>366</v>
      </c>
      <c r="CS6" s="11" t="n">
        <v>45358</v>
      </c>
      <c r="CT6" s="6" t="n">
        <v>1</v>
      </c>
      <c r="CU6" s="6" t="n">
        <v>1290.75</v>
      </c>
      <c r="CV6" s="0"/>
      <c r="CW6" s="5" t="s">
        <f>=CW5*(ABS(CW4)-ABS(CW3))</f>
      </c>
      <c r="CX6" s="0" t="s">
        <v>368</v>
      </c>
      <c r="CY6" s="0"/>
      <c r="CZ6" s="6" t="n">
        <v>15</v>
      </c>
      <c r="DA6" s="0" t="s">
        <v>367</v>
      </c>
    </row>
    <row collapsed="false" customFormat="false" customHeight="false" hidden="false" ht="12.1" outlineLevel="0" r="7">
      <c r="A7" s="11" t="n">
        <v>46148</v>
      </c>
      <c r="B7" s="6" t="n">
        <v>1</v>
      </c>
      <c r="C7" s="6" t="n">
        <v>5133.61</v>
      </c>
      <c r="D7" s="11" t="n">
        <v>46148</v>
      </c>
      <c r="E7" s="6" t="n">
        <v>10</v>
      </c>
      <c r="F7" s="6" t="n">
        <v>3206.28</v>
      </c>
      <c r="G7" s="0"/>
      <c r="H7" s="5" t="s">
        <f>=SUM(I2:I6)/SUM(H2:H6)</f>
      </c>
      <c r="I7" s="0" t="s">
        <v>11</v>
      </c>
      <c r="J7" s="0"/>
      <c r="K7" s="6" t="n">
        <v>251.04</v>
      </c>
      <c r="L7" s="0" t="s">
        <v>366</v>
      </c>
      <c r="M7" s="11" t="n">
        <v>44823</v>
      </c>
      <c r="N7" s="6" t="n">
        <v>1</v>
      </c>
      <c r="O7" s="6" t="n">
        <v>438.3</v>
      </c>
      <c r="P7" s="11" t="n">
        <v>46091</v>
      </c>
      <c r="Q7" s="6" t="n">
        <v>4</v>
      </c>
      <c r="R7" s="6" t="n">
        <v>2144.13</v>
      </c>
      <c r="S7" s="11" t="n">
        <v>44909</v>
      </c>
      <c r="T7" s="6" t="n">
        <v>10</v>
      </c>
      <c r="U7" s="6" t="n">
        <v>2287.05</v>
      </c>
      <c r="V7" s="11" t="n">
        <v>46197</v>
      </c>
      <c r="W7" s="6" t="n">
        <v>20</v>
      </c>
      <c r="X7" s="6" t="n">
        <v>2445.8</v>
      </c>
      <c r="Y7" s="11" t="n">
        <v>45750</v>
      </c>
      <c r="Z7" s="6" t="n">
        <v>1</v>
      </c>
      <c r="AA7" s="6" t="n">
        <v>1196.27</v>
      </c>
      <c r="AB7" s="0"/>
      <c r="AC7" s="5" t="s">
        <f>=SUM(AD2:AD6)/SUM(AC2:AC6)</f>
      </c>
      <c r="AD7" s="0" t="s">
        <v>11</v>
      </c>
      <c r="AE7" s="11" t="n">
        <v>45968</v>
      </c>
      <c r="AF7" s="6" t="n">
        <v>10</v>
      </c>
      <c r="AG7" s="6" t="n">
        <v>386.6</v>
      </c>
      <c r="AH7" s="11" t="n">
        <v>45968</v>
      </c>
      <c r="AI7" s="6" t="n">
        <v>1</v>
      </c>
      <c r="AJ7" s="6" t="n">
        <v>69.81</v>
      </c>
      <c r="AK7" s="0"/>
      <c r="AL7" s="6" t="n">
        <v>3</v>
      </c>
      <c r="AM7" s="0" t="s">
        <v>367</v>
      </c>
      <c r="AN7" s="0"/>
      <c r="AO7" s="6" t="n">
        <v>4</v>
      </c>
      <c r="AP7" s="0" t="s">
        <v>367</v>
      </c>
      <c r="AQ7" s="11" t="n">
        <v>45679</v>
      </c>
      <c r="AR7" s="6" t="n">
        <v>10</v>
      </c>
      <c r="AS7" s="6" t="n">
        <v>5494.94</v>
      </c>
      <c r="AT7" s="0"/>
      <c r="AU7" s="6" t="n">
        <v>6</v>
      </c>
      <c r="AV7" s="0" t="s">
        <v>367</v>
      </c>
      <c r="AW7" s="0"/>
      <c r="AX7" s="5" t="s">
        <f>=AX6*(ABS(AX5)-ABS(AX4))</f>
      </c>
      <c r="AY7" s="0" t="s">
        <v>368</v>
      </c>
      <c r="AZ7" s="0"/>
      <c r="BA7" s="5" t="s">
        <f>=BA6*(ABS(BA5)-ABS(BA4))</f>
      </c>
      <c r="BB7" s="0" t="s">
        <v>368</v>
      </c>
      <c r="BC7" s="11" t="n">
        <v>46148</v>
      </c>
      <c r="BD7" s="6" t="n">
        <v>100</v>
      </c>
      <c r="BE7" s="6" t="n">
        <v>314.78</v>
      </c>
      <c r="BF7" s="0"/>
      <c r="BG7" s="0"/>
      <c r="BH7" s="0"/>
      <c r="BI7" s="11" t="n">
        <v>45873</v>
      </c>
      <c r="BJ7" s="6" t="n">
        <v>10</v>
      </c>
      <c r="BK7" s="6" t="n">
        <v>311.93</v>
      </c>
      <c r="BL7" s="0"/>
      <c r="BM7" s="6" t="n">
        <v>300</v>
      </c>
      <c r="BN7" s="0" t="s">
        <v>367</v>
      </c>
      <c r="BO7" s="0"/>
      <c r="BP7" s="0"/>
      <c r="BQ7" s="0"/>
      <c r="BR7" s="0"/>
      <c r="BS7" s="6" t="n">
        <v>542</v>
      </c>
      <c r="BT7" s="0" t="s">
        <v>366</v>
      </c>
      <c r="BU7" s="0"/>
      <c r="BV7" s="5" t="s">
        <f>=BV6*(ABS(BV5)-ABS(BV4))</f>
      </c>
      <c r="BW7" s="0" t="s">
        <v>368</v>
      </c>
      <c r="BX7" s="0"/>
      <c r="BY7" s="5" t="s">
        <f>=BY6*(ABS(BY5)-ABS(BY4))</f>
      </c>
      <c r="BZ7" s="0" t="s">
        <v>368</v>
      </c>
      <c r="CA7" s="0"/>
      <c r="CB7" s="6" t="n">
        <v>40</v>
      </c>
      <c r="CC7" s="0" t="s">
        <v>367</v>
      </c>
      <c r="CD7" s="0"/>
      <c r="CE7" s="5" t="s">
        <f>=CE6*(ABS(CE5)-ABS(CE4))</f>
      </c>
      <c r="CF7" s="0" t="s">
        <v>368</v>
      </c>
      <c r="CG7" s="0"/>
      <c r="CH7" s="0"/>
      <c r="CI7" s="0"/>
      <c r="CJ7" s="0"/>
      <c r="CK7" s="6" t="n">
        <v>60</v>
      </c>
      <c r="CL7" s="0" t="s">
        <v>367</v>
      </c>
      <c r="CM7" s="0"/>
      <c r="CN7" s="0"/>
      <c r="CO7" s="0"/>
      <c r="CP7" s="0"/>
      <c r="CQ7" s="6" t="n">
        <v>50</v>
      </c>
      <c r="CR7" s="0" t="s">
        <v>367</v>
      </c>
      <c r="CS7" s="11" t="n">
        <v>45358</v>
      </c>
      <c r="CT7" s="6" t="n">
        <v>1</v>
      </c>
      <c r="CU7" s="6" t="n">
        <v>1292.36</v>
      </c>
      <c r="CV7" s="0"/>
      <c r="CW7" s="0"/>
      <c r="CX7" s="0"/>
      <c r="CY7" s="0"/>
      <c r="CZ7" s="6" t="s">
        <f>=Портфель!G38*Портфель!$Q$13</f>
      </c>
      <c r="DA7" s="0" t="s">
        <v>6</v>
      </c>
    </row>
    <row collapsed="false" customFormat="false" customHeight="false" hidden="false" ht="12.1" outlineLevel="0" r="8">
      <c r="A8" s="11" t="n">
        <v>46197</v>
      </c>
      <c r="B8" s="6" t="n">
        <v>2</v>
      </c>
      <c r="C8" s="6" t="n">
        <v>8415.56</v>
      </c>
      <c r="D8" s="0"/>
      <c r="E8" s="5" t="s">
        <f>=SUM(F2:F7)/SUM(E2:E7)</f>
      </c>
      <c r="F8" s="0" t="s">
        <v>11</v>
      </c>
      <c r="G8" s="0"/>
      <c r="H8" s="6" t="n">
        <v>3553.5</v>
      </c>
      <c r="I8" s="0" t="s">
        <v>366</v>
      </c>
      <c r="J8" s="0"/>
      <c r="K8" s="6" t="n">
        <v>57</v>
      </c>
      <c r="L8" s="0" t="s">
        <v>367</v>
      </c>
      <c r="M8" s="11" t="n">
        <v>44838</v>
      </c>
      <c r="N8" s="6" t="n">
        <v>1</v>
      </c>
      <c r="O8" s="6" t="n">
        <v>399.88</v>
      </c>
      <c r="P8" s="11" t="n">
        <v>46148</v>
      </c>
      <c r="Q8" s="6" t="n">
        <v>2</v>
      </c>
      <c r="R8" s="6" t="n">
        <v>1009.7</v>
      </c>
      <c r="S8" s="0"/>
      <c r="T8" s="5" t="s">
        <f>=SUM(U2:U7)/SUM(T2:T7)</f>
      </c>
      <c r="U8" s="0" t="s">
        <v>11</v>
      </c>
      <c r="V8" s="0"/>
      <c r="W8" s="5" t="s">
        <f>=SUM(X2:X7)/SUM(W2:W7)</f>
      </c>
      <c r="X8" s="0" t="s">
        <v>11</v>
      </c>
      <c r="Y8" s="11" t="n">
        <v>45873</v>
      </c>
      <c r="Z8" s="6" t="n">
        <v>2</v>
      </c>
      <c r="AA8" s="6" t="n">
        <v>2060.43</v>
      </c>
      <c r="AB8" s="0"/>
      <c r="AC8" s="6" t="n">
        <v>291.73</v>
      </c>
      <c r="AD8" s="0" t="s">
        <v>366</v>
      </c>
      <c r="AE8" s="0"/>
      <c r="AF8" s="5" t="s">
        <f>=SUM(AG2:AG7)/SUM(AF2:AF7)</f>
      </c>
      <c r="AG8" s="0" t="s">
        <v>11</v>
      </c>
      <c r="AH8" s="11" t="n">
        <v>46044</v>
      </c>
      <c r="AI8" s="6" t="n">
        <v>1</v>
      </c>
      <c r="AJ8" s="6" t="n">
        <v>72.99</v>
      </c>
      <c r="AK8" s="0"/>
      <c r="AL8" s="5" t="s">
        <f>=AL7*(ABS(AL6)-ABS(AL5))</f>
      </c>
      <c r="AM8" s="0" t="s">
        <v>368</v>
      </c>
      <c r="AN8" s="0"/>
      <c r="AO8" s="5" t="s">
        <f>=AO7*(ABS(AO6)-ABS(AO5))</f>
      </c>
      <c r="AP8" s="0" t="s">
        <v>368</v>
      </c>
      <c r="AQ8" s="11" t="n">
        <v>45901</v>
      </c>
      <c r="AR8" s="6" t="n">
        <v>1</v>
      </c>
      <c r="AS8" s="6" t="n">
        <v>459.52</v>
      </c>
      <c r="AT8" s="0"/>
      <c r="AU8" s="5" t="s">
        <f>=AU7*(ABS(AU6)-ABS(AU5))</f>
      </c>
      <c r="AV8" s="0" t="s">
        <v>368</v>
      </c>
      <c r="AW8" s="0"/>
      <c r="AX8" s="0"/>
      <c r="AY8" s="0"/>
      <c r="AZ8" s="0"/>
      <c r="BA8" s="0"/>
      <c r="BB8" s="0"/>
      <c r="BC8" s="11" t="n">
        <v>46197</v>
      </c>
      <c r="BD8" s="6" t="n">
        <v>100</v>
      </c>
      <c r="BE8" s="6" t="n">
        <v>256.18</v>
      </c>
      <c r="BF8" s="0"/>
      <c r="BG8" s="0"/>
      <c r="BH8" s="0"/>
      <c r="BI8" s="11" t="n">
        <v>45923</v>
      </c>
      <c r="BJ8" s="6" t="n">
        <v>10</v>
      </c>
      <c r="BK8" s="6" t="n">
        <v>321.19</v>
      </c>
      <c r="BL8" s="0"/>
      <c r="BM8" s="5" t="s">
        <f>=BM7*(ABS(BM6)-ABS(BM5))</f>
      </c>
      <c r="BN8" s="0" t="s">
        <v>368</v>
      </c>
      <c r="BO8" s="0"/>
      <c r="BP8" s="0"/>
      <c r="BQ8" s="0"/>
      <c r="BR8" s="0"/>
      <c r="BS8" s="6" t="n">
        <v>4</v>
      </c>
      <c r="BT8" s="0" t="s">
        <v>367</v>
      </c>
      <c r="BU8" s="0"/>
      <c r="BV8" s="0"/>
      <c r="BW8" s="0"/>
      <c r="BX8" s="0"/>
      <c r="BY8" s="0"/>
      <c r="BZ8" s="0"/>
      <c r="CA8" s="0"/>
      <c r="CB8" s="5" t="s">
        <f>=CB7*(ABS(CB6)-ABS(CB5))</f>
      </c>
      <c r="CC8" s="0" t="s">
        <v>368</v>
      </c>
      <c r="CD8" s="0"/>
      <c r="CE8" s="0"/>
      <c r="CF8" s="0"/>
      <c r="CG8" s="0"/>
      <c r="CH8" s="0"/>
      <c r="CI8" s="0"/>
      <c r="CJ8" s="0"/>
      <c r="CK8" s="5" t="s">
        <f>=CK7*(ABS(CK6)-ABS(CK5))</f>
      </c>
      <c r="CL8" s="0" t="s">
        <v>368</v>
      </c>
      <c r="CM8" s="0"/>
      <c r="CN8" s="0"/>
      <c r="CO8" s="0"/>
      <c r="CP8" s="0"/>
      <c r="CQ8" s="5" t="s">
        <f>=CQ7*(ABS(CQ6)-ABS(CQ5))</f>
      </c>
      <c r="CR8" s="0" t="s">
        <v>368</v>
      </c>
      <c r="CS8" s="11" t="n">
        <v>45873</v>
      </c>
      <c r="CT8" s="6" t="n">
        <v>1</v>
      </c>
      <c r="CU8" s="6" t="n">
        <v>1155.64</v>
      </c>
      <c r="CV8" s="0"/>
      <c r="CW8" s="0"/>
      <c r="CX8" s="0"/>
      <c r="CY8" s="0"/>
      <c r="CZ8" s="6" t="s">
        <f>=Портфель!H38*Портфель!$Q$13</f>
      </c>
      <c r="DA8" s="0" t="s">
        <v>7</v>
      </c>
    </row>
    <row collapsed="false" customFormat="false" customHeight="false" hidden="false" ht="12.1" outlineLevel="0" r="9">
      <c r="A9" s="0"/>
      <c r="B9" s="5" t="s">
        <f>=SUM(C2:C8)/SUM(B2:B8)</f>
      </c>
      <c r="C9" s="0" t="s">
        <v>11</v>
      </c>
      <c r="D9" s="0"/>
      <c r="E9" s="6" t="n">
        <v>292.04</v>
      </c>
      <c r="F9" s="0" t="s">
        <v>366</v>
      </c>
      <c r="G9" s="0"/>
      <c r="H9" s="6" t="n">
        <v>5</v>
      </c>
      <c r="I9" s="0" t="s">
        <v>367</v>
      </c>
      <c r="J9" s="0"/>
      <c r="K9" s="5" t="s">
        <f>=K8*(ABS(K7)-ABS(K6))</f>
      </c>
      <c r="L9" s="0" t="s">
        <v>368</v>
      </c>
      <c r="M9" s="11" t="n">
        <v>44909</v>
      </c>
      <c r="N9" s="6" t="n">
        <v>2</v>
      </c>
      <c r="O9" s="6" t="n">
        <v>715.64</v>
      </c>
      <c r="P9" s="0"/>
      <c r="Q9" s="5" t="s">
        <f>=SUM(R2:R8)/SUM(Q2:Q8)</f>
      </c>
      <c r="R9" s="0" t="s">
        <v>11</v>
      </c>
      <c r="S9" s="0"/>
      <c r="T9" s="6" t="n">
        <v>179.55</v>
      </c>
      <c r="U9" s="0" t="s">
        <v>366</v>
      </c>
      <c r="V9" s="0"/>
      <c r="W9" s="6" t="n">
        <v>110.28</v>
      </c>
      <c r="X9" s="0" t="s">
        <v>366</v>
      </c>
      <c r="Y9" s="11" t="n">
        <v>45968</v>
      </c>
      <c r="Z9" s="6" t="n">
        <v>2</v>
      </c>
      <c r="AA9" s="6" t="n">
        <v>2159.94</v>
      </c>
      <c r="AB9" s="0"/>
      <c r="AC9" s="6" t="n">
        <v>36</v>
      </c>
      <c r="AD9" s="0" t="s">
        <v>367</v>
      </c>
      <c r="AE9" s="0"/>
      <c r="AF9" s="6" t="n">
        <v>36.045</v>
      </c>
      <c r="AG9" s="0" t="s">
        <v>366</v>
      </c>
      <c r="AH9" s="11" t="n">
        <v>46044</v>
      </c>
      <c r="AI9" s="6" t="n">
        <v>40</v>
      </c>
      <c r="AJ9" s="6" t="n">
        <v>2919.82</v>
      </c>
      <c r="AK9" s="0"/>
      <c r="AL9" s="0"/>
      <c r="AM9" s="0"/>
      <c r="AN9" s="0"/>
      <c r="AO9" s="0"/>
      <c r="AP9" s="0"/>
      <c r="AQ9" s="11" t="n">
        <v>45968</v>
      </c>
      <c r="AR9" s="6" t="n">
        <v>3</v>
      </c>
      <c r="AS9" s="6" t="n">
        <v>1183.06</v>
      </c>
      <c r="AT9" s="0"/>
      <c r="AU9" s="0"/>
      <c r="AV9" s="0"/>
      <c r="AW9" s="0"/>
      <c r="AX9" s="0"/>
      <c r="AY9" s="0"/>
      <c r="AZ9" s="0"/>
      <c r="BA9" s="0"/>
      <c r="BB9" s="0"/>
      <c r="BC9" s="0"/>
      <c r="BD9" s="5" t="s">
        <f>=SUM(BE2:BE8)/SUM(BD2:BD8)</f>
      </c>
      <c r="BE9" s="0" t="s">
        <v>11</v>
      </c>
      <c r="BF9" s="0"/>
      <c r="BG9" s="0"/>
      <c r="BH9" s="0"/>
      <c r="BI9" s="11" t="n">
        <v>46091</v>
      </c>
      <c r="BJ9" s="6" t="n">
        <v>10</v>
      </c>
      <c r="BK9" s="6" t="n">
        <v>443.12</v>
      </c>
      <c r="BL9" s="0"/>
      <c r="BM9" s="0"/>
      <c r="BN9" s="0"/>
      <c r="BO9" s="0"/>
      <c r="BP9" s="0"/>
      <c r="BQ9" s="0"/>
      <c r="BR9" s="0"/>
      <c r="BS9" s="5" t="s">
        <f>=BS8*(ABS(BS7)-ABS(BS6))</f>
      </c>
      <c r="BT9" s="0" t="s">
        <v>368</v>
      </c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11" t="n">
        <v>45968</v>
      </c>
      <c r="CT9" s="6" t="n">
        <v>2</v>
      </c>
      <c r="CU9" s="6" t="n">
        <v>2162.94</v>
      </c>
      <c r="CV9" s="0"/>
      <c r="CW9" s="0"/>
      <c r="CX9" s="0"/>
      <c r="CY9" s="0"/>
      <c r="CZ9" s="5" t="s">
        <f>=CZ6*(CZ7*CZ5/100-CZ4+CZ8)</f>
      </c>
      <c r="DA9" s="0" t="s">
        <v>368</v>
      </c>
    </row>
    <row collapsed="false" customFormat="false" customHeight="false" hidden="false" ht="12.1" outlineLevel="0" r="10">
      <c r="A10" s="0"/>
      <c r="B10" s="6" t="n">
        <v>4396</v>
      </c>
      <c r="C10" s="0" t="s">
        <v>366</v>
      </c>
      <c r="D10" s="0"/>
      <c r="E10" s="6" t="n">
        <v>130</v>
      </c>
      <c r="F10" s="0" t="s">
        <v>367</v>
      </c>
      <c r="G10" s="0"/>
      <c r="H10" s="5" t="s">
        <f>=H9*(ABS(H8)-ABS(H7))</f>
      </c>
      <c r="I10" s="0" t="s">
        <v>368</v>
      </c>
      <c r="J10" s="0"/>
      <c r="K10" s="0"/>
      <c r="L10" s="0"/>
      <c r="M10" s="11" t="n">
        <v>45125</v>
      </c>
      <c r="N10" s="6" t="n">
        <v>8</v>
      </c>
      <c r="O10" s="6" t="n">
        <v>3977.58</v>
      </c>
      <c r="P10" s="0"/>
      <c r="Q10" s="6" t="n">
        <v>397.3</v>
      </c>
      <c r="R10" s="0" t="s">
        <v>366</v>
      </c>
      <c r="S10" s="0"/>
      <c r="T10" s="6" t="n">
        <v>70</v>
      </c>
      <c r="U10" s="0" t="s">
        <v>367</v>
      </c>
      <c r="V10" s="0"/>
      <c r="W10" s="6" t="n">
        <v>110</v>
      </c>
      <c r="X10" s="0" t="s">
        <v>367</v>
      </c>
      <c r="Y10" s="11" t="n">
        <v>46148</v>
      </c>
      <c r="Z10" s="6" t="n">
        <v>1</v>
      </c>
      <c r="AA10" s="6" t="n">
        <v>1148.94</v>
      </c>
      <c r="AB10" s="0"/>
      <c r="AC10" s="5" t="s">
        <f>=AC9*(ABS(AC8)-ABS(AC7))</f>
      </c>
      <c r="AD10" s="0" t="s">
        <v>368</v>
      </c>
      <c r="AE10" s="0"/>
      <c r="AF10" s="6" t="n">
        <v>280</v>
      </c>
      <c r="AG10" s="0" t="s">
        <v>367</v>
      </c>
      <c r="AH10" s="11" t="n">
        <v>46091</v>
      </c>
      <c r="AI10" s="6" t="n">
        <v>65</v>
      </c>
      <c r="AJ10" s="6" t="n">
        <v>5562.83</v>
      </c>
      <c r="AK10" s="0"/>
      <c r="AL10" s="0"/>
      <c r="AM10" s="0"/>
      <c r="AN10" s="0"/>
      <c r="AO10" s="0"/>
      <c r="AP10" s="0"/>
      <c r="AQ10" s="11" t="n">
        <v>45968</v>
      </c>
      <c r="AR10" s="6" t="n">
        <v>1</v>
      </c>
      <c r="AS10" s="6" t="n">
        <v>393.86</v>
      </c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6" t="n">
        <v>2.337</v>
      </c>
      <c r="BE10" s="0" t="s">
        <v>366</v>
      </c>
      <c r="BF10" s="0"/>
      <c r="BG10" s="0"/>
      <c r="BH10" s="0"/>
      <c r="BI10" s="11" t="n">
        <v>46197</v>
      </c>
      <c r="BJ10" s="6" t="n">
        <v>10</v>
      </c>
      <c r="BK10" s="6" t="n">
        <v>283.31</v>
      </c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11" t="n">
        <v>46091</v>
      </c>
      <c r="CT10" s="6" t="n">
        <v>1</v>
      </c>
      <c r="CU10" s="6" t="n">
        <v>1204.96</v>
      </c>
    </row>
    <row collapsed="false" customFormat="false" customHeight="false" hidden="false" ht="12.1" outlineLevel="0" r="11">
      <c r="A11" s="0"/>
      <c r="B11" s="6" t="n">
        <v>11</v>
      </c>
      <c r="C11" s="0" t="s">
        <v>367</v>
      </c>
      <c r="D11" s="0"/>
      <c r="E11" s="5" t="s">
        <f>=E10*(ABS(E9)-ABS(E8))</f>
      </c>
      <c r="F11" s="0" t="s">
        <v>368</v>
      </c>
      <c r="G11" s="0"/>
      <c r="H11" s="0"/>
      <c r="I11" s="0"/>
      <c r="J11" s="0"/>
      <c r="K11" s="0"/>
      <c r="L11" s="0"/>
      <c r="M11" s="11" t="n">
        <v>45358</v>
      </c>
      <c r="N11" s="6" t="n">
        <v>1</v>
      </c>
      <c r="O11" s="6" t="n">
        <v>750.68</v>
      </c>
      <c r="P11" s="0"/>
      <c r="Q11" s="6" t="n">
        <v>32</v>
      </c>
      <c r="R11" s="0" t="s">
        <v>367</v>
      </c>
      <c r="S11" s="0"/>
      <c r="T11" s="5" t="s">
        <f>=T10*(ABS(T9)-ABS(T8))</f>
      </c>
      <c r="U11" s="0" t="s">
        <v>368</v>
      </c>
      <c r="V11" s="0"/>
      <c r="W11" s="5" t="s">
        <f>=W10*(ABS(W9)-ABS(W8))</f>
      </c>
      <c r="X11" s="0" t="s">
        <v>368</v>
      </c>
      <c r="Y11" s="11" t="n">
        <v>46197</v>
      </c>
      <c r="Z11" s="6" t="n">
        <v>1</v>
      </c>
      <c r="AA11" s="6" t="n">
        <v>928.75</v>
      </c>
      <c r="AB11" s="0"/>
      <c r="AC11" s="0"/>
      <c r="AD11" s="0"/>
      <c r="AE11" s="0"/>
      <c r="AF11" s="5" t="s">
        <f>=AF10*(ABS(AF9)-ABS(AF8))</f>
      </c>
      <c r="AG11" s="0" t="s">
        <v>368</v>
      </c>
      <c r="AH11" s="11" t="n">
        <v>46162</v>
      </c>
      <c r="AI11" s="6" t="n">
        <v>4</v>
      </c>
      <c r="AJ11" s="6" t="n">
        <v>359.59</v>
      </c>
      <c r="AK11" s="0"/>
      <c r="AL11" s="0"/>
      <c r="AM11" s="0"/>
      <c r="AN11" s="0"/>
      <c r="AO11" s="0"/>
      <c r="AP11" s="0"/>
      <c r="AQ11" s="11" t="n">
        <v>46148</v>
      </c>
      <c r="AR11" s="6" t="n">
        <v>1</v>
      </c>
      <c r="AS11" s="6" t="n">
        <v>414.17</v>
      </c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6" t="n">
        <v>1200</v>
      </c>
      <c r="BE11" s="0" t="s">
        <v>367</v>
      </c>
      <c r="BF11" s="0"/>
      <c r="BG11" s="0"/>
      <c r="BH11" s="0"/>
      <c r="BI11" s="0"/>
      <c r="BJ11" s="5" t="s">
        <f>=SUM(BK2:BK10)/SUM(BJ2:BJ10)</f>
      </c>
      <c r="BK11" s="0" t="s">
        <v>11</v>
      </c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11" t="n">
        <v>46148</v>
      </c>
      <c r="CT11" s="6" t="n">
        <v>1</v>
      </c>
      <c r="CU11" s="6" t="n">
        <v>1137.9</v>
      </c>
    </row>
    <row collapsed="false" customFormat="false" customHeight="false" hidden="false" ht="12.1" outlineLevel="0" r="12">
      <c r="A12" s="0"/>
      <c r="B12" s="5" t="s">
        <f>=B11*(ABS(B10)-ABS(B9))</f>
      </c>
      <c r="C12" s="0" t="s">
        <v>368</v>
      </c>
      <c r="D12" s="0"/>
      <c r="E12" s="0"/>
      <c r="F12" s="0"/>
      <c r="G12" s="0"/>
      <c r="H12" s="0"/>
      <c r="I12" s="0"/>
      <c r="J12" s="0"/>
      <c r="K12" s="0"/>
      <c r="L12" s="0"/>
      <c r="M12" s="0"/>
      <c r="N12" s="5" t="s">
        <f>=SUM(O2:O11)/SUM(N2:N11)</f>
      </c>
      <c r="O12" s="0" t="s">
        <v>11</v>
      </c>
      <c r="P12" s="0"/>
      <c r="Q12" s="5" t="s">
        <f>=Q11*(ABS(Q10)-ABS(Q9))</f>
      </c>
      <c r="R12" s="0" t="s">
        <v>368</v>
      </c>
      <c r="S12" s="0"/>
      <c r="T12" s="0"/>
      <c r="U12" s="0"/>
      <c r="V12" s="0"/>
      <c r="W12" s="0"/>
      <c r="X12" s="0"/>
      <c r="Y12" s="0"/>
      <c r="Z12" s="5" t="s">
        <f>=SUM(AA2:AA11)/SUM(Z2:Z11)</f>
      </c>
      <c r="AA12" s="0" t="s">
        <v>11</v>
      </c>
      <c r="AB12" s="0"/>
      <c r="AC12" s="0"/>
      <c r="AD12" s="0"/>
      <c r="AE12" s="0"/>
      <c r="AF12" s="0"/>
      <c r="AG12" s="0"/>
      <c r="AH12" s="0"/>
      <c r="AI12" s="5" t="s">
        <f>=SUM(AJ2:AJ11)/SUM(AI2:AI11)</f>
      </c>
      <c r="AJ12" s="0" t="s">
        <v>11</v>
      </c>
      <c r="AK12" s="0"/>
      <c r="AL12" s="0"/>
      <c r="AM12" s="0"/>
      <c r="AN12" s="0"/>
      <c r="AO12" s="0"/>
      <c r="AP12" s="0"/>
      <c r="AQ12" s="11" t="n">
        <v>46197</v>
      </c>
      <c r="AR12" s="6" t="n">
        <v>2</v>
      </c>
      <c r="AS12" s="6" t="n">
        <v>615.96</v>
      </c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5" t="s">
        <f>=BD11*(ABS(BD10)-ABS(BD9))</f>
      </c>
      <c r="BE12" s="0" t="s">
        <v>368</v>
      </c>
      <c r="BF12" s="0"/>
      <c r="BG12" s="0"/>
      <c r="BH12" s="0"/>
      <c r="BI12" s="0"/>
      <c r="BJ12" s="6" t="n">
        <v>23.53</v>
      </c>
      <c r="BK12" s="0" t="s">
        <v>366</v>
      </c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5" t="s">
        <f>=SUM(CU2:CU11)/SUM(CT2:CT11)</f>
      </c>
      <c r="CU12" s="0" t="s">
        <v>11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6" t="n">
        <v>462.5</v>
      </c>
      <c r="O13" s="0" t="s">
        <v>366</v>
      </c>
      <c r="P13" s="0"/>
      <c r="Q13" s="0"/>
      <c r="R13" s="0"/>
      <c r="S13" s="0"/>
      <c r="T13" s="0"/>
      <c r="U13" s="0"/>
      <c r="V13" s="0"/>
      <c r="W13" s="0"/>
      <c r="X13" s="0"/>
      <c r="Y13" s="0"/>
      <c r="Z13" s="6" t="n">
        <v>912.4</v>
      </c>
      <c r="AA13" s="0" t="s">
        <v>366</v>
      </c>
      <c r="AB13" s="0"/>
      <c r="AC13" s="0"/>
      <c r="AD13" s="0"/>
      <c r="AE13" s="0"/>
      <c r="AF13" s="0"/>
      <c r="AG13" s="0"/>
      <c r="AH13" s="0"/>
      <c r="AI13" s="6" t="n">
        <v>65.33</v>
      </c>
      <c r="AJ13" s="0" t="s">
        <v>366</v>
      </c>
      <c r="AK13" s="0"/>
      <c r="AL13" s="0"/>
      <c r="AM13" s="0"/>
      <c r="AN13" s="0"/>
      <c r="AO13" s="0"/>
      <c r="AP13" s="0"/>
      <c r="AQ13" s="0"/>
      <c r="AR13" s="5" t="s">
        <f>=SUM(AS2:AS12)/SUM(AR2:AR12)</f>
      </c>
      <c r="AS13" s="0" t="s">
        <v>11</v>
      </c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6" t="n">
        <v>100</v>
      </c>
      <c r="BK13" s="0" t="s">
        <v>367</v>
      </c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6" t="n">
        <v>971.4</v>
      </c>
      <c r="CU13" s="0" t="s">
        <v>366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6" t="n">
        <v>28</v>
      </c>
      <c r="O14" s="0" t="s">
        <v>367</v>
      </c>
      <c r="P14" s="0"/>
      <c r="Q14" s="0"/>
      <c r="R14" s="0"/>
      <c r="S14" s="0"/>
      <c r="T14" s="0"/>
      <c r="U14" s="0"/>
      <c r="V14" s="0"/>
      <c r="W14" s="0"/>
      <c r="X14" s="0"/>
      <c r="Y14" s="0"/>
      <c r="Z14" s="6" t="n">
        <v>13</v>
      </c>
      <c r="AA14" s="0" t="s">
        <v>367</v>
      </c>
      <c r="AB14" s="0"/>
      <c r="AC14" s="0"/>
      <c r="AD14" s="0"/>
      <c r="AE14" s="0"/>
      <c r="AF14" s="0"/>
      <c r="AG14" s="0"/>
      <c r="AH14" s="0"/>
      <c r="AI14" s="6" t="n">
        <v>149</v>
      </c>
      <c r="AJ14" s="0" t="s">
        <v>367</v>
      </c>
      <c r="AK14" s="0"/>
      <c r="AL14" s="0"/>
      <c r="AM14" s="0"/>
      <c r="AN14" s="0"/>
      <c r="AO14" s="0"/>
      <c r="AP14" s="0"/>
      <c r="AQ14" s="0"/>
      <c r="AR14" s="6" t="n">
        <v>310.1</v>
      </c>
      <c r="AS14" s="0" t="s">
        <v>366</v>
      </c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5" t="s">
        <f>=BJ13*(ABS(BJ12)-ABS(BJ11))</f>
      </c>
      <c r="BK14" s="0" t="s">
        <v>368</v>
      </c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6" t="n">
        <v>19</v>
      </c>
      <c r="CU14" s="0" t="s">
        <v>367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5" t="s">
        <f>=N14*(ABS(N13)-ABS(N12))</f>
      </c>
      <c r="O15" s="0" t="s">
        <v>368</v>
      </c>
      <c r="P15" s="0"/>
      <c r="Q15" s="0"/>
      <c r="R15" s="0"/>
      <c r="S15" s="0"/>
      <c r="T15" s="0"/>
      <c r="U15" s="0"/>
      <c r="V15" s="0"/>
      <c r="W15" s="0"/>
      <c r="X15" s="0"/>
      <c r="Y15" s="0"/>
      <c r="Z15" s="5" t="s">
        <f>=Z14*(ABS(Z13)-ABS(Z12))</f>
      </c>
      <c r="AA15" s="0" t="s">
        <v>368</v>
      </c>
      <c r="AB15" s="0"/>
      <c r="AC15" s="0"/>
      <c r="AD15" s="0"/>
      <c r="AE15" s="0"/>
      <c r="AF15" s="0"/>
      <c r="AG15" s="0"/>
      <c r="AH15" s="0"/>
      <c r="AI15" s="5" t="s">
        <f>=AI14*(ABS(AI13)-ABS(AI12))</f>
      </c>
      <c r="AJ15" s="0" t="s">
        <v>368</v>
      </c>
      <c r="AK15" s="0"/>
      <c r="AL15" s="0"/>
      <c r="AM15" s="0"/>
      <c r="AN15" s="0"/>
      <c r="AO15" s="0"/>
      <c r="AP15" s="0"/>
      <c r="AQ15" s="0"/>
      <c r="AR15" s="6" t="n">
        <v>24</v>
      </c>
      <c r="AS15" s="0" t="s">
        <v>367</v>
      </c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5" t="s">
        <f>=CT14*(ABS(CT13)-ABS(CT12))</f>
      </c>
      <c r="CU15" s="0" t="s">
        <v>368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5" t="s">
        <f>=AR15*(ABS(AR14)-ABS(AR13))</f>
      </c>
      <c r="AS16" s="0" t="s">
        <v>368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8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112</v>
      </c>
      <c r="B1" s="18" t="s">
        <v>0</v>
      </c>
      <c r="C1" s="18" t="s">
        <v>2</v>
      </c>
      <c r="D1" s="18" t="s">
        <v>369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370</v>
      </c>
      <c r="L1" s="18" t="s">
        <v>371</v>
      </c>
      <c r="M1" s="18" t="s">
        <v>19</v>
      </c>
      <c r="N1" s="18" t="s">
        <v>372</v>
      </c>
    </row>
    <row collapsed="false" customFormat="false" customHeight="false" hidden="false" ht="12.1" outlineLevel="0" r="2">
      <c r="A2" s="21" t="n">
        <v>43969</v>
      </c>
      <c r="B2" s="22" t="s">
        <v>373</v>
      </c>
      <c r="C2" s="22" t="s">
        <v>119</v>
      </c>
      <c r="D2" s="22" t="s">
        <v>373</v>
      </c>
      <c r="E2" s="22" t="s">
        <v>373</v>
      </c>
      <c r="F2" s="22" t="s">
        <v>19</v>
      </c>
      <c r="G2" s="23" t="n">
        <v>10000</v>
      </c>
      <c r="H2" s="24" t="n">
        <v>1</v>
      </c>
      <c r="I2" s="24" t="n">
        <v>10000</v>
      </c>
      <c r="J2" s="24" t="n">
        <v>0</v>
      </c>
      <c r="K2" s="24" t="n">
        <v>-0</v>
      </c>
      <c r="L2" s="24" t="n">
        <v>-0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43972.444444444</v>
      </c>
      <c r="B3" s="16" t="s">
        <v>45</v>
      </c>
      <c r="C3" s="16" t="s">
        <v>374</v>
      </c>
      <c r="D3" s="16" t="s">
        <v>314</v>
      </c>
      <c r="E3" s="16" t="s">
        <v>17</v>
      </c>
      <c r="F3" s="16" t="s">
        <v>19</v>
      </c>
      <c r="G3" s="7" t="n">
        <v>10</v>
      </c>
      <c r="H3" s="6" t="n">
        <v>195.4</v>
      </c>
      <c r="I3" s="6" t="n">
        <v>-1954</v>
      </c>
      <c r="J3" s="6" t="n">
        <v>-0</v>
      </c>
      <c r="K3" s="6" t="n">
        <v>-1.35</v>
      </c>
      <c r="L3" s="6" t="n">
        <v>-0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43972.505555556</v>
      </c>
      <c r="B4" s="16" t="s">
        <v>36</v>
      </c>
      <c r="C4" s="16" t="s">
        <v>375</v>
      </c>
      <c r="D4" s="16" t="s">
        <v>314</v>
      </c>
      <c r="E4" s="16" t="s">
        <v>17</v>
      </c>
      <c r="F4" s="16" t="s">
        <v>19</v>
      </c>
      <c r="G4" s="7" t="n">
        <v>10</v>
      </c>
      <c r="H4" s="6" t="n">
        <v>333.8</v>
      </c>
      <c r="I4" s="6" t="n">
        <v>-3338</v>
      </c>
      <c r="J4" s="6" t="n">
        <v>-0</v>
      </c>
      <c r="K4" s="6" t="n">
        <v>-2.31</v>
      </c>
      <c r="L4" s="6" t="n">
        <v>-0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43972.506944444</v>
      </c>
      <c r="B5" s="16" t="s">
        <v>30</v>
      </c>
      <c r="C5" s="16" t="s">
        <v>376</v>
      </c>
      <c r="D5" s="16" t="s">
        <v>314</v>
      </c>
      <c r="E5" s="16" t="s">
        <v>17</v>
      </c>
      <c r="F5" s="16" t="s">
        <v>19</v>
      </c>
      <c r="G5" s="7" t="n">
        <v>6</v>
      </c>
      <c r="H5" s="6" t="n">
        <v>553</v>
      </c>
      <c r="I5" s="6" t="n">
        <v>-3318</v>
      </c>
      <c r="J5" s="6" t="n">
        <v>-0</v>
      </c>
      <c r="K5" s="6" t="n">
        <v>-2.3</v>
      </c>
      <c r="L5" s="6" t="n">
        <v>-0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43972.663194444</v>
      </c>
      <c r="B6" s="16" t="s">
        <v>45</v>
      </c>
      <c r="C6" s="16" t="s">
        <v>374</v>
      </c>
      <c r="D6" s="16" t="s">
        <v>314</v>
      </c>
      <c r="E6" s="16" t="s">
        <v>17</v>
      </c>
      <c r="F6" s="16" t="s">
        <v>19</v>
      </c>
      <c r="G6" s="7" t="n">
        <v>7</v>
      </c>
      <c r="H6" s="6" t="n">
        <v>194.1</v>
      </c>
      <c r="I6" s="6" t="n">
        <v>-1358.7</v>
      </c>
      <c r="J6" s="6" t="n">
        <v>-0</v>
      </c>
      <c r="K6" s="6" t="n">
        <v>-0.94</v>
      </c>
      <c r="L6" s="6" t="n">
        <v>-0</v>
      </c>
      <c r="M6" s="6" t="s">
        <f>=I6+J6+K6+L6</f>
      </c>
      <c r="N6" s="16"/>
    </row>
    <row collapsed="false" customFormat="false" customHeight="false" hidden="false" ht="12.1" outlineLevel="0" r="7">
      <c r="A7" s="21" t="n">
        <v>43983</v>
      </c>
      <c r="B7" s="22" t="s">
        <v>373</v>
      </c>
      <c r="C7" s="22" t="s">
        <v>119</v>
      </c>
      <c r="D7" s="22" t="s">
        <v>373</v>
      </c>
      <c r="E7" s="22" t="s">
        <v>373</v>
      </c>
      <c r="F7" s="22" t="s">
        <v>19</v>
      </c>
      <c r="G7" s="23" t="n">
        <v>20000</v>
      </c>
      <c r="H7" s="24" t="n">
        <v>1</v>
      </c>
      <c r="I7" s="24" t="n">
        <v>20000</v>
      </c>
      <c r="J7" s="24" t="n">
        <v>0</v>
      </c>
      <c r="K7" s="24" t="n">
        <v>-0</v>
      </c>
      <c r="L7" s="24" t="n">
        <v>-0</v>
      </c>
      <c r="M7" s="6" t="s">
        <f>=I7+J7+K7+L7</f>
      </c>
      <c r="N7" s="22"/>
    </row>
    <row collapsed="false" customFormat="false" customHeight="false" hidden="false" ht="12.1" outlineLevel="0" r="8">
      <c r="A8" s="20" t="n">
        <v>43984.661805556</v>
      </c>
      <c r="B8" s="16" t="s">
        <v>317</v>
      </c>
      <c r="C8" s="16" t="s">
        <v>377</v>
      </c>
      <c r="D8" s="16" t="s">
        <v>314</v>
      </c>
      <c r="E8" s="16" t="s">
        <v>17</v>
      </c>
      <c r="F8" s="16" t="s">
        <v>19</v>
      </c>
      <c r="G8" s="7" t="n">
        <v>1</v>
      </c>
      <c r="H8" s="6" t="n">
        <v>2845</v>
      </c>
      <c r="I8" s="6" t="n">
        <v>-2845</v>
      </c>
      <c r="J8" s="6" t="n">
        <v>-0</v>
      </c>
      <c r="K8" s="6" t="n">
        <v>-1.97</v>
      </c>
      <c r="L8" s="6" t="n">
        <v>-0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43985.5</v>
      </c>
      <c r="B9" s="16" t="s">
        <v>21</v>
      </c>
      <c r="C9" s="16" t="s">
        <v>378</v>
      </c>
      <c r="D9" s="16" t="s">
        <v>314</v>
      </c>
      <c r="E9" s="16" t="s">
        <v>17</v>
      </c>
      <c r="F9" s="16" t="s">
        <v>19</v>
      </c>
      <c r="G9" s="7" t="n">
        <v>10</v>
      </c>
      <c r="H9" s="6" t="n">
        <v>196</v>
      </c>
      <c r="I9" s="6" t="n">
        <v>-1960</v>
      </c>
      <c r="J9" s="6" t="n">
        <v>-0</v>
      </c>
      <c r="K9" s="6" t="n">
        <v>-1.36</v>
      </c>
      <c r="L9" s="6" t="n">
        <v>-0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43990</v>
      </c>
      <c r="B10" s="16" t="s">
        <v>318</v>
      </c>
      <c r="C10" s="16" t="s">
        <v>379</v>
      </c>
      <c r="D10" s="16" t="s">
        <v>314</v>
      </c>
      <c r="E10" s="16" t="s">
        <v>99</v>
      </c>
      <c r="F10" s="16" t="s">
        <v>19</v>
      </c>
      <c r="G10" s="7" t="n">
        <v>1</v>
      </c>
      <c r="H10" s="6" t="n">
        <v>6755</v>
      </c>
      <c r="I10" s="6" t="n">
        <v>-6755</v>
      </c>
      <c r="J10" s="6" t="n">
        <v>-0</v>
      </c>
      <c r="K10" s="6" t="n">
        <v>-4.69</v>
      </c>
      <c r="L10" s="6" t="n">
        <v>-0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43993</v>
      </c>
      <c r="B11" s="16" t="s">
        <v>319</v>
      </c>
      <c r="C11" s="16" t="s">
        <v>380</v>
      </c>
      <c r="D11" s="16" t="s">
        <v>314</v>
      </c>
      <c r="E11" s="16" t="s">
        <v>105</v>
      </c>
      <c r="F11" s="16" t="s">
        <v>19</v>
      </c>
      <c r="G11" s="7" t="n">
        <v>7</v>
      </c>
      <c r="H11" s="6" t="n">
        <v>106.3</v>
      </c>
      <c r="I11" s="6" t="n">
        <v>-7441</v>
      </c>
      <c r="J11" s="6" t="n">
        <v>-7.07</v>
      </c>
      <c r="K11" s="6" t="n">
        <v>-5.21</v>
      </c>
      <c r="L11" s="6" t="n">
        <v>-0</v>
      </c>
      <c r="M11" s="6" t="s">
        <f>=I11+J11+K11+L11</f>
      </c>
      <c r="N11" s="16"/>
    </row>
    <row collapsed="false" customFormat="false" customHeight="false" hidden="false" ht="12.1" outlineLevel="0" r="12">
      <c r="A12" s="21" t="n">
        <v>44000.041666667</v>
      </c>
      <c r="B12" s="22" t="s">
        <v>373</v>
      </c>
      <c r="C12" s="22" t="s">
        <v>119</v>
      </c>
      <c r="D12" s="22" t="s">
        <v>373</v>
      </c>
      <c r="E12" s="22" t="s">
        <v>373</v>
      </c>
      <c r="F12" s="22" t="s">
        <v>19</v>
      </c>
      <c r="G12" s="23" t="n">
        <v>5000</v>
      </c>
      <c r="H12" s="24" t="n">
        <v>1</v>
      </c>
      <c r="I12" s="24" t="n">
        <v>5000</v>
      </c>
      <c r="J12" s="24" t="n">
        <v>0</v>
      </c>
      <c r="K12" s="24" t="n">
        <v>-0</v>
      </c>
      <c r="L12" s="24" t="n">
        <v>-0</v>
      </c>
      <c r="M12" s="6" t="s">
        <f>=I12+J12+K12+L12</f>
      </c>
      <c r="N12" s="22"/>
    </row>
    <row collapsed="false" customFormat="false" customHeight="false" hidden="false" ht="12.1" outlineLevel="0" r="13">
      <c r="A13" s="20" t="n">
        <v>44000.083333333</v>
      </c>
      <c r="B13" s="16" t="s">
        <v>320</v>
      </c>
      <c r="C13" s="16" t="s">
        <v>381</v>
      </c>
      <c r="D13" s="16" t="s">
        <v>314</v>
      </c>
      <c r="E13" s="16" t="s">
        <v>105</v>
      </c>
      <c r="F13" s="16" t="s">
        <v>19</v>
      </c>
      <c r="G13" s="7" t="n">
        <v>4</v>
      </c>
      <c r="H13" s="6" t="n">
        <v>103.66</v>
      </c>
      <c r="I13" s="6" t="n">
        <v>-4146.4</v>
      </c>
      <c r="J13" s="6" t="n">
        <v>-1.52</v>
      </c>
      <c r="K13" s="6" t="n">
        <v>-2.91</v>
      </c>
      <c r="L13" s="6" t="n">
        <v>-0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44000.125</v>
      </c>
      <c r="B14" s="16" t="s">
        <v>45</v>
      </c>
      <c r="C14" s="16" t="s">
        <v>374</v>
      </c>
      <c r="D14" s="16" t="s">
        <v>314</v>
      </c>
      <c r="E14" s="16" t="s">
        <v>17</v>
      </c>
      <c r="F14" s="16" t="s">
        <v>19</v>
      </c>
      <c r="G14" s="7" t="n">
        <v>3</v>
      </c>
      <c r="H14" s="6" t="n">
        <v>204.3</v>
      </c>
      <c r="I14" s="6" t="n">
        <v>-612.9</v>
      </c>
      <c r="J14" s="6" t="n">
        <v>-0</v>
      </c>
      <c r="K14" s="6" t="n">
        <v>-0.42</v>
      </c>
      <c r="L14" s="6" t="n">
        <v>-0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44008</v>
      </c>
      <c r="B15" s="16" t="s">
        <v>67</v>
      </c>
      <c r="C15" s="16" t="s">
        <v>382</v>
      </c>
      <c r="D15" s="16" t="s">
        <v>314</v>
      </c>
      <c r="E15" s="16" t="s">
        <v>17</v>
      </c>
      <c r="F15" s="16" t="s">
        <v>19</v>
      </c>
      <c r="G15" s="7" t="n">
        <v>10</v>
      </c>
      <c r="H15" s="6" t="n">
        <v>112.9</v>
      </c>
      <c r="I15" s="6" t="n">
        <v>-1129</v>
      </c>
      <c r="J15" s="6" t="n">
        <v>-0</v>
      </c>
      <c r="K15" s="6" t="n">
        <v>-0.78</v>
      </c>
      <c r="L15" s="6" t="n">
        <v>-0</v>
      </c>
      <c r="M15" s="6" t="s">
        <f>=I15+J15+K15+L15</f>
      </c>
      <c r="N15" s="16"/>
    </row>
    <row collapsed="false" customFormat="false" customHeight="false" hidden="false" ht="12.1" outlineLevel="0" r="16">
      <c r="A16" s="21" t="n">
        <v>44015</v>
      </c>
      <c r="B16" s="22" t="s">
        <v>373</v>
      </c>
      <c r="C16" s="22" t="s">
        <v>119</v>
      </c>
      <c r="D16" s="22" t="s">
        <v>373</v>
      </c>
      <c r="E16" s="22" t="s">
        <v>373</v>
      </c>
      <c r="F16" s="22" t="s">
        <v>19</v>
      </c>
      <c r="G16" s="23" t="n">
        <v>15000</v>
      </c>
      <c r="H16" s="24" t="n">
        <v>1</v>
      </c>
      <c r="I16" s="24" t="n">
        <v>15000</v>
      </c>
      <c r="J16" s="24" t="n">
        <v>0</v>
      </c>
      <c r="K16" s="24" t="n">
        <v>-0</v>
      </c>
      <c r="L16" s="24" t="n">
        <v>-0</v>
      </c>
      <c r="M16" s="6" t="s">
        <f>=I16+J16+K16+L16</f>
      </c>
      <c r="N16" s="22"/>
    </row>
    <row collapsed="false" customFormat="false" customHeight="false" hidden="false" ht="12.1" outlineLevel="0" r="17">
      <c r="A17" s="20" t="n">
        <v>44018</v>
      </c>
      <c r="B17" s="16" t="s">
        <v>104</v>
      </c>
      <c r="C17" s="16" t="s">
        <v>383</v>
      </c>
      <c r="D17" s="16" t="s">
        <v>314</v>
      </c>
      <c r="E17" s="16" t="s">
        <v>105</v>
      </c>
      <c r="F17" s="16" t="s">
        <v>19</v>
      </c>
      <c r="G17" s="7" t="n">
        <v>5</v>
      </c>
      <c r="H17" s="6" t="n">
        <v>102.484</v>
      </c>
      <c r="I17" s="6" t="n">
        <v>-5124.2</v>
      </c>
      <c r="J17" s="6" t="n">
        <v>-68.2</v>
      </c>
      <c r="K17" s="6" t="n">
        <v>-3.58</v>
      </c>
      <c r="L17" s="6" t="n">
        <v>-0</v>
      </c>
      <c r="M17" s="6" t="s">
        <f>=I17+J17+K17+L17</f>
      </c>
      <c r="N17" s="16"/>
    </row>
    <row collapsed="false" customFormat="false" customHeight="false" hidden="false" ht="12.1" outlineLevel="0" r="18">
      <c r="A18" s="21" t="n">
        <v>44019</v>
      </c>
      <c r="B18" s="22" t="s">
        <v>384</v>
      </c>
      <c r="C18" s="22" t="s">
        <v>385</v>
      </c>
      <c r="D18" s="22" t="s">
        <v>384</v>
      </c>
      <c r="E18" s="22" t="s">
        <v>384</v>
      </c>
      <c r="F18" s="22" t="s">
        <v>19</v>
      </c>
      <c r="G18" s="23" t="n">
        <v>10</v>
      </c>
      <c r="H18" s="24" t="n">
        <v>20.57</v>
      </c>
      <c r="I18" s="24" t="n">
        <v>178.7</v>
      </c>
      <c r="J18" s="24" t="n">
        <v>0</v>
      </c>
      <c r="K18" s="24" t="n">
        <v>-0</v>
      </c>
      <c r="L18" s="24" t="n">
        <v>-0</v>
      </c>
      <c r="M18" s="6" t="s">
        <f>=I18+J18+K18+L18</f>
      </c>
      <c r="N18" s="22"/>
    </row>
    <row collapsed="false" customFormat="false" customHeight="false" hidden="false" ht="12.1" outlineLevel="0" r="19">
      <c r="A19" s="20" t="n">
        <v>44022</v>
      </c>
      <c r="B19" s="16" t="s">
        <v>36</v>
      </c>
      <c r="C19" s="16" t="s">
        <v>375</v>
      </c>
      <c r="D19" s="16" t="s">
        <v>314</v>
      </c>
      <c r="E19" s="16" t="s">
        <v>17</v>
      </c>
      <c r="F19" s="16" t="s">
        <v>19</v>
      </c>
      <c r="G19" s="7" t="n">
        <v>10</v>
      </c>
      <c r="H19" s="6" t="n">
        <v>315.4</v>
      </c>
      <c r="I19" s="6" t="n">
        <v>-3154</v>
      </c>
      <c r="J19" s="6" t="n">
        <v>-0</v>
      </c>
      <c r="K19" s="6" t="n">
        <v>-2.18</v>
      </c>
      <c r="L19" s="6" t="n">
        <v>-0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44103</v>
      </c>
      <c r="B20" s="16" t="s">
        <v>30</v>
      </c>
      <c r="C20" s="16" t="s">
        <v>376</v>
      </c>
      <c r="D20" s="16" t="s">
        <v>314</v>
      </c>
      <c r="E20" s="16" t="s">
        <v>17</v>
      </c>
      <c r="F20" s="16" t="s">
        <v>19</v>
      </c>
      <c r="G20" s="7" t="n">
        <v>2</v>
      </c>
      <c r="H20" s="6" t="n">
        <v>467</v>
      </c>
      <c r="I20" s="6" t="n">
        <v>-934</v>
      </c>
      <c r="J20" s="6" t="n">
        <v>-0</v>
      </c>
      <c r="K20" s="6" t="n">
        <v>-0.65</v>
      </c>
      <c r="L20" s="6" t="n">
        <v>-0</v>
      </c>
      <c r="M20" s="6" t="s">
        <f>=I20+J20+K20+L20</f>
      </c>
      <c r="N20" s="16"/>
    </row>
    <row collapsed="false" customFormat="false" customHeight="false" hidden="false" ht="12.1" outlineLevel="0" r="21">
      <c r="A21" s="21" t="n">
        <v>44105</v>
      </c>
      <c r="B21" s="22" t="s">
        <v>384</v>
      </c>
      <c r="C21" s="22" t="s">
        <v>386</v>
      </c>
      <c r="D21" s="22" t="s">
        <v>384</v>
      </c>
      <c r="E21" s="22" t="s">
        <v>384</v>
      </c>
      <c r="F21" s="22" t="s">
        <v>19</v>
      </c>
      <c r="G21" s="23" t="n">
        <v>20</v>
      </c>
      <c r="H21" s="24" t="n">
        <v>18.7</v>
      </c>
      <c r="I21" s="24" t="n">
        <v>326</v>
      </c>
      <c r="J21" s="24" t="n">
        <v>0</v>
      </c>
      <c r="K21" s="24" t="n">
        <v>-0</v>
      </c>
      <c r="L21" s="24" t="n">
        <v>-0</v>
      </c>
      <c r="M21" s="6" t="s">
        <f>=I21+J21+K21+L21</f>
      </c>
      <c r="N21" s="22"/>
    </row>
    <row collapsed="false" customFormat="false" customHeight="false" hidden="false" ht="12.1" outlineLevel="0" r="22">
      <c r="A22" s="21" t="n">
        <v>44105</v>
      </c>
      <c r="B22" s="22" t="s">
        <v>384</v>
      </c>
      <c r="C22" s="22" t="s">
        <v>387</v>
      </c>
      <c r="D22" s="22" t="s">
        <v>384</v>
      </c>
      <c r="E22" s="22" t="s">
        <v>384</v>
      </c>
      <c r="F22" s="22" t="s">
        <v>19</v>
      </c>
      <c r="G22" s="23" t="n">
        <v>10</v>
      </c>
      <c r="H22" s="24" t="n">
        <v>18.7</v>
      </c>
      <c r="I22" s="24" t="n">
        <v>163</v>
      </c>
      <c r="J22" s="24" t="n">
        <v>0</v>
      </c>
      <c r="K22" s="24" t="n">
        <v>-0</v>
      </c>
      <c r="L22" s="24" t="n">
        <v>-0</v>
      </c>
      <c r="M22" s="6" t="s">
        <f>=I22+J22+K22+L22</f>
      </c>
      <c r="N22" s="22"/>
    </row>
    <row collapsed="false" customFormat="false" customHeight="false" hidden="false" ht="12.1" outlineLevel="0" r="23">
      <c r="A23" s="21" t="n">
        <v>44112</v>
      </c>
      <c r="B23" s="22" t="s">
        <v>384</v>
      </c>
      <c r="C23" s="22" t="s">
        <v>385</v>
      </c>
      <c r="D23" s="22" t="s">
        <v>384</v>
      </c>
      <c r="E23" s="22" t="s">
        <v>384</v>
      </c>
      <c r="F23" s="22" t="s">
        <v>19</v>
      </c>
      <c r="G23" s="23" t="n">
        <v>20</v>
      </c>
      <c r="H23" s="24" t="n">
        <v>8.93</v>
      </c>
      <c r="I23" s="24" t="n">
        <v>156.6</v>
      </c>
      <c r="J23" s="24" t="n">
        <v>0</v>
      </c>
      <c r="K23" s="24" t="n">
        <v>-0</v>
      </c>
      <c r="L23" s="24" t="n">
        <v>-0</v>
      </c>
      <c r="M23" s="6" t="s">
        <f>=I23+J23+K23+L23</f>
      </c>
      <c r="N23" s="22"/>
    </row>
    <row collapsed="false" customFormat="false" customHeight="false" hidden="false" ht="12.1" outlineLevel="0" r="24">
      <c r="A24" s="21" t="n">
        <v>44112</v>
      </c>
      <c r="B24" s="22" t="s">
        <v>384</v>
      </c>
      <c r="C24" s="22" t="s">
        <v>388</v>
      </c>
      <c r="D24" s="22" t="s">
        <v>384</v>
      </c>
      <c r="E24" s="22" t="s">
        <v>384</v>
      </c>
      <c r="F24" s="22" t="s">
        <v>19</v>
      </c>
      <c r="G24" s="23" t="n">
        <v>8</v>
      </c>
      <c r="H24" s="24" t="n">
        <v>9.94</v>
      </c>
      <c r="I24" s="24" t="n">
        <v>69.52</v>
      </c>
      <c r="J24" s="24" t="n">
        <v>0</v>
      </c>
      <c r="K24" s="24" t="n">
        <v>-0</v>
      </c>
      <c r="L24" s="24" t="n">
        <v>-0</v>
      </c>
      <c r="M24" s="6" t="s">
        <f>=I24+J24+K24+L24</f>
      </c>
      <c r="N24" s="22"/>
    </row>
    <row collapsed="false" customFormat="false" customHeight="false" hidden="false" ht="12.1" outlineLevel="0" r="25">
      <c r="A25" s="20" t="n">
        <v>44113</v>
      </c>
      <c r="B25" s="16" t="s">
        <v>30</v>
      </c>
      <c r="C25" s="16" t="s">
        <v>376</v>
      </c>
      <c r="D25" s="16" t="s">
        <v>314</v>
      </c>
      <c r="E25" s="16" t="s">
        <v>17</v>
      </c>
      <c r="F25" s="16" t="s">
        <v>19</v>
      </c>
      <c r="G25" s="7" t="n">
        <v>2</v>
      </c>
      <c r="H25" s="6" t="n">
        <v>455.8</v>
      </c>
      <c r="I25" s="6" t="n">
        <v>-911.6</v>
      </c>
      <c r="J25" s="6" t="n">
        <v>-0</v>
      </c>
      <c r="K25" s="6" t="n">
        <v>-0.64</v>
      </c>
      <c r="L25" s="6" t="n">
        <v>-0</v>
      </c>
      <c r="M25" s="6" t="s">
        <f>=I25+J25+K25+L25</f>
      </c>
      <c r="N25" s="16"/>
    </row>
    <row collapsed="false" customFormat="false" customHeight="false" hidden="false" ht="12.1" outlineLevel="0" r="26">
      <c r="A26" s="21" t="n">
        <v>44118</v>
      </c>
      <c r="B26" s="22" t="s">
        <v>384</v>
      </c>
      <c r="C26" s="22" t="s">
        <v>389</v>
      </c>
      <c r="D26" s="22" t="s">
        <v>384</v>
      </c>
      <c r="E26" s="22" t="s">
        <v>384</v>
      </c>
      <c r="F26" s="22" t="s">
        <v>19</v>
      </c>
      <c r="G26" s="23" t="n">
        <v>5</v>
      </c>
      <c r="H26" s="24" t="n">
        <v>101.22</v>
      </c>
      <c r="I26" s="24" t="n">
        <v>149.6</v>
      </c>
      <c r="J26" s="24" t="n">
        <v>0</v>
      </c>
      <c r="K26" s="24" t="n">
        <v>-0</v>
      </c>
      <c r="L26" s="24" t="n">
        <v>-0</v>
      </c>
      <c r="M26" s="6" t="s">
        <f>=I26+J26+K26+L26</f>
      </c>
      <c r="N26" s="22"/>
    </row>
    <row collapsed="false" customFormat="false" customHeight="false" hidden="false" ht="12.1" outlineLevel="0" r="27">
      <c r="A27" s="20" t="n">
        <v>44123</v>
      </c>
      <c r="B27" s="16" t="s">
        <v>30</v>
      </c>
      <c r="C27" s="16" t="s">
        <v>376</v>
      </c>
      <c r="D27" s="16" t="s">
        <v>314</v>
      </c>
      <c r="E27" s="16" t="s">
        <v>17</v>
      </c>
      <c r="F27" s="16" t="s">
        <v>19</v>
      </c>
      <c r="G27" s="7" t="n">
        <v>3</v>
      </c>
      <c r="H27" s="6" t="n">
        <v>431</v>
      </c>
      <c r="I27" s="6" t="n">
        <v>-1293</v>
      </c>
      <c r="J27" s="6" t="n">
        <v>-0</v>
      </c>
      <c r="K27" s="6" t="n">
        <v>-0.89</v>
      </c>
      <c r="L27" s="6" t="n">
        <v>-0</v>
      </c>
      <c r="M27" s="6" t="s">
        <f>=I27+J27+K27+L27</f>
      </c>
      <c r="N27" s="16"/>
    </row>
    <row collapsed="false" customFormat="false" customHeight="false" hidden="false" ht="12.1" outlineLevel="0" r="28">
      <c r="A28" s="20" t="n">
        <v>44123</v>
      </c>
      <c r="B28" s="16" t="s">
        <v>30</v>
      </c>
      <c r="C28" s="16" t="s">
        <v>376</v>
      </c>
      <c r="D28" s="16" t="s">
        <v>314</v>
      </c>
      <c r="E28" s="16" t="s">
        <v>17</v>
      </c>
      <c r="F28" s="16" t="s">
        <v>19</v>
      </c>
      <c r="G28" s="7" t="n">
        <v>2</v>
      </c>
      <c r="H28" s="6" t="n">
        <v>430</v>
      </c>
      <c r="I28" s="6" t="n">
        <v>-860</v>
      </c>
      <c r="J28" s="6" t="n">
        <v>-0</v>
      </c>
      <c r="K28" s="6" t="n">
        <v>-0.6</v>
      </c>
      <c r="L28" s="6" t="n">
        <v>-0</v>
      </c>
      <c r="M28" s="6" t="s">
        <f>=I28+J28+K28+L28</f>
      </c>
      <c r="N28" s="16"/>
    </row>
    <row collapsed="false" customFormat="false" customHeight="false" hidden="false" ht="12.1" outlineLevel="0" r="29">
      <c r="A29" s="21" t="n">
        <v>44174</v>
      </c>
      <c r="B29" s="22" t="s">
        <v>384</v>
      </c>
      <c r="C29" s="22" t="s">
        <v>390</v>
      </c>
      <c r="D29" s="22" t="s">
        <v>384</v>
      </c>
      <c r="E29" s="22" t="s">
        <v>384</v>
      </c>
      <c r="F29" s="22" t="s">
        <v>19</v>
      </c>
      <c r="G29" s="23" t="n">
        <v>7</v>
      </c>
      <c r="H29" s="24" t="n">
        <v>105.48</v>
      </c>
      <c r="I29" s="24" t="n">
        <v>258.3</v>
      </c>
      <c r="J29" s="24" t="n">
        <v>0</v>
      </c>
      <c r="K29" s="24" t="n">
        <v>-0</v>
      </c>
      <c r="L29" s="24" t="n">
        <v>-0</v>
      </c>
      <c r="M29" s="6" t="s">
        <f>=I29+J29+K29+L29</f>
      </c>
      <c r="N29" s="22"/>
    </row>
    <row collapsed="false" customFormat="false" customHeight="false" hidden="false" ht="12.1" outlineLevel="0" r="30">
      <c r="A30" s="21" t="n">
        <v>44176.904861111</v>
      </c>
      <c r="B30" s="22" t="s">
        <v>373</v>
      </c>
      <c r="C30" s="22" t="s">
        <v>119</v>
      </c>
      <c r="D30" s="22" t="s">
        <v>373</v>
      </c>
      <c r="E30" s="22" t="s">
        <v>373</v>
      </c>
      <c r="F30" s="22" t="s">
        <v>19</v>
      </c>
      <c r="G30" s="23" t="n">
        <v>36.9</v>
      </c>
      <c r="H30" s="24" t="n">
        <v>1</v>
      </c>
      <c r="I30" s="24" t="n">
        <v>36.9</v>
      </c>
      <c r="J30" s="24" t="n">
        <v>0</v>
      </c>
      <c r="K30" s="24" t="n">
        <v>-0</v>
      </c>
      <c r="L30" s="24" t="n">
        <v>-0</v>
      </c>
      <c r="M30" s="6" t="s">
        <f>=I30+J30+K30+L30</f>
      </c>
      <c r="N30" s="22"/>
    </row>
    <row collapsed="false" customFormat="false" customHeight="false" hidden="false" ht="12.1" outlineLevel="0" r="31">
      <c r="A31" s="21" t="n">
        <v>44181</v>
      </c>
      <c r="B31" s="22" t="s">
        <v>384</v>
      </c>
      <c r="C31" s="22" t="s">
        <v>391</v>
      </c>
      <c r="D31" s="22" t="s">
        <v>384</v>
      </c>
      <c r="E31" s="22" t="s">
        <v>384</v>
      </c>
      <c r="F31" s="22" t="s">
        <v>19</v>
      </c>
      <c r="G31" s="23" t="n">
        <v>4</v>
      </c>
      <c r="H31" s="24" t="n">
        <v>102.472</v>
      </c>
      <c r="I31" s="24" t="n">
        <v>139.6</v>
      </c>
      <c r="J31" s="24" t="n">
        <v>0</v>
      </c>
      <c r="K31" s="24" t="n">
        <v>-0</v>
      </c>
      <c r="L31" s="24" t="n">
        <v>-0</v>
      </c>
      <c r="M31" s="6" t="s">
        <f>=I31+J31+K31+L31</f>
      </c>
      <c r="N31" s="22"/>
    </row>
    <row collapsed="false" customFormat="false" customHeight="false" hidden="false" ht="12.1" outlineLevel="0" r="32">
      <c r="A32" s="21" t="n">
        <v>44201.85</v>
      </c>
      <c r="B32" s="22" t="s">
        <v>373</v>
      </c>
      <c r="C32" s="22" t="s">
        <v>119</v>
      </c>
      <c r="D32" s="22" t="s">
        <v>373</v>
      </c>
      <c r="E32" s="22" t="s">
        <v>373</v>
      </c>
      <c r="F32" s="22" t="s">
        <v>19</v>
      </c>
      <c r="G32" s="23" t="n">
        <v>10000</v>
      </c>
      <c r="H32" s="24" t="n">
        <v>1</v>
      </c>
      <c r="I32" s="24" t="n">
        <v>10000</v>
      </c>
      <c r="J32" s="24" t="n">
        <v>0</v>
      </c>
      <c r="K32" s="24" t="n">
        <v>-0</v>
      </c>
      <c r="L32" s="24" t="n">
        <v>-0</v>
      </c>
      <c r="M32" s="6" t="s">
        <f>=I32+J32+K32+L32</f>
      </c>
      <c r="N32" s="22"/>
    </row>
    <row collapsed="false" customFormat="false" customHeight="false" hidden="false" ht="12.1" outlineLevel="0" r="33">
      <c r="A33" s="20" t="n">
        <v>44202.85</v>
      </c>
      <c r="B33" s="16" t="s">
        <v>321</v>
      </c>
      <c r="C33" s="16" t="s">
        <v>392</v>
      </c>
      <c r="D33" s="16" t="s">
        <v>314</v>
      </c>
      <c r="E33" s="16" t="s">
        <v>99</v>
      </c>
      <c r="F33" s="16" t="s">
        <v>19</v>
      </c>
      <c r="G33" s="7" t="n">
        <v>2</v>
      </c>
      <c r="H33" s="6" t="n">
        <v>946</v>
      </c>
      <c r="I33" s="6" t="n">
        <v>-1892</v>
      </c>
      <c r="J33" s="6" t="n">
        <v>-0</v>
      </c>
      <c r="K33" s="6" t="n">
        <v>-1.3</v>
      </c>
      <c r="L33" s="6" t="n">
        <v>-0</v>
      </c>
      <c r="M33" s="6" t="s">
        <f>=I33+J33+K33+L33</f>
      </c>
      <c r="N33" s="16"/>
    </row>
    <row collapsed="false" customFormat="false" customHeight="false" hidden="false" ht="12.1" outlineLevel="0" r="34">
      <c r="A34" s="20" t="n">
        <v>44202.85</v>
      </c>
      <c r="B34" s="16" t="s">
        <v>322</v>
      </c>
      <c r="C34" s="16" t="s">
        <v>393</v>
      </c>
      <c r="D34" s="16" t="s">
        <v>314</v>
      </c>
      <c r="E34" s="16" t="s">
        <v>99</v>
      </c>
      <c r="F34" s="16" t="s">
        <v>19</v>
      </c>
      <c r="G34" s="7" t="n">
        <v>2</v>
      </c>
      <c r="H34" s="6" t="n">
        <v>1815</v>
      </c>
      <c r="I34" s="6" t="n">
        <v>-3630</v>
      </c>
      <c r="J34" s="6" t="n">
        <v>-0</v>
      </c>
      <c r="K34" s="6" t="n">
        <v>-2.51</v>
      </c>
      <c r="L34" s="6" t="n">
        <v>-0</v>
      </c>
      <c r="M34" s="6" t="s">
        <f>=I34+J34+K34+L34</f>
      </c>
      <c r="N34" s="16"/>
    </row>
    <row collapsed="false" customFormat="false" customHeight="false" hidden="false" ht="12.1" outlineLevel="0" r="35">
      <c r="A35" s="20" t="n">
        <v>44208.488194444</v>
      </c>
      <c r="B35" s="16" t="s">
        <v>321</v>
      </c>
      <c r="C35" s="16" t="s">
        <v>392</v>
      </c>
      <c r="D35" s="16" t="s">
        <v>314</v>
      </c>
      <c r="E35" s="16" t="s">
        <v>99</v>
      </c>
      <c r="F35" s="16" t="s">
        <v>19</v>
      </c>
      <c r="G35" s="7" t="n">
        <v>2</v>
      </c>
      <c r="H35" s="6" t="n">
        <v>945</v>
      </c>
      <c r="I35" s="6" t="n">
        <v>-1890</v>
      </c>
      <c r="J35" s="6" t="n">
        <v>-0</v>
      </c>
      <c r="K35" s="6" t="n">
        <v>-1.3</v>
      </c>
      <c r="L35" s="6" t="n">
        <v>-0</v>
      </c>
      <c r="M35" s="6" t="s">
        <f>=I35+J35+K35+L35</f>
      </c>
      <c r="N35" s="16"/>
    </row>
    <row collapsed="false" customFormat="false" customHeight="false" hidden="false" ht="12.1" outlineLevel="0" r="36">
      <c r="A36" s="20" t="n">
        <v>44217.616666667</v>
      </c>
      <c r="B36" s="16" t="s">
        <v>321</v>
      </c>
      <c r="C36" s="16" t="s">
        <v>392</v>
      </c>
      <c r="D36" s="16" t="s">
        <v>314</v>
      </c>
      <c r="E36" s="16" t="s">
        <v>99</v>
      </c>
      <c r="F36" s="16" t="s">
        <v>19</v>
      </c>
      <c r="G36" s="7" t="n">
        <v>1</v>
      </c>
      <c r="H36" s="6" t="n">
        <v>942</v>
      </c>
      <c r="I36" s="6" t="n">
        <v>-942</v>
      </c>
      <c r="J36" s="6" t="n">
        <v>-0</v>
      </c>
      <c r="K36" s="6" t="n">
        <v>-0.66</v>
      </c>
      <c r="L36" s="6" t="n">
        <v>-0</v>
      </c>
      <c r="M36" s="6" t="s">
        <f>=I36+J36+K36+L36</f>
      </c>
      <c r="N36" s="16"/>
    </row>
    <row collapsed="false" customFormat="false" customHeight="false" hidden="false" ht="12.1" outlineLevel="0" r="37">
      <c r="A37" s="21" t="n">
        <v>44241.822222222</v>
      </c>
      <c r="B37" s="22" t="s">
        <v>373</v>
      </c>
      <c r="C37" s="22" t="s">
        <v>119</v>
      </c>
      <c r="D37" s="22" t="s">
        <v>373</v>
      </c>
      <c r="E37" s="22" t="s">
        <v>373</v>
      </c>
      <c r="F37" s="22" t="s">
        <v>19</v>
      </c>
      <c r="G37" s="23" t="n">
        <v>10000</v>
      </c>
      <c r="H37" s="24" t="n">
        <v>1</v>
      </c>
      <c r="I37" s="24" t="n">
        <v>10000</v>
      </c>
      <c r="J37" s="24" t="n">
        <v>0</v>
      </c>
      <c r="K37" s="24" t="n">
        <v>-0</v>
      </c>
      <c r="L37" s="24" t="n">
        <v>-0</v>
      </c>
      <c r="M37" s="6" t="s">
        <f>=I37+J37+K37+L37</f>
      </c>
      <c r="N37" s="22"/>
    </row>
    <row collapsed="false" customFormat="false" customHeight="false" hidden="false" ht="12.1" outlineLevel="0" r="38">
      <c r="A38" s="20" t="n">
        <v>44242.822222222</v>
      </c>
      <c r="B38" s="16" t="s">
        <v>322</v>
      </c>
      <c r="C38" s="16" t="s">
        <v>393</v>
      </c>
      <c r="D38" s="16" t="s">
        <v>314</v>
      </c>
      <c r="E38" s="16" t="s">
        <v>99</v>
      </c>
      <c r="F38" s="16" t="s">
        <v>19</v>
      </c>
      <c r="G38" s="7" t="n">
        <v>1</v>
      </c>
      <c r="H38" s="6" t="n">
        <v>1821</v>
      </c>
      <c r="I38" s="6" t="n">
        <v>-1821</v>
      </c>
      <c r="J38" s="6" t="n">
        <v>-0</v>
      </c>
      <c r="K38" s="6" t="n">
        <v>-1.26</v>
      </c>
      <c r="L38" s="6" t="n">
        <v>-0</v>
      </c>
      <c r="M38" s="6" t="s">
        <f>=I38+J38+K38+L38</f>
      </c>
      <c r="N38" s="16"/>
    </row>
    <row collapsed="false" customFormat="false" customHeight="false" hidden="false" ht="12.1" outlineLevel="0" r="39">
      <c r="A39" s="20" t="n">
        <v>44243.835416667</v>
      </c>
      <c r="B39" s="16" t="s">
        <v>322</v>
      </c>
      <c r="C39" s="16" t="s">
        <v>393</v>
      </c>
      <c r="D39" s="16" t="s">
        <v>314</v>
      </c>
      <c r="E39" s="16" t="s">
        <v>99</v>
      </c>
      <c r="F39" s="16" t="s">
        <v>19</v>
      </c>
      <c r="G39" s="7" t="n">
        <v>1</v>
      </c>
      <c r="H39" s="6" t="n">
        <v>1820</v>
      </c>
      <c r="I39" s="6" t="n">
        <v>-1820</v>
      </c>
      <c r="J39" s="6" t="n">
        <v>-0</v>
      </c>
      <c r="K39" s="6" t="n">
        <v>-1.26</v>
      </c>
      <c r="L39" s="6" t="n">
        <v>-0</v>
      </c>
      <c r="M39" s="6" t="s">
        <f>=I39+J39+K39+L39</f>
      </c>
      <c r="N39" s="16"/>
    </row>
    <row collapsed="false" customFormat="false" customHeight="false" hidden="false" ht="12.1" outlineLevel="0" r="40">
      <c r="A40" s="20" t="n">
        <v>44252.823611111</v>
      </c>
      <c r="B40" s="16" t="s">
        <v>36</v>
      </c>
      <c r="C40" s="16" t="s">
        <v>375</v>
      </c>
      <c r="D40" s="16" t="s">
        <v>314</v>
      </c>
      <c r="E40" s="16" t="s">
        <v>17</v>
      </c>
      <c r="F40" s="16" t="s">
        <v>19</v>
      </c>
      <c r="G40" s="7" t="n">
        <v>10</v>
      </c>
      <c r="H40" s="6" t="n">
        <v>316.4</v>
      </c>
      <c r="I40" s="6" t="n">
        <v>-3164</v>
      </c>
      <c r="J40" s="6" t="n">
        <v>-0</v>
      </c>
      <c r="K40" s="6" t="n">
        <v>-2.2</v>
      </c>
      <c r="L40" s="6" t="n">
        <v>-0</v>
      </c>
      <c r="M40" s="6" t="s">
        <f>=I40+J40+K40+L40</f>
      </c>
      <c r="N40" s="16"/>
    </row>
    <row collapsed="false" customFormat="false" customHeight="false" hidden="false" ht="12.1" outlineLevel="0" r="41">
      <c r="A41" s="21" t="n">
        <v>44288.835416667</v>
      </c>
      <c r="B41" s="22" t="s">
        <v>373</v>
      </c>
      <c r="C41" s="22" t="s">
        <v>119</v>
      </c>
      <c r="D41" s="22" t="s">
        <v>373</v>
      </c>
      <c r="E41" s="22" t="s">
        <v>373</v>
      </c>
      <c r="F41" s="22" t="s">
        <v>19</v>
      </c>
      <c r="G41" s="23" t="n">
        <v>1</v>
      </c>
      <c r="H41" s="24" t="n">
        <v>10000</v>
      </c>
      <c r="I41" s="24" t="n">
        <v>10000</v>
      </c>
      <c r="J41" s="24" t="n">
        <v>0</v>
      </c>
      <c r="K41" s="24" t="n">
        <v>-0</v>
      </c>
      <c r="L41" s="24" t="n">
        <v>-0</v>
      </c>
      <c r="M41" s="6" t="s">
        <f>=I41+J41+K41+L41</f>
      </c>
      <c r="N41" s="22"/>
    </row>
    <row collapsed="false" customFormat="false" customHeight="false" hidden="false" ht="12.1" outlineLevel="0" r="42">
      <c r="A42" s="20" t="n">
        <v>44292</v>
      </c>
      <c r="B42" s="16" t="s">
        <v>323</v>
      </c>
      <c r="C42" s="16" t="s">
        <v>394</v>
      </c>
      <c r="D42" s="16" t="s">
        <v>314</v>
      </c>
      <c r="E42" s="16" t="s">
        <v>105</v>
      </c>
      <c r="F42" s="16" t="s">
        <v>19</v>
      </c>
      <c r="G42" s="7" t="n">
        <v>9</v>
      </c>
      <c r="H42" s="6" t="n">
        <v>99.72</v>
      </c>
      <c r="I42" s="6" t="n">
        <v>-8974.8</v>
      </c>
      <c r="J42" s="6" t="n">
        <v>-165.33</v>
      </c>
      <c r="K42" s="6" t="n">
        <v>-5.39</v>
      </c>
      <c r="L42" s="6" t="n">
        <v>-0.9</v>
      </c>
      <c r="M42" s="6" t="s">
        <f>=I42+J42+K42+L42</f>
      </c>
      <c r="N42" s="16"/>
    </row>
    <row collapsed="false" customFormat="false" customHeight="false" hidden="false" ht="12.1" outlineLevel="0" r="43">
      <c r="A43" s="20" t="n">
        <v>44292</v>
      </c>
      <c r="B43" s="16" t="s">
        <v>324</v>
      </c>
      <c r="C43" s="16" t="s">
        <v>395</v>
      </c>
      <c r="D43" s="16" t="s">
        <v>314</v>
      </c>
      <c r="E43" s="16" t="s">
        <v>105</v>
      </c>
      <c r="F43" s="16" t="s">
        <v>19</v>
      </c>
      <c r="G43" s="7" t="n">
        <v>1</v>
      </c>
      <c r="H43" s="6" t="n">
        <v>102.451</v>
      </c>
      <c r="I43" s="6" t="n">
        <v>-1024.51</v>
      </c>
      <c r="J43" s="6" t="n">
        <v>-13.42</v>
      </c>
      <c r="K43" s="6" t="n">
        <v>-0.61</v>
      </c>
      <c r="L43" s="6" t="n">
        <v>-0.1</v>
      </c>
      <c r="M43" s="6" t="s">
        <f>=I43+J43+K43+L43</f>
      </c>
      <c r="N43" s="16"/>
    </row>
    <row collapsed="false" customFormat="false" customHeight="false" hidden="false" ht="12.1" outlineLevel="0" r="44">
      <c r="A44" s="20" t="n">
        <v>44292</v>
      </c>
      <c r="B44" s="16" t="s">
        <v>324</v>
      </c>
      <c r="C44" s="16" t="s">
        <v>395</v>
      </c>
      <c r="D44" s="16" t="s">
        <v>314</v>
      </c>
      <c r="E44" s="16" t="s">
        <v>105</v>
      </c>
      <c r="F44" s="16" t="s">
        <v>19</v>
      </c>
      <c r="G44" s="7" t="n">
        <v>8</v>
      </c>
      <c r="H44" s="6" t="n">
        <v>102.451</v>
      </c>
      <c r="I44" s="6" t="n">
        <v>-8196.08</v>
      </c>
      <c r="J44" s="6" t="n">
        <v>-107.36</v>
      </c>
      <c r="K44" s="6" t="n">
        <v>-4.92</v>
      </c>
      <c r="L44" s="6" t="n">
        <v>-0.82</v>
      </c>
      <c r="M44" s="6" t="s">
        <f>=I44+J44+K44+L44</f>
      </c>
      <c r="N44" s="16"/>
    </row>
    <row collapsed="false" customFormat="false" customHeight="false" hidden="false" ht="12.1" outlineLevel="0" r="45">
      <c r="A45" s="21" t="n">
        <v>44300</v>
      </c>
      <c r="B45" s="22" t="s">
        <v>384</v>
      </c>
      <c r="C45" s="22" t="s">
        <v>389</v>
      </c>
      <c r="D45" s="22" t="s">
        <v>384</v>
      </c>
      <c r="E45" s="22" t="s">
        <v>384</v>
      </c>
      <c r="F45" s="22" t="s">
        <v>19</v>
      </c>
      <c r="G45" s="23" t="n">
        <v>5</v>
      </c>
      <c r="H45" s="24" t="n">
        <v>29.92</v>
      </c>
      <c r="I45" s="24" t="n">
        <v>130.6</v>
      </c>
      <c r="J45" s="24" t="n">
        <v>0</v>
      </c>
      <c r="K45" s="24" t="n">
        <v>-0</v>
      </c>
      <c r="L45" s="24" t="n">
        <v>-0</v>
      </c>
      <c r="M45" s="6" t="s">
        <f>=I45+J45+K45+L45</f>
      </c>
      <c r="N45" s="22"/>
    </row>
    <row collapsed="false" customFormat="false" customHeight="false" hidden="false" ht="12.1" outlineLevel="0" r="46">
      <c r="A46" s="21" t="n">
        <v>44308.895138889</v>
      </c>
      <c r="B46" s="22" t="s">
        <v>373</v>
      </c>
      <c r="C46" s="22" t="s">
        <v>119</v>
      </c>
      <c r="D46" s="22" t="s">
        <v>373</v>
      </c>
      <c r="E46" s="22" t="s">
        <v>373</v>
      </c>
      <c r="F46" s="22" t="s">
        <v>19</v>
      </c>
      <c r="G46" s="23" t="n">
        <v>1</v>
      </c>
      <c r="H46" s="24" t="n">
        <v>10000</v>
      </c>
      <c r="I46" s="24" t="n">
        <v>10000</v>
      </c>
      <c r="J46" s="24" t="n">
        <v>0</v>
      </c>
      <c r="K46" s="24" t="n">
        <v>-0</v>
      </c>
      <c r="L46" s="24" t="n">
        <v>-0</v>
      </c>
      <c r="M46" s="6" t="s">
        <f>=I46+J46+K46+L46</f>
      </c>
      <c r="N46" s="22"/>
    </row>
    <row collapsed="false" customFormat="false" customHeight="false" hidden="false" ht="12.1" outlineLevel="0" r="47">
      <c r="A47" s="20" t="n">
        <v>44309.826388889</v>
      </c>
      <c r="B47" s="16" t="s">
        <v>325</v>
      </c>
      <c r="C47" s="16" t="s">
        <v>396</v>
      </c>
      <c r="D47" s="16" t="s">
        <v>314</v>
      </c>
      <c r="E47" s="16" t="s">
        <v>99</v>
      </c>
      <c r="F47" s="16" t="s">
        <v>19</v>
      </c>
      <c r="G47" s="7" t="n">
        <v>1</v>
      </c>
      <c r="H47" s="6" t="n">
        <v>5720</v>
      </c>
      <c r="I47" s="6" t="n">
        <v>-5720</v>
      </c>
      <c r="J47" s="6" t="n">
        <v>-0</v>
      </c>
      <c r="K47" s="6" t="n">
        <v>-3.97</v>
      </c>
      <c r="L47" s="6" t="n">
        <v>-0</v>
      </c>
      <c r="M47" s="6" t="s">
        <f>=I47+J47+K47+L47</f>
      </c>
      <c r="N47" s="16"/>
    </row>
    <row collapsed="false" customFormat="false" customHeight="false" hidden="false" ht="12.1" outlineLevel="0" r="48">
      <c r="A48" s="21" t="n">
        <v>44323.424305556</v>
      </c>
      <c r="B48" s="22" t="s">
        <v>373</v>
      </c>
      <c r="C48" s="22" t="s">
        <v>119</v>
      </c>
      <c r="D48" s="22" t="s">
        <v>373</v>
      </c>
      <c r="E48" s="22" t="s">
        <v>373</v>
      </c>
      <c r="F48" s="22" t="s">
        <v>19</v>
      </c>
      <c r="G48" s="23" t="n">
        <v>1</v>
      </c>
      <c r="H48" s="24" t="n">
        <v>10000</v>
      </c>
      <c r="I48" s="24" t="n">
        <v>10000</v>
      </c>
      <c r="J48" s="24" t="n">
        <v>0</v>
      </c>
      <c r="K48" s="24" t="n">
        <v>-0</v>
      </c>
      <c r="L48" s="24" t="n">
        <v>-0</v>
      </c>
      <c r="M48" s="6" t="s">
        <f>=I48+J48+K48+L48</f>
      </c>
      <c r="N48" s="22"/>
    </row>
    <row collapsed="false" customFormat="false" customHeight="false" hidden="false" ht="12.1" outlineLevel="0" r="49">
      <c r="A49" s="20" t="n">
        <v>44323.424305556</v>
      </c>
      <c r="B49" s="16" t="s">
        <v>325</v>
      </c>
      <c r="C49" s="16" t="s">
        <v>396</v>
      </c>
      <c r="D49" s="16" t="s">
        <v>314</v>
      </c>
      <c r="E49" s="16" t="s">
        <v>99</v>
      </c>
      <c r="F49" s="16" t="s">
        <v>19</v>
      </c>
      <c r="G49" s="7" t="n">
        <v>1</v>
      </c>
      <c r="H49" s="6" t="n">
        <v>5694</v>
      </c>
      <c r="I49" s="6" t="n">
        <v>-5694</v>
      </c>
      <c r="J49" s="6" t="n">
        <v>-0</v>
      </c>
      <c r="K49" s="6" t="n">
        <v>-3.95</v>
      </c>
      <c r="L49" s="6" t="n">
        <v>-0</v>
      </c>
      <c r="M49" s="6" t="s">
        <f>=I49+J49+K49+L49</f>
      </c>
      <c r="N49" s="16"/>
    </row>
    <row collapsed="false" customFormat="false" customHeight="false" hidden="false" ht="12.1" outlineLevel="0" r="50">
      <c r="A50" s="21" t="n">
        <v>44326</v>
      </c>
      <c r="B50" s="22" t="s">
        <v>384</v>
      </c>
      <c r="C50" s="22" t="s">
        <v>386</v>
      </c>
      <c r="D50" s="22" t="s">
        <v>384</v>
      </c>
      <c r="E50" s="22" t="s">
        <v>384</v>
      </c>
      <c r="F50" s="22" t="s">
        <v>19</v>
      </c>
      <c r="G50" s="23" t="n">
        <v>20</v>
      </c>
      <c r="H50" s="24" t="n">
        <v>18.7</v>
      </c>
      <c r="I50" s="24" t="n">
        <v>325</v>
      </c>
      <c r="J50" s="24" t="n">
        <v>0</v>
      </c>
      <c r="K50" s="24" t="n">
        <v>-0</v>
      </c>
      <c r="L50" s="24" t="n">
        <v>-0</v>
      </c>
      <c r="M50" s="6" t="s">
        <f>=I50+J50+K50+L50</f>
      </c>
      <c r="N50" s="22"/>
    </row>
    <row collapsed="false" customFormat="false" customHeight="false" hidden="false" ht="12.1" outlineLevel="0" r="51">
      <c r="A51" s="21" t="n">
        <v>44326</v>
      </c>
      <c r="B51" s="22" t="s">
        <v>384</v>
      </c>
      <c r="C51" s="22" t="s">
        <v>387</v>
      </c>
      <c r="D51" s="22" t="s">
        <v>384</v>
      </c>
      <c r="E51" s="22" t="s">
        <v>384</v>
      </c>
      <c r="F51" s="22" t="s">
        <v>19</v>
      </c>
      <c r="G51" s="23" t="n">
        <v>10</v>
      </c>
      <c r="H51" s="24" t="n">
        <v>18.7</v>
      </c>
      <c r="I51" s="24" t="n">
        <v>163</v>
      </c>
      <c r="J51" s="24" t="n">
        <v>0</v>
      </c>
      <c r="K51" s="24" t="n">
        <v>-0</v>
      </c>
      <c r="L51" s="24" t="n">
        <v>-0</v>
      </c>
      <c r="M51" s="6" t="s">
        <f>=I51+J51+K51+L51</f>
      </c>
      <c r="N51" s="22"/>
    </row>
    <row collapsed="false" customFormat="false" customHeight="false" hidden="false" ht="12.1" outlineLevel="0" r="52">
      <c r="A52" s="21" t="n">
        <v>44328</v>
      </c>
      <c r="B52" s="22" t="s">
        <v>384</v>
      </c>
      <c r="C52" s="22" t="s">
        <v>397</v>
      </c>
      <c r="D52" s="22" t="s">
        <v>384</v>
      </c>
      <c r="E52" s="22" t="s">
        <v>384</v>
      </c>
      <c r="F52" s="22" t="s">
        <v>19</v>
      </c>
      <c r="G52" s="23" t="n">
        <v>10</v>
      </c>
      <c r="H52" s="24" t="n">
        <v>9.45</v>
      </c>
      <c r="I52" s="24" t="n">
        <v>82.5</v>
      </c>
      <c r="J52" s="24" t="n">
        <v>0</v>
      </c>
      <c r="K52" s="24" t="n">
        <v>-0</v>
      </c>
      <c r="L52" s="24" t="n">
        <v>-0</v>
      </c>
      <c r="M52" s="6" t="s">
        <f>=I52+J52+K52+L52</f>
      </c>
      <c r="N52" s="22"/>
    </row>
    <row collapsed="false" customFormat="false" customHeight="false" hidden="false" ht="12.1" outlineLevel="0" r="53">
      <c r="A53" s="21" t="n">
        <v>44335</v>
      </c>
      <c r="B53" s="22" t="s">
        <v>384</v>
      </c>
      <c r="C53" s="22" t="s">
        <v>398</v>
      </c>
      <c r="D53" s="22" t="s">
        <v>384</v>
      </c>
      <c r="E53" s="22" t="s">
        <v>384</v>
      </c>
      <c r="F53" s="22" t="s">
        <v>19</v>
      </c>
      <c r="G53" s="23" t="n">
        <v>9</v>
      </c>
      <c r="H53" s="24" t="n">
        <v>23.88</v>
      </c>
      <c r="I53" s="24" t="n">
        <v>186.92</v>
      </c>
      <c r="J53" s="24" t="n">
        <v>0</v>
      </c>
      <c r="K53" s="24" t="n">
        <v>-0</v>
      </c>
      <c r="L53" s="24" t="n">
        <v>-0</v>
      </c>
      <c r="M53" s="6" t="s">
        <f>=I53+J53+K53+L53</f>
      </c>
      <c r="N53" s="22"/>
    </row>
    <row collapsed="false" customFormat="false" customHeight="false" hidden="false" ht="12.1" outlineLevel="0" r="54">
      <c r="A54" s="21" t="n">
        <v>44356</v>
      </c>
      <c r="B54" s="22" t="s">
        <v>384</v>
      </c>
      <c r="C54" s="22" t="s">
        <v>390</v>
      </c>
      <c r="D54" s="22" t="s">
        <v>384</v>
      </c>
      <c r="E54" s="22" t="s">
        <v>384</v>
      </c>
      <c r="F54" s="22" t="s">
        <v>19</v>
      </c>
      <c r="G54" s="23" t="n">
        <v>7</v>
      </c>
      <c r="H54" s="24" t="n">
        <v>36.9</v>
      </c>
      <c r="I54" s="24" t="n">
        <v>224.3</v>
      </c>
      <c r="J54" s="24" t="n">
        <v>0</v>
      </c>
      <c r="K54" s="24" t="n">
        <v>-0</v>
      </c>
      <c r="L54" s="24" t="n">
        <v>-0</v>
      </c>
      <c r="M54" s="6" t="s">
        <f>=I54+J54+K54+L54</f>
      </c>
      <c r="N54" s="22"/>
    </row>
    <row collapsed="false" customFormat="false" customHeight="false" hidden="false" ht="12.1" outlineLevel="0" r="55">
      <c r="A55" s="21" t="n">
        <v>44363</v>
      </c>
      <c r="B55" s="22" t="s">
        <v>384</v>
      </c>
      <c r="C55" s="22" t="s">
        <v>391</v>
      </c>
      <c r="D55" s="22" t="s">
        <v>384</v>
      </c>
      <c r="E55" s="22" t="s">
        <v>384</v>
      </c>
      <c r="F55" s="22" t="s">
        <v>19</v>
      </c>
      <c r="G55" s="23" t="n">
        <v>4</v>
      </c>
      <c r="H55" s="24" t="n">
        <v>34.9</v>
      </c>
      <c r="I55" s="24" t="n">
        <v>121.6</v>
      </c>
      <c r="J55" s="24" t="n">
        <v>0</v>
      </c>
      <c r="K55" s="24" t="n">
        <v>-0</v>
      </c>
      <c r="L55" s="24" t="n">
        <v>-0</v>
      </c>
      <c r="M55" s="6" t="s">
        <f>=I55+J55+K55+L55</f>
      </c>
      <c r="N55" s="22"/>
    </row>
    <row collapsed="false" customFormat="false" customHeight="false" hidden="false" ht="12.1" outlineLevel="0" r="56">
      <c r="A56" s="21" t="n">
        <v>44384</v>
      </c>
      <c r="B56" s="22" t="s">
        <v>384</v>
      </c>
      <c r="C56" s="22" t="s">
        <v>388</v>
      </c>
      <c r="D56" s="22" t="s">
        <v>384</v>
      </c>
      <c r="E56" s="22" t="s">
        <v>384</v>
      </c>
      <c r="F56" s="22" t="s">
        <v>19</v>
      </c>
      <c r="G56" s="23" t="n">
        <v>15</v>
      </c>
      <c r="H56" s="24" t="n">
        <v>12.3</v>
      </c>
      <c r="I56" s="24" t="n">
        <v>160.5</v>
      </c>
      <c r="J56" s="24" t="n">
        <v>0</v>
      </c>
      <c r="K56" s="24" t="n">
        <v>-0</v>
      </c>
      <c r="L56" s="24" t="n">
        <v>-0</v>
      </c>
      <c r="M56" s="6" t="s">
        <f>=I56+J56+K56+L56</f>
      </c>
      <c r="N56" s="22"/>
    </row>
    <row collapsed="false" customFormat="false" customHeight="false" hidden="false" ht="12.1" outlineLevel="0" r="57">
      <c r="A57" s="21" t="n">
        <v>44385</v>
      </c>
      <c r="B57" s="22" t="s">
        <v>384</v>
      </c>
      <c r="C57" s="22" t="s">
        <v>385</v>
      </c>
      <c r="D57" s="22" t="s">
        <v>384</v>
      </c>
      <c r="E57" s="22" t="s">
        <v>384</v>
      </c>
      <c r="F57" s="22" t="s">
        <v>19</v>
      </c>
      <c r="G57" s="23" t="n">
        <v>30</v>
      </c>
      <c r="H57" s="24" t="n">
        <v>26.51</v>
      </c>
      <c r="I57" s="24" t="n">
        <v>699.3</v>
      </c>
      <c r="J57" s="24" t="n">
        <v>0</v>
      </c>
      <c r="K57" s="24" t="n">
        <v>-0</v>
      </c>
      <c r="L57" s="24" t="n">
        <v>-0</v>
      </c>
      <c r="M57" s="6" t="s">
        <f>=I57+J57+K57+L57</f>
      </c>
      <c r="N57" s="22"/>
    </row>
    <row collapsed="false" customFormat="false" customHeight="false" hidden="false" ht="12.1" outlineLevel="0" r="58">
      <c r="A58" s="21" t="n">
        <v>44405</v>
      </c>
      <c r="B58" s="22" t="s">
        <v>384</v>
      </c>
      <c r="C58" s="22" t="s">
        <v>399</v>
      </c>
      <c r="D58" s="22" t="s">
        <v>384</v>
      </c>
      <c r="E58" s="22" t="s">
        <v>384</v>
      </c>
      <c r="F58" s="22" t="s">
        <v>19</v>
      </c>
      <c r="G58" s="23" t="n">
        <v>9</v>
      </c>
      <c r="H58" s="24" t="n">
        <v>34.9</v>
      </c>
      <c r="I58" s="24" t="n">
        <v>273.1</v>
      </c>
      <c r="J58" s="24" t="n">
        <v>0</v>
      </c>
      <c r="K58" s="24" t="n">
        <v>-0</v>
      </c>
      <c r="L58" s="24" t="n">
        <v>-0</v>
      </c>
      <c r="M58" s="6" t="s">
        <f>=I58+J58+K58+L58</f>
      </c>
      <c r="N58" s="22"/>
    </row>
    <row collapsed="false" customFormat="false" customHeight="false" hidden="false" ht="12.1" outlineLevel="0" r="59">
      <c r="A59" s="20" t="n">
        <v>44407.334027778</v>
      </c>
      <c r="B59" s="16" t="s">
        <v>325</v>
      </c>
      <c r="C59" s="16" t="s">
        <v>396</v>
      </c>
      <c r="D59" s="16" t="s">
        <v>314</v>
      </c>
      <c r="E59" s="16" t="s">
        <v>99</v>
      </c>
      <c r="F59" s="16" t="s">
        <v>19</v>
      </c>
      <c r="G59" s="7" t="n">
        <v>1</v>
      </c>
      <c r="H59" s="6" t="n">
        <v>5907</v>
      </c>
      <c r="I59" s="6" t="n">
        <v>-5907</v>
      </c>
      <c r="J59" s="6" t="n">
        <v>-0</v>
      </c>
      <c r="K59" s="6" t="n">
        <v>-0.55</v>
      </c>
      <c r="L59" s="6" t="n">
        <v>-0</v>
      </c>
      <c r="M59" s="6" t="s">
        <f>=I59+J59+K59+L59</f>
      </c>
      <c r="N59" s="16"/>
    </row>
    <row collapsed="false" customFormat="false" customHeight="false" hidden="false" ht="12.1" outlineLevel="0" r="60">
      <c r="A60" s="20" t="n">
        <v>44407.334027778</v>
      </c>
      <c r="B60" s="16" t="s">
        <v>321</v>
      </c>
      <c r="C60" s="16" t="s">
        <v>392</v>
      </c>
      <c r="D60" s="16" t="s">
        <v>314</v>
      </c>
      <c r="E60" s="16" t="s">
        <v>99</v>
      </c>
      <c r="F60" s="16" t="s">
        <v>19</v>
      </c>
      <c r="G60" s="7" t="n">
        <v>2</v>
      </c>
      <c r="H60" s="6" t="n">
        <v>945</v>
      </c>
      <c r="I60" s="6" t="n">
        <v>-1890</v>
      </c>
      <c r="J60" s="6" t="n">
        <v>-0</v>
      </c>
      <c r="K60" s="6" t="n">
        <v>-0.17</v>
      </c>
      <c r="L60" s="6" t="n">
        <v>-0</v>
      </c>
      <c r="M60" s="6" t="s">
        <f>=I60+J60+K60+L60</f>
      </c>
      <c r="N60" s="16"/>
    </row>
    <row collapsed="false" customFormat="false" customHeight="false" hidden="false" ht="12.1" outlineLevel="0" r="61">
      <c r="A61" s="20" t="n">
        <v>44407.334027778</v>
      </c>
      <c r="B61" s="16" t="s">
        <v>65</v>
      </c>
      <c r="C61" s="16" t="s">
        <v>400</v>
      </c>
      <c r="D61" s="16" t="s">
        <v>314</v>
      </c>
      <c r="E61" s="16" t="s">
        <v>17</v>
      </c>
      <c r="F61" s="16" t="s">
        <v>19</v>
      </c>
      <c r="G61" s="7" t="n">
        <v>5</v>
      </c>
      <c r="H61" s="6" t="n">
        <v>458</v>
      </c>
      <c r="I61" s="6" t="n">
        <v>-2290</v>
      </c>
      <c r="J61" s="6" t="n">
        <v>-0</v>
      </c>
      <c r="K61" s="6" t="n">
        <v>-1.58</v>
      </c>
      <c r="L61" s="6" t="n">
        <v>-0</v>
      </c>
      <c r="M61" s="6" t="s">
        <f>=I61+J61+K61+L61</f>
      </c>
      <c r="N61" s="16"/>
    </row>
    <row collapsed="false" customFormat="false" customHeight="false" hidden="false" ht="12.1" outlineLevel="0" r="62">
      <c r="A62" s="21" t="n">
        <v>44414.652083333</v>
      </c>
      <c r="B62" s="22" t="s">
        <v>373</v>
      </c>
      <c r="C62" s="22" t="s">
        <v>119</v>
      </c>
      <c r="D62" s="22" t="s">
        <v>373</v>
      </c>
      <c r="E62" s="22" t="s">
        <v>373</v>
      </c>
      <c r="F62" s="22" t="s">
        <v>19</v>
      </c>
      <c r="G62" s="23" t="n">
        <v>1</v>
      </c>
      <c r="H62" s="24" t="n">
        <v>10000</v>
      </c>
      <c r="I62" s="24" t="n">
        <v>10000</v>
      </c>
      <c r="J62" s="24" t="n">
        <v>0</v>
      </c>
      <c r="K62" s="24" t="n">
        <v>-0</v>
      </c>
      <c r="L62" s="24" t="n">
        <v>-0</v>
      </c>
      <c r="M62" s="6" t="s">
        <f>=I62+J62+K62+L62</f>
      </c>
      <c r="N62" s="22"/>
    </row>
    <row collapsed="false" customFormat="false" customHeight="false" hidden="false" ht="12.1" outlineLevel="0" r="63">
      <c r="A63" s="20" t="n">
        <v>44418.566666667</v>
      </c>
      <c r="B63" s="16" t="s">
        <v>326</v>
      </c>
      <c r="C63" s="16" t="s">
        <v>401</v>
      </c>
      <c r="D63" s="16" t="s">
        <v>314</v>
      </c>
      <c r="E63" s="16" t="s">
        <v>105</v>
      </c>
      <c r="F63" s="16" t="s">
        <v>19</v>
      </c>
      <c r="G63" s="7" t="n">
        <v>10</v>
      </c>
      <c r="H63" s="6" t="n">
        <v>98.8</v>
      </c>
      <c r="I63" s="6" t="n">
        <v>-9880</v>
      </c>
      <c r="J63" s="6" t="n">
        <v>-186.6</v>
      </c>
      <c r="K63" s="6" t="n">
        <v>-7.16</v>
      </c>
      <c r="L63" s="6" t="n">
        <v>-0</v>
      </c>
      <c r="M63" s="6" t="s">
        <f>=I63+J63+K63+L63</f>
      </c>
      <c r="N63" s="16"/>
    </row>
    <row collapsed="false" customFormat="false" customHeight="false" hidden="false" ht="12.1" outlineLevel="0" r="64">
      <c r="A64" s="21" t="n">
        <v>44477</v>
      </c>
      <c r="B64" s="22" t="s">
        <v>384</v>
      </c>
      <c r="C64" s="22" t="s">
        <v>385</v>
      </c>
      <c r="D64" s="22" t="s">
        <v>384</v>
      </c>
      <c r="E64" s="22" t="s">
        <v>384</v>
      </c>
      <c r="F64" s="22" t="s">
        <v>19</v>
      </c>
      <c r="G64" s="23" t="n">
        <v>30</v>
      </c>
      <c r="H64" s="24" t="n">
        <v>10.55</v>
      </c>
      <c r="I64" s="24" t="n">
        <v>277.5</v>
      </c>
      <c r="J64" s="24" t="n">
        <v>0</v>
      </c>
      <c r="K64" s="24" t="n">
        <v>-0</v>
      </c>
      <c r="L64" s="24" t="n">
        <v>-0</v>
      </c>
      <c r="M64" s="6" t="s">
        <f>=I64+J64+K64+L64</f>
      </c>
      <c r="N64" s="22"/>
    </row>
    <row collapsed="false" customFormat="false" customHeight="false" hidden="false" ht="12.1" outlineLevel="0" r="65">
      <c r="A65" s="21" t="n">
        <v>44477</v>
      </c>
      <c r="B65" s="22" t="s">
        <v>384</v>
      </c>
      <c r="C65" s="22" t="s">
        <v>388</v>
      </c>
      <c r="D65" s="22" t="s">
        <v>384</v>
      </c>
      <c r="E65" s="22" t="s">
        <v>384</v>
      </c>
      <c r="F65" s="22" t="s">
        <v>19</v>
      </c>
      <c r="G65" s="23" t="n">
        <v>15</v>
      </c>
      <c r="H65" s="24" t="n">
        <v>16.52</v>
      </c>
      <c r="I65" s="24" t="n">
        <v>215.8</v>
      </c>
      <c r="J65" s="24" t="n">
        <v>0</v>
      </c>
      <c r="K65" s="24" t="n">
        <v>-0</v>
      </c>
      <c r="L65" s="24" t="n">
        <v>-0</v>
      </c>
      <c r="M65" s="6" t="s">
        <f>=I65+J65+K65+L65</f>
      </c>
      <c r="N65" s="22"/>
    </row>
    <row collapsed="false" customFormat="false" customHeight="false" hidden="false" ht="12.1" outlineLevel="0" r="66">
      <c r="A66" s="21" t="n">
        <v>44477</v>
      </c>
      <c r="B66" s="22" t="s">
        <v>384</v>
      </c>
      <c r="C66" s="22" t="s">
        <v>402</v>
      </c>
      <c r="D66" s="22" t="s">
        <v>384</v>
      </c>
      <c r="E66" s="22" t="s">
        <v>384</v>
      </c>
      <c r="F66" s="22" t="s">
        <v>19</v>
      </c>
      <c r="G66" s="23" t="n">
        <v>5</v>
      </c>
      <c r="H66" s="24" t="n">
        <v>16.52</v>
      </c>
      <c r="I66" s="24" t="n">
        <v>71.6</v>
      </c>
      <c r="J66" s="24" t="n">
        <v>0</v>
      </c>
      <c r="K66" s="24" t="n">
        <v>-0</v>
      </c>
      <c r="L66" s="24" t="n">
        <v>-0</v>
      </c>
      <c r="M66" s="6" t="s">
        <f>=I66+J66+K66+L66</f>
      </c>
      <c r="N66" s="22"/>
    </row>
    <row collapsed="false" customFormat="false" customHeight="false" hidden="false" ht="12.1" outlineLevel="0" r="67">
      <c r="A67" s="21" t="n">
        <v>44477.803472222</v>
      </c>
      <c r="B67" s="22" t="s">
        <v>403</v>
      </c>
      <c r="C67" s="22" t="s">
        <v>404</v>
      </c>
      <c r="D67" s="22" t="s">
        <v>384</v>
      </c>
      <c r="E67" s="22" t="s">
        <v>384</v>
      </c>
      <c r="F67" s="22" t="s">
        <v>19</v>
      </c>
      <c r="G67" s="23" t="n">
        <v>6692</v>
      </c>
      <c r="H67" s="24" t="n">
        <v>1</v>
      </c>
      <c r="I67" s="24" t="n">
        <v>6692</v>
      </c>
      <c r="J67" s="24" t="n">
        <v>0</v>
      </c>
      <c r="K67" s="24" t="n">
        <v>-0</v>
      </c>
      <c r="L67" s="24" t="n">
        <v>-0</v>
      </c>
      <c r="M67" s="6" t="s">
        <f>=I67+J67+K67+L67</f>
      </c>
      <c r="N67" s="22" t="s">
        <v>405</v>
      </c>
    </row>
    <row collapsed="false" customFormat="false" customHeight="false" hidden="false" ht="12.1" outlineLevel="0" r="68">
      <c r="A68" s="21" t="n">
        <v>44482</v>
      </c>
      <c r="B68" s="22" t="s">
        <v>384</v>
      </c>
      <c r="C68" s="22" t="s">
        <v>389</v>
      </c>
      <c r="D68" s="22" t="s">
        <v>384</v>
      </c>
      <c r="E68" s="22" t="s">
        <v>384</v>
      </c>
      <c r="F68" s="22" t="s">
        <v>19</v>
      </c>
      <c r="G68" s="23" t="n">
        <v>5</v>
      </c>
      <c r="H68" s="24" t="n">
        <v>29.92</v>
      </c>
      <c r="I68" s="24" t="n">
        <v>130.6</v>
      </c>
      <c r="J68" s="24" t="n">
        <v>0</v>
      </c>
      <c r="K68" s="24" t="n">
        <v>-0</v>
      </c>
      <c r="L68" s="24" t="n">
        <v>-0</v>
      </c>
      <c r="M68" s="6" t="s">
        <f>=I68+J68+K68+L68</f>
      </c>
      <c r="N68" s="22"/>
    </row>
    <row collapsed="false" customFormat="false" customHeight="false" hidden="false" ht="12.1" outlineLevel="0" r="69">
      <c r="A69" s="21" t="n">
        <v>44495</v>
      </c>
      <c r="B69" s="22" t="s">
        <v>384</v>
      </c>
      <c r="C69" s="22" t="s">
        <v>406</v>
      </c>
      <c r="D69" s="22" t="s">
        <v>384</v>
      </c>
      <c r="E69" s="22" t="s">
        <v>384</v>
      </c>
      <c r="F69" s="22" t="s">
        <v>19</v>
      </c>
      <c r="G69" s="23" t="n">
        <v>10</v>
      </c>
      <c r="H69" s="24" t="n">
        <v>32.66</v>
      </c>
      <c r="I69" s="24" t="n">
        <v>283.6</v>
      </c>
      <c r="J69" s="24" t="n">
        <v>0</v>
      </c>
      <c r="K69" s="24" t="n">
        <v>-0</v>
      </c>
      <c r="L69" s="24" t="n">
        <v>-0</v>
      </c>
      <c r="M69" s="6" t="s">
        <f>=I69+J69+K69+L69</f>
      </c>
      <c r="N69" s="22"/>
    </row>
    <row collapsed="false" customFormat="false" customHeight="false" hidden="false" ht="12.1" outlineLevel="0" r="70">
      <c r="A70" s="21" t="n">
        <v>44517</v>
      </c>
      <c r="B70" s="22" t="s">
        <v>384</v>
      </c>
      <c r="C70" s="22" t="s">
        <v>398</v>
      </c>
      <c r="D70" s="22" t="s">
        <v>384</v>
      </c>
      <c r="E70" s="22" t="s">
        <v>384</v>
      </c>
      <c r="F70" s="22" t="s">
        <v>19</v>
      </c>
      <c r="G70" s="23" t="n">
        <v>9</v>
      </c>
      <c r="H70" s="24" t="n">
        <v>23.14</v>
      </c>
      <c r="I70" s="24" t="n">
        <v>181.26</v>
      </c>
      <c r="J70" s="24" t="n">
        <v>0</v>
      </c>
      <c r="K70" s="24" t="n">
        <v>-0</v>
      </c>
      <c r="L70" s="24" t="n">
        <v>-0</v>
      </c>
      <c r="M70" s="6" t="s">
        <f>=I70+J70+K70+L70</f>
      </c>
      <c r="N70" s="22"/>
    </row>
    <row collapsed="false" customFormat="false" customHeight="false" hidden="false" ht="12.1" outlineLevel="0" r="71">
      <c r="A71" s="20" t="n">
        <v>44519.936805556</v>
      </c>
      <c r="B71" s="16" t="s">
        <v>327</v>
      </c>
      <c r="C71" s="16" t="s">
        <v>407</v>
      </c>
      <c r="D71" s="16" t="s">
        <v>314</v>
      </c>
      <c r="E71" s="16" t="s">
        <v>105</v>
      </c>
      <c r="F71" s="16" t="s">
        <v>19</v>
      </c>
      <c r="G71" s="7" t="n">
        <v>9</v>
      </c>
      <c r="H71" s="6" t="n">
        <v>94.29</v>
      </c>
      <c r="I71" s="6" t="n">
        <v>-8486.1</v>
      </c>
      <c r="J71" s="6" t="n">
        <v>-38.88</v>
      </c>
      <c r="K71" s="6" t="n">
        <v>-6.15</v>
      </c>
      <c r="L71" s="6" t="n">
        <v>-0</v>
      </c>
      <c r="M71" s="6" t="s">
        <f>=I71+J71+K71+L71</f>
      </c>
      <c r="N71" s="16"/>
    </row>
    <row collapsed="false" customFormat="false" customHeight="false" hidden="false" ht="12.1" outlineLevel="0" r="72">
      <c r="A72" s="21" t="n">
        <v>44523</v>
      </c>
      <c r="B72" s="22" t="s">
        <v>384</v>
      </c>
      <c r="C72" s="22" t="s">
        <v>408</v>
      </c>
      <c r="D72" s="22" t="s">
        <v>384</v>
      </c>
      <c r="E72" s="22" t="s">
        <v>384</v>
      </c>
      <c r="F72" s="22" t="s">
        <v>19</v>
      </c>
      <c r="G72" s="23" t="n">
        <v>9</v>
      </c>
      <c r="H72" s="24" t="n">
        <v>4.46</v>
      </c>
      <c r="I72" s="24" t="n">
        <v>35.14</v>
      </c>
      <c r="J72" s="24" t="n">
        <v>0</v>
      </c>
      <c r="K72" s="24" t="n">
        <v>-0</v>
      </c>
      <c r="L72" s="24" t="n">
        <v>-0</v>
      </c>
      <c r="M72" s="6" t="s">
        <f>=I72+J72+K72+L72</f>
      </c>
      <c r="N72" s="22"/>
    </row>
    <row collapsed="false" customFormat="false" customHeight="false" hidden="false" ht="12.1" outlineLevel="0" r="73">
      <c r="A73" s="21" t="n">
        <v>44538</v>
      </c>
      <c r="B73" s="22" t="s">
        <v>384</v>
      </c>
      <c r="C73" s="22" t="s">
        <v>390</v>
      </c>
      <c r="D73" s="22" t="s">
        <v>384</v>
      </c>
      <c r="E73" s="22" t="s">
        <v>384</v>
      </c>
      <c r="F73" s="22" t="s">
        <v>19</v>
      </c>
      <c r="G73" s="23" t="n">
        <v>7</v>
      </c>
      <c r="H73" s="24" t="n">
        <v>36.9</v>
      </c>
      <c r="I73" s="24" t="n">
        <v>224.3</v>
      </c>
      <c r="J73" s="24" t="n">
        <v>0</v>
      </c>
      <c r="K73" s="24" t="n">
        <v>-0</v>
      </c>
      <c r="L73" s="24" t="n">
        <v>-0</v>
      </c>
      <c r="M73" s="6" t="s">
        <f>=I73+J73+K73+L73</f>
      </c>
      <c r="N73" s="22"/>
    </row>
    <row collapsed="false" customFormat="false" customHeight="false" hidden="false" ht="12.1" outlineLevel="0" r="74">
      <c r="A74" s="21" t="n">
        <v>44545</v>
      </c>
      <c r="B74" s="22" t="s">
        <v>384</v>
      </c>
      <c r="C74" s="22" t="s">
        <v>391</v>
      </c>
      <c r="D74" s="22" t="s">
        <v>384</v>
      </c>
      <c r="E74" s="22" t="s">
        <v>384</v>
      </c>
      <c r="F74" s="22" t="s">
        <v>19</v>
      </c>
      <c r="G74" s="23" t="n">
        <v>4</v>
      </c>
      <c r="H74" s="24" t="n">
        <v>34.9</v>
      </c>
      <c r="I74" s="24" t="n">
        <v>121.6</v>
      </c>
      <c r="J74" s="24" t="n">
        <v>0</v>
      </c>
      <c r="K74" s="24" t="n">
        <v>-0</v>
      </c>
      <c r="L74" s="24" t="n">
        <v>-0</v>
      </c>
      <c r="M74" s="6" t="s">
        <f>=I74+J74+K74+L74</f>
      </c>
      <c r="N74" s="22"/>
    </row>
    <row collapsed="false" customFormat="false" customHeight="false" hidden="false" ht="12.1" outlineLevel="0" r="75">
      <c r="A75" s="21" t="n">
        <v>44545</v>
      </c>
      <c r="B75" s="22" t="s">
        <v>409</v>
      </c>
      <c r="C75" s="22" t="s">
        <v>410</v>
      </c>
      <c r="D75" s="22" t="s">
        <v>409</v>
      </c>
      <c r="E75" s="22" t="s">
        <v>409</v>
      </c>
      <c r="F75" s="22" t="s">
        <v>19</v>
      </c>
      <c r="G75" s="23" t="n">
        <v>4</v>
      </c>
      <c r="H75" s="24" t="n">
        <v>1000</v>
      </c>
      <c r="I75" s="24" t="n">
        <v>4000</v>
      </c>
      <c r="J75" s="24" t="n">
        <v>0</v>
      </c>
      <c r="K75" s="24" t="n">
        <v>-0</v>
      </c>
      <c r="L75" s="24" t="n">
        <v>-0</v>
      </c>
      <c r="M75" s="6" t="s">
        <f>=I75+J75+K75+L75</f>
      </c>
      <c r="N75" s="22"/>
    </row>
    <row collapsed="false" customFormat="false" customHeight="false" hidden="false" ht="12.1" outlineLevel="0" r="76">
      <c r="A76" s="21" t="n">
        <v>44554</v>
      </c>
      <c r="B76" s="22" t="s">
        <v>384</v>
      </c>
      <c r="C76" s="22" t="s">
        <v>411</v>
      </c>
      <c r="D76" s="22" t="s">
        <v>384</v>
      </c>
      <c r="E76" s="22" t="s">
        <v>384</v>
      </c>
      <c r="F76" s="22" t="s">
        <v>19</v>
      </c>
      <c r="G76" s="23" t="n">
        <v>9</v>
      </c>
      <c r="H76" s="24" t="n">
        <v>4.46</v>
      </c>
      <c r="I76" s="24" t="n">
        <v>35.14</v>
      </c>
      <c r="J76" s="24" t="n">
        <v>0</v>
      </c>
      <c r="K76" s="24" t="n">
        <v>-0</v>
      </c>
      <c r="L76" s="24" t="n">
        <v>-0</v>
      </c>
      <c r="M76" s="6" t="s">
        <f>=I76+J76+K76+L76</f>
      </c>
      <c r="N76" s="22"/>
    </row>
    <row collapsed="false" customFormat="false" customHeight="false" hidden="false" ht="12.1" outlineLevel="0" r="77">
      <c r="A77" s="21" t="n">
        <v>44571</v>
      </c>
      <c r="B77" s="22" t="s">
        <v>384</v>
      </c>
      <c r="C77" s="22" t="s">
        <v>388</v>
      </c>
      <c r="D77" s="22" t="s">
        <v>384</v>
      </c>
      <c r="E77" s="22" t="s">
        <v>384</v>
      </c>
      <c r="F77" s="22" t="s">
        <v>19</v>
      </c>
      <c r="G77" s="23" t="n">
        <v>15</v>
      </c>
      <c r="H77" s="24" t="n">
        <v>9.98</v>
      </c>
      <c r="I77" s="24" t="n">
        <v>130.2</v>
      </c>
      <c r="J77" s="24" t="n">
        <v>0</v>
      </c>
      <c r="K77" s="24" t="n">
        <v>-0</v>
      </c>
      <c r="L77" s="24" t="n">
        <v>-0</v>
      </c>
      <c r="M77" s="6" t="s">
        <f>=I77+J77+K77+L77</f>
      </c>
      <c r="N77" s="22"/>
    </row>
    <row collapsed="false" customFormat="false" customHeight="false" hidden="false" ht="12.1" outlineLevel="0" r="78">
      <c r="A78" s="21" t="n">
        <v>44571</v>
      </c>
      <c r="B78" s="22" t="s">
        <v>384</v>
      </c>
      <c r="C78" s="22" t="s">
        <v>402</v>
      </c>
      <c r="D78" s="22" t="s">
        <v>384</v>
      </c>
      <c r="E78" s="22" t="s">
        <v>384</v>
      </c>
      <c r="F78" s="22" t="s">
        <v>19</v>
      </c>
      <c r="G78" s="23" t="n">
        <v>5</v>
      </c>
      <c r="H78" s="24" t="n">
        <v>9.98</v>
      </c>
      <c r="I78" s="24" t="n">
        <v>43.4</v>
      </c>
      <c r="J78" s="24" t="n">
        <v>0</v>
      </c>
      <c r="K78" s="24" t="n">
        <v>-0</v>
      </c>
      <c r="L78" s="24" t="n">
        <v>-0</v>
      </c>
      <c r="M78" s="6" t="s">
        <f>=I78+J78+K78+L78</f>
      </c>
      <c r="N78" s="22"/>
    </row>
    <row collapsed="false" customFormat="false" customHeight="false" hidden="false" ht="12.1" outlineLevel="0" r="79">
      <c r="A79" s="21" t="n">
        <v>44585</v>
      </c>
      <c r="B79" s="22" t="s">
        <v>384</v>
      </c>
      <c r="C79" s="22" t="s">
        <v>408</v>
      </c>
      <c r="D79" s="22" t="s">
        <v>384</v>
      </c>
      <c r="E79" s="22" t="s">
        <v>384</v>
      </c>
      <c r="F79" s="22" t="s">
        <v>19</v>
      </c>
      <c r="G79" s="23" t="n">
        <v>9</v>
      </c>
      <c r="H79" s="24" t="n">
        <v>4.46</v>
      </c>
      <c r="I79" s="24" t="n">
        <v>35.14</v>
      </c>
      <c r="J79" s="24" t="n">
        <v>0</v>
      </c>
      <c r="K79" s="24" t="n">
        <v>-0</v>
      </c>
      <c r="L79" s="24" t="n">
        <v>-0</v>
      </c>
      <c r="M79" s="6" t="s">
        <f>=I79+J79+K79+L79</f>
      </c>
      <c r="N79" s="22"/>
    </row>
    <row collapsed="false" customFormat="false" customHeight="false" hidden="false" ht="12.1" outlineLevel="0" r="80">
      <c r="A80" s="21" t="n">
        <v>44587</v>
      </c>
      <c r="B80" s="22" t="s">
        <v>384</v>
      </c>
      <c r="C80" s="22" t="s">
        <v>399</v>
      </c>
      <c r="D80" s="22" t="s">
        <v>384</v>
      </c>
      <c r="E80" s="22" t="s">
        <v>384</v>
      </c>
      <c r="F80" s="22" t="s">
        <v>19</v>
      </c>
      <c r="G80" s="23" t="n">
        <v>9</v>
      </c>
      <c r="H80" s="24" t="n">
        <v>34.9</v>
      </c>
      <c r="I80" s="24" t="n">
        <v>273.1</v>
      </c>
      <c r="J80" s="24" t="n">
        <v>0</v>
      </c>
      <c r="K80" s="24" t="n">
        <v>-0</v>
      </c>
      <c r="L80" s="24" t="n">
        <v>-0</v>
      </c>
      <c r="M80" s="6" t="s">
        <f>=I80+J80+K80+L80</f>
      </c>
      <c r="N80" s="22"/>
    </row>
    <row collapsed="false" customFormat="false" customHeight="false" hidden="false" ht="12.1" outlineLevel="0" r="81">
      <c r="A81" s="20" t="n">
        <v>44588.702777778</v>
      </c>
      <c r="B81" s="16" t="s">
        <v>322</v>
      </c>
      <c r="C81" s="16" t="s">
        <v>393</v>
      </c>
      <c r="D81" s="16" t="s">
        <v>314</v>
      </c>
      <c r="E81" s="16" t="s">
        <v>99</v>
      </c>
      <c r="F81" s="16" t="s">
        <v>19</v>
      </c>
      <c r="G81" s="7" t="n">
        <v>30</v>
      </c>
      <c r="H81" s="6" t="n">
        <v>18.133</v>
      </c>
      <c r="I81" s="6" t="n">
        <v>-543.39</v>
      </c>
      <c r="J81" s="6" t="n">
        <v>-0</v>
      </c>
      <c r="K81" s="6" t="n">
        <v>-0.38</v>
      </c>
      <c r="L81" s="6" t="n">
        <v>-0</v>
      </c>
      <c r="M81" s="6" t="s">
        <f>=I81+J81+K81+L81</f>
      </c>
      <c r="N81" s="16"/>
    </row>
    <row collapsed="false" customFormat="false" customHeight="false" hidden="false" ht="12.1" outlineLevel="0" r="82">
      <c r="A82" s="20" t="n">
        <v>44595.702777778</v>
      </c>
      <c r="B82" s="16" t="s">
        <v>21</v>
      </c>
      <c r="C82" s="16" t="s">
        <v>378</v>
      </c>
      <c r="D82" s="16" t="s">
        <v>314</v>
      </c>
      <c r="E82" s="16" t="s">
        <v>17</v>
      </c>
      <c r="F82" s="16" t="s">
        <v>19</v>
      </c>
      <c r="G82" s="7" t="n">
        <v>20</v>
      </c>
      <c r="H82" s="6" t="n">
        <v>239.8</v>
      </c>
      <c r="I82" s="6" t="n">
        <v>-4796</v>
      </c>
      <c r="J82" s="6" t="n">
        <v>-0</v>
      </c>
      <c r="K82" s="6" t="n">
        <v>-3.33</v>
      </c>
      <c r="L82" s="6" t="n">
        <v>-0</v>
      </c>
      <c r="M82" s="6" t="s">
        <f>=I82+J82+K82+L82</f>
      </c>
      <c r="N82" s="16"/>
    </row>
    <row collapsed="false" customFormat="false" customHeight="false" hidden="false" ht="12.1" outlineLevel="0" r="83">
      <c r="A83" s="21" t="n">
        <v>44613.431944444</v>
      </c>
      <c r="B83" s="22" t="s">
        <v>373</v>
      </c>
      <c r="C83" s="22" t="s">
        <v>119</v>
      </c>
      <c r="D83" s="22" t="s">
        <v>373</v>
      </c>
      <c r="E83" s="22" t="s">
        <v>373</v>
      </c>
      <c r="F83" s="22" t="s">
        <v>19</v>
      </c>
      <c r="G83" s="23" t="n">
        <v>1</v>
      </c>
      <c r="H83" s="24" t="n">
        <v>10000</v>
      </c>
      <c r="I83" s="24" t="n">
        <v>10000</v>
      </c>
      <c r="J83" s="24" t="n">
        <v>0</v>
      </c>
      <c r="K83" s="24" t="n">
        <v>-0</v>
      </c>
      <c r="L83" s="24" t="n">
        <v>-0</v>
      </c>
      <c r="M83" s="6" t="s">
        <f>=I83+J83+K83+L83</f>
      </c>
      <c r="N83" s="22"/>
    </row>
    <row collapsed="false" customFormat="false" customHeight="false" hidden="false" ht="12.1" outlineLevel="0" r="84">
      <c r="A84" s="20" t="n">
        <v>44614.431944444</v>
      </c>
      <c r="B84" s="16" t="s">
        <v>21</v>
      </c>
      <c r="C84" s="16" t="s">
        <v>378</v>
      </c>
      <c r="D84" s="16" t="s">
        <v>314</v>
      </c>
      <c r="E84" s="16" t="s">
        <v>17</v>
      </c>
      <c r="F84" s="16" t="s">
        <v>19</v>
      </c>
      <c r="G84" s="7" t="n">
        <v>30</v>
      </c>
      <c r="H84" s="6" t="n">
        <v>190.88</v>
      </c>
      <c r="I84" s="6" t="n">
        <v>-5726.4</v>
      </c>
      <c r="J84" s="6" t="n">
        <v>-0</v>
      </c>
      <c r="K84" s="6" t="n">
        <v>-3.97</v>
      </c>
      <c r="L84" s="6" t="n">
        <v>-0</v>
      </c>
      <c r="M84" s="6" t="s">
        <f>=I84+J84+K84+L84</f>
      </c>
      <c r="N84" s="16"/>
    </row>
    <row collapsed="false" customFormat="false" customHeight="false" hidden="false" ht="12.1" outlineLevel="0" r="85">
      <c r="A85" s="20" t="n">
        <v>44614.431944444</v>
      </c>
      <c r="B85" s="16" t="s">
        <v>36</v>
      </c>
      <c r="C85" s="16" t="s">
        <v>375</v>
      </c>
      <c r="D85" s="16" t="s">
        <v>314</v>
      </c>
      <c r="E85" s="16" t="s">
        <v>17</v>
      </c>
      <c r="F85" s="16" t="s">
        <v>19</v>
      </c>
      <c r="G85" s="7" t="n">
        <v>10</v>
      </c>
      <c r="H85" s="6" t="n">
        <v>237</v>
      </c>
      <c r="I85" s="6" t="n">
        <v>-2370</v>
      </c>
      <c r="J85" s="6" t="n">
        <v>-0</v>
      </c>
      <c r="K85" s="6" t="n">
        <v>-1.64</v>
      </c>
      <c r="L85" s="6" t="n">
        <v>-0</v>
      </c>
      <c r="M85" s="6" t="s">
        <f>=I85+J85+K85+L85</f>
      </c>
      <c r="N85" s="16"/>
    </row>
    <row collapsed="false" customFormat="false" customHeight="false" hidden="false" ht="12.1" outlineLevel="0" r="86">
      <c r="A86" s="20" t="n">
        <v>44614.431944444</v>
      </c>
      <c r="B86" s="16" t="s">
        <v>65</v>
      </c>
      <c r="C86" s="16" t="s">
        <v>400</v>
      </c>
      <c r="D86" s="16" t="s">
        <v>314</v>
      </c>
      <c r="E86" s="16" t="s">
        <v>17</v>
      </c>
      <c r="F86" s="16" t="s">
        <v>19</v>
      </c>
      <c r="G86" s="7" t="n">
        <v>5</v>
      </c>
      <c r="H86" s="6" t="n">
        <v>359</v>
      </c>
      <c r="I86" s="6" t="n">
        <v>-1795</v>
      </c>
      <c r="J86" s="6" t="n">
        <v>-0</v>
      </c>
      <c r="K86" s="6" t="n">
        <v>-1.25</v>
      </c>
      <c r="L86" s="6" t="n">
        <v>-0</v>
      </c>
      <c r="M86" s="6" t="s">
        <f>=I86+J86+K86+L86</f>
      </c>
      <c r="N86" s="16"/>
    </row>
    <row collapsed="false" customFormat="false" customHeight="false" hidden="false" ht="12.1" outlineLevel="0" r="87">
      <c r="A87" s="20" t="n">
        <v>44614.431944444</v>
      </c>
      <c r="B87" s="16" t="s">
        <v>325</v>
      </c>
      <c r="C87" s="16" t="s">
        <v>396</v>
      </c>
      <c r="D87" s="16" t="s">
        <v>314</v>
      </c>
      <c r="E87" s="16" t="s">
        <v>99</v>
      </c>
      <c r="F87" s="16" t="s">
        <v>19</v>
      </c>
      <c r="G87" s="7" t="n">
        <v>4</v>
      </c>
      <c r="H87" s="6" t="n">
        <v>62.17</v>
      </c>
      <c r="I87" s="6" t="n">
        <v>-248.68</v>
      </c>
      <c r="J87" s="6" t="n">
        <v>-0</v>
      </c>
      <c r="K87" s="6" t="n">
        <v>-0.17</v>
      </c>
      <c r="L87" s="6" t="n">
        <v>-0</v>
      </c>
      <c r="M87" s="6" t="s">
        <f>=I87+J87+K87+L87</f>
      </c>
      <c r="N87" s="16"/>
    </row>
    <row collapsed="false" customFormat="false" customHeight="false" hidden="false" ht="12.1" outlineLevel="0" r="88">
      <c r="A88" s="21" t="n">
        <v>44616</v>
      </c>
      <c r="B88" s="22" t="s">
        <v>384</v>
      </c>
      <c r="C88" s="22" t="s">
        <v>408</v>
      </c>
      <c r="D88" s="22" t="s">
        <v>384</v>
      </c>
      <c r="E88" s="22" t="s">
        <v>384</v>
      </c>
      <c r="F88" s="22" t="s">
        <v>19</v>
      </c>
      <c r="G88" s="23" t="n">
        <v>9</v>
      </c>
      <c r="H88" s="24" t="n">
        <v>4.46</v>
      </c>
      <c r="I88" s="24" t="n">
        <v>35.14</v>
      </c>
      <c r="J88" s="24" t="n">
        <v>0</v>
      </c>
      <c r="K88" s="24" t="n">
        <v>-0</v>
      </c>
      <c r="L88" s="24" t="n">
        <v>-0</v>
      </c>
      <c r="M88" s="6" t="s">
        <f>=I88+J88+K88+L88</f>
      </c>
      <c r="N88" s="22"/>
    </row>
    <row collapsed="false" customFormat="false" customHeight="false" hidden="false" ht="12.1" outlineLevel="0" r="89">
      <c r="A89" s="21" t="n">
        <v>44616.803472222</v>
      </c>
      <c r="B89" s="22" t="s">
        <v>403</v>
      </c>
      <c r="C89" s="22" t="s">
        <v>404</v>
      </c>
      <c r="D89" s="22" t="s">
        <v>384</v>
      </c>
      <c r="E89" s="22" t="s">
        <v>384</v>
      </c>
      <c r="F89" s="22" t="s">
        <v>19</v>
      </c>
      <c r="G89" s="23" t="n">
        <v>9178</v>
      </c>
      <c r="H89" s="24" t="n">
        <v>1</v>
      </c>
      <c r="I89" s="24" t="n">
        <v>9178</v>
      </c>
      <c r="J89" s="24" t="n">
        <v>0</v>
      </c>
      <c r="K89" s="24" t="n">
        <v>-0</v>
      </c>
      <c r="L89" s="24" t="n">
        <v>-0</v>
      </c>
      <c r="M89" s="6" t="s">
        <f>=I89+J89+K89+L89</f>
      </c>
      <c r="N89" s="22" t="s">
        <v>405</v>
      </c>
    </row>
    <row collapsed="false" customFormat="false" customHeight="false" hidden="false" ht="12.1" outlineLevel="0" r="90">
      <c r="A90" s="21" t="n">
        <v>44647</v>
      </c>
      <c r="B90" s="22" t="s">
        <v>384</v>
      </c>
      <c r="C90" s="22" t="s">
        <v>408</v>
      </c>
      <c r="D90" s="22" t="s">
        <v>384</v>
      </c>
      <c r="E90" s="22" t="s">
        <v>384</v>
      </c>
      <c r="F90" s="22" t="s">
        <v>19</v>
      </c>
      <c r="G90" s="23" t="n">
        <v>9</v>
      </c>
      <c r="H90" s="24" t="n">
        <v>4.46</v>
      </c>
      <c r="I90" s="24" t="n">
        <v>35.14</v>
      </c>
      <c r="J90" s="24" t="n">
        <v>0</v>
      </c>
      <c r="K90" s="24" t="n">
        <v>-0</v>
      </c>
      <c r="L90" s="24" t="n">
        <v>-0</v>
      </c>
      <c r="M90" s="6" t="s">
        <f>=I90+J90+K90+L90</f>
      </c>
      <c r="N90" s="22"/>
    </row>
    <row collapsed="false" customFormat="false" customHeight="false" hidden="false" ht="12.1" outlineLevel="0" r="91">
      <c r="A91" s="21" t="n">
        <v>44664</v>
      </c>
      <c r="B91" s="22" t="s">
        <v>384</v>
      </c>
      <c r="C91" s="22" t="s">
        <v>389</v>
      </c>
      <c r="D91" s="22" t="s">
        <v>384</v>
      </c>
      <c r="E91" s="22" t="s">
        <v>384</v>
      </c>
      <c r="F91" s="22" t="s">
        <v>19</v>
      </c>
      <c r="G91" s="23" t="n">
        <v>5</v>
      </c>
      <c r="H91" s="24" t="n">
        <v>29.92</v>
      </c>
      <c r="I91" s="24" t="n">
        <v>129.6</v>
      </c>
      <c r="J91" s="24" t="n">
        <v>0</v>
      </c>
      <c r="K91" s="24" t="n">
        <v>-0</v>
      </c>
      <c r="L91" s="24" t="n">
        <v>-0</v>
      </c>
      <c r="M91" s="6" t="s">
        <f>=I91+J91+K91+L91</f>
      </c>
      <c r="N91" s="22"/>
    </row>
    <row collapsed="false" customFormat="false" customHeight="false" hidden="false" ht="12.1" outlineLevel="0" r="92">
      <c r="A92" s="25" t="n">
        <v>44673.5</v>
      </c>
      <c r="B92" s="26" t="s">
        <v>318</v>
      </c>
      <c r="C92" s="26" t="s">
        <v>379</v>
      </c>
      <c r="D92" s="26" t="s">
        <v>330</v>
      </c>
      <c r="E92" s="26" t="s">
        <v>99</v>
      </c>
      <c r="F92" s="26" t="s">
        <v>19</v>
      </c>
      <c r="G92" s="27" t="n">
        <v>-1</v>
      </c>
      <c r="H92" s="28" t="n">
        <v>0.01</v>
      </c>
      <c r="I92" s="28" t="n">
        <v>0.01</v>
      </c>
      <c r="J92" s="28" t="n">
        <v>0</v>
      </c>
      <c r="K92" s="28" t="n">
        <v>-0</v>
      </c>
      <c r="L92" s="28" t="n">
        <v>-0</v>
      </c>
      <c r="M92" s="6" t="s">
        <f>=I92+J92+K92+L92</f>
      </c>
      <c r="N92" s="26"/>
    </row>
    <row collapsed="false" customFormat="false" customHeight="false" hidden="false" ht="12.1" outlineLevel="0" r="93">
      <c r="A93" s="25" t="n">
        <v>44673.5</v>
      </c>
      <c r="B93" s="26" t="s">
        <v>325</v>
      </c>
      <c r="C93" s="26" t="s">
        <v>396</v>
      </c>
      <c r="D93" s="26" t="s">
        <v>330</v>
      </c>
      <c r="E93" s="26" t="s">
        <v>99</v>
      </c>
      <c r="F93" s="26" t="s">
        <v>19</v>
      </c>
      <c r="G93" s="27" t="n">
        <v>-210</v>
      </c>
      <c r="H93" s="28" t="n">
        <v>0.01</v>
      </c>
      <c r="I93" s="28" t="n">
        <v>0.01</v>
      </c>
      <c r="J93" s="28" t="n">
        <v>0</v>
      </c>
      <c r="K93" s="28" t="n">
        <v>-0</v>
      </c>
      <c r="L93" s="28" t="n">
        <v>-0</v>
      </c>
      <c r="M93" s="6" t="s">
        <f>=I93+J93+K93+L93</f>
      </c>
      <c r="N93" s="26"/>
    </row>
    <row collapsed="false" customFormat="false" customHeight="false" hidden="false" ht="12.1" outlineLevel="0" r="94">
      <c r="A94" s="25" t="n">
        <v>44673.5</v>
      </c>
      <c r="B94" s="26" t="s">
        <v>321</v>
      </c>
      <c r="C94" s="26" t="s">
        <v>392</v>
      </c>
      <c r="D94" s="26" t="s">
        <v>330</v>
      </c>
      <c r="E94" s="26" t="s">
        <v>99</v>
      </c>
      <c r="F94" s="26" t="s">
        <v>19</v>
      </c>
      <c r="G94" s="27" t="n">
        <v>-70</v>
      </c>
      <c r="H94" s="28" t="n">
        <v>0.01</v>
      </c>
      <c r="I94" s="28" t="n">
        <v>0.01</v>
      </c>
      <c r="J94" s="28" t="n">
        <v>0</v>
      </c>
      <c r="K94" s="28" t="n">
        <v>-0</v>
      </c>
      <c r="L94" s="28" t="n">
        <v>-0</v>
      </c>
      <c r="M94" s="6" t="s">
        <f>=I94+J94+K94+L94</f>
      </c>
      <c r="N94" s="26"/>
    </row>
    <row collapsed="false" customFormat="false" customHeight="false" hidden="false" ht="12.1" outlineLevel="0" r="95">
      <c r="A95" s="21" t="n">
        <v>44677</v>
      </c>
      <c r="B95" s="22" t="s">
        <v>384</v>
      </c>
      <c r="C95" s="22" t="s">
        <v>406</v>
      </c>
      <c r="D95" s="22" t="s">
        <v>384</v>
      </c>
      <c r="E95" s="22" t="s">
        <v>384</v>
      </c>
      <c r="F95" s="22" t="s">
        <v>19</v>
      </c>
      <c r="G95" s="23" t="n">
        <v>10</v>
      </c>
      <c r="H95" s="24" t="n">
        <v>32.66</v>
      </c>
      <c r="I95" s="24" t="n">
        <v>284.6</v>
      </c>
      <c r="J95" s="24" t="n">
        <v>0</v>
      </c>
      <c r="K95" s="24" t="n">
        <v>-0</v>
      </c>
      <c r="L95" s="24" t="n">
        <v>-0</v>
      </c>
      <c r="M95" s="6" t="s">
        <f>=I95+J95+K95+L95</f>
      </c>
      <c r="N95" s="22"/>
    </row>
    <row collapsed="false" customFormat="false" customHeight="false" hidden="false" ht="12.1" outlineLevel="0" r="96">
      <c r="A96" s="21" t="n">
        <v>44678</v>
      </c>
      <c r="B96" s="22" t="s">
        <v>384</v>
      </c>
      <c r="C96" s="22" t="s">
        <v>408</v>
      </c>
      <c r="D96" s="22" t="s">
        <v>384</v>
      </c>
      <c r="E96" s="22" t="s">
        <v>384</v>
      </c>
      <c r="F96" s="22" t="s">
        <v>19</v>
      </c>
      <c r="G96" s="23" t="n">
        <v>9</v>
      </c>
      <c r="H96" s="24" t="n">
        <v>4.46</v>
      </c>
      <c r="I96" s="24" t="n">
        <v>35.14</v>
      </c>
      <c r="J96" s="24" t="n">
        <v>0</v>
      </c>
      <c r="K96" s="24" t="n">
        <v>-0</v>
      </c>
      <c r="L96" s="24" t="n">
        <v>-0</v>
      </c>
      <c r="M96" s="6" t="s">
        <f>=I96+J96+K96+L96</f>
      </c>
      <c r="N96" s="22"/>
    </row>
    <row collapsed="false" customFormat="false" customHeight="false" hidden="false" ht="12.1" outlineLevel="0" r="97">
      <c r="A97" s="21" t="n">
        <v>44699</v>
      </c>
      <c r="B97" s="22" t="s">
        <v>384</v>
      </c>
      <c r="C97" s="22" t="s">
        <v>398</v>
      </c>
      <c r="D97" s="22" t="s">
        <v>384</v>
      </c>
      <c r="E97" s="22" t="s">
        <v>384</v>
      </c>
      <c r="F97" s="22" t="s">
        <v>19</v>
      </c>
      <c r="G97" s="23" t="n">
        <v>9</v>
      </c>
      <c r="H97" s="24" t="n">
        <v>32.31</v>
      </c>
      <c r="I97" s="24" t="n">
        <v>253.79</v>
      </c>
      <c r="J97" s="24" t="n">
        <v>0</v>
      </c>
      <c r="K97" s="24" t="n">
        <v>-0</v>
      </c>
      <c r="L97" s="24" t="n">
        <v>-0</v>
      </c>
      <c r="M97" s="6" t="s">
        <f>=I97+J97+K97+L97</f>
      </c>
      <c r="N97" s="22"/>
    </row>
    <row collapsed="false" customFormat="false" customHeight="false" hidden="false" ht="12.1" outlineLevel="0" r="98">
      <c r="A98" s="21" t="n">
        <v>44709</v>
      </c>
      <c r="B98" s="22" t="s">
        <v>384</v>
      </c>
      <c r="C98" s="22" t="s">
        <v>408</v>
      </c>
      <c r="D98" s="22" t="s">
        <v>384</v>
      </c>
      <c r="E98" s="22" t="s">
        <v>384</v>
      </c>
      <c r="F98" s="22" t="s">
        <v>19</v>
      </c>
      <c r="G98" s="23" t="n">
        <v>9</v>
      </c>
      <c r="H98" s="24" t="n">
        <v>4.46</v>
      </c>
      <c r="I98" s="24" t="n">
        <v>34.14</v>
      </c>
      <c r="J98" s="24" t="n">
        <v>0</v>
      </c>
      <c r="K98" s="24" t="n">
        <v>-0</v>
      </c>
      <c r="L98" s="24" t="n">
        <v>-0</v>
      </c>
      <c r="M98" s="6" t="s">
        <f>=I98+J98+K98+L98</f>
      </c>
      <c r="N98" s="22"/>
    </row>
    <row collapsed="false" customFormat="false" customHeight="false" hidden="false" ht="12.1" outlineLevel="0" r="99">
      <c r="A99" s="21" t="n">
        <v>44720</v>
      </c>
      <c r="B99" s="22" t="s">
        <v>384</v>
      </c>
      <c r="C99" s="22" t="s">
        <v>390</v>
      </c>
      <c r="D99" s="22" t="s">
        <v>384</v>
      </c>
      <c r="E99" s="22" t="s">
        <v>384</v>
      </c>
      <c r="F99" s="22" t="s">
        <v>19</v>
      </c>
      <c r="G99" s="23" t="n">
        <v>7</v>
      </c>
      <c r="H99" s="24" t="n">
        <v>36.9</v>
      </c>
      <c r="I99" s="24" t="n">
        <v>225.3</v>
      </c>
      <c r="J99" s="24" t="n">
        <v>0</v>
      </c>
      <c r="K99" s="24" t="n">
        <v>-0</v>
      </c>
      <c r="L99" s="24" t="n">
        <v>-0</v>
      </c>
      <c r="M99" s="6" t="s">
        <f>=I99+J99+K99+L99</f>
      </c>
      <c r="N99" s="22"/>
    </row>
    <row collapsed="false" customFormat="false" customHeight="false" hidden="false" ht="12.1" outlineLevel="0" r="100">
      <c r="A100" s="21" t="n">
        <v>44740</v>
      </c>
      <c r="B100" s="22" t="s">
        <v>384</v>
      </c>
      <c r="C100" s="22" t="s">
        <v>408</v>
      </c>
      <c r="D100" s="22" t="s">
        <v>384</v>
      </c>
      <c r="E100" s="22" t="s">
        <v>384</v>
      </c>
      <c r="F100" s="22" t="s">
        <v>19</v>
      </c>
      <c r="G100" s="23" t="n">
        <v>9</v>
      </c>
      <c r="H100" s="24" t="n">
        <v>4.46</v>
      </c>
      <c r="I100" s="24" t="n">
        <v>35.14</v>
      </c>
      <c r="J100" s="24" t="n">
        <v>0</v>
      </c>
      <c r="K100" s="24" t="n">
        <v>-0</v>
      </c>
      <c r="L100" s="24" t="n">
        <v>-0</v>
      </c>
      <c r="M100" s="6" t="s">
        <f>=I100+J100+K100+L100</f>
      </c>
      <c r="N100" s="22"/>
    </row>
    <row collapsed="false" customFormat="false" customHeight="false" hidden="false" ht="12.1" outlineLevel="0" r="101">
      <c r="A101" s="21" t="n">
        <v>44748</v>
      </c>
      <c r="B101" s="22" t="s">
        <v>384</v>
      </c>
      <c r="C101" s="22" t="s">
        <v>388</v>
      </c>
      <c r="D101" s="22" t="s">
        <v>384</v>
      </c>
      <c r="E101" s="22" t="s">
        <v>384</v>
      </c>
      <c r="F101" s="22" t="s">
        <v>19</v>
      </c>
      <c r="G101" s="23" t="n">
        <v>15</v>
      </c>
      <c r="H101" s="24" t="n">
        <v>16.14</v>
      </c>
      <c r="I101" s="24" t="n">
        <v>211.1</v>
      </c>
      <c r="J101" s="24" t="n">
        <v>0</v>
      </c>
      <c r="K101" s="24" t="n">
        <v>-0</v>
      </c>
      <c r="L101" s="24" t="n">
        <v>-0</v>
      </c>
      <c r="M101" s="6" t="s">
        <f>=I101+J101+K101+L101</f>
      </c>
      <c r="N101" s="22"/>
    </row>
    <row collapsed="false" customFormat="false" customHeight="false" hidden="false" ht="12.1" outlineLevel="0" r="102">
      <c r="A102" s="21" t="n">
        <v>44748</v>
      </c>
      <c r="B102" s="22" t="s">
        <v>384</v>
      </c>
      <c r="C102" s="22" t="s">
        <v>402</v>
      </c>
      <c r="D102" s="22" t="s">
        <v>384</v>
      </c>
      <c r="E102" s="22" t="s">
        <v>384</v>
      </c>
      <c r="F102" s="22" t="s">
        <v>19</v>
      </c>
      <c r="G102" s="23" t="n">
        <v>10</v>
      </c>
      <c r="H102" s="24" t="n">
        <v>16.14</v>
      </c>
      <c r="I102" s="24" t="n">
        <v>140.4</v>
      </c>
      <c r="J102" s="24" t="n">
        <v>0</v>
      </c>
      <c r="K102" s="24" t="n">
        <v>-0</v>
      </c>
      <c r="L102" s="24" t="n">
        <v>-0</v>
      </c>
      <c r="M102" s="6" t="s">
        <f>=I102+J102+K102+L102</f>
      </c>
      <c r="N102" s="22"/>
    </row>
    <row collapsed="false" customFormat="false" customHeight="false" hidden="false" ht="12.1" outlineLevel="0" r="103">
      <c r="A103" s="21" t="n">
        <v>44754</v>
      </c>
      <c r="B103" s="22" t="s">
        <v>384</v>
      </c>
      <c r="C103" s="22" t="s">
        <v>385</v>
      </c>
      <c r="D103" s="22" t="s">
        <v>384</v>
      </c>
      <c r="E103" s="22" t="s">
        <v>384</v>
      </c>
      <c r="F103" s="22" t="s">
        <v>19</v>
      </c>
      <c r="G103" s="23" t="n">
        <v>40</v>
      </c>
      <c r="H103" s="24" t="n">
        <v>33.85</v>
      </c>
      <c r="I103" s="24" t="n">
        <v>1186</v>
      </c>
      <c r="J103" s="24" t="n">
        <v>0</v>
      </c>
      <c r="K103" s="24" t="n">
        <v>-0</v>
      </c>
      <c r="L103" s="24" t="n">
        <v>-0</v>
      </c>
      <c r="M103" s="6" t="s">
        <f>=I103+J103+K103+L103</f>
      </c>
      <c r="N103" s="22"/>
    </row>
    <row collapsed="false" customFormat="false" customHeight="false" hidden="false" ht="12.1" outlineLevel="0" r="104">
      <c r="A104" s="21" t="n">
        <v>44769</v>
      </c>
      <c r="B104" s="22" t="s">
        <v>384</v>
      </c>
      <c r="C104" s="22" t="s">
        <v>399</v>
      </c>
      <c r="D104" s="22" t="s">
        <v>384</v>
      </c>
      <c r="E104" s="22" t="s">
        <v>384</v>
      </c>
      <c r="F104" s="22" t="s">
        <v>19</v>
      </c>
      <c r="G104" s="23" t="n">
        <v>9</v>
      </c>
      <c r="H104" s="24" t="n">
        <v>34.9</v>
      </c>
      <c r="I104" s="24" t="n">
        <v>273.1</v>
      </c>
      <c r="J104" s="24" t="n">
        <v>0</v>
      </c>
      <c r="K104" s="24" t="n">
        <v>-0</v>
      </c>
      <c r="L104" s="24" t="n">
        <v>-0</v>
      </c>
      <c r="M104" s="6" t="s">
        <f>=I104+J104+K104+L104</f>
      </c>
      <c r="N104" s="22"/>
    </row>
    <row collapsed="false" customFormat="false" customHeight="false" hidden="false" ht="12.1" outlineLevel="0" r="105">
      <c r="A105" s="21" t="n">
        <v>44771</v>
      </c>
      <c r="B105" s="22" t="s">
        <v>384</v>
      </c>
      <c r="C105" s="22" t="s">
        <v>408</v>
      </c>
      <c r="D105" s="22" t="s">
        <v>384</v>
      </c>
      <c r="E105" s="22" t="s">
        <v>384</v>
      </c>
      <c r="F105" s="22" t="s">
        <v>19</v>
      </c>
      <c r="G105" s="23" t="n">
        <v>9</v>
      </c>
      <c r="H105" s="24" t="n">
        <v>4.46</v>
      </c>
      <c r="I105" s="24" t="n">
        <v>35.14</v>
      </c>
      <c r="J105" s="24" t="n">
        <v>0</v>
      </c>
      <c r="K105" s="24" t="n">
        <v>-0</v>
      </c>
      <c r="L105" s="24" t="n">
        <v>-0</v>
      </c>
      <c r="M105" s="6" t="s">
        <f>=I105+J105+K105+L105</f>
      </c>
      <c r="N105" s="22"/>
    </row>
    <row collapsed="false" customFormat="false" customHeight="false" hidden="false" ht="12.1" outlineLevel="0" r="106">
      <c r="A106" s="21" t="n">
        <v>44802</v>
      </c>
      <c r="B106" s="22" t="s">
        <v>384</v>
      </c>
      <c r="C106" s="22" t="s">
        <v>408</v>
      </c>
      <c r="D106" s="22" t="s">
        <v>384</v>
      </c>
      <c r="E106" s="22" t="s">
        <v>384</v>
      </c>
      <c r="F106" s="22" t="s">
        <v>19</v>
      </c>
      <c r="G106" s="23" t="n">
        <v>9</v>
      </c>
      <c r="H106" s="24" t="n">
        <v>4.46</v>
      </c>
      <c r="I106" s="24" t="n">
        <v>34.14</v>
      </c>
      <c r="J106" s="24" t="n">
        <v>0</v>
      </c>
      <c r="K106" s="24" t="n">
        <v>-0</v>
      </c>
      <c r="L106" s="24" t="n">
        <v>-0</v>
      </c>
      <c r="M106" s="6" t="s">
        <f>=I106+J106+K106+L106</f>
      </c>
      <c r="N106" s="22"/>
    </row>
    <row collapsed="false" customFormat="false" customHeight="false" hidden="false" ht="12.1" outlineLevel="0" r="107">
      <c r="A107" s="20" t="n">
        <v>44816.320138889</v>
      </c>
      <c r="B107" s="16" t="s">
        <v>21</v>
      </c>
      <c r="C107" s="16" t="s">
        <v>378</v>
      </c>
      <c r="D107" s="16" t="s">
        <v>314</v>
      </c>
      <c r="E107" s="16" t="s">
        <v>17</v>
      </c>
      <c r="F107" s="16" t="s">
        <v>19</v>
      </c>
      <c r="G107" s="7" t="n">
        <v>50</v>
      </c>
      <c r="H107" s="6" t="n">
        <v>132.48</v>
      </c>
      <c r="I107" s="6" t="n">
        <v>-6624</v>
      </c>
      <c r="J107" s="6" t="n">
        <v>-0</v>
      </c>
      <c r="K107" s="6" t="n">
        <v>-4.58</v>
      </c>
      <c r="L107" s="6" t="n">
        <v>-0</v>
      </c>
      <c r="M107" s="6" t="s">
        <f>=I107+J107+K107+L107</f>
      </c>
      <c r="N107" s="16"/>
    </row>
    <row collapsed="false" customFormat="false" customHeight="false" hidden="false" ht="12.1" outlineLevel="0" r="108">
      <c r="A108" s="20" t="n">
        <v>44823.327083333</v>
      </c>
      <c r="B108" s="16" t="s">
        <v>36</v>
      </c>
      <c r="C108" s="16" t="s">
        <v>375</v>
      </c>
      <c r="D108" s="16" t="s">
        <v>314</v>
      </c>
      <c r="E108" s="16" t="s">
        <v>17</v>
      </c>
      <c r="F108" s="16" t="s">
        <v>19</v>
      </c>
      <c r="G108" s="7" t="n">
        <v>20</v>
      </c>
      <c r="H108" s="6" t="n">
        <v>235.85</v>
      </c>
      <c r="I108" s="6" t="n">
        <v>-4717</v>
      </c>
      <c r="J108" s="6" t="n">
        <v>-0</v>
      </c>
      <c r="K108" s="6" t="n">
        <v>-3.27</v>
      </c>
      <c r="L108" s="6" t="n">
        <v>-0</v>
      </c>
      <c r="M108" s="6" t="s">
        <f>=I108+J108+K108+L108</f>
      </c>
      <c r="N108" s="16"/>
    </row>
    <row collapsed="false" customFormat="false" customHeight="false" hidden="false" ht="12.1" outlineLevel="0" r="109">
      <c r="A109" s="20" t="n">
        <v>44823.327777778</v>
      </c>
      <c r="B109" s="16" t="s">
        <v>30</v>
      </c>
      <c r="C109" s="16" t="s">
        <v>376</v>
      </c>
      <c r="D109" s="16" t="s">
        <v>314</v>
      </c>
      <c r="E109" s="16" t="s">
        <v>17</v>
      </c>
      <c r="F109" s="16" t="s">
        <v>19</v>
      </c>
      <c r="G109" s="7" t="n">
        <v>1</v>
      </c>
      <c r="H109" s="6" t="n">
        <v>438</v>
      </c>
      <c r="I109" s="6" t="n">
        <v>-438</v>
      </c>
      <c r="J109" s="6" t="n">
        <v>-0</v>
      </c>
      <c r="K109" s="6" t="n">
        <v>-0.3</v>
      </c>
      <c r="L109" s="6" t="n">
        <v>-0</v>
      </c>
      <c r="M109" s="6" t="s">
        <f>=I109+J109+K109+L109</f>
      </c>
      <c r="N109" s="16"/>
    </row>
    <row collapsed="false" customFormat="false" customHeight="false" hidden="false" ht="12.1" outlineLevel="0" r="110">
      <c r="A110" s="21" t="n">
        <v>44833</v>
      </c>
      <c r="B110" s="22" t="s">
        <v>384</v>
      </c>
      <c r="C110" s="22" t="s">
        <v>408</v>
      </c>
      <c r="D110" s="22" t="s">
        <v>384</v>
      </c>
      <c r="E110" s="22" t="s">
        <v>384</v>
      </c>
      <c r="F110" s="22" t="s">
        <v>19</v>
      </c>
      <c r="G110" s="23" t="n">
        <v>9</v>
      </c>
      <c r="H110" s="24" t="n">
        <v>4.46</v>
      </c>
      <c r="I110" s="24" t="n">
        <v>35.14</v>
      </c>
      <c r="J110" s="24" t="n">
        <v>0</v>
      </c>
      <c r="K110" s="24" t="n">
        <v>-0</v>
      </c>
      <c r="L110" s="24" t="n">
        <v>-0</v>
      </c>
      <c r="M110" s="6" t="s">
        <f>=I110+J110+K110+L110</f>
      </c>
      <c r="N110" s="22"/>
    </row>
    <row collapsed="false" customFormat="false" customHeight="false" hidden="false" ht="12.1" outlineLevel="0" r="111">
      <c r="A111" s="20" t="n">
        <v>44838.328472222</v>
      </c>
      <c r="B111" s="16" t="s">
        <v>30</v>
      </c>
      <c r="C111" s="16" t="s">
        <v>376</v>
      </c>
      <c r="D111" s="16" t="s">
        <v>314</v>
      </c>
      <c r="E111" s="16" t="s">
        <v>17</v>
      </c>
      <c r="F111" s="16" t="s">
        <v>19</v>
      </c>
      <c r="G111" s="7" t="n">
        <v>1</v>
      </c>
      <c r="H111" s="6" t="n">
        <v>399.6</v>
      </c>
      <c r="I111" s="6" t="n">
        <v>-399.6</v>
      </c>
      <c r="J111" s="6" t="n">
        <v>-0</v>
      </c>
      <c r="K111" s="6" t="n">
        <v>-0.28</v>
      </c>
      <c r="L111" s="6" t="n">
        <v>-0</v>
      </c>
      <c r="M111" s="6" t="s">
        <f>=I111+J111+K111+L111</f>
      </c>
      <c r="N111" s="16"/>
    </row>
    <row collapsed="false" customFormat="false" customHeight="false" hidden="false" ht="12.1" outlineLevel="0" r="112">
      <c r="A112" s="21" t="n">
        <v>44841</v>
      </c>
      <c r="B112" s="22" t="s">
        <v>384</v>
      </c>
      <c r="C112" s="22" t="s">
        <v>388</v>
      </c>
      <c r="D112" s="22" t="s">
        <v>384</v>
      </c>
      <c r="E112" s="22" t="s">
        <v>384</v>
      </c>
      <c r="F112" s="22" t="s">
        <v>19</v>
      </c>
      <c r="G112" s="23" t="n">
        <v>17</v>
      </c>
      <c r="H112" s="24" t="n">
        <v>32.71</v>
      </c>
      <c r="I112" s="24" t="n">
        <v>484.07</v>
      </c>
      <c r="J112" s="24" t="n">
        <v>0</v>
      </c>
      <c r="K112" s="24" t="n">
        <v>-0</v>
      </c>
      <c r="L112" s="24" t="n">
        <v>-0</v>
      </c>
      <c r="M112" s="6" t="s">
        <f>=I112+J112+K112+L112</f>
      </c>
      <c r="N112" s="22"/>
    </row>
    <row collapsed="false" customFormat="false" customHeight="false" hidden="false" ht="12.1" outlineLevel="0" r="113">
      <c r="A113" s="21" t="n">
        <v>44841</v>
      </c>
      <c r="B113" s="22" t="s">
        <v>384</v>
      </c>
      <c r="C113" s="22" t="s">
        <v>402</v>
      </c>
      <c r="D113" s="22" t="s">
        <v>384</v>
      </c>
      <c r="E113" s="22" t="s">
        <v>384</v>
      </c>
      <c r="F113" s="22" t="s">
        <v>19</v>
      </c>
      <c r="G113" s="23" t="n">
        <v>10</v>
      </c>
      <c r="H113" s="24" t="n">
        <v>32.71</v>
      </c>
      <c r="I113" s="24" t="n">
        <v>284.1</v>
      </c>
      <c r="J113" s="24" t="n">
        <v>0</v>
      </c>
      <c r="K113" s="24" t="n">
        <v>-0</v>
      </c>
      <c r="L113" s="24" t="n">
        <v>-0</v>
      </c>
      <c r="M113" s="6" t="s">
        <f>=I113+J113+K113+L113</f>
      </c>
      <c r="N113" s="22"/>
    </row>
    <row collapsed="false" customFormat="false" customHeight="false" hidden="false" ht="12.1" outlineLevel="0" r="114">
      <c r="A114" s="21" t="n">
        <v>44846</v>
      </c>
      <c r="B114" s="22" t="s">
        <v>384</v>
      </c>
      <c r="C114" s="22" t="s">
        <v>389</v>
      </c>
      <c r="D114" s="22" t="s">
        <v>384</v>
      </c>
      <c r="E114" s="22" t="s">
        <v>384</v>
      </c>
      <c r="F114" s="22" t="s">
        <v>19</v>
      </c>
      <c r="G114" s="23" t="n">
        <v>5</v>
      </c>
      <c r="H114" s="24" t="n">
        <v>29.92</v>
      </c>
      <c r="I114" s="24" t="n">
        <v>130.6</v>
      </c>
      <c r="J114" s="24" t="n">
        <v>0</v>
      </c>
      <c r="K114" s="24" t="n">
        <v>-0</v>
      </c>
      <c r="L114" s="24" t="n">
        <v>-0</v>
      </c>
      <c r="M114" s="6" t="s">
        <f>=I114+J114+K114+L114</f>
      </c>
      <c r="N114" s="22"/>
    </row>
    <row collapsed="false" customFormat="false" customHeight="false" hidden="false" ht="12.1" outlineLevel="0" r="115">
      <c r="A115" s="21" t="n">
        <v>44859</v>
      </c>
      <c r="B115" s="22" t="s">
        <v>384</v>
      </c>
      <c r="C115" s="22" t="s">
        <v>406</v>
      </c>
      <c r="D115" s="22" t="s">
        <v>384</v>
      </c>
      <c r="E115" s="22" t="s">
        <v>384</v>
      </c>
      <c r="F115" s="22" t="s">
        <v>19</v>
      </c>
      <c r="G115" s="23" t="n">
        <v>10</v>
      </c>
      <c r="H115" s="24" t="n">
        <v>32.66</v>
      </c>
      <c r="I115" s="24" t="n">
        <v>283.6</v>
      </c>
      <c r="J115" s="24" t="n">
        <v>0</v>
      </c>
      <c r="K115" s="24" t="n">
        <v>-0</v>
      </c>
      <c r="L115" s="24" t="n">
        <v>-0</v>
      </c>
      <c r="M115" s="6" t="s">
        <f>=I115+J115+K115+L115</f>
      </c>
      <c r="N115" s="22"/>
    </row>
    <row collapsed="false" customFormat="false" customHeight="false" hidden="false" ht="12.1" outlineLevel="0" r="116">
      <c r="A116" s="21" t="n">
        <v>44864</v>
      </c>
      <c r="B116" s="22" t="s">
        <v>384</v>
      </c>
      <c r="C116" s="22" t="s">
        <v>408</v>
      </c>
      <c r="D116" s="22" t="s">
        <v>384</v>
      </c>
      <c r="E116" s="22" t="s">
        <v>384</v>
      </c>
      <c r="F116" s="22" t="s">
        <v>19</v>
      </c>
      <c r="G116" s="23" t="n">
        <v>9</v>
      </c>
      <c r="H116" s="24" t="n">
        <v>4.46</v>
      </c>
      <c r="I116" s="24" t="n">
        <v>35.14</v>
      </c>
      <c r="J116" s="24" t="n">
        <v>0</v>
      </c>
      <c r="K116" s="24" t="n">
        <v>-0</v>
      </c>
      <c r="L116" s="24" t="n">
        <v>-0</v>
      </c>
      <c r="M116" s="6" t="s">
        <f>=I116+J116+K116+L116</f>
      </c>
      <c r="N116" s="22"/>
    </row>
    <row collapsed="false" customFormat="false" customHeight="false" hidden="false" ht="12.1" outlineLevel="0" r="117">
      <c r="A117" s="21" t="n">
        <v>44881</v>
      </c>
      <c r="B117" s="22" t="s">
        <v>384</v>
      </c>
      <c r="C117" s="22" t="s">
        <v>398</v>
      </c>
      <c r="D117" s="22" t="s">
        <v>384</v>
      </c>
      <c r="E117" s="22" t="s">
        <v>384</v>
      </c>
      <c r="F117" s="22" t="s">
        <v>19</v>
      </c>
      <c r="G117" s="23" t="n">
        <v>9</v>
      </c>
      <c r="H117" s="24" t="n">
        <v>63.23</v>
      </c>
      <c r="I117" s="24" t="n">
        <v>495.07</v>
      </c>
      <c r="J117" s="24" t="n">
        <v>0</v>
      </c>
      <c r="K117" s="24" t="n">
        <v>-0</v>
      </c>
      <c r="L117" s="24" t="n">
        <v>-0</v>
      </c>
      <c r="M117" s="6" t="s">
        <f>=I117+J117+K117+L117</f>
      </c>
      <c r="N117" s="22"/>
    </row>
    <row collapsed="false" customFormat="false" customHeight="false" hidden="false" ht="12.1" outlineLevel="0" r="118">
      <c r="A118" s="21" t="n">
        <v>44881</v>
      </c>
      <c r="B118" s="22" t="s">
        <v>409</v>
      </c>
      <c r="C118" s="22" t="s">
        <v>412</v>
      </c>
      <c r="D118" s="22" t="s">
        <v>409</v>
      </c>
      <c r="E118" s="22" t="s">
        <v>409</v>
      </c>
      <c r="F118" s="22" t="s">
        <v>19</v>
      </c>
      <c r="G118" s="23" t="n">
        <v>9</v>
      </c>
      <c r="H118" s="24" t="n">
        <v>1000</v>
      </c>
      <c r="I118" s="24" t="n">
        <v>9000</v>
      </c>
      <c r="J118" s="24" t="n">
        <v>0</v>
      </c>
      <c r="K118" s="24" t="n">
        <v>-0</v>
      </c>
      <c r="L118" s="24" t="n">
        <v>-0</v>
      </c>
      <c r="M118" s="6" t="s">
        <f>=I118+J118+K118+L118</f>
      </c>
      <c r="N118" s="22"/>
    </row>
    <row collapsed="false" customFormat="false" customHeight="false" hidden="false" ht="12.1" outlineLevel="0" r="119">
      <c r="A119" s="21" t="n">
        <v>44895</v>
      </c>
      <c r="B119" s="22" t="s">
        <v>384</v>
      </c>
      <c r="C119" s="22" t="s">
        <v>408</v>
      </c>
      <c r="D119" s="22" t="s">
        <v>384</v>
      </c>
      <c r="E119" s="22" t="s">
        <v>384</v>
      </c>
      <c r="F119" s="22" t="s">
        <v>19</v>
      </c>
      <c r="G119" s="23" t="n">
        <v>9</v>
      </c>
      <c r="H119" s="24" t="n">
        <v>4.46</v>
      </c>
      <c r="I119" s="24" t="n">
        <v>35.14</v>
      </c>
      <c r="J119" s="24" t="n">
        <v>0</v>
      </c>
      <c r="K119" s="24" t="n">
        <v>-0</v>
      </c>
      <c r="L119" s="24" t="n">
        <v>-0</v>
      </c>
      <c r="M119" s="6" t="s">
        <f>=I119+J119+K119+L119</f>
      </c>
      <c r="N119" s="22"/>
    </row>
    <row collapsed="false" customFormat="false" customHeight="false" hidden="false" ht="12.1" outlineLevel="0" r="120">
      <c r="A120" s="21" t="n">
        <v>44902</v>
      </c>
      <c r="B120" s="22" t="s">
        <v>409</v>
      </c>
      <c r="C120" s="22" t="s">
        <v>413</v>
      </c>
      <c r="D120" s="22" t="s">
        <v>409</v>
      </c>
      <c r="E120" s="22" t="s">
        <v>409</v>
      </c>
      <c r="F120" s="22" t="s">
        <v>19</v>
      </c>
      <c r="G120" s="23" t="n">
        <v>7</v>
      </c>
      <c r="H120" s="24" t="n">
        <v>1000</v>
      </c>
      <c r="I120" s="24" t="n">
        <v>7000</v>
      </c>
      <c r="J120" s="24" t="n">
        <v>0</v>
      </c>
      <c r="K120" s="24" t="n">
        <v>-0</v>
      </c>
      <c r="L120" s="24" t="n">
        <v>-0</v>
      </c>
      <c r="M120" s="6" t="s">
        <f>=I120+J120+K120+L120</f>
      </c>
      <c r="N120" s="22"/>
    </row>
    <row collapsed="false" customFormat="false" customHeight="false" hidden="false" ht="12.1" outlineLevel="0" r="121">
      <c r="A121" s="21" t="n">
        <v>44902</v>
      </c>
      <c r="B121" s="22" t="s">
        <v>384</v>
      </c>
      <c r="C121" s="22" t="s">
        <v>390</v>
      </c>
      <c r="D121" s="22" t="s">
        <v>384</v>
      </c>
      <c r="E121" s="22" t="s">
        <v>384</v>
      </c>
      <c r="F121" s="22" t="s">
        <v>19</v>
      </c>
      <c r="G121" s="23" t="n">
        <v>7</v>
      </c>
      <c r="H121" s="24" t="n">
        <v>36.9</v>
      </c>
      <c r="I121" s="24" t="n">
        <v>224.3</v>
      </c>
      <c r="J121" s="24" t="n">
        <v>0</v>
      </c>
      <c r="K121" s="24" t="n">
        <v>-0</v>
      </c>
      <c r="L121" s="24" t="n">
        <v>-0</v>
      </c>
      <c r="M121" s="6" t="s">
        <f>=I121+J121+K121+L121</f>
      </c>
      <c r="N121" s="22"/>
    </row>
    <row collapsed="false" customFormat="false" customHeight="false" hidden="false" ht="12.1" outlineLevel="0" r="122">
      <c r="A122" s="20" t="n">
        <v>44909</v>
      </c>
      <c r="B122" s="16" t="s">
        <v>328</v>
      </c>
      <c r="C122" s="16" t="s">
        <v>414</v>
      </c>
      <c r="D122" s="16" t="s">
        <v>314</v>
      </c>
      <c r="E122" s="16" t="s">
        <v>105</v>
      </c>
      <c r="F122" s="16" t="s">
        <v>19</v>
      </c>
      <c r="G122" s="7" t="n">
        <v>7</v>
      </c>
      <c r="H122" s="6" t="n">
        <v>93.12</v>
      </c>
      <c r="I122" s="6" t="n">
        <v>-6518.4</v>
      </c>
      <c r="J122" s="6" t="n">
        <v>-17.5</v>
      </c>
      <c r="K122" s="6" t="n">
        <v>-3.91</v>
      </c>
      <c r="L122" s="6" t="n">
        <v>-0.82</v>
      </c>
      <c r="M122" s="6" t="s">
        <f>=I122+J122+K122+L122</f>
      </c>
      <c r="N122" s="16"/>
    </row>
    <row collapsed="false" customFormat="false" customHeight="false" hidden="false" ht="12.1" outlineLevel="0" r="123">
      <c r="A123" s="20" t="n">
        <v>44909</v>
      </c>
      <c r="B123" s="16" t="s">
        <v>101</v>
      </c>
      <c r="C123" s="16" t="s">
        <v>415</v>
      </c>
      <c r="D123" s="16" t="s">
        <v>314</v>
      </c>
      <c r="E123" s="16" t="s">
        <v>99</v>
      </c>
      <c r="F123" s="16" t="s">
        <v>19</v>
      </c>
      <c r="G123" s="7" t="n">
        <v>5</v>
      </c>
      <c r="H123" s="6" t="n">
        <v>1050</v>
      </c>
      <c r="I123" s="6" t="n">
        <v>-5250</v>
      </c>
      <c r="J123" s="6" t="n">
        <v>-0</v>
      </c>
      <c r="K123" s="6" t="n">
        <v>-3.15</v>
      </c>
      <c r="L123" s="6" t="n">
        <v>-1.58</v>
      </c>
      <c r="M123" s="6" t="s">
        <f>=I123+J123+K123+L123</f>
      </c>
      <c r="N123" s="16"/>
    </row>
    <row collapsed="false" customFormat="false" customHeight="false" hidden="false" ht="12.1" outlineLevel="0" r="124">
      <c r="A124" s="20" t="n">
        <v>44909</v>
      </c>
      <c r="B124" s="16" t="s">
        <v>83</v>
      </c>
      <c r="C124" s="16" t="s">
        <v>416</v>
      </c>
      <c r="D124" s="16" t="s">
        <v>314</v>
      </c>
      <c r="E124" s="16" t="s">
        <v>17</v>
      </c>
      <c r="F124" s="16" t="s">
        <v>19</v>
      </c>
      <c r="G124" s="7" t="n">
        <v>20</v>
      </c>
      <c r="H124" s="6" t="n">
        <v>107</v>
      </c>
      <c r="I124" s="6" t="n">
        <v>-2140</v>
      </c>
      <c r="J124" s="6" t="n">
        <v>-0</v>
      </c>
      <c r="K124" s="6" t="n">
        <v>-1.28</v>
      </c>
      <c r="L124" s="6" t="n">
        <v>-0.64</v>
      </c>
      <c r="M124" s="6" t="s">
        <f>=I124+J124+K124+L124</f>
      </c>
      <c r="N124" s="16"/>
    </row>
    <row collapsed="false" customFormat="false" customHeight="false" hidden="false" ht="12.1" outlineLevel="0" r="125">
      <c r="A125" s="20" t="n">
        <v>44909</v>
      </c>
      <c r="B125" s="16" t="s">
        <v>67</v>
      </c>
      <c r="C125" s="16" t="s">
        <v>382</v>
      </c>
      <c r="D125" s="16" t="s">
        <v>314</v>
      </c>
      <c r="E125" s="16" t="s">
        <v>17</v>
      </c>
      <c r="F125" s="16" t="s">
        <v>19</v>
      </c>
      <c r="G125" s="7" t="n">
        <v>10</v>
      </c>
      <c r="H125" s="6" t="n">
        <v>87.59</v>
      </c>
      <c r="I125" s="6" t="n">
        <v>-875.9</v>
      </c>
      <c r="J125" s="6" t="n">
        <v>-0</v>
      </c>
      <c r="K125" s="6" t="n">
        <v>-0.53</v>
      </c>
      <c r="L125" s="6" t="n">
        <v>-0.26</v>
      </c>
      <c r="M125" s="6" t="s">
        <f>=I125+J125+K125+L125</f>
      </c>
      <c r="N125" s="16"/>
    </row>
    <row collapsed="false" customFormat="false" customHeight="false" hidden="false" ht="12.1" outlineLevel="0" r="126">
      <c r="A126" s="20" t="n">
        <v>44909</v>
      </c>
      <c r="B126" s="16" t="s">
        <v>36</v>
      </c>
      <c r="C126" s="16" t="s">
        <v>375</v>
      </c>
      <c r="D126" s="16" t="s">
        <v>314</v>
      </c>
      <c r="E126" s="16" t="s">
        <v>17</v>
      </c>
      <c r="F126" s="16" t="s">
        <v>19</v>
      </c>
      <c r="G126" s="7" t="n">
        <v>10</v>
      </c>
      <c r="H126" s="6" t="n">
        <v>228.5</v>
      </c>
      <c r="I126" s="6" t="n">
        <v>-2285</v>
      </c>
      <c r="J126" s="6" t="n">
        <v>-0</v>
      </c>
      <c r="K126" s="6" t="n">
        <v>-1.37</v>
      </c>
      <c r="L126" s="6" t="n">
        <v>-0.68</v>
      </c>
      <c r="M126" s="6" t="s">
        <f>=I126+J126+K126+L126</f>
      </c>
      <c r="N126" s="16"/>
    </row>
    <row collapsed="false" customFormat="false" customHeight="false" hidden="false" ht="12.1" outlineLevel="0" r="127">
      <c r="A127" s="20" t="n">
        <v>44909</v>
      </c>
      <c r="B127" s="16" t="s">
        <v>30</v>
      </c>
      <c r="C127" s="16" t="s">
        <v>376</v>
      </c>
      <c r="D127" s="16" t="s">
        <v>314</v>
      </c>
      <c r="E127" s="16" t="s">
        <v>17</v>
      </c>
      <c r="F127" s="16" t="s">
        <v>19</v>
      </c>
      <c r="G127" s="7" t="n">
        <v>2</v>
      </c>
      <c r="H127" s="6" t="n">
        <v>357.5</v>
      </c>
      <c r="I127" s="6" t="n">
        <v>-715</v>
      </c>
      <c r="J127" s="6" t="n">
        <v>-0</v>
      </c>
      <c r="K127" s="6" t="n">
        <v>-0.43</v>
      </c>
      <c r="L127" s="6" t="n">
        <v>-0.21</v>
      </c>
      <c r="M127" s="6" t="s">
        <f>=I127+J127+K127+L127</f>
      </c>
      <c r="N127" s="16"/>
    </row>
    <row collapsed="false" customFormat="false" customHeight="false" hidden="false" ht="12.1" outlineLevel="0" r="128">
      <c r="A128" s="21" t="n">
        <v>44926</v>
      </c>
      <c r="B128" s="22" t="s">
        <v>384</v>
      </c>
      <c r="C128" s="22" t="s">
        <v>408</v>
      </c>
      <c r="D128" s="22" t="s">
        <v>384</v>
      </c>
      <c r="E128" s="22" t="s">
        <v>384</v>
      </c>
      <c r="F128" s="22" t="s">
        <v>19</v>
      </c>
      <c r="G128" s="23" t="n">
        <v>9</v>
      </c>
      <c r="H128" s="24" t="n">
        <v>4.46</v>
      </c>
      <c r="I128" s="24" t="n">
        <v>35.14</v>
      </c>
      <c r="J128" s="24" t="n">
        <v>0</v>
      </c>
      <c r="K128" s="24" t="n">
        <v>-0</v>
      </c>
      <c r="L128" s="24" t="n">
        <v>-0</v>
      </c>
      <c r="M128" s="6" t="s">
        <f>=I128+J128+K128+L128</f>
      </c>
      <c r="N128" s="22"/>
    </row>
    <row collapsed="false" customFormat="false" customHeight="false" hidden="false" ht="12.1" outlineLevel="0" r="129">
      <c r="A129" s="21" t="n">
        <v>44932</v>
      </c>
      <c r="B129" s="22" t="s">
        <v>384</v>
      </c>
      <c r="C129" s="22" t="s">
        <v>388</v>
      </c>
      <c r="D129" s="22" t="s">
        <v>384</v>
      </c>
      <c r="E129" s="22" t="s">
        <v>384</v>
      </c>
      <c r="F129" s="22" t="s">
        <v>19</v>
      </c>
      <c r="G129" s="23" t="n">
        <v>19</v>
      </c>
      <c r="H129" s="24" t="n">
        <v>6.86</v>
      </c>
      <c r="I129" s="24" t="n">
        <v>113.34</v>
      </c>
      <c r="J129" s="24" t="n">
        <v>0</v>
      </c>
      <c r="K129" s="24" t="n">
        <v>-0</v>
      </c>
      <c r="L129" s="24" t="n">
        <v>-0</v>
      </c>
      <c r="M129" s="6" t="s">
        <f>=I129+J129+K129+L129</f>
      </c>
      <c r="N129" s="22"/>
    </row>
    <row collapsed="false" customFormat="false" customHeight="false" hidden="false" ht="12.1" outlineLevel="0" r="130">
      <c r="A130" s="21" t="n">
        <v>44932</v>
      </c>
      <c r="B130" s="22" t="s">
        <v>384</v>
      </c>
      <c r="C130" s="22" t="s">
        <v>402</v>
      </c>
      <c r="D130" s="22" t="s">
        <v>384</v>
      </c>
      <c r="E130" s="22" t="s">
        <v>384</v>
      </c>
      <c r="F130" s="22" t="s">
        <v>19</v>
      </c>
      <c r="G130" s="23" t="n">
        <v>10</v>
      </c>
      <c r="H130" s="24" t="n">
        <v>6.86</v>
      </c>
      <c r="I130" s="24" t="n">
        <v>59.6</v>
      </c>
      <c r="J130" s="24" t="n">
        <v>0</v>
      </c>
      <c r="K130" s="24" t="n">
        <v>-0</v>
      </c>
      <c r="L130" s="24" t="n">
        <v>-0</v>
      </c>
      <c r="M130" s="6" t="s">
        <f>=I130+J130+K130+L130</f>
      </c>
      <c r="N130" s="22"/>
    </row>
    <row collapsed="false" customFormat="false" customHeight="false" hidden="false" ht="12.1" outlineLevel="0" r="131">
      <c r="A131" s="21" t="n">
        <v>44951</v>
      </c>
      <c r="B131" s="22" t="s">
        <v>409</v>
      </c>
      <c r="C131" s="22" t="s">
        <v>417</v>
      </c>
      <c r="D131" s="22" t="s">
        <v>409</v>
      </c>
      <c r="E131" s="22" t="s">
        <v>409</v>
      </c>
      <c r="F131" s="22" t="s">
        <v>19</v>
      </c>
      <c r="G131" s="23" t="n">
        <v>9</v>
      </c>
      <c r="H131" s="24" t="n">
        <v>1000</v>
      </c>
      <c r="I131" s="24" t="n">
        <v>9000</v>
      </c>
      <c r="J131" s="24" t="n">
        <v>0</v>
      </c>
      <c r="K131" s="24" t="n">
        <v>-0</v>
      </c>
      <c r="L131" s="24" t="n">
        <v>-0</v>
      </c>
      <c r="M131" s="6" t="s">
        <f>=I131+J131+K131+L131</f>
      </c>
      <c r="N131" s="22"/>
    </row>
    <row collapsed="false" customFormat="false" customHeight="false" hidden="false" ht="12.1" outlineLevel="0" r="132">
      <c r="A132" s="21" t="n">
        <v>44951</v>
      </c>
      <c r="B132" s="22" t="s">
        <v>384</v>
      </c>
      <c r="C132" s="22" t="s">
        <v>399</v>
      </c>
      <c r="D132" s="22" t="s">
        <v>384</v>
      </c>
      <c r="E132" s="22" t="s">
        <v>384</v>
      </c>
      <c r="F132" s="22" t="s">
        <v>19</v>
      </c>
      <c r="G132" s="23" t="n">
        <v>9</v>
      </c>
      <c r="H132" s="24" t="n">
        <v>34.9</v>
      </c>
      <c r="I132" s="24" t="n">
        <v>273.1</v>
      </c>
      <c r="J132" s="24" t="n">
        <v>0</v>
      </c>
      <c r="K132" s="24" t="n">
        <v>-0</v>
      </c>
      <c r="L132" s="24" t="n">
        <v>-0</v>
      </c>
      <c r="M132" s="6" t="s">
        <f>=I132+J132+K132+L132</f>
      </c>
      <c r="N132" s="22"/>
    </row>
    <row collapsed="false" customFormat="false" customHeight="false" hidden="false" ht="12.1" outlineLevel="0" r="133">
      <c r="A133" s="21" t="n">
        <v>44957</v>
      </c>
      <c r="B133" s="22" t="s">
        <v>384</v>
      </c>
      <c r="C133" s="22" t="s">
        <v>408</v>
      </c>
      <c r="D133" s="22" t="s">
        <v>384</v>
      </c>
      <c r="E133" s="22" t="s">
        <v>384</v>
      </c>
      <c r="F133" s="22" t="s">
        <v>19</v>
      </c>
      <c r="G133" s="23" t="n">
        <v>9</v>
      </c>
      <c r="H133" s="24" t="n">
        <v>4.46</v>
      </c>
      <c r="I133" s="24" t="n">
        <v>35.14</v>
      </c>
      <c r="J133" s="24" t="n">
        <v>0</v>
      </c>
      <c r="K133" s="24" t="n">
        <v>-0</v>
      </c>
      <c r="L133" s="24" t="n">
        <v>-0</v>
      </c>
      <c r="M133" s="6" t="s">
        <f>=I133+J133+K133+L133</f>
      </c>
      <c r="N133" s="22"/>
    </row>
    <row collapsed="false" customFormat="false" customHeight="false" hidden="false" ht="12.1" outlineLevel="0" r="134">
      <c r="A134" s="20" t="n">
        <v>44963.514583333</v>
      </c>
      <c r="B134" s="16" t="s">
        <v>98</v>
      </c>
      <c r="C134" s="16" t="s">
        <v>418</v>
      </c>
      <c r="D134" s="16" t="s">
        <v>314</v>
      </c>
      <c r="E134" s="16" t="s">
        <v>99</v>
      </c>
      <c r="F134" s="16" t="s">
        <v>19</v>
      </c>
      <c r="G134" s="7" t="n">
        <v>2</v>
      </c>
      <c r="H134" s="6" t="n">
        <v>816.4</v>
      </c>
      <c r="I134" s="6" t="n">
        <v>-1632.8</v>
      </c>
      <c r="J134" s="6" t="n">
        <v>-0</v>
      </c>
      <c r="K134" s="6" t="n">
        <v>-1.47</v>
      </c>
      <c r="L134" s="6" t="n">
        <v>-0</v>
      </c>
      <c r="M134" s="6" t="s">
        <f>=I134+J134+K134+L134</f>
      </c>
      <c r="N134" s="16"/>
    </row>
    <row collapsed="false" customFormat="false" customHeight="false" hidden="false" ht="12.1" outlineLevel="0" r="135">
      <c r="A135" s="20" t="n">
        <v>44963.514583333</v>
      </c>
      <c r="B135" s="16" t="s">
        <v>98</v>
      </c>
      <c r="C135" s="16" t="s">
        <v>418</v>
      </c>
      <c r="D135" s="16" t="s">
        <v>314</v>
      </c>
      <c r="E135" s="16" t="s">
        <v>99</v>
      </c>
      <c r="F135" s="16" t="s">
        <v>19</v>
      </c>
      <c r="G135" s="7" t="n">
        <v>1</v>
      </c>
      <c r="H135" s="6" t="n">
        <v>816.8</v>
      </c>
      <c r="I135" s="6" t="n">
        <v>-816.8</v>
      </c>
      <c r="J135" s="6" t="n">
        <v>-0</v>
      </c>
      <c r="K135" s="6" t="n">
        <v>-0.73</v>
      </c>
      <c r="L135" s="6" t="n">
        <v>-0</v>
      </c>
      <c r="M135" s="6" t="s">
        <f>=I135+J135+K135+L135</f>
      </c>
      <c r="N135" s="16"/>
    </row>
    <row collapsed="false" customFormat="false" customHeight="false" hidden="false" ht="12.1" outlineLevel="0" r="136">
      <c r="A136" s="20" t="n">
        <v>44963.514583333</v>
      </c>
      <c r="B136" s="16" t="s">
        <v>98</v>
      </c>
      <c r="C136" s="16" t="s">
        <v>418</v>
      </c>
      <c r="D136" s="16" t="s">
        <v>314</v>
      </c>
      <c r="E136" s="16" t="s">
        <v>99</v>
      </c>
      <c r="F136" s="16" t="s">
        <v>19</v>
      </c>
      <c r="G136" s="7" t="n">
        <v>7</v>
      </c>
      <c r="H136" s="6" t="n">
        <v>818.4</v>
      </c>
      <c r="I136" s="6" t="n">
        <v>-5728.8</v>
      </c>
      <c r="J136" s="6" t="n">
        <v>-0</v>
      </c>
      <c r="K136" s="6" t="n">
        <v>-5.16</v>
      </c>
      <c r="L136" s="6" t="n">
        <v>-0</v>
      </c>
      <c r="M136" s="6" t="s">
        <f>=I136+J136+K136+L136</f>
      </c>
      <c r="N136" s="16"/>
    </row>
    <row collapsed="false" customFormat="false" customHeight="false" hidden="false" ht="12.1" outlineLevel="0" r="137">
      <c r="A137" s="20" t="n">
        <v>44963.514583333</v>
      </c>
      <c r="B137" s="16" t="s">
        <v>83</v>
      </c>
      <c r="C137" s="16" t="s">
        <v>416</v>
      </c>
      <c r="D137" s="16" t="s">
        <v>314</v>
      </c>
      <c r="E137" s="16" t="s">
        <v>17</v>
      </c>
      <c r="F137" s="16" t="s">
        <v>19</v>
      </c>
      <c r="G137" s="7" t="n">
        <v>10</v>
      </c>
      <c r="H137" s="6" t="n">
        <v>121.66</v>
      </c>
      <c r="I137" s="6" t="n">
        <v>-1216.6</v>
      </c>
      <c r="J137" s="6" t="n">
        <v>-0</v>
      </c>
      <c r="K137" s="6" t="n">
        <v>-0.73</v>
      </c>
      <c r="L137" s="6" t="n">
        <v>-0</v>
      </c>
      <c r="M137" s="6" t="s">
        <f>=I137+J137+K137+L137</f>
      </c>
      <c r="N137" s="16"/>
    </row>
    <row collapsed="false" customFormat="false" customHeight="false" hidden="false" ht="12.1" outlineLevel="0" r="138">
      <c r="A138" s="21" t="n">
        <v>44988</v>
      </c>
      <c r="B138" s="22" t="s">
        <v>384</v>
      </c>
      <c r="C138" s="22" t="s">
        <v>408</v>
      </c>
      <c r="D138" s="22" t="s">
        <v>384</v>
      </c>
      <c r="E138" s="22" t="s">
        <v>384</v>
      </c>
      <c r="F138" s="22" t="s">
        <v>19</v>
      </c>
      <c r="G138" s="23" t="n">
        <v>9</v>
      </c>
      <c r="H138" s="24" t="n">
        <v>4.46</v>
      </c>
      <c r="I138" s="24" t="n">
        <v>35.14</v>
      </c>
      <c r="J138" s="24" t="n">
        <v>0</v>
      </c>
      <c r="K138" s="24" t="n">
        <v>-0</v>
      </c>
      <c r="L138" s="24" t="n">
        <v>-0</v>
      </c>
      <c r="M138" s="6" t="s">
        <f>=I138+J138+K138+L138</f>
      </c>
      <c r="N138" s="22"/>
    </row>
    <row collapsed="false" customFormat="false" customHeight="false" hidden="false" ht="12.1" outlineLevel="0" r="139">
      <c r="A139" s="21" t="n">
        <v>45019</v>
      </c>
      <c r="B139" s="22" t="s">
        <v>384</v>
      </c>
      <c r="C139" s="22" t="s">
        <v>408</v>
      </c>
      <c r="D139" s="22" t="s">
        <v>384</v>
      </c>
      <c r="E139" s="22" t="s">
        <v>384</v>
      </c>
      <c r="F139" s="22" t="s">
        <v>19</v>
      </c>
      <c r="G139" s="23" t="n">
        <v>9</v>
      </c>
      <c r="H139" s="24" t="n">
        <v>4.46</v>
      </c>
      <c r="I139" s="24" t="n">
        <v>35.14</v>
      </c>
      <c r="J139" s="24" t="n">
        <v>0</v>
      </c>
      <c r="K139" s="24" t="n">
        <v>-0</v>
      </c>
      <c r="L139" s="24" t="n">
        <v>-0</v>
      </c>
      <c r="M139" s="6" t="s">
        <f>=I139+J139+K139+L139</f>
      </c>
      <c r="N139" s="22"/>
    </row>
    <row collapsed="false" customFormat="false" customHeight="false" hidden="false" ht="12.1" outlineLevel="0" r="140">
      <c r="A140" s="21" t="n">
        <v>45028</v>
      </c>
      <c r="B140" s="22" t="s">
        <v>384</v>
      </c>
      <c r="C140" s="22" t="s">
        <v>389</v>
      </c>
      <c r="D140" s="22" t="s">
        <v>384</v>
      </c>
      <c r="E140" s="22" t="s">
        <v>384</v>
      </c>
      <c r="F140" s="22" t="s">
        <v>19</v>
      </c>
      <c r="G140" s="23" t="n">
        <v>5</v>
      </c>
      <c r="H140" s="24" t="n">
        <v>29.92</v>
      </c>
      <c r="I140" s="24" t="n">
        <v>130.6</v>
      </c>
      <c r="J140" s="24" t="n">
        <v>0</v>
      </c>
      <c r="K140" s="24" t="n">
        <v>-0</v>
      </c>
      <c r="L140" s="24" t="n">
        <v>-0</v>
      </c>
      <c r="M140" s="6" t="s">
        <f>=I140+J140+K140+L140</f>
      </c>
      <c r="N140" s="22"/>
    </row>
    <row collapsed="false" customFormat="false" customHeight="false" hidden="false" ht="12.1" outlineLevel="0" r="141">
      <c r="A141" s="21" t="n">
        <v>45041</v>
      </c>
      <c r="B141" s="22" t="s">
        <v>384</v>
      </c>
      <c r="C141" s="22" t="s">
        <v>406</v>
      </c>
      <c r="D141" s="22" t="s">
        <v>384</v>
      </c>
      <c r="E141" s="22" t="s">
        <v>384</v>
      </c>
      <c r="F141" s="22" t="s">
        <v>19</v>
      </c>
      <c r="G141" s="23" t="n">
        <v>10</v>
      </c>
      <c r="H141" s="24" t="n">
        <v>32.66</v>
      </c>
      <c r="I141" s="24" t="n">
        <v>284.6</v>
      </c>
      <c r="J141" s="24" t="n">
        <v>0</v>
      </c>
      <c r="K141" s="24" t="n">
        <v>-0</v>
      </c>
      <c r="L141" s="24" t="n">
        <v>-0</v>
      </c>
      <c r="M141" s="6" t="s">
        <f>=I141+J141+K141+L141</f>
      </c>
      <c r="N141" s="22"/>
    </row>
    <row collapsed="false" customFormat="false" customHeight="false" hidden="false" ht="12.1" outlineLevel="0" r="142">
      <c r="A142" s="21" t="n">
        <v>45050</v>
      </c>
      <c r="B142" s="22" t="s">
        <v>384</v>
      </c>
      <c r="C142" s="22" t="s">
        <v>408</v>
      </c>
      <c r="D142" s="22" t="s">
        <v>384</v>
      </c>
      <c r="E142" s="22" t="s">
        <v>384</v>
      </c>
      <c r="F142" s="22" t="s">
        <v>19</v>
      </c>
      <c r="G142" s="23" t="n">
        <v>9</v>
      </c>
      <c r="H142" s="24" t="n">
        <v>4.46</v>
      </c>
      <c r="I142" s="24" t="n">
        <v>35.14</v>
      </c>
      <c r="J142" s="24" t="n">
        <v>0</v>
      </c>
      <c r="K142" s="24" t="n">
        <v>-0</v>
      </c>
      <c r="L142" s="24" t="n">
        <v>-0</v>
      </c>
      <c r="M142" s="6" t="s">
        <f>=I142+J142+K142+L142</f>
      </c>
      <c r="N142" s="22"/>
    </row>
    <row collapsed="false" customFormat="false" customHeight="false" hidden="false" ht="12.1" outlineLevel="0" r="143">
      <c r="A143" s="21" t="n">
        <v>45054</v>
      </c>
      <c r="B143" s="22" t="s">
        <v>384</v>
      </c>
      <c r="C143" s="22" t="s">
        <v>386</v>
      </c>
      <c r="D143" s="22" t="s">
        <v>384</v>
      </c>
      <c r="E143" s="22" t="s">
        <v>384</v>
      </c>
      <c r="F143" s="22" t="s">
        <v>19</v>
      </c>
      <c r="G143" s="23" t="n">
        <v>20</v>
      </c>
      <c r="H143" s="24" t="n">
        <v>25</v>
      </c>
      <c r="I143" s="24" t="n">
        <v>435</v>
      </c>
      <c r="J143" s="24" t="n">
        <v>0</v>
      </c>
      <c r="K143" s="24" t="n">
        <v>-0</v>
      </c>
      <c r="L143" s="24" t="n">
        <v>-0</v>
      </c>
      <c r="M143" s="6" t="s">
        <f>=I143+J143+K143+L143</f>
      </c>
      <c r="N143" s="22"/>
    </row>
    <row collapsed="false" customFormat="false" customHeight="false" hidden="false" ht="12.1" outlineLevel="0" r="144">
      <c r="A144" s="21" t="n">
        <v>45057</v>
      </c>
      <c r="B144" s="22" t="s">
        <v>384</v>
      </c>
      <c r="C144" s="22" t="s">
        <v>387</v>
      </c>
      <c r="D144" s="22" t="s">
        <v>384</v>
      </c>
      <c r="E144" s="22" t="s">
        <v>384</v>
      </c>
      <c r="F144" s="22" t="s">
        <v>19</v>
      </c>
      <c r="G144" s="23" t="n">
        <v>110</v>
      </c>
      <c r="H144" s="24" t="n">
        <v>25</v>
      </c>
      <c r="I144" s="24" t="n">
        <v>2395</v>
      </c>
      <c r="J144" s="24" t="n">
        <v>0</v>
      </c>
      <c r="K144" s="24" t="n">
        <v>-0</v>
      </c>
      <c r="L144" s="24" t="n">
        <v>-0</v>
      </c>
      <c r="M144" s="6" t="s">
        <f>=I144+J144+K144+L144</f>
      </c>
      <c r="N144" s="22"/>
    </row>
    <row collapsed="false" customFormat="false" customHeight="false" hidden="false" ht="12.1" outlineLevel="0" r="145">
      <c r="A145" s="21" t="n">
        <v>45076</v>
      </c>
      <c r="B145" s="22" t="s">
        <v>384</v>
      </c>
      <c r="C145" s="22" t="s">
        <v>419</v>
      </c>
      <c r="D145" s="22" t="s">
        <v>384</v>
      </c>
      <c r="E145" s="22" t="s">
        <v>384</v>
      </c>
      <c r="F145" s="22" t="s">
        <v>19</v>
      </c>
      <c r="G145" s="23" t="n">
        <v>7</v>
      </c>
      <c r="H145" s="24" t="n">
        <v>28.42</v>
      </c>
      <c r="I145" s="24" t="n">
        <v>172.94</v>
      </c>
      <c r="J145" s="24" t="n">
        <v>0</v>
      </c>
      <c r="K145" s="24" t="n">
        <v>-0</v>
      </c>
      <c r="L145" s="24" t="n">
        <v>-0</v>
      </c>
      <c r="M145" s="6" t="s">
        <f>=I145+J145+K145+L145</f>
      </c>
      <c r="N145" s="22"/>
    </row>
    <row collapsed="false" customFormat="false" customHeight="false" hidden="false" ht="12.1" outlineLevel="0" r="146">
      <c r="A146" s="21" t="n">
        <v>45081</v>
      </c>
      <c r="B146" s="22" t="s">
        <v>384</v>
      </c>
      <c r="C146" s="22" t="s">
        <v>408</v>
      </c>
      <c r="D146" s="22" t="s">
        <v>384</v>
      </c>
      <c r="E146" s="22" t="s">
        <v>384</v>
      </c>
      <c r="F146" s="22" t="s">
        <v>19</v>
      </c>
      <c r="G146" s="23" t="n">
        <v>9</v>
      </c>
      <c r="H146" s="24" t="n">
        <v>4.46</v>
      </c>
      <c r="I146" s="24" t="n">
        <v>35.14</v>
      </c>
      <c r="J146" s="24" t="n">
        <v>0</v>
      </c>
      <c r="K146" s="24" t="n">
        <v>-0</v>
      </c>
      <c r="L146" s="24" t="n">
        <v>-0</v>
      </c>
      <c r="M146" s="6" t="s">
        <f>=I146+J146+K146+L146</f>
      </c>
      <c r="N146" s="22"/>
    </row>
    <row collapsed="false" customFormat="false" customHeight="false" hidden="false" ht="12.1" outlineLevel="0" r="147">
      <c r="A147" s="21" t="n">
        <v>45091</v>
      </c>
      <c r="B147" s="22" t="s">
        <v>384</v>
      </c>
      <c r="C147" s="22" t="s">
        <v>397</v>
      </c>
      <c r="D147" s="22" t="s">
        <v>384</v>
      </c>
      <c r="E147" s="22" t="s">
        <v>384</v>
      </c>
      <c r="F147" s="22" t="s">
        <v>19</v>
      </c>
      <c r="G147" s="23" t="n">
        <v>20</v>
      </c>
      <c r="H147" s="24" t="n">
        <v>4.84</v>
      </c>
      <c r="I147" s="24" t="n">
        <v>83.8</v>
      </c>
      <c r="J147" s="24" t="n">
        <v>0</v>
      </c>
      <c r="K147" s="24" t="n">
        <v>-0</v>
      </c>
      <c r="L147" s="24" t="n">
        <v>-0</v>
      </c>
      <c r="M147" s="6" t="s">
        <f>=I147+J147+K147+L147</f>
      </c>
      <c r="N147" s="22"/>
    </row>
    <row collapsed="false" customFormat="false" customHeight="false" hidden="false" ht="12.1" outlineLevel="0" r="148">
      <c r="A148" s="21" t="n">
        <v>45106</v>
      </c>
      <c r="B148" s="22" t="s">
        <v>384</v>
      </c>
      <c r="C148" s="22" t="s">
        <v>385</v>
      </c>
      <c r="D148" s="22" t="s">
        <v>384</v>
      </c>
      <c r="E148" s="22" t="s">
        <v>384</v>
      </c>
      <c r="F148" s="22" t="s">
        <v>19</v>
      </c>
      <c r="G148" s="23" t="n">
        <v>70</v>
      </c>
      <c r="H148" s="24" t="n">
        <v>34.29</v>
      </c>
      <c r="I148" s="24" t="n">
        <v>2109.3</v>
      </c>
      <c r="J148" s="24" t="n">
        <v>0</v>
      </c>
      <c r="K148" s="24" t="n">
        <v>-0</v>
      </c>
      <c r="L148" s="24" t="n">
        <v>-0</v>
      </c>
      <c r="M148" s="6" t="s">
        <f>=I148+J148+K148+L148</f>
      </c>
      <c r="N148" s="22"/>
    </row>
    <row collapsed="false" customFormat="false" customHeight="false" hidden="false" ht="12.1" outlineLevel="0" r="149">
      <c r="A149" s="21" t="n">
        <v>45112</v>
      </c>
      <c r="B149" s="22" t="s">
        <v>409</v>
      </c>
      <c r="C149" s="22" t="s">
        <v>420</v>
      </c>
      <c r="D149" s="22" t="s">
        <v>409</v>
      </c>
      <c r="E149" s="22" t="s">
        <v>409</v>
      </c>
      <c r="F149" s="22" t="s">
        <v>19</v>
      </c>
      <c r="G149" s="23" t="n">
        <v>9</v>
      </c>
      <c r="H149" s="24" t="n">
        <v>1000</v>
      </c>
      <c r="I149" s="24" t="n">
        <v>9000</v>
      </c>
      <c r="J149" s="24" t="n">
        <v>0</v>
      </c>
      <c r="K149" s="24" t="n">
        <v>-0</v>
      </c>
      <c r="L149" s="24" t="n">
        <v>-0</v>
      </c>
      <c r="M149" s="6" t="s">
        <f>=I149+J149+K149+L149</f>
      </c>
      <c r="N149" s="22"/>
    </row>
    <row collapsed="false" customFormat="false" customHeight="false" hidden="false" ht="12.1" outlineLevel="0" r="150">
      <c r="A150" s="21" t="n">
        <v>45112</v>
      </c>
      <c r="B150" s="22" t="s">
        <v>384</v>
      </c>
      <c r="C150" s="22" t="s">
        <v>408</v>
      </c>
      <c r="D150" s="22" t="s">
        <v>384</v>
      </c>
      <c r="E150" s="22" t="s">
        <v>384</v>
      </c>
      <c r="F150" s="22" t="s">
        <v>19</v>
      </c>
      <c r="G150" s="23" t="n">
        <v>9</v>
      </c>
      <c r="H150" s="24" t="n">
        <v>4.46</v>
      </c>
      <c r="I150" s="24" t="n">
        <v>35.14</v>
      </c>
      <c r="J150" s="24" t="n">
        <v>0</v>
      </c>
      <c r="K150" s="24" t="n">
        <v>-0</v>
      </c>
      <c r="L150" s="24" t="n">
        <v>-0</v>
      </c>
      <c r="M150" s="6" t="s">
        <f>=I150+J150+K150+L150</f>
      </c>
      <c r="N150" s="22"/>
    </row>
    <row collapsed="false" customFormat="false" customHeight="false" hidden="false" ht="12.1" outlineLevel="0" r="151">
      <c r="A151" s="21" t="n">
        <v>45114</v>
      </c>
      <c r="B151" s="22" t="s">
        <v>384</v>
      </c>
      <c r="C151" s="22" t="s">
        <v>388</v>
      </c>
      <c r="D151" s="22" t="s">
        <v>384</v>
      </c>
      <c r="E151" s="22" t="s">
        <v>384</v>
      </c>
      <c r="F151" s="22" t="s">
        <v>19</v>
      </c>
      <c r="G151" s="23" t="n">
        <v>19</v>
      </c>
      <c r="H151" s="24" t="n">
        <v>27.71</v>
      </c>
      <c r="I151" s="24" t="n">
        <v>458.49</v>
      </c>
      <c r="J151" s="24" t="n">
        <v>0</v>
      </c>
      <c r="K151" s="24" t="n">
        <v>-0</v>
      </c>
      <c r="L151" s="24" t="n">
        <v>-0</v>
      </c>
      <c r="M151" s="6" t="s">
        <f>=I151+J151+K151+L151</f>
      </c>
      <c r="N151" s="22"/>
    </row>
    <row collapsed="false" customFormat="false" customHeight="false" hidden="false" ht="12.1" outlineLevel="0" r="152">
      <c r="A152" s="21" t="n">
        <v>45114</v>
      </c>
      <c r="B152" s="22" t="s">
        <v>384</v>
      </c>
      <c r="C152" s="22" t="s">
        <v>402</v>
      </c>
      <c r="D152" s="22" t="s">
        <v>384</v>
      </c>
      <c r="E152" s="22" t="s">
        <v>384</v>
      </c>
      <c r="F152" s="22" t="s">
        <v>19</v>
      </c>
      <c r="G152" s="23" t="n">
        <v>10</v>
      </c>
      <c r="H152" s="24" t="n">
        <v>27.71</v>
      </c>
      <c r="I152" s="24" t="n">
        <v>241.1</v>
      </c>
      <c r="J152" s="24" t="n">
        <v>0</v>
      </c>
      <c r="K152" s="24" t="n">
        <v>-0</v>
      </c>
      <c r="L152" s="24" t="n">
        <v>-0</v>
      </c>
      <c r="M152" s="6" t="s">
        <f>=I152+J152+K152+L152</f>
      </c>
      <c r="N152" s="22"/>
    </row>
    <row collapsed="false" customFormat="false" customHeight="false" hidden="false" ht="12.1" outlineLevel="0" r="153">
      <c r="A153" s="20" t="n">
        <v>45125.5</v>
      </c>
      <c r="B153" s="16" t="s">
        <v>98</v>
      </c>
      <c r="C153" s="16" t="s">
        <v>418</v>
      </c>
      <c r="D153" s="16" t="s">
        <v>314</v>
      </c>
      <c r="E153" s="16" t="s">
        <v>99</v>
      </c>
      <c r="F153" s="16" t="s">
        <v>19</v>
      </c>
      <c r="G153" s="7" t="n">
        <v>2</v>
      </c>
      <c r="H153" s="6" t="n">
        <v>1090.2</v>
      </c>
      <c r="I153" s="6" t="n">
        <v>-2180.4</v>
      </c>
      <c r="J153" s="6" t="n">
        <v>-0</v>
      </c>
      <c r="K153" s="6" t="n">
        <v>-1.31</v>
      </c>
      <c r="L153" s="6" t="n">
        <v>-0</v>
      </c>
      <c r="M153" s="6" t="s">
        <f>=I153+J153+K153+L153</f>
      </c>
      <c r="N153" s="16"/>
    </row>
    <row collapsed="false" customFormat="false" customHeight="false" hidden="false" ht="12.1" outlineLevel="0" r="154">
      <c r="A154" s="20" t="n">
        <v>45125.5</v>
      </c>
      <c r="B154" s="16" t="s">
        <v>104</v>
      </c>
      <c r="C154" s="16" t="s">
        <v>383</v>
      </c>
      <c r="D154" s="16" t="s">
        <v>314</v>
      </c>
      <c r="E154" s="16" t="s">
        <v>105</v>
      </c>
      <c r="F154" s="16" t="s">
        <v>19</v>
      </c>
      <c r="G154" s="7" t="n">
        <v>10</v>
      </c>
      <c r="H154" s="6" t="n">
        <v>87.037</v>
      </c>
      <c r="I154" s="6" t="n">
        <v>-8703.7</v>
      </c>
      <c r="J154" s="6" t="n">
        <v>-161.1</v>
      </c>
      <c r="K154" s="6" t="n">
        <v>-6.32</v>
      </c>
      <c r="L154" s="6" t="n">
        <v>-0</v>
      </c>
      <c r="M154" s="6" t="s">
        <f>=I154+J154+K154+L154</f>
      </c>
      <c r="N154" s="16"/>
    </row>
    <row collapsed="false" customFormat="false" customHeight="false" hidden="false" ht="12.1" outlineLevel="0" r="155">
      <c r="A155" s="20" t="n">
        <v>45125.5</v>
      </c>
      <c r="B155" s="16" t="s">
        <v>30</v>
      </c>
      <c r="C155" s="16" t="s">
        <v>376</v>
      </c>
      <c r="D155" s="16" t="s">
        <v>314</v>
      </c>
      <c r="E155" s="16" t="s">
        <v>17</v>
      </c>
      <c r="F155" s="16" t="s">
        <v>19</v>
      </c>
      <c r="G155" s="7" t="n">
        <v>8</v>
      </c>
      <c r="H155" s="6" t="n">
        <v>496.9</v>
      </c>
      <c r="I155" s="6" t="n">
        <v>-3975.2</v>
      </c>
      <c r="J155" s="6" t="n">
        <v>-0</v>
      </c>
      <c r="K155" s="6" t="n">
        <v>-2.38</v>
      </c>
      <c r="L155" s="6" t="n">
        <v>-0</v>
      </c>
      <c r="M155" s="6" t="s">
        <f>=I155+J155+K155+L155</f>
      </c>
      <c r="N155" s="16"/>
    </row>
    <row collapsed="false" customFormat="false" customHeight="false" hidden="false" ht="12.1" outlineLevel="0" r="156">
      <c r="A156" s="21" t="n">
        <v>45209</v>
      </c>
      <c r="B156" s="22" t="s">
        <v>384</v>
      </c>
      <c r="C156" s="22" t="s">
        <v>388</v>
      </c>
      <c r="D156" s="22" t="s">
        <v>384</v>
      </c>
      <c r="E156" s="22" t="s">
        <v>384</v>
      </c>
      <c r="F156" s="22" t="s">
        <v>19</v>
      </c>
      <c r="G156" s="23" t="n">
        <v>27</v>
      </c>
      <c r="H156" s="24" t="n">
        <v>27.54</v>
      </c>
      <c r="I156" s="24" t="n">
        <v>646.58</v>
      </c>
      <c r="J156" s="24" t="n">
        <v>0</v>
      </c>
      <c r="K156" s="24" t="n">
        <v>-0</v>
      </c>
      <c r="L156" s="24" t="n">
        <v>-0</v>
      </c>
      <c r="M156" s="6" t="s">
        <f>=I156+J156+K156+L156</f>
      </c>
      <c r="N156" s="22"/>
    </row>
    <row collapsed="false" customFormat="false" customHeight="false" hidden="false" ht="12.1" outlineLevel="0" r="157">
      <c r="A157" s="21" t="n">
        <v>45209</v>
      </c>
      <c r="B157" s="22" t="s">
        <v>384</v>
      </c>
      <c r="C157" s="22" t="s">
        <v>402</v>
      </c>
      <c r="D157" s="22" t="s">
        <v>384</v>
      </c>
      <c r="E157" s="22" t="s">
        <v>384</v>
      </c>
      <c r="F157" s="22" t="s">
        <v>19</v>
      </c>
      <c r="G157" s="23" t="n">
        <v>10</v>
      </c>
      <c r="H157" s="24" t="n">
        <v>27.54</v>
      </c>
      <c r="I157" s="24" t="n">
        <v>239.4</v>
      </c>
      <c r="J157" s="24" t="n">
        <v>0</v>
      </c>
      <c r="K157" s="24" t="n">
        <v>-0</v>
      </c>
      <c r="L157" s="24" t="n">
        <v>-0</v>
      </c>
      <c r="M157" s="6" t="s">
        <f>=I157+J157+K157+L157</f>
      </c>
      <c r="N157" s="22"/>
    </row>
    <row collapsed="false" customFormat="false" customHeight="false" hidden="false" ht="12.1" outlineLevel="0" r="158">
      <c r="A158" s="21" t="n">
        <v>45210</v>
      </c>
      <c r="B158" s="22" t="s">
        <v>384</v>
      </c>
      <c r="C158" s="22" t="s">
        <v>389</v>
      </c>
      <c r="D158" s="22" t="s">
        <v>384</v>
      </c>
      <c r="E158" s="22" t="s">
        <v>384</v>
      </c>
      <c r="F158" s="22" t="s">
        <v>19</v>
      </c>
      <c r="G158" s="23" t="n">
        <v>15</v>
      </c>
      <c r="H158" s="24" t="n">
        <v>29.92</v>
      </c>
      <c r="I158" s="24" t="n">
        <v>390.8</v>
      </c>
      <c r="J158" s="24" t="n">
        <v>0</v>
      </c>
      <c r="K158" s="24" t="n">
        <v>-0</v>
      </c>
      <c r="L158" s="24" t="n">
        <v>-0</v>
      </c>
      <c r="M158" s="6" t="s">
        <f>=I158+J158+K158+L158</f>
      </c>
      <c r="N158" s="22"/>
    </row>
    <row collapsed="false" customFormat="false" customHeight="false" hidden="false" ht="12.1" outlineLevel="0" r="159">
      <c r="A159" s="21" t="n">
        <v>45223</v>
      </c>
      <c r="B159" s="22" t="s">
        <v>384</v>
      </c>
      <c r="C159" s="22" t="s">
        <v>406</v>
      </c>
      <c r="D159" s="22" t="s">
        <v>384</v>
      </c>
      <c r="E159" s="22" t="s">
        <v>384</v>
      </c>
      <c r="F159" s="22" t="s">
        <v>19</v>
      </c>
      <c r="G159" s="23" t="n">
        <v>10</v>
      </c>
      <c r="H159" s="24" t="n">
        <v>32.66</v>
      </c>
      <c r="I159" s="24" t="n">
        <v>283.6</v>
      </c>
      <c r="J159" s="24" t="n">
        <v>0</v>
      </c>
      <c r="K159" s="24" t="n">
        <v>-0</v>
      </c>
      <c r="L159" s="24" t="n">
        <v>-0</v>
      </c>
      <c r="M159" s="6" t="s">
        <f>=I159+J159+K159+L159</f>
      </c>
      <c r="N159" s="22"/>
    </row>
    <row collapsed="false" customFormat="false" customHeight="false" hidden="false" ht="12.1" outlineLevel="0" r="160">
      <c r="A160" s="21" t="n">
        <v>45258.999988426</v>
      </c>
      <c r="B160" s="22" t="s">
        <v>384</v>
      </c>
      <c r="C160" s="22" t="s">
        <v>421</v>
      </c>
      <c r="D160" s="22" t="s">
        <v>384</v>
      </c>
      <c r="E160" s="22" t="s">
        <v>384</v>
      </c>
      <c r="F160" s="22" t="s">
        <v>19</v>
      </c>
      <c r="G160" s="23" t="n">
        <v>7</v>
      </c>
      <c r="H160" s="24" t="n">
        <v>28.42</v>
      </c>
      <c r="I160" s="24" t="n">
        <v>198.94</v>
      </c>
      <c r="J160" s="24" t="n">
        <v>0</v>
      </c>
      <c r="K160" s="24" t="n">
        <v>-0</v>
      </c>
      <c r="L160" s="24" t="n">
        <v>-0</v>
      </c>
      <c r="M160" s="6" t="s">
        <f>=I160+J160+K160+L160</f>
      </c>
      <c r="N160" s="22"/>
    </row>
    <row collapsed="false" customFormat="false" customHeight="false" hidden="false" ht="12.1" outlineLevel="0" r="161">
      <c r="A161" s="29" t="n">
        <v>45289.857638889</v>
      </c>
      <c r="B161" s="30" t="s">
        <v>422</v>
      </c>
      <c r="C161" s="30" t="s">
        <v>423</v>
      </c>
      <c r="D161" s="30" t="s">
        <v>422</v>
      </c>
      <c r="E161" s="30" t="s">
        <v>422</v>
      </c>
      <c r="F161" s="30" t="s">
        <v>19</v>
      </c>
      <c r="G161" s="31" t="n">
        <v>1</v>
      </c>
      <c r="H161" s="32" t="n">
        <v>-24.03</v>
      </c>
      <c r="I161" s="32" t="n">
        <v>-24.03</v>
      </c>
      <c r="J161" s="32" t="n">
        <v>0</v>
      </c>
      <c r="K161" s="32" t="n">
        <v>-0</v>
      </c>
      <c r="L161" s="32" t="n">
        <v>-0</v>
      </c>
      <c r="M161" s="6" t="s">
        <f>=I161+J161+K161+L161</f>
      </c>
      <c r="N161" s="30"/>
    </row>
    <row collapsed="false" customFormat="false" customHeight="false" hidden="false" ht="12.1" outlineLevel="0" r="162">
      <c r="A162" s="21" t="n">
        <v>45300</v>
      </c>
      <c r="B162" s="22" t="s">
        <v>384</v>
      </c>
      <c r="C162" s="22" t="s">
        <v>424</v>
      </c>
      <c r="D162" s="22" t="s">
        <v>384</v>
      </c>
      <c r="E162" s="22" t="s">
        <v>384</v>
      </c>
      <c r="F162" s="22" t="s">
        <v>19</v>
      </c>
      <c r="G162" s="23" t="n">
        <v>10</v>
      </c>
      <c r="H162" s="24" t="n">
        <v>35.17</v>
      </c>
      <c r="I162" s="24" t="n">
        <v>305.7</v>
      </c>
      <c r="J162" s="24" t="n">
        <v>0</v>
      </c>
      <c r="K162" s="24" t="n">
        <v>-0</v>
      </c>
      <c r="L162" s="24" t="n">
        <v>-0</v>
      </c>
      <c r="M162" s="6" t="s">
        <f>=I162+J162+K162+L162</f>
      </c>
      <c r="N162" s="22"/>
    </row>
    <row collapsed="false" customFormat="false" customHeight="false" hidden="false" ht="12.1" outlineLevel="0" r="163">
      <c r="A163" s="21" t="n">
        <v>45300</v>
      </c>
      <c r="B163" s="22" t="s">
        <v>384</v>
      </c>
      <c r="C163" s="22" t="s">
        <v>425</v>
      </c>
      <c r="D163" s="22" t="s">
        <v>384</v>
      </c>
      <c r="E163" s="22" t="s">
        <v>384</v>
      </c>
      <c r="F163" s="22" t="s">
        <v>19</v>
      </c>
      <c r="G163" s="23" t="n">
        <v>27</v>
      </c>
      <c r="H163" s="24" t="n">
        <v>35.17</v>
      </c>
      <c r="I163" s="24" t="n">
        <v>826.59</v>
      </c>
      <c r="J163" s="24" t="n">
        <v>0</v>
      </c>
      <c r="K163" s="24" t="n">
        <v>-0</v>
      </c>
      <c r="L163" s="24" t="n">
        <v>-0</v>
      </c>
      <c r="M163" s="6" t="s">
        <f>=I163+J163+K163+L163</f>
      </c>
      <c r="N163" s="22"/>
    </row>
    <row collapsed="false" customFormat="false" customHeight="false" hidden="false" ht="12.1" outlineLevel="0" r="164">
      <c r="A164" s="20" t="n">
        <v>45358.849849537</v>
      </c>
      <c r="B164" s="16" t="s">
        <v>98</v>
      </c>
      <c r="C164" s="16" t="s">
        <v>418</v>
      </c>
      <c r="D164" s="16" t="s">
        <v>314</v>
      </c>
      <c r="E164" s="16" t="s">
        <v>99</v>
      </c>
      <c r="F164" s="16" t="s">
        <v>19</v>
      </c>
      <c r="G164" s="7" t="n">
        <v>1</v>
      </c>
      <c r="H164" s="6" t="n">
        <v>1289.6</v>
      </c>
      <c r="I164" s="6" t="n">
        <v>-1289.6</v>
      </c>
      <c r="J164" s="6" t="n">
        <v>-0</v>
      </c>
      <c r="K164" s="6" t="n">
        <v>-0.77</v>
      </c>
      <c r="L164" s="6" t="n">
        <v>-0.38</v>
      </c>
      <c r="M164" s="6" t="s">
        <f>=I164+J164+K164+L164</f>
      </c>
      <c r="N164" s="16"/>
    </row>
    <row collapsed="false" customFormat="false" customHeight="false" hidden="false" ht="12.1" outlineLevel="0" r="165">
      <c r="A165" s="20" t="n">
        <v>45358.880914352</v>
      </c>
      <c r="B165" s="16" t="s">
        <v>98</v>
      </c>
      <c r="C165" s="16" t="s">
        <v>418</v>
      </c>
      <c r="D165" s="16" t="s">
        <v>314</v>
      </c>
      <c r="E165" s="16" t="s">
        <v>99</v>
      </c>
      <c r="F165" s="16" t="s">
        <v>19</v>
      </c>
      <c r="G165" s="7" t="n">
        <v>1</v>
      </c>
      <c r="H165" s="6" t="n">
        <v>1291.2</v>
      </c>
      <c r="I165" s="6" t="n">
        <v>-1291.2</v>
      </c>
      <c r="J165" s="6" t="n">
        <v>-0</v>
      </c>
      <c r="K165" s="6" t="n">
        <v>-0.78</v>
      </c>
      <c r="L165" s="6" t="n">
        <v>-0.38</v>
      </c>
      <c r="M165" s="6" t="s">
        <f>=I165+J165+K165+L165</f>
      </c>
      <c r="N165" s="16"/>
    </row>
    <row collapsed="false" customFormat="false" customHeight="false" hidden="false" ht="12.1" outlineLevel="0" r="166">
      <c r="A166" s="20" t="n">
        <v>45358.881516204</v>
      </c>
      <c r="B166" s="16" t="s">
        <v>30</v>
      </c>
      <c r="C166" s="16" t="s">
        <v>376</v>
      </c>
      <c r="D166" s="16" t="s">
        <v>314</v>
      </c>
      <c r="E166" s="16" t="s">
        <v>17</v>
      </c>
      <c r="F166" s="16" t="s">
        <v>19</v>
      </c>
      <c r="G166" s="7" t="n">
        <v>1</v>
      </c>
      <c r="H166" s="6" t="n">
        <v>750</v>
      </c>
      <c r="I166" s="6" t="n">
        <v>-750</v>
      </c>
      <c r="J166" s="6" t="n">
        <v>-0</v>
      </c>
      <c r="K166" s="6" t="n">
        <v>-0.45</v>
      </c>
      <c r="L166" s="6" t="n">
        <v>-0.23</v>
      </c>
      <c r="M166" s="6" t="s">
        <f>=I166+J166+K166+L166</f>
      </c>
      <c r="N166" s="16"/>
    </row>
    <row collapsed="false" customFormat="false" customHeight="false" hidden="false" ht="12.1" outlineLevel="0" r="167">
      <c r="A167" s="21" t="n">
        <v>45392</v>
      </c>
      <c r="B167" s="22" t="s">
        <v>384</v>
      </c>
      <c r="C167" s="22" t="s">
        <v>426</v>
      </c>
      <c r="D167" s="22" t="s">
        <v>384</v>
      </c>
      <c r="E167" s="22" t="s">
        <v>384</v>
      </c>
      <c r="F167" s="22" t="s">
        <v>19</v>
      </c>
      <c r="G167" s="23" t="n">
        <v>448.8</v>
      </c>
      <c r="H167" s="24" t="n">
        <v>1</v>
      </c>
      <c r="I167" s="24" t="n">
        <v>448.8</v>
      </c>
      <c r="J167" s="24" t="n">
        <v>0</v>
      </c>
      <c r="K167" s="24" t="n">
        <v>-0</v>
      </c>
      <c r="L167" s="24" t="n">
        <v>-0</v>
      </c>
      <c r="M167" s="6" t="s">
        <f>=I167+J167+K167+L167</f>
      </c>
      <c r="N167" s="22"/>
    </row>
    <row collapsed="false" customFormat="false" customHeight="false" hidden="false" ht="12.1" outlineLevel="0" r="168">
      <c r="A168" s="21" t="n">
        <v>45404</v>
      </c>
      <c r="B168" s="22" t="s">
        <v>409</v>
      </c>
      <c r="C168" s="22" t="s">
        <v>427</v>
      </c>
      <c r="D168" s="22" t="s">
        <v>409</v>
      </c>
      <c r="E168" s="22" t="s">
        <v>409</v>
      </c>
      <c r="F168" s="22" t="s">
        <v>19</v>
      </c>
      <c r="G168" s="23" t="n">
        <v>10000</v>
      </c>
      <c r="H168" s="24" t="n">
        <v>1</v>
      </c>
      <c r="I168" s="24" t="n">
        <v>10000</v>
      </c>
      <c r="J168" s="24" t="n">
        <v>0</v>
      </c>
      <c r="K168" s="24" t="n">
        <v>-0</v>
      </c>
      <c r="L168" s="24" t="n">
        <v>-0</v>
      </c>
      <c r="M168" s="6" t="s">
        <f>=I168+J168+K168+L168</f>
      </c>
      <c r="N168" s="22"/>
    </row>
    <row collapsed="false" customFormat="false" customHeight="false" hidden="false" ht="12.1" outlineLevel="0" r="169">
      <c r="A169" s="21" t="n">
        <v>45405</v>
      </c>
      <c r="B169" s="22" t="s">
        <v>384</v>
      </c>
      <c r="C169" s="22" t="s">
        <v>426</v>
      </c>
      <c r="D169" s="22" t="s">
        <v>384</v>
      </c>
      <c r="E169" s="22" t="s">
        <v>384</v>
      </c>
      <c r="F169" s="22" t="s">
        <v>19</v>
      </c>
      <c r="G169" s="23" t="n">
        <v>326.6</v>
      </c>
      <c r="H169" s="24" t="n">
        <v>1</v>
      </c>
      <c r="I169" s="24" t="n">
        <v>326.6</v>
      </c>
      <c r="J169" s="24" t="n">
        <v>0</v>
      </c>
      <c r="K169" s="24" t="n">
        <v>-0</v>
      </c>
      <c r="L169" s="24" t="n">
        <v>-0</v>
      </c>
      <c r="M169" s="6" t="s">
        <f>=I169+J169+K169+L169</f>
      </c>
      <c r="N169" s="22"/>
    </row>
    <row collapsed="false" customFormat="false" customHeight="false" hidden="false" ht="12.1" outlineLevel="0" r="170">
      <c r="A170" s="20" t="n">
        <v>45405.5</v>
      </c>
      <c r="B170" s="16" t="s">
        <v>59</v>
      </c>
      <c r="C170" s="16" t="s">
        <v>428</v>
      </c>
      <c r="D170" s="16" t="s">
        <v>314</v>
      </c>
      <c r="E170" s="16" t="s">
        <v>17</v>
      </c>
      <c r="F170" s="16" t="s">
        <v>19</v>
      </c>
      <c r="G170" s="7" t="n">
        <v>1</v>
      </c>
      <c r="H170" s="6" t="n">
        <v>585</v>
      </c>
      <c r="I170" s="6" t="n">
        <v>-585</v>
      </c>
      <c r="J170" s="6" t="n">
        <v>-0</v>
      </c>
      <c r="K170" s="6" t="n">
        <v>-0.52</v>
      </c>
      <c r="L170" s="6" t="n">
        <v>-0</v>
      </c>
      <c r="M170" s="6" t="s">
        <f>=I170+J170+K170+L170</f>
      </c>
      <c r="N170" s="16"/>
    </row>
    <row collapsed="false" customFormat="false" customHeight="false" hidden="false" ht="12.1" outlineLevel="0" r="171">
      <c r="A171" s="20" t="n">
        <v>45407.79505787</v>
      </c>
      <c r="B171" s="16" t="s">
        <v>16</v>
      </c>
      <c r="C171" s="16" t="s">
        <v>429</v>
      </c>
      <c r="D171" s="16" t="s">
        <v>314</v>
      </c>
      <c r="E171" s="16" t="s">
        <v>17</v>
      </c>
      <c r="F171" s="16" t="s">
        <v>19</v>
      </c>
      <c r="G171" s="7" t="n">
        <v>1</v>
      </c>
      <c r="H171" s="6" t="n">
        <v>7828</v>
      </c>
      <c r="I171" s="6" t="n">
        <v>-7828</v>
      </c>
      <c r="J171" s="6" t="n">
        <v>-0</v>
      </c>
      <c r="K171" s="6" t="n">
        <v>-4.7</v>
      </c>
      <c r="L171" s="6" t="n">
        <v>-1.18</v>
      </c>
      <c r="M171" s="6" t="s">
        <f>=I171+J171+K171+L171</f>
      </c>
      <c r="N171" s="16"/>
    </row>
    <row collapsed="false" customFormat="false" customHeight="false" hidden="false" ht="12.1" outlineLevel="0" r="172">
      <c r="A172" s="20" t="n">
        <v>45407.795787037</v>
      </c>
      <c r="B172" s="16" t="s">
        <v>42</v>
      </c>
      <c r="C172" s="16" t="s">
        <v>430</v>
      </c>
      <c r="D172" s="16" t="s">
        <v>314</v>
      </c>
      <c r="E172" s="16" t="s">
        <v>17</v>
      </c>
      <c r="F172" s="16" t="s">
        <v>19</v>
      </c>
      <c r="G172" s="7" t="n">
        <v>1</v>
      </c>
      <c r="H172" s="6" t="n">
        <v>1241</v>
      </c>
      <c r="I172" s="6" t="n">
        <v>-1241</v>
      </c>
      <c r="J172" s="6" t="n">
        <v>-0</v>
      </c>
      <c r="K172" s="6" t="n">
        <v>-0.75</v>
      </c>
      <c r="L172" s="6" t="n">
        <v>-0.37</v>
      </c>
      <c r="M172" s="6" t="s">
        <f>=I172+J172+K172+L172</f>
      </c>
      <c r="N172" s="16"/>
    </row>
    <row collapsed="false" customFormat="false" customHeight="false" hidden="false" ht="12.1" outlineLevel="0" r="173">
      <c r="A173" s="20" t="n">
        <v>45407.796284722</v>
      </c>
      <c r="B173" s="16" t="s">
        <v>59</v>
      </c>
      <c r="C173" s="16" t="s">
        <v>428</v>
      </c>
      <c r="D173" s="16" t="s">
        <v>314</v>
      </c>
      <c r="E173" s="16" t="s">
        <v>17</v>
      </c>
      <c r="F173" s="16" t="s">
        <v>19</v>
      </c>
      <c r="G173" s="7" t="n">
        <v>2</v>
      </c>
      <c r="H173" s="6" t="n">
        <v>578.3</v>
      </c>
      <c r="I173" s="6" t="n">
        <v>-1156.6</v>
      </c>
      <c r="J173" s="6" t="n">
        <v>-0</v>
      </c>
      <c r="K173" s="6" t="n">
        <v>-0.69</v>
      </c>
      <c r="L173" s="6" t="n">
        <v>-0.35</v>
      </c>
      <c r="M173" s="6" t="s">
        <f>=I173+J173+K173+L173</f>
      </c>
      <c r="N173" s="16"/>
    </row>
    <row collapsed="false" customFormat="false" customHeight="false" hidden="false" ht="12.1" outlineLevel="0" r="174">
      <c r="A174" s="21" t="n">
        <v>45419</v>
      </c>
      <c r="B174" s="22" t="s">
        <v>384</v>
      </c>
      <c r="C174" s="22" t="s">
        <v>431</v>
      </c>
      <c r="D174" s="22" t="s">
        <v>384</v>
      </c>
      <c r="E174" s="22" t="s">
        <v>384</v>
      </c>
      <c r="F174" s="22" t="s">
        <v>19</v>
      </c>
      <c r="G174" s="23" t="n">
        <v>433</v>
      </c>
      <c r="H174" s="24" t="n">
        <v>1</v>
      </c>
      <c r="I174" s="24" t="n">
        <v>433</v>
      </c>
      <c r="J174" s="24" t="n">
        <v>0</v>
      </c>
      <c r="K174" s="24" t="n">
        <v>-0</v>
      </c>
      <c r="L174" s="24" t="n">
        <v>-0</v>
      </c>
      <c r="M174" s="6" t="s">
        <f>=I174+J174+K174+L174</f>
      </c>
      <c r="N174" s="22"/>
    </row>
    <row collapsed="false" customFormat="false" customHeight="false" hidden="false" ht="12.1" outlineLevel="0" r="175">
      <c r="A175" s="21" t="n">
        <v>45439</v>
      </c>
      <c r="B175" s="22" t="s">
        <v>384</v>
      </c>
      <c r="C175" s="22" t="s">
        <v>432</v>
      </c>
      <c r="D175" s="22" t="s">
        <v>384</v>
      </c>
      <c r="E175" s="22" t="s">
        <v>384</v>
      </c>
      <c r="F175" s="22" t="s">
        <v>19</v>
      </c>
      <c r="G175" s="23" t="n">
        <v>663.9</v>
      </c>
      <c r="H175" s="24" t="n">
        <v>1</v>
      </c>
      <c r="I175" s="24" t="n">
        <v>663.9</v>
      </c>
      <c r="J175" s="24" t="n">
        <v>0</v>
      </c>
      <c r="K175" s="24" t="n">
        <v>-0</v>
      </c>
      <c r="L175" s="24" t="n">
        <v>-0</v>
      </c>
      <c r="M175" s="6" t="s">
        <f>=I175+J175+K175+L175</f>
      </c>
      <c r="N175" s="22"/>
    </row>
    <row collapsed="false" customFormat="false" customHeight="false" hidden="false" ht="12.1" outlineLevel="0" r="176">
      <c r="A176" s="21" t="n">
        <v>45440</v>
      </c>
      <c r="B176" s="22" t="s">
        <v>384</v>
      </c>
      <c r="C176" s="22" t="s">
        <v>421</v>
      </c>
      <c r="D176" s="22" t="s">
        <v>384</v>
      </c>
      <c r="E176" s="22" t="s">
        <v>384</v>
      </c>
      <c r="F176" s="22" t="s">
        <v>19</v>
      </c>
      <c r="G176" s="23" t="n">
        <v>198.94</v>
      </c>
      <c r="H176" s="24" t="n">
        <v>1</v>
      </c>
      <c r="I176" s="24" t="n">
        <v>198.94</v>
      </c>
      <c r="J176" s="24" t="n">
        <v>0</v>
      </c>
      <c r="K176" s="24" t="n">
        <v>-0</v>
      </c>
      <c r="L176" s="24" t="n">
        <v>-0</v>
      </c>
      <c r="M176" s="6" t="s">
        <f>=I176+J176+K176+L176</f>
      </c>
      <c r="N176" s="22"/>
    </row>
    <row collapsed="false" customFormat="false" customHeight="false" hidden="false" ht="12.1" outlineLevel="0" r="177">
      <c r="A177" s="25" t="n">
        <v>45441.5</v>
      </c>
      <c r="B177" s="26" t="s">
        <v>317</v>
      </c>
      <c r="C177" s="26" t="s">
        <v>377</v>
      </c>
      <c r="D177" s="26" t="s">
        <v>330</v>
      </c>
      <c r="E177" s="26" t="s">
        <v>17</v>
      </c>
      <c r="F177" s="26" t="s">
        <v>19</v>
      </c>
      <c r="G177" s="27" t="n">
        <v>-1</v>
      </c>
      <c r="H177" s="28" t="n">
        <v>4112</v>
      </c>
      <c r="I177" s="28" t="n">
        <v>4112</v>
      </c>
      <c r="J177" s="28" t="n">
        <v>0</v>
      </c>
      <c r="K177" s="28" t="n">
        <v>-2.06</v>
      </c>
      <c r="L177" s="28" t="n">
        <v>-1.23</v>
      </c>
      <c r="M177" s="6" t="s">
        <f>=I177+J177+K177+L177</f>
      </c>
      <c r="N177" s="26"/>
    </row>
    <row collapsed="false" customFormat="false" customHeight="false" hidden="false" ht="12.1" outlineLevel="0" r="178">
      <c r="A178" s="20" t="n">
        <v>45456.5</v>
      </c>
      <c r="B178" s="16" t="s">
        <v>95</v>
      </c>
      <c r="C178" s="16" t="s">
        <v>433</v>
      </c>
      <c r="D178" s="16" t="s">
        <v>314</v>
      </c>
      <c r="E178" s="16" t="s">
        <v>17</v>
      </c>
      <c r="F178" s="16" t="s">
        <v>19</v>
      </c>
      <c r="G178" s="7" t="n">
        <v>20</v>
      </c>
      <c r="H178" s="6" t="n">
        <v>73.84</v>
      </c>
      <c r="I178" s="6" t="n">
        <v>-1476.8</v>
      </c>
      <c r="J178" s="6" t="n">
        <v>-0</v>
      </c>
      <c r="K178" s="6" t="n">
        <v>-1.33</v>
      </c>
      <c r="L178" s="6" t="n">
        <v>-0</v>
      </c>
      <c r="M178" s="6" t="s">
        <f>=I178+J178+K178+L178</f>
      </c>
      <c r="N178" s="16"/>
    </row>
    <row collapsed="false" customFormat="false" customHeight="false" hidden="false" ht="12.1" outlineLevel="0" r="179">
      <c r="A179" s="21" t="n">
        <v>45457</v>
      </c>
      <c r="B179" s="22" t="s">
        <v>384</v>
      </c>
      <c r="C179" s="22" t="s">
        <v>434</v>
      </c>
      <c r="D179" s="22" t="s">
        <v>384</v>
      </c>
      <c r="E179" s="22" t="s">
        <v>384</v>
      </c>
      <c r="F179" s="22" t="s">
        <v>19</v>
      </c>
      <c r="G179" s="23" t="n">
        <v>302</v>
      </c>
      <c r="H179" s="24" t="n">
        <v>1</v>
      </c>
      <c r="I179" s="24" t="n">
        <v>302</v>
      </c>
      <c r="J179" s="24" t="n">
        <v>0</v>
      </c>
      <c r="K179" s="24" t="n">
        <v>-0</v>
      </c>
      <c r="L179" s="24" t="n">
        <v>-0</v>
      </c>
      <c r="M179" s="6" t="s">
        <f>=I179+J179+K179+L179</f>
      </c>
      <c r="N179" s="22"/>
    </row>
    <row collapsed="false" customFormat="false" customHeight="false" hidden="false" ht="12.1" outlineLevel="0" r="180">
      <c r="A180" s="21" t="n">
        <v>45482</v>
      </c>
      <c r="B180" s="22" t="s">
        <v>384</v>
      </c>
      <c r="C180" s="22" t="s">
        <v>435</v>
      </c>
      <c r="D180" s="22" t="s">
        <v>384</v>
      </c>
      <c r="E180" s="22" t="s">
        <v>384</v>
      </c>
      <c r="F180" s="22" t="s">
        <v>19</v>
      </c>
      <c r="G180" s="23" t="n">
        <v>76.03</v>
      </c>
      <c r="H180" s="24" t="n">
        <v>1</v>
      </c>
      <c r="I180" s="24" t="n">
        <v>76.03</v>
      </c>
      <c r="J180" s="24" t="n">
        <v>0</v>
      </c>
      <c r="K180" s="24" t="n">
        <v>-0</v>
      </c>
      <c r="L180" s="24" t="n">
        <v>-0</v>
      </c>
      <c r="M180" s="6" t="s">
        <f>=I180+J180+K180+L180</f>
      </c>
      <c r="N180" s="22"/>
    </row>
    <row collapsed="false" customFormat="false" customHeight="false" hidden="false" ht="12.1" outlineLevel="0" r="181">
      <c r="A181" s="21" t="n">
        <v>45482</v>
      </c>
      <c r="B181" s="22" t="s">
        <v>384</v>
      </c>
      <c r="C181" s="22" t="s">
        <v>424</v>
      </c>
      <c r="D181" s="22" t="s">
        <v>384</v>
      </c>
      <c r="E181" s="22" t="s">
        <v>384</v>
      </c>
      <c r="F181" s="22" t="s">
        <v>19</v>
      </c>
      <c r="G181" s="23" t="n">
        <v>218.7</v>
      </c>
      <c r="H181" s="24" t="n">
        <v>1</v>
      </c>
      <c r="I181" s="24" t="n">
        <v>218.7</v>
      </c>
      <c r="J181" s="24" t="n">
        <v>0</v>
      </c>
      <c r="K181" s="24" t="n">
        <v>-0</v>
      </c>
      <c r="L181" s="24" t="n">
        <v>-0</v>
      </c>
      <c r="M181" s="6" t="s">
        <f>=I181+J181+K181+L181</f>
      </c>
      <c r="N181" s="22"/>
    </row>
    <row collapsed="false" customFormat="false" customHeight="false" hidden="false" ht="12.1" outlineLevel="0" r="182">
      <c r="A182" s="21" t="n">
        <v>45482</v>
      </c>
      <c r="B182" s="22" t="s">
        <v>384</v>
      </c>
      <c r="C182" s="22" t="s">
        <v>425</v>
      </c>
      <c r="D182" s="22" t="s">
        <v>384</v>
      </c>
      <c r="E182" s="22" t="s">
        <v>384</v>
      </c>
      <c r="F182" s="22" t="s">
        <v>19</v>
      </c>
      <c r="G182" s="23" t="n">
        <v>612.76</v>
      </c>
      <c r="H182" s="24" t="n">
        <v>1</v>
      </c>
      <c r="I182" s="24" t="n">
        <v>612.76</v>
      </c>
      <c r="J182" s="24" t="n">
        <v>0</v>
      </c>
      <c r="K182" s="24" t="n">
        <v>-0</v>
      </c>
      <c r="L182" s="24" t="n">
        <v>-0</v>
      </c>
      <c r="M182" s="6" t="s">
        <f>=I182+J182+K182+L182</f>
      </c>
      <c r="N182" s="22"/>
    </row>
    <row collapsed="false" customFormat="false" customHeight="false" hidden="false" ht="12.1" outlineLevel="0" r="183">
      <c r="A183" s="21" t="n">
        <v>45484</v>
      </c>
      <c r="B183" s="22" t="s">
        <v>384</v>
      </c>
      <c r="C183" s="22" t="s">
        <v>436</v>
      </c>
      <c r="D183" s="22" t="s">
        <v>384</v>
      </c>
      <c r="E183" s="22" t="s">
        <v>384</v>
      </c>
      <c r="F183" s="22" t="s">
        <v>19</v>
      </c>
      <c r="G183" s="23" t="n">
        <v>3188</v>
      </c>
      <c r="H183" s="24" t="n">
        <v>1</v>
      </c>
      <c r="I183" s="24" t="n">
        <v>3188</v>
      </c>
      <c r="J183" s="24" t="n">
        <v>0</v>
      </c>
      <c r="K183" s="24" t="n">
        <v>-0</v>
      </c>
      <c r="L183" s="24" t="n">
        <v>-0</v>
      </c>
      <c r="M183" s="6" t="s">
        <f>=I183+J183+K183+L183</f>
      </c>
      <c r="N183" s="22"/>
    </row>
    <row collapsed="false" customFormat="false" customHeight="false" hidden="false" ht="12.1" outlineLevel="0" r="184">
      <c r="A184" s="21" t="n">
        <v>45484</v>
      </c>
      <c r="B184" s="22" t="s">
        <v>384</v>
      </c>
      <c r="C184" s="22" t="s">
        <v>437</v>
      </c>
      <c r="D184" s="22" t="s">
        <v>384</v>
      </c>
      <c r="E184" s="22" t="s">
        <v>384</v>
      </c>
      <c r="F184" s="22" t="s">
        <v>19</v>
      </c>
      <c r="G184" s="23" t="n">
        <v>579</v>
      </c>
      <c r="H184" s="24" t="n">
        <v>1</v>
      </c>
      <c r="I184" s="24" t="n">
        <v>579</v>
      </c>
      <c r="J184" s="24" t="n">
        <v>0</v>
      </c>
      <c r="K184" s="24" t="n">
        <v>-0</v>
      </c>
      <c r="L184" s="24" t="n">
        <v>-0</v>
      </c>
      <c r="M184" s="6" t="s">
        <f>=I184+J184+K184+L184</f>
      </c>
      <c r="N184" s="22"/>
    </row>
    <row collapsed="false" customFormat="false" customHeight="false" hidden="false" ht="12.1" outlineLevel="0" r="185">
      <c r="A185" s="21" t="n">
        <v>45489</v>
      </c>
      <c r="B185" s="22" t="s">
        <v>384</v>
      </c>
      <c r="C185" s="22" t="s">
        <v>438</v>
      </c>
      <c r="D185" s="22" t="s">
        <v>384</v>
      </c>
      <c r="E185" s="22" t="s">
        <v>384</v>
      </c>
      <c r="F185" s="22" t="s">
        <v>19</v>
      </c>
      <c r="G185" s="23" t="n">
        <v>2151</v>
      </c>
      <c r="H185" s="24" t="n">
        <v>1</v>
      </c>
      <c r="I185" s="24" t="n">
        <v>2151</v>
      </c>
      <c r="J185" s="24" t="n">
        <v>0</v>
      </c>
      <c r="K185" s="24" t="n">
        <v>-0</v>
      </c>
      <c r="L185" s="24" t="n">
        <v>-0</v>
      </c>
      <c r="M185" s="6" t="s">
        <f>=I185+J185+K185+L185</f>
      </c>
      <c r="N185" s="22"/>
    </row>
    <row collapsed="false" customFormat="false" customHeight="false" hidden="false" ht="12.1" outlineLevel="0" r="186">
      <c r="A186" s="20" t="n">
        <v>45497.914537037</v>
      </c>
      <c r="B186" s="16" t="s">
        <v>59</v>
      </c>
      <c r="C186" s="16" t="s">
        <v>428</v>
      </c>
      <c r="D186" s="16" t="s">
        <v>314</v>
      </c>
      <c r="E186" s="16" t="s">
        <v>17</v>
      </c>
      <c r="F186" s="16" t="s">
        <v>19</v>
      </c>
      <c r="G186" s="7" t="n">
        <v>1</v>
      </c>
      <c r="H186" s="6" t="n">
        <v>533.65</v>
      </c>
      <c r="I186" s="6" t="n">
        <v>-533.65</v>
      </c>
      <c r="J186" s="6" t="n">
        <v>-0</v>
      </c>
      <c r="K186" s="6" t="n">
        <v>-0.32</v>
      </c>
      <c r="L186" s="6" t="n">
        <v>-0.16</v>
      </c>
      <c r="M186" s="6" t="s">
        <f>=I186+J186+K186+L186</f>
      </c>
      <c r="N186" s="16"/>
    </row>
    <row collapsed="false" customFormat="false" customHeight="false" hidden="false" ht="12.1" outlineLevel="0" r="187">
      <c r="A187" s="20" t="n">
        <v>45497.914537037</v>
      </c>
      <c r="B187" s="16" t="s">
        <v>59</v>
      </c>
      <c r="C187" s="16" t="s">
        <v>428</v>
      </c>
      <c r="D187" s="16" t="s">
        <v>314</v>
      </c>
      <c r="E187" s="16" t="s">
        <v>17</v>
      </c>
      <c r="F187" s="16" t="s">
        <v>19</v>
      </c>
      <c r="G187" s="7" t="n">
        <v>1</v>
      </c>
      <c r="H187" s="6" t="n">
        <v>533.7</v>
      </c>
      <c r="I187" s="6" t="n">
        <v>-533.7</v>
      </c>
      <c r="J187" s="6" t="n">
        <v>-0</v>
      </c>
      <c r="K187" s="6" t="n">
        <v>-0.32</v>
      </c>
      <c r="L187" s="6" t="n">
        <v>-0.16</v>
      </c>
      <c r="M187" s="6" t="s">
        <f>=I187+J187+K187+L187</f>
      </c>
      <c r="N187" s="16"/>
    </row>
    <row collapsed="false" customFormat="false" customHeight="false" hidden="false" ht="12.1" outlineLevel="0" r="188">
      <c r="A188" s="20" t="n">
        <v>45509.5</v>
      </c>
      <c r="B188" s="16" t="s">
        <v>39</v>
      </c>
      <c r="C188" s="16" t="s">
        <v>439</v>
      </c>
      <c r="D188" s="16" t="s">
        <v>314</v>
      </c>
      <c r="E188" s="16" t="s">
        <v>17</v>
      </c>
      <c r="F188" s="16" t="s">
        <v>19</v>
      </c>
      <c r="G188" s="7" t="n">
        <v>40</v>
      </c>
      <c r="H188" s="6" t="n">
        <v>124.26</v>
      </c>
      <c r="I188" s="6" t="n">
        <v>-4970.4</v>
      </c>
      <c r="J188" s="6" t="n">
        <v>-0</v>
      </c>
      <c r="K188" s="6" t="n">
        <v>-4.47</v>
      </c>
      <c r="L188" s="6" t="n">
        <v>-0</v>
      </c>
      <c r="M188" s="6" t="s">
        <f>=I188+J188+K188+L188</f>
      </c>
      <c r="N188" s="16"/>
    </row>
    <row collapsed="false" customFormat="false" customHeight="false" hidden="false" ht="12.1" outlineLevel="0" r="189">
      <c r="A189" s="20" t="n">
        <v>45509.5</v>
      </c>
      <c r="B189" s="16" t="s">
        <v>42</v>
      </c>
      <c r="C189" s="16" t="s">
        <v>430</v>
      </c>
      <c r="D189" s="16" t="s">
        <v>314</v>
      </c>
      <c r="E189" s="16" t="s">
        <v>17</v>
      </c>
      <c r="F189" s="16" t="s">
        <v>19</v>
      </c>
      <c r="G189" s="7" t="n">
        <v>1</v>
      </c>
      <c r="H189" s="6" t="n">
        <v>1001.2</v>
      </c>
      <c r="I189" s="6" t="n">
        <v>-1001.2</v>
      </c>
      <c r="J189" s="6" t="n">
        <v>-0</v>
      </c>
      <c r="K189" s="6" t="n">
        <v>-0.6</v>
      </c>
      <c r="L189" s="6" t="n">
        <v>-0</v>
      </c>
      <c r="M189" s="6" t="s">
        <f>=I189+J189+K189+L189</f>
      </c>
      <c r="N189" s="16"/>
    </row>
    <row collapsed="false" customFormat="false" customHeight="false" hidden="false" ht="12.1" outlineLevel="0" r="190">
      <c r="A190" s="25" t="n">
        <v>45516.5</v>
      </c>
      <c r="B190" s="26" t="s">
        <v>325</v>
      </c>
      <c r="C190" s="26" t="s">
        <v>396</v>
      </c>
      <c r="D190" s="26" t="s">
        <v>330</v>
      </c>
      <c r="E190" s="26" t="s">
        <v>99</v>
      </c>
      <c r="F190" s="26" t="s">
        <v>19</v>
      </c>
      <c r="G190" s="27" t="n">
        <v>-71</v>
      </c>
      <c r="H190" s="28" t="n">
        <v>87.64</v>
      </c>
      <c r="I190" s="28" t="n">
        <v>6222.44</v>
      </c>
      <c r="J190" s="28" t="n">
        <v>0</v>
      </c>
      <c r="K190" s="28" t="n">
        <v>-0</v>
      </c>
      <c r="L190" s="28" t="n">
        <v>-0</v>
      </c>
      <c r="M190" s="6" t="s">
        <f>=I190+J190+K190+L190</f>
      </c>
      <c r="N190" s="26"/>
    </row>
    <row collapsed="false" customFormat="false" customHeight="false" hidden="false" ht="12.1" outlineLevel="0" r="191">
      <c r="A191" s="29" t="n">
        <v>45516.5</v>
      </c>
      <c r="B191" s="30" t="s">
        <v>422</v>
      </c>
      <c r="C191" s="30" t="s">
        <v>423</v>
      </c>
      <c r="D191" s="30" t="s">
        <v>422</v>
      </c>
      <c r="E191" s="30" t="s">
        <v>422</v>
      </c>
      <c r="F191" s="30" t="s">
        <v>19</v>
      </c>
      <c r="G191" s="31" t="n">
        <v>281</v>
      </c>
      <c r="H191" s="32" t="n">
        <v>-1</v>
      </c>
      <c r="I191" s="32" t="n">
        <v>-281</v>
      </c>
      <c r="J191" s="32" t="n">
        <v>0</v>
      </c>
      <c r="K191" s="32" t="n">
        <v>-0</v>
      </c>
      <c r="L191" s="32" t="n">
        <v>-0</v>
      </c>
      <c r="M191" s="6" t="s">
        <f>=I191+J191+K191+L191</f>
      </c>
      <c r="N191" s="30"/>
    </row>
    <row collapsed="false" customFormat="false" customHeight="false" hidden="false" ht="12.1" outlineLevel="0" r="192">
      <c r="A192" s="20" t="n">
        <v>45530.823055556</v>
      </c>
      <c r="B192" s="16" t="s">
        <v>42</v>
      </c>
      <c r="C192" s="16" t="s">
        <v>430</v>
      </c>
      <c r="D192" s="16" t="s">
        <v>314</v>
      </c>
      <c r="E192" s="16" t="s">
        <v>17</v>
      </c>
      <c r="F192" s="16" t="s">
        <v>19</v>
      </c>
      <c r="G192" s="7" t="n">
        <v>2</v>
      </c>
      <c r="H192" s="6" t="n">
        <v>1009.8</v>
      </c>
      <c r="I192" s="6" t="n">
        <v>-2019.6</v>
      </c>
      <c r="J192" s="6" t="n">
        <v>-0</v>
      </c>
      <c r="K192" s="6" t="n">
        <v>-1.21</v>
      </c>
      <c r="L192" s="6" t="n">
        <v>-0.61</v>
      </c>
      <c r="M192" s="6" t="s">
        <f>=I192+J192+K192+L192</f>
      </c>
      <c r="N192" s="16"/>
    </row>
    <row collapsed="false" customFormat="false" customHeight="false" hidden="false" ht="12.1" outlineLevel="0" r="193">
      <c r="A193" s="20" t="n">
        <v>45530.82400463</v>
      </c>
      <c r="B193" s="16" t="s">
        <v>27</v>
      </c>
      <c r="C193" s="16" t="s">
        <v>440</v>
      </c>
      <c r="D193" s="16" t="s">
        <v>314</v>
      </c>
      <c r="E193" s="16" t="s">
        <v>17</v>
      </c>
      <c r="F193" s="16" t="s">
        <v>19</v>
      </c>
      <c r="G193" s="7" t="n">
        <v>1</v>
      </c>
      <c r="H193" s="6" t="n">
        <v>2575.5</v>
      </c>
      <c r="I193" s="6" t="n">
        <v>-2575.5</v>
      </c>
      <c r="J193" s="6" t="n">
        <v>-0</v>
      </c>
      <c r="K193" s="6" t="n">
        <v>-1.55</v>
      </c>
      <c r="L193" s="6" t="n">
        <v>-0.77</v>
      </c>
      <c r="M193" s="6" t="s">
        <f>=I193+J193+K193+L193</f>
      </c>
      <c r="N193" s="16"/>
    </row>
    <row collapsed="false" customFormat="false" customHeight="false" hidden="false" ht="12.1" outlineLevel="0" r="194">
      <c r="A194" s="20" t="n">
        <v>45537.503310185</v>
      </c>
      <c r="B194" s="16" t="s">
        <v>48</v>
      </c>
      <c r="C194" s="16" t="s">
        <v>441</v>
      </c>
      <c r="D194" s="16" t="s">
        <v>314</v>
      </c>
      <c r="E194" s="16" t="s">
        <v>17</v>
      </c>
      <c r="F194" s="16" t="s">
        <v>19</v>
      </c>
      <c r="G194" s="7" t="n">
        <v>100</v>
      </c>
      <c r="H194" s="6" t="n">
        <v>46.165</v>
      </c>
      <c r="I194" s="6" t="n">
        <v>-4616.5</v>
      </c>
      <c r="J194" s="6" t="n">
        <v>-0</v>
      </c>
      <c r="K194" s="6" t="n">
        <v>-2.77</v>
      </c>
      <c r="L194" s="6" t="n">
        <v>-0</v>
      </c>
      <c r="M194" s="6" t="s">
        <f>=I194+J194+K194+L194</f>
      </c>
      <c r="N194" s="16"/>
    </row>
    <row collapsed="false" customFormat="false" customHeight="false" hidden="false" ht="12.1" outlineLevel="0" r="195">
      <c r="A195" s="20" t="n">
        <v>45537.504756944</v>
      </c>
      <c r="B195" s="16" t="s">
        <v>59</v>
      </c>
      <c r="C195" s="16" t="s">
        <v>428</v>
      </c>
      <c r="D195" s="16" t="s">
        <v>314</v>
      </c>
      <c r="E195" s="16" t="s">
        <v>17</v>
      </c>
      <c r="F195" s="16" t="s">
        <v>19</v>
      </c>
      <c r="G195" s="7" t="n">
        <v>1</v>
      </c>
      <c r="H195" s="6" t="n">
        <v>469.4</v>
      </c>
      <c r="I195" s="6" t="n">
        <v>-469.4</v>
      </c>
      <c r="J195" s="6" t="n">
        <v>-0</v>
      </c>
      <c r="K195" s="6" t="n">
        <v>-0.28</v>
      </c>
      <c r="L195" s="6" t="n">
        <v>-0.14</v>
      </c>
      <c r="M195" s="6" t="s">
        <f>=I195+J195+K195+L195</f>
      </c>
      <c r="N195" s="16"/>
    </row>
    <row collapsed="false" customFormat="false" customHeight="false" hidden="false" ht="12.1" outlineLevel="0" r="196">
      <c r="A196" s="21" t="n">
        <v>45573</v>
      </c>
      <c r="B196" s="22" t="s">
        <v>384</v>
      </c>
      <c r="C196" s="22" t="s">
        <v>424</v>
      </c>
      <c r="D196" s="22" t="s">
        <v>384</v>
      </c>
      <c r="E196" s="22" t="s">
        <v>384</v>
      </c>
      <c r="F196" s="22" t="s">
        <v>19</v>
      </c>
      <c r="G196" s="23" t="n">
        <v>332</v>
      </c>
      <c r="H196" s="24" t="n">
        <v>1</v>
      </c>
      <c r="I196" s="24" t="n">
        <v>332</v>
      </c>
      <c r="J196" s="24" t="n">
        <v>0</v>
      </c>
      <c r="K196" s="24" t="n">
        <v>-0</v>
      </c>
      <c r="L196" s="24" t="n">
        <v>-0</v>
      </c>
      <c r="M196" s="6" t="s">
        <f>=I196+J196+K196+L196</f>
      </c>
      <c r="N196" s="22"/>
    </row>
    <row collapsed="false" customFormat="false" customHeight="false" hidden="false" ht="12.1" outlineLevel="0" r="197">
      <c r="A197" s="21" t="n">
        <v>45573</v>
      </c>
      <c r="B197" s="22" t="s">
        <v>384</v>
      </c>
      <c r="C197" s="22" t="s">
        <v>425</v>
      </c>
      <c r="D197" s="22" t="s">
        <v>384</v>
      </c>
      <c r="E197" s="22" t="s">
        <v>384</v>
      </c>
      <c r="F197" s="22" t="s">
        <v>19</v>
      </c>
      <c r="G197" s="23" t="n">
        <v>930.6</v>
      </c>
      <c r="H197" s="24" t="n">
        <v>1</v>
      </c>
      <c r="I197" s="24" t="n">
        <v>930.6</v>
      </c>
      <c r="J197" s="24" t="n">
        <v>0</v>
      </c>
      <c r="K197" s="24" t="n">
        <v>-0</v>
      </c>
      <c r="L197" s="24" t="n">
        <v>-0</v>
      </c>
      <c r="M197" s="6" t="s">
        <f>=I197+J197+K197+L197</f>
      </c>
      <c r="N197" s="22"/>
    </row>
    <row collapsed="false" customFormat="false" customHeight="false" hidden="false" ht="12.1" outlineLevel="0" r="198">
      <c r="A198" s="21" t="n">
        <v>45574</v>
      </c>
      <c r="B198" s="22" t="s">
        <v>384</v>
      </c>
      <c r="C198" s="22" t="s">
        <v>442</v>
      </c>
      <c r="D198" s="22" t="s">
        <v>384</v>
      </c>
      <c r="E198" s="22" t="s">
        <v>384</v>
      </c>
      <c r="F198" s="22" t="s">
        <v>19</v>
      </c>
      <c r="G198" s="23" t="n">
        <v>448.8</v>
      </c>
      <c r="H198" s="24" t="n">
        <v>1</v>
      </c>
      <c r="I198" s="24" t="n">
        <v>448.8</v>
      </c>
      <c r="J198" s="24" t="n">
        <v>0</v>
      </c>
      <c r="K198" s="24" t="n">
        <v>-0</v>
      </c>
      <c r="L198" s="24" t="n">
        <v>-0</v>
      </c>
      <c r="M198" s="6" t="s">
        <f>=I198+J198+K198+L198</f>
      </c>
      <c r="N198" s="22"/>
    </row>
    <row collapsed="false" customFormat="false" customHeight="false" hidden="false" ht="12.1" outlineLevel="0" r="199">
      <c r="A199" s="21" t="n">
        <v>45576</v>
      </c>
      <c r="B199" s="22" t="s">
        <v>384</v>
      </c>
      <c r="C199" s="22" t="s">
        <v>443</v>
      </c>
      <c r="D199" s="22" t="s">
        <v>384</v>
      </c>
      <c r="E199" s="22" t="s">
        <v>384</v>
      </c>
      <c r="F199" s="22" t="s">
        <v>19</v>
      </c>
      <c r="G199" s="23" t="n">
        <v>124</v>
      </c>
      <c r="H199" s="24" t="n">
        <v>1</v>
      </c>
      <c r="I199" s="24" t="n">
        <v>124</v>
      </c>
      <c r="J199" s="24" t="n">
        <v>0</v>
      </c>
      <c r="K199" s="24" t="n">
        <v>-0</v>
      </c>
      <c r="L199" s="24" t="n">
        <v>-0</v>
      </c>
      <c r="M199" s="6" t="s">
        <f>=I199+J199+K199+L199</f>
      </c>
      <c r="N199" s="22"/>
    </row>
    <row collapsed="false" customFormat="false" customHeight="false" hidden="false" ht="12.1" outlineLevel="0" r="200">
      <c r="A200" s="25" t="n">
        <v>45580.488888889</v>
      </c>
      <c r="B200" s="26" t="s">
        <v>325</v>
      </c>
      <c r="C200" s="26" t="s">
        <v>396</v>
      </c>
      <c r="D200" s="26" t="s">
        <v>330</v>
      </c>
      <c r="E200" s="26" t="s">
        <v>99</v>
      </c>
      <c r="F200" s="26" t="s">
        <v>19</v>
      </c>
      <c r="G200" s="27" t="n">
        <v>-23</v>
      </c>
      <c r="H200" s="28" t="n">
        <v>92.02</v>
      </c>
      <c r="I200" s="28" t="n">
        <v>2116.46</v>
      </c>
      <c r="J200" s="28" t="n">
        <v>0</v>
      </c>
      <c r="K200" s="28" t="n">
        <v>-0</v>
      </c>
      <c r="L200" s="28" t="n">
        <v>-0</v>
      </c>
      <c r="M200" s="6" t="s">
        <f>=I200+J200+K200+L200</f>
      </c>
      <c r="N200" s="26"/>
    </row>
    <row collapsed="false" customFormat="false" customHeight="false" hidden="false" ht="12.1" outlineLevel="0" r="201">
      <c r="A201" s="29" t="n">
        <v>45580.488888889</v>
      </c>
      <c r="B201" s="30" t="s">
        <v>422</v>
      </c>
      <c r="C201" s="30" t="s">
        <v>423</v>
      </c>
      <c r="D201" s="30" t="s">
        <v>422</v>
      </c>
      <c r="E201" s="30" t="s">
        <v>422</v>
      </c>
      <c r="F201" s="30" t="s">
        <v>19</v>
      </c>
      <c r="G201" s="31" t="n">
        <v>104</v>
      </c>
      <c r="H201" s="32" t="n">
        <v>-1</v>
      </c>
      <c r="I201" s="32" t="n">
        <v>-104</v>
      </c>
      <c r="J201" s="32" t="n">
        <v>0</v>
      </c>
      <c r="K201" s="32" t="n">
        <v>-0</v>
      </c>
      <c r="L201" s="32" t="n">
        <v>-0</v>
      </c>
      <c r="M201" s="6" t="s">
        <f>=I201+J201+K201+L201</f>
      </c>
      <c r="N201" s="30"/>
    </row>
    <row collapsed="false" customFormat="false" customHeight="false" hidden="false" ht="12.1" outlineLevel="0" r="202">
      <c r="A202" s="20" t="n">
        <v>45581.488888889</v>
      </c>
      <c r="B202" s="16" t="s">
        <v>42</v>
      </c>
      <c r="C202" s="16" t="s">
        <v>430</v>
      </c>
      <c r="D202" s="16" t="s">
        <v>314</v>
      </c>
      <c r="E202" s="16" t="s">
        <v>17</v>
      </c>
      <c r="F202" s="16" t="s">
        <v>19</v>
      </c>
      <c r="G202" s="7" t="n">
        <v>1</v>
      </c>
      <c r="H202" s="6" t="n">
        <v>975.6</v>
      </c>
      <c r="I202" s="6" t="n">
        <v>-975.6</v>
      </c>
      <c r="J202" s="6" t="n">
        <v>-0</v>
      </c>
      <c r="K202" s="6" t="n">
        <v>-0.88</v>
      </c>
      <c r="L202" s="6" t="n">
        <v>-0</v>
      </c>
      <c r="M202" s="6" t="s">
        <f>=I202+J202+K202+L202</f>
      </c>
      <c r="N202" s="16"/>
    </row>
    <row collapsed="false" customFormat="false" customHeight="false" hidden="false" ht="12.1" outlineLevel="0" r="203">
      <c r="A203" s="20" t="n">
        <v>45581.488888889</v>
      </c>
      <c r="B203" s="16" t="s">
        <v>42</v>
      </c>
      <c r="C203" s="16" t="s">
        <v>430</v>
      </c>
      <c r="D203" s="16" t="s">
        <v>314</v>
      </c>
      <c r="E203" s="16" t="s">
        <v>17</v>
      </c>
      <c r="F203" s="16" t="s">
        <v>19</v>
      </c>
      <c r="G203" s="7" t="n">
        <v>1</v>
      </c>
      <c r="H203" s="6" t="n">
        <v>975.6</v>
      </c>
      <c r="I203" s="6" t="n">
        <v>-975.6</v>
      </c>
      <c r="J203" s="6" t="n">
        <v>-0</v>
      </c>
      <c r="K203" s="6" t="n">
        <v>-0.87</v>
      </c>
      <c r="L203" s="6" t="n">
        <v>-0</v>
      </c>
      <c r="M203" s="6" t="s">
        <f>=I203+J203+K203+L203</f>
      </c>
      <c r="N203" s="16"/>
    </row>
    <row collapsed="false" customFormat="false" customHeight="false" hidden="false" ht="12.1" outlineLevel="0" r="204">
      <c r="A204" s="20" t="n">
        <v>45581.488888889</v>
      </c>
      <c r="B204" s="16" t="s">
        <v>95</v>
      </c>
      <c r="C204" s="16" t="s">
        <v>433</v>
      </c>
      <c r="D204" s="16" t="s">
        <v>314</v>
      </c>
      <c r="E204" s="16" t="s">
        <v>17</v>
      </c>
      <c r="F204" s="16" t="s">
        <v>19</v>
      </c>
      <c r="G204" s="7" t="n">
        <v>10</v>
      </c>
      <c r="H204" s="6" t="n">
        <v>55.4</v>
      </c>
      <c r="I204" s="6" t="n">
        <v>-554</v>
      </c>
      <c r="J204" s="6" t="n">
        <v>-0</v>
      </c>
      <c r="K204" s="6" t="n">
        <v>-0.5</v>
      </c>
      <c r="L204" s="6" t="n">
        <v>-0</v>
      </c>
      <c r="M204" s="6" t="s">
        <f>=I204+J204+K204+L204</f>
      </c>
      <c r="N204" s="16"/>
    </row>
    <row collapsed="false" customFormat="false" customHeight="false" hidden="false" ht="12.1" outlineLevel="0" r="205">
      <c r="A205" s="20" t="n">
        <v>45581.488888889</v>
      </c>
      <c r="B205" s="16" t="s">
        <v>73</v>
      </c>
      <c r="C205" s="16" t="s">
        <v>444</v>
      </c>
      <c r="D205" s="16" t="s">
        <v>314</v>
      </c>
      <c r="E205" s="16" t="s">
        <v>17</v>
      </c>
      <c r="F205" s="16" t="s">
        <v>19</v>
      </c>
      <c r="G205" s="7" t="n">
        <v>10</v>
      </c>
      <c r="H205" s="6" t="n">
        <v>34.695</v>
      </c>
      <c r="I205" s="6" t="n">
        <v>-346.95</v>
      </c>
      <c r="J205" s="6" t="n">
        <v>-0</v>
      </c>
      <c r="K205" s="6" t="n">
        <v>-0.31</v>
      </c>
      <c r="L205" s="6" t="n">
        <v>-0</v>
      </c>
      <c r="M205" s="6" t="s">
        <f>=I205+J205+K205+L205</f>
      </c>
      <c r="N205" s="16"/>
    </row>
    <row collapsed="false" customFormat="false" customHeight="false" hidden="false" ht="12.1" outlineLevel="0" r="206">
      <c r="A206" s="21" t="n">
        <v>45584</v>
      </c>
      <c r="B206" s="22" t="s">
        <v>384</v>
      </c>
      <c r="C206" s="22" t="s">
        <v>445</v>
      </c>
      <c r="D206" s="22" t="s">
        <v>384</v>
      </c>
      <c r="E206" s="22" t="s">
        <v>384</v>
      </c>
      <c r="F206" s="22" t="s">
        <v>19</v>
      </c>
      <c r="G206" s="23" t="n">
        <v>64.7</v>
      </c>
      <c r="H206" s="24" t="n">
        <v>1</v>
      </c>
      <c r="I206" s="24" t="n">
        <v>64.7</v>
      </c>
      <c r="J206" s="24" t="n">
        <v>0</v>
      </c>
      <c r="K206" s="24" t="n">
        <v>-0</v>
      </c>
      <c r="L206" s="24" t="n">
        <v>-0</v>
      </c>
      <c r="M206" s="6" t="s">
        <f>=I206+J206+K206+L206</f>
      </c>
      <c r="N206" s="22"/>
    </row>
    <row collapsed="false" customFormat="false" customHeight="false" hidden="false" ht="12.1" outlineLevel="0" r="207">
      <c r="A207" s="20" t="n">
        <v>45588.67125</v>
      </c>
      <c r="B207" s="16" t="s">
        <v>79</v>
      </c>
      <c r="C207" s="16" t="s">
        <v>446</v>
      </c>
      <c r="D207" s="16" t="s">
        <v>314</v>
      </c>
      <c r="E207" s="16" t="s">
        <v>17</v>
      </c>
      <c r="F207" s="16" t="s">
        <v>19</v>
      </c>
      <c r="G207" s="7" t="n">
        <v>1</v>
      </c>
      <c r="H207" s="6" t="n">
        <v>1184</v>
      </c>
      <c r="I207" s="6" t="n">
        <v>-1184</v>
      </c>
      <c r="J207" s="6" t="n">
        <v>-0</v>
      </c>
      <c r="K207" s="6" t="n">
        <v>-0.71</v>
      </c>
      <c r="L207" s="6" t="n">
        <v>-0.35</v>
      </c>
      <c r="M207" s="6" t="s">
        <f>=I207+J207+K207+L207</f>
      </c>
      <c r="N207" s="16"/>
    </row>
    <row collapsed="false" customFormat="false" customHeight="false" hidden="false" ht="12.1" outlineLevel="0" r="208">
      <c r="A208" s="21" t="n">
        <v>45622</v>
      </c>
      <c r="B208" s="22" t="s">
        <v>384</v>
      </c>
      <c r="C208" s="22" t="s">
        <v>421</v>
      </c>
      <c r="D208" s="22" t="s">
        <v>384</v>
      </c>
      <c r="E208" s="22" t="s">
        <v>384</v>
      </c>
      <c r="F208" s="22" t="s">
        <v>19</v>
      </c>
      <c r="G208" s="23" t="n">
        <v>198.94</v>
      </c>
      <c r="H208" s="24" t="n">
        <v>1</v>
      </c>
      <c r="I208" s="24" t="n">
        <v>198.94</v>
      </c>
      <c r="J208" s="24" t="n">
        <v>0</v>
      </c>
      <c r="K208" s="24" t="n">
        <v>-0</v>
      </c>
      <c r="L208" s="24" t="n">
        <v>-0</v>
      </c>
      <c r="M208" s="6" t="s">
        <f>=I208+J208+K208+L208</f>
      </c>
      <c r="N208" s="22"/>
    </row>
    <row collapsed="false" customFormat="false" customHeight="false" hidden="false" ht="12.1" outlineLevel="0" r="209">
      <c r="A209" s="21" t="n">
        <v>45623.5</v>
      </c>
      <c r="B209" s="22" t="s">
        <v>373</v>
      </c>
      <c r="C209" s="22" t="s">
        <v>119</v>
      </c>
      <c r="D209" s="22" t="s">
        <v>373</v>
      </c>
      <c r="E209" s="22" t="s">
        <v>373</v>
      </c>
      <c r="F209" s="22" t="s">
        <v>19</v>
      </c>
      <c r="G209" s="23" t="n">
        <v>10000</v>
      </c>
      <c r="H209" s="24" t="n">
        <v>1</v>
      </c>
      <c r="I209" s="24" t="n">
        <v>10000</v>
      </c>
      <c r="J209" s="24" t="n">
        <v>0</v>
      </c>
      <c r="K209" s="24" t="n">
        <v>-0</v>
      </c>
      <c r="L209" s="24" t="n">
        <v>-0</v>
      </c>
      <c r="M209" s="6" t="s">
        <f>=I209+J209+K209+L209</f>
      </c>
      <c r="N209" s="22"/>
    </row>
    <row collapsed="false" customFormat="false" customHeight="false" hidden="false" ht="12.1" outlineLevel="0" r="210">
      <c r="A210" s="20" t="n">
        <v>45623.829641204</v>
      </c>
      <c r="B210" s="16" t="s">
        <v>16</v>
      </c>
      <c r="C210" s="16" t="s">
        <v>429</v>
      </c>
      <c r="D210" s="16" t="s">
        <v>314</v>
      </c>
      <c r="E210" s="16" t="s">
        <v>17</v>
      </c>
      <c r="F210" s="16" t="s">
        <v>19</v>
      </c>
      <c r="G210" s="7" t="n">
        <v>1</v>
      </c>
      <c r="H210" s="6" t="n">
        <v>6911</v>
      </c>
      <c r="I210" s="6" t="n">
        <v>-6911</v>
      </c>
      <c r="J210" s="6" t="n">
        <v>-0</v>
      </c>
      <c r="K210" s="6" t="n">
        <v>-4.15</v>
      </c>
      <c r="L210" s="6" t="n">
        <v>-0</v>
      </c>
      <c r="M210" s="6" t="s">
        <f>=I210+J210+K210+L210</f>
      </c>
      <c r="N210" s="16"/>
    </row>
    <row collapsed="false" customFormat="false" customHeight="false" hidden="false" ht="12.1" outlineLevel="0" r="211">
      <c r="A211" s="20" t="n">
        <v>45623.83119213</v>
      </c>
      <c r="B211" s="16" t="s">
        <v>24</v>
      </c>
      <c r="C211" s="16" t="s">
        <v>447</v>
      </c>
      <c r="D211" s="16" t="s">
        <v>314</v>
      </c>
      <c r="E211" s="16" t="s">
        <v>17</v>
      </c>
      <c r="F211" s="16" t="s">
        <v>19</v>
      </c>
      <c r="G211" s="7" t="n">
        <v>1</v>
      </c>
      <c r="H211" s="6" t="n">
        <v>3375</v>
      </c>
      <c r="I211" s="6" t="n">
        <v>-3375</v>
      </c>
      <c r="J211" s="6" t="n">
        <v>-0</v>
      </c>
      <c r="K211" s="6" t="n">
        <v>-2.02</v>
      </c>
      <c r="L211" s="6" t="n">
        <v>-0</v>
      </c>
      <c r="M211" s="6" t="s">
        <f>=I211+J211+K211+L211</f>
      </c>
      <c r="N211" s="16"/>
    </row>
    <row collapsed="false" customFormat="false" customHeight="false" hidden="false" ht="12.1" outlineLevel="0" r="212">
      <c r="A212" s="21" t="n">
        <v>45636</v>
      </c>
      <c r="B212" s="22" t="s">
        <v>384</v>
      </c>
      <c r="C212" s="22" t="s">
        <v>448</v>
      </c>
      <c r="D212" s="22" t="s">
        <v>384</v>
      </c>
      <c r="E212" s="22" t="s">
        <v>384</v>
      </c>
      <c r="F212" s="22" t="s">
        <v>19</v>
      </c>
      <c r="G212" s="23" t="n">
        <v>1</v>
      </c>
      <c r="H212" s="24" t="n">
        <v>80.5</v>
      </c>
      <c r="I212" s="24" t="n">
        <v>80.5</v>
      </c>
      <c r="J212" s="24" t="n">
        <v>0</v>
      </c>
      <c r="K212" s="24" t="n">
        <v>-0</v>
      </c>
      <c r="L212" s="24" t="n">
        <v>-0</v>
      </c>
      <c r="M212" s="6" t="s">
        <f>=I212+J212+K212+L212</f>
      </c>
      <c r="N212" s="22"/>
    </row>
    <row collapsed="false" customFormat="false" customHeight="false" hidden="false" ht="12.1" outlineLevel="0" r="213">
      <c r="A213" s="21" t="n">
        <v>45643</v>
      </c>
      <c r="B213" s="22" t="s">
        <v>384</v>
      </c>
      <c r="C213" s="22" t="s">
        <v>431</v>
      </c>
      <c r="D213" s="22" t="s">
        <v>384</v>
      </c>
      <c r="E213" s="22" t="s">
        <v>384</v>
      </c>
      <c r="F213" s="22" t="s">
        <v>19</v>
      </c>
      <c r="G213" s="23" t="n">
        <v>894</v>
      </c>
      <c r="H213" s="24" t="n">
        <v>1</v>
      </c>
      <c r="I213" s="24" t="n">
        <v>894</v>
      </c>
      <c r="J213" s="24" t="n">
        <v>0</v>
      </c>
      <c r="K213" s="24" t="n">
        <v>-0</v>
      </c>
      <c r="L213" s="24" t="n">
        <v>-0</v>
      </c>
      <c r="M213" s="6" t="s">
        <f>=I213+J213+K213+L213</f>
      </c>
      <c r="N213" s="22"/>
    </row>
    <row collapsed="false" customFormat="false" customHeight="false" hidden="false" ht="12.1" outlineLevel="0" r="214">
      <c r="A214" s="21" t="n">
        <v>45643</v>
      </c>
      <c r="B214" s="22" t="s">
        <v>384</v>
      </c>
      <c r="C214" s="22" t="s">
        <v>449</v>
      </c>
      <c r="D214" s="22" t="s">
        <v>384</v>
      </c>
      <c r="E214" s="22" t="s">
        <v>384</v>
      </c>
      <c r="F214" s="22" t="s">
        <v>19</v>
      </c>
      <c r="G214" s="23" t="n">
        <v>43.06</v>
      </c>
      <c r="H214" s="24" t="n">
        <v>1</v>
      </c>
      <c r="I214" s="24" t="n">
        <v>43.06</v>
      </c>
      <c r="J214" s="24" t="n">
        <v>0</v>
      </c>
      <c r="K214" s="24" t="n">
        <v>-0</v>
      </c>
      <c r="L214" s="24" t="n">
        <v>-0</v>
      </c>
      <c r="M214" s="6" t="s">
        <f>=I214+J214+K214+L214</f>
      </c>
      <c r="N214" s="22"/>
    </row>
    <row collapsed="false" customFormat="false" customHeight="false" hidden="false" ht="12.1" outlineLevel="0" r="215">
      <c r="A215" s="29" t="n">
        <v>45657.813194444</v>
      </c>
      <c r="B215" s="30" t="s">
        <v>422</v>
      </c>
      <c r="C215" s="30" t="s">
        <v>423</v>
      </c>
      <c r="D215" s="30" t="s">
        <v>422</v>
      </c>
      <c r="E215" s="30" t="s">
        <v>422</v>
      </c>
      <c r="F215" s="30" t="s">
        <v>19</v>
      </c>
      <c r="G215" s="31" t="n">
        <v>196</v>
      </c>
      <c r="H215" s="32" t="n">
        <v>-1</v>
      </c>
      <c r="I215" s="32" t="n">
        <v>-196</v>
      </c>
      <c r="J215" s="32" t="n">
        <v>0</v>
      </c>
      <c r="K215" s="32" t="n">
        <v>-0</v>
      </c>
      <c r="L215" s="32" t="n">
        <v>-0</v>
      </c>
      <c r="M215" s="6" t="s">
        <f>=I215+J215+K215+L215</f>
      </c>
      <c r="N215" s="30"/>
    </row>
    <row collapsed="false" customFormat="false" customHeight="false" hidden="false" ht="12.1" outlineLevel="0" r="216">
      <c r="A216" s="21" t="n">
        <v>45665</v>
      </c>
      <c r="B216" s="22" t="s">
        <v>384</v>
      </c>
      <c r="C216" s="22" t="s">
        <v>425</v>
      </c>
      <c r="D216" s="22" t="s">
        <v>384</v>
      </c>
      <c r="E216" s="22" t="s">
        <v>384</v>
      </c>
      <c r="F216" s="22" t="s">
        <v>19</v>
      </c>
      <c r="G216" s="23" t="n">
        <v>423.92</v>
      </c>
      <c r="H216" s="24" t="n">
        <v>1</v>
      </c>
      <c r="I216" s="24" t="n">
        <v>423.92</v>
      </c>
      <c r="J216" s="24" t="n">
        <v>0</v>
      </c>
      <c r="K216" s="24" t="n">
        <v>-0</v>
      </c>
      <c r="L216" s="24" t="n">
        <v>-0</v>
      </c>
      <c r="M216" s="6" t="s">
        <f>=I216+J216+K216+L216</f>
      </c>
      <c r="N216" s="22"/>
    </row>
    <row collapsed="false" customFormat="false" customHeight="false" hidden="false" ht="12.1" outlineLevel="0" r="217">
      <c r="A217" s="21" t="n">
        <v>45665</v>
      </c>
      <c r="B217" s="22" t="s">
        <v>384</v>
      </c>
      <c r="C217" s="22" t="s">
        <v>424</v>
      </c>
      <c r="D217" s="22" t="s">
        <v>384</v>
      </c>
      <c r="E217" s="22" t="s">
        <v>384</v>
      </c>
      <c r="F217" s="22" t="s">
        <v>19</v>
      </c>
      <c r="G217" s="23" t="n">
        <v>150.9</v>
      </c>
      <c r="H217" s="24" t="n">
        <v>1</v>
      </c>
      <c r="I217" s="24" t="n">
        <v>150.9</v>
      </c>
      <c r="J217" s="24" t="n">
        <v>0</v>
      </c>
      <c r="K217" s="24" t="n">
        <v>-0</v>
      </c>
      <c r="L217" s="24" t="n">
        <v>-0</v>
      </c>
      <c r="M217" s="6" t="s">
        <f>=I217+J217+K217+L217</f>
      </c>
      <c r="N217" s="22"/>
    </row>
    <row collapsed="false" customFormat="false" customHeight="false" hidden="false" ht="12.1" outlineLevel="0" r="218">
      <c r="A218" s="21" t="n">
        <v>45678.375</v>
      </c>
      <c r="B218" s="22" t="s">
        <v>373</v>
      </c>
      <c r="C218" s="22" t="s">
        <v>119</v>
      </c>
      <c r="D218" s="22" t="s">
        <v>373</v>
      </c>
      <c r="E218" s="22" t="s">
        <v>373</v>
      </c>
      <c r="F218" s="22" t="s">
        <v>19</v>
      </c>
      <c r="G218" s="23" t="n">
        <v>10000</v>
      </c>
      <c r="H218" s="24" t="n">
        <v>1</v>
      </c>
      <c r="I218" s="24" t="n">
        <v>10000</v>
      </c>
      <c r="J218" s="24" t="n">
        <v>0</v>
      </c>
      <c r="K218" s="24" t="n">
        <v>-0</v>
      </c>
      <c r="L218" s="24" t="n">
        <v>-0</v>
      </c>
      <c r="M218" s="6" t="s">
        <f>=I218+J218+K218+L218</f>
      </c>
      <c r="N218" s="22"/>
    </row>
    <row collapsed="false" customFormat="false" customHeight="false" hidden="false" ht="12.1" outlineLevel="0" r="219">
      <c r="A219" s="20" t="n">
        <v>45679.741388889</v>
      </c>
      <c r="B219" s="16" t="s">
        <v>59</v>
      </c>
      <c r="C219" s="16" t="s">
        <v>428</v>
      </c>
      <c r="D219" s="16" t="s">
        <v>314</v>
      </c>
      <c r="E219" s="16" t="s">
        <v>17</v>
      </c>
      <c r="F219" s="16" t="s">
        <v>19</v>
      </c>
      <c r="G219" s="7" t="n">
        <v>10</v>
      </c>
      <c r="H219" s="6" t="n">
        <v>549</v>
      </c>
      <c r="I219" s="6" t="n">
        <v>-5490</v>
      </c>
      <c r="J219" s="6" t="n">
        <v>-0</v>
      </c>
      <c r="K219" s="6" t="n">
        <v>-3.29</v>
      </c>
      <c r="L219" s="6" t="n">
        <v>-1.65</v>
      </c>
      <c r="M219" s="6" t="s">
        <f>=I219+J219+K219+L219</f>
      </c>
      <c r="N219" s="16"/>
    </row>
    <row collapsed="false" customFormat="false" customHeight="false" hidden="false" ht="12.1" outlineLevel="0" r="220">
      <c r="A220" s="20" t="n">
        <v>45679.7421875</v>
      </c>
      <c r="B220" s="16" t="s">
        <v>95</v>
      </c>
      <c r="C220" s="16" t="s">
        <v>433</v>
      </c>
      <c r="D220" s="16" t="s">
        <v>314</v>
      </c>
      <c r="E220" s="16" t="s">
        <v>17</v>
      </c>
      <c r="F220" s="16" t="s">
        <v>19</v>
      </c>
      <c r="G220" s="7" t="n">
        <v>20</v>
      </c>
      <c r="H220" s="6" t="n">
        <v>56.8</v>
      </c>
      <c r="I220" s="6" t="n">
        <v>-1136</v>
      </c>
      <c r="J220" s="6" t="n">
        <v>-0</v>
      </c>
      <c r="K220" s="6" t="n">
        <v>-0.69</v>
      </c>
      <c r="L220" s="6" t="n">
        <v>-0.34</v>
      </c>
      <c r="M220" s="6" t="s">
        <f>=I220+J220+K220+L220</f>
      </c>
      <c r="N220" s="16"/>
    </row>
    <row collapsed="false" customFormat="false" customHeight="false" hidden="false" ht="12.1" outlineLevel="0" r="221">
      <c r="A221" s="20" t="n">
        <v>45679.743715278</v>
      </c>
      <c r="B221" s="16" t="s">
        <v>21</v>
      </c>
      <c r="C221" s="16" t="s">
        <v>378</v>
      </c>
      <c r="D221" s="16" t="s">
        <v>314</v>
      </c>
      <c r="E221" s="16" t="s">
        <v>17</v>
      </c>
      <c r="F221" s="16" t="s">
        <v>19</v>
      </c>
      <c r="G221" s="7" t="n">
        <v>10</v>
      </c>
      <c r="H221" s="6" t="n">
        <v>283.57</v>
      </c>
      <c r="I221" s="6" t="n">
        <v>-2835.7</v>
      </c>
      <c r="J221" s="6" t="n">
        <v>-0</v>
      </c>
      <c r="K221" s="6" t="n">
        <v>-1.7</v>
      </c>
      <c r="L221" s="6" t="n">
        <v>-0</v>
      </c>
      <c r="M221" s="6" t="s">
        <f>=I221+J221+K221+L221</f>
      </c>
      <c r="N221" s="16"/>
    </row>
    <row collapsed="false" customFormat="false" customHeight="false" hidden="false" ht="12.1" outlineLevel="0" r="222">
      <c r="A222" s="20" t="n">
        <v>45679.744537037</v>
      </c>
      <c r="B222" s="16" t="s">
        <v>39</v>
      </c>
      <c r="C222" s="16" t="s">
        <v>439</v>
      </c>
      <c r="D222" s="16" t="s">
        <v>314</v>
      </c>
      <c r="E222" s="16" t="s">
        <v>17</v>
      </c>
      <c r="F222" s="16" t="s">
        <v>19</v>
      </c>
      <c r="G222" s="7" t="n">
        <v>10</v>
      </c>
      <c r="H222" s="6" t="n">
        <v>125.5</v>
      </c>
      <c r="I222" s="6" t="n">
        <v>-1255</v>
      </c>
      <c r="J222" s="6" t="n">
        <v>-0</v>
      </c>
      <c r="K222" s="6" t="n">
        <v>-0.75</v>
      </c>
      <c r="L222" s="6" t="n">
        <v>-0.38</v>
      </c>
      <c r="M222" s="6" t="s">
        <f>=I222+J222+K222+L222</f>
      </c>
      <c r="N222" s="16"/>
    </row>
    <row collapsed="false" customFormat="false" customHeight="false" hidden="false" ht="12.1" outlineLevel="0" r="223">
      <c r="A223" s="20" t="n">
        <v>45679.745497685</v>
      </c>
      <c r="B223" s="16" t="s">
        <v>73</v>
      </c>
      <c r="C223" s="16" t="s">
        <v>444</v>
      </c>
      <c r="D223" s="16" t="s">
        <v>314</v>
      </c>
      <c r="E223" s="16" t="s">
        <v>17</v>
      </c>
      <c r="F223" s="16" t="s">
        <v>19</v>
      </c>
      <c r="G223" s="7" t="n">
        <v>10</v>
      </c>
      <c r="H223" s="6" t="n">
        <v>37.785</v>
      </c>
      <c r="I223" s="6" t="n">
        <v>-377.85</v>
      </c>
      <c r="J223" s="6" t="n">
        <v>-0</v>
      </c>
      <c r="K223" s="6" t="n">
        <v>-0.23</v>
      </c>
      <c r="L223" s="6" t="n">
        <v>-0.12</v>
      </c>
      <c r="M223" s="6" t="s">
        <f>=I223+J223+K223+L223</f>
      </c>
      <c r="N223" s="16"/>
    </row>
    <row collapsed="false" customFormat="false" customHeight="false" hidden="false" ht="12.1" outlineLevel="0" r="224">
      <c r="A224" s="21" t="n">
        <v>45684</v>
      </c>
      <c r="B224" s="22" t="s">
        <v>384</v>
      </c>
      <c r="C224" s="22" t="s">
        <v>450</v>
      </c>
      <c r="D224" s="22" t="s">
        <v>384</v>
      </c>
      <c r="E224" s="22" t="s">
        <v>384</v>
      </c>
      <c r="F224" s="22" t="s">
        <v>19</v>
      </c>
      <c r="G224" s="23" t="n">
        <v>1</v>
      </c>
      <c r="H224" s="24" t="n">
        <v>190.82</v>
      </c>
      <c r="I224" s="24" t="n">
        <v>190.82</v>
      </c>
      <c r="J224" s="24" t="n">
        <v>0</v>
      </c>
      <c r="K224" s="24" t="n">
        <v>-0</v>
      </c>
      <c r="L224" s="24" t="n">
        <v>-0</v>
      </c>
      <c r="M224" s="6" t="s">
        <f>=I224+J224+K224+L224</f>
      </c>
      <c r="N224" s="22"/>
    </row>
    <row collapsed="false" customFormat="false" customHeight="false" hidden="false" ht="12.1" outlineLevel="0" r="225">
      <c r="A225" s="20" t="n">
        <v>45684.50412037</v>
      </c>
      <c r="B225" s="16" t="s">
        <v>73</v>
      </c>
      <c r="C225" s="16" t="s">
        <v>444</v>
      </c>
      <c r="D225" s="16" t="s">
        <v>314</v>
      </c>
      <c r="E225" s="16" t="s">
        <v>17</v>
      </c>
      <c r="F225" s="16" t="s">
        <v>19</v>
      </c>
      <c r="G225" s="7" t="n">
        <v>20</v>
      </c>
      <c r="H225" s="6" t="n">
        <v>35.995</v>
      </c>
      <c r="I225" s="6" t="n">
        <v>-719.9</v>
      </c>
      <c r="J225" s="6" t="n">
        <v>-0</v>
      </c>
      <c r="K225" s="6" t="n">
        <v>-0.43</v>
      </c>
      <c r="L225" s="6" t="n">
        <v>-0.21</v>
      </c>
      <c r="M225" s="6" t="s">
        <f>=I225+J225+K225+L225</f>
      </c>
      <c r="N225" s="16"/>
    </row>
    <row collapsed="false" customFormat="false" customHeight="false" hidden="false" ht="12.1" outlineLevel="0" r="226">
      <c r="A226" s="21" t="n">
        <v>45747</v>
      </c>
      <c r="B226" s="22" t="s">
        <v>373</v>
      </c>
      <c r="C226" s="22" t="s">
        <v>226</v>
      </c>
      <c r="D226" s="22" t="s">
        <v>373</v>
      </c>
      <c r="E226" s="22" t="s">
        <v>373</v>
      </c>
      <c r="F226" s="22" t="s">
        <v>19</v>
      </c>
      <c r="G226" s="23" t="n">
        <v>1</v>
      </c>
      <c r="H226" s="24" t="n">
        <v>15000</v>
      </c>
      <c r="I226" s="24" t="n">
        <v>15000</v>
      </c>
      <c r="J226" s="24" t="n">
        <v>0</v>
      </c>
      <c r="K226" s="24" t="n">
        <v>-0</v>
      </c>
      <c r="L226" s="24" t="n">
        <v>-0</v>
      </c>
      <c r="M226" s="6" t="s">
        <f>=I226+J226+K226+L226</f>
      </c>
      <c r="N226" s="22"/>
    </row>
    <row collapsed="false" customFormat="false" customHeight="false" hidden="false" ht="12.1" outlineLevel="0" r="227">
      <c r="A227" s="20" t="n">
        <v>45750.756018519</v>
      </c>
      <c r="B227" s="16" t="s">
        <v>16</v>
      </c>
      <c r="C227" s="16" t="s">
        <v>429</v>
      </c>
      <c r="D227" s="16" t="s">
        <v>314</v>
      </c>
      <c r="E227" s="16" t="s">
        <v>17</v>
      </c>
      <c r="F227" s="16" t="s">
        <v>19</v>
      </c>
      <c r="G227" s="7" t="n">
        <v>2</v>
      </c>
      <c r="H227" s="6" t="n">
        <v>6755</v>
      </c>
      <c r="I227" s="6" t="n">
        <v>-13510</v>
      </c>
      <c r="J227" s="6" t="n">
        <v>-0</v>
      </c>
      <c r="K227" s="6" t="n">
        <v>-8.11</v>
      </c>
      <c r="L227" s="6" t="n">
        <v>-4.05</v>
      </c>
      <c r="M227" s="6" t="s">
        <f>=I227+J227+K227+L227</f>
      </c>
      <c r="N227" s="16"/>
    </row>
    <row collapsed="false" customFormat="false" customHeight="false" hidden="false" ht="12.1" outlineLevel="0" r="228">
      <c r="A228" s="20" t="n">
        <v>45750.757268519</v>
      </c>
      <c r="B228" s="16" t="s">
        <v>42</v>
      </c>
      <c r="C228" s="16" t="s">
        <v>430</v>
      </c>
      <c r="D228" s="16" t="s">
        <v>314</v>
      </c>
      <c r="E228" s="16" t="s">
        <v>17</v>
      </c>
      <c r="F228" s="16" t="s">
        <v>19</v>
      </c>
      <c r="G228" s="7" t="n">
        <v>1</v>
      </c>
      <c r="H228" s="6" t="n">
        <v>1195.2</v>
      </c>
      <c r="I228" s="6" t="n">
        <v>-1195.2</v>
      </c>
      <c r="J228" s="6" t="n">
        <v>-0</v>
      </c>
      <c r="K228" s="6" t="n">
        <v>-0.71</v>
      </c>
      <c r="L228" s="6" t="n">
        <v>-0.36</v>
      </c>
      <c r="M228" s="6" t="s">
        <f>=I228+J228+K228+L228</f>
      </c>
      <c r="N228" s="16"/>
    </row>
    <row collapsed="false" customFormat="false" customHeight="false" hidden="false" ht="12.1" outlineLevel="0" r="229">
      <c r="A229" s="21" t="n">
        <v>45756</v>
      </c>
      <c r="B229" s="22" t="s">
        <v>384</v>
      </c>
      <c r="C229" s="22" t="s">
        <v>451</v>
      </c>
      <c r="D229" s="22" t="s">
        <v>384</v>
      </c>
      <c r="E229" s="22" t="s">
        <v>384</v>
      </c>
      <c r="F229" s="22" t="s">
        <v>19</v>
      </c>
      <c r="G229" s="23" t="n">
        <v>1</v>
      </c>
      <c r="H229" s="24" t="n">
        <v>448.8</v>
      </c>
      <c r="I229" s="24" t="n">
        <v>448.8</v>
      </c>
      <c r="J229" s="24" t="n">
        <v>0</v>
      </c>
      <c r="K229" s="24" t="n">
        <v>-0</v>
      </c>
      <c r="L229" s="24" t="n">
        <v>-0</v>
      </c>
      <c r="M229" s="6" t="s">
        <f>=I229+J229+K229+L229</f>
      </c>
      <c r="N229" s="22"/>
    </row>
    <row collapsed="false" customFormat="false" customHeight="false" hidden="false" ht="12.1" outlineLevel="0" r="230">
      <c r="A230" s="20" t="n">
        <v>45757.881516204</v>
      </c>
      <c r="B230" s="16" t="s">
        <v>75</v>
      </c>
      <c r="C230" s="16" t="s">
        <v>452</v>
      </c>
      <c r="D230" s="16" t="s">
        <v>314</v>
      </c>
      <c r="E230" s="16" t="s">
        <v>17</v>
      </c>
      <c r="F230" s="16" t="s">
        <v>19</v>
      </c>
      <c r="G230" s="7" t="n">
        <v>100</v>
      </c>
      <c r="H230" s="6" t="n">
        <v>7.602</v>
      </c>
      <c r="I230" s="6" t="n">
        <v>-760.2</v>
      </c>
      <c r="J230" s="6" t="n">
        <v>-0</v>
      </c>
      <c r="K230" s="6" t="n">
        <v>-0.46</v>
      </c>
      <c r="L230" s="6" t="n">
        <v>-0.23</v>
      </c>
      <c r="M230" s="6" t="s">
        <f>=I230+J230+K230+L230</f>
      </c>
      <c r="N230" s="16"/>
    </row>
    <row collapsed="false" customFormat="false" customHeight="false" hidden="false" ht="12.1" outlineLevel="0" r="231">
      <c r="A231" s="21" t="n">
        <v>45774</v>
      </c>
      <c r="B231" s="22" t="s">
        <v>373</v>
      </c>
      <c r="C231" s="22" t="s">
        <v>226</v>
      </c>
      <c r="D231" s="22" t="s">
        <v>373</v>
      </c>
      <c r="E231" s="22" t="s">
        <v>373</v>
      </c>
      <c r="F231" s="22" t="s">
        <v>19</v>
      </c>
      <c r="G231" s="23" t="n">
        <v>1</v>
      </c>
      <c r="H231" s="24" t="n">
        <v>15000</v>
      </c>
      <c r="I231" s="24" t="n">
        <v>15000</v>
      </c>
      <c r="J231" s="24" t="n">
        <v>0</v>
      </c>
      <c r="K231" s="24" t="n">
        <v>-0</v>
      </c>
      <c r="L231" s="24" t="n">
        <v>-0</v>
      </c>
      <c r="M231" s="6" t="s">
        <f>=I231+J231+K231+L231</f>
      </c>
      <c r="N231" s="22"/>
    </row>
    <row collapsed="false" customFormat="false" customHeight="false" hidden="false" ht="12.1" outlineLevel="0" r="232">
      <c r="A232" s="21" t="n">
        <v>45775</v>
      </c>
      <c r="B232" s="22" t="s">
        <v>384</v>
      </c>
      <c r="C232" s="22" t="s">
        <v>453</v>
      </c>
      <c r="D232" s="22" t="s">
        <v>384</v>
      </c>
      <c r="E232" s="22" t="s">
        <v>384</v>
      </c>
      <c r="F232" s="22" t="s">
        <v>19</v>
      </c>
      <c r="G232" s="23" t="n">
        <v>70</v>
      </c>
      <c r="H232" s="24" t="n">
        <v>1</v>
      </c>
      <c r="I232" s="24" t="n">
        <v>70</v>
      </c>
      <c r="J232" s="24" t="n">
        <v>0</v>
      </c>
      <c r="K232" s="24" t="n">
        <v>-0</v>
      </c>
      <c r="L232" s="24" t="n">
        <v>-0</v>
      </c>
      <c r="M232" s="6" t="s">
        <f>=I232+J232+K232+L232</f>
      </c>
      <c r="N232" s="22"/>
    </row>
    <row collapsed="false" customFormat="false" customHeight="false" hidden="false" ht="12.1" outlineLevel="0" r="233">
      <c r="A233" s="20" t="n">
        <v>45776.695011574</v>
      </c>
      <c r="B233" s="16" t="s">
        <v>79</v>
      </c>
      <c r="C233" s="16" t="s">
        <v>446</v>
      </c>
      <c r="D233" s="16" t="s">
        <v>314</v>
      </c>
      <c r="E233" s="16" t="s">
        <v>17</v>
      </c>
      <c r="F233" s="16" t="s">
        <v>19</v>
      </c>
      <c r="G233" s="7" t="n">
        <v>1</v>
      </c>
      <c r="H233" s="6" t="n">
        <v>1056</v>
      </c>
      <c r="I233" s="6" t="n">
        <v>-1056</v>
      </c>
      <c r="J233" s="6" t="n">
        <v>-0</v>
      </c>
      <c r="K233" s="6" t="n">
        <v>-0.63</v>
      </c>
      <c r="L233" s="6" t="n">
        <v>-0.31</v>
      </c>
      <c r="M233" s="6" t="s">
        <f>=I233+J233+K233+L233</f>
      </c>
      <c r="N233" s="16"/>
    </row>
    <row collapsed="false" customFormat="false" customHeight="false" hidden="false" ht="12.1" outlineLevel="0" r="234">
      <c r="A234" s="20" t="n">
        <v>45776.695763889</v>
      </c>
      <c r="B234" s="16" t="s">
        <v>69</v>
      </c>
      <c r="C234" s="16" t="s">
        <v>454</v>
      </c>
      <c r="D234" s="16" t="s">
        <v>314</v>
      </c>
      <c r="E234" s="16" t="s">
        <v>17</v>
      </c>
      <c r="F234" s="16" t="s">
        <v>19</v>
      </c>
      <c r="G234" s="7" t="n">
        <v>600</v>
      </c>
      <c r="H234" s="6" t="n">
        <v>3.5895</v>
      </c>
      <c r="I234" s="6" t="n">
        <v>-2153.7</v>
      </c>
      <c r="J234" s="6" t="n">
        <v>-0</v>
      </c>
      <c r="K234" s="6" t="n">
        <v>-1.3</v>
      </c>
      <c r="L234" s="6" t="n">
        <v>-0.64</v>
      </c>
      <c r="M234" s="6" t="s">
        <f>=I234+J234+K234+L234</f>
      </c>
      <c r="N234" s="16"/>
    </row>
    <row collapsed="false" customFormat="false" customHeight="false" hidden="false" ht="12.1" outlineLevel="0" r="235">
      <c r="A235" s="20" t="n">
        <v>45776.697384259</v>
      </c>
      <c r="B235" s="16" t="s">
        <v>71</v>
      </c>
      <c r="C235" s="16" t="s">
        <v>455</v>
      </c>
      <c r="D235" s="16" t="s">
        <v>314</v>
      </c>
      <c r="E235" s="16" t="s">
        <v>17</v>
      </c>
      <c r="F235" s="16" t="s">
        <v>19</v>
      </c>
      <c r="G235" s="7" t="n">
        <v>1</v>
      </c>
      <c r="H235" s="6" t="n">
        <v>3200</v>
      </c>
      <c r="I235" s="6" t="n">
        <v>-3200</v>
      </c>
      <c r="J235" s="6" t="n">
        <v>-0</v>
      </c>
      <c r="K235" s="6" t="n">
        <v>-1.92</v>
      </c>
      <c r="L235" s="6" t="n">
        <v>-0.96</v>
      </c>
      <c r="M235" s="6" t="s">
        <f>=I235+J235+K235+L235</f>
      </c>
      <c r="N235" s="16"/>
    </row>
    <row collapsed="false" customFormat="false" customHeight="false" hidden="false" ht="12.1" outlineLevel="0" r="236">
      <c r="A236" s="20" t="n">
        <v>45776.69875</v>
      </c>
      <c r="B236" s="16" t="s">
        <v>73</v>
      </c>
      <c r="C236" s="16" t="s">
        <v>444</v>
      </c>
      <c r="D236" s="16" t="s">
        <v>314</v>
      </c>
      <c r="E236" s="16" t="s">
        <v>17</v>
      </c>
      <c r="F236" s="16" t="s">
        <v>19</v>
      </c>
      <c r="G236" s="7" t="n">
        <v>10</v>
      </c>
      <c r="H236" s="6" t="n">
        <v>34.535</v>
      </c>
      <c r="I236" s="6" t="n">
        <v>-345.35</v>
      </c>
      <c r="J236" s="6" t="n">
        <v>-0</v>
      </c>
      <c r="K236" s="6" t="n">
        <v>-0.2</v>
      </c>
      <c r="L236" s="6" t="n">
        <v>-0.1</v>
      </c>
      <c r="M236" s="6" t="s">
        <f>=I236+J236+K236+L236</f>
      </c>
      <c r="N236" s="16"/>
    </row>
    <row collapsed="false" customFormat="false" customHeight="false" hidden="false" ht="12.1" outlineLevel="0" r="237">
      <c r="A237" s="20" t="n">
        <v>45776.699814815</v>
      </c>
      <c r="B237" s="16" t="s">
        <v>91</v>
      </c>
      <c r="C237" s="16" t="s">
        <v>456</v>
      </c>
      <c r="D237" s="16" t="s">
        <v>314</v>
      </c>
      <c r="E237" s="16" t="s">
        <v>17</v>
      </c>
      <c r="F237" s="16" t="s">
        <v>19</v>
      </c>
      <c r="G237" s="7" t="n">
        <v>30</v>
      </c>
      <c r="H237" s="6" t="n">
        <v>34.42</v>
      </c>
      <c r="I237" s="6" t="n">
        <v>-1032.6</v>
      </c>
      <c r="J237" s="6" t="n">
        <v>-0</v>
      </c>
      <c r="K237" s="6" t="n">
        <v>-0.62</v>
      </c>
      <c r="L237" s="6" t="n">
        <v>-0.31</v>
      </c>
      <c r="M237" s="6" t="s">
        <f>=I237+J237+K237+L237</f>
      </c>
      <c r="N237" s="16"/>
    </row>
    <row collapsed="false" customFormat="false" customHeight="false" hidden="false" ht="12.1" outlineLevel="0" r="238">
      <c r="A238" s="20" t="n">
        <v>45776.700914352</v>
      </c>
      <c r="B238" s="16" t="s">
        <v>85</v>
      </c>
      <c r="C238" s="16" t="s">
        <v>457</v>
      </c>
      <c r="D238" s="16" t="s">
        <v>314</v>
      </c>
      <c r="E238" s="16" t="s">
        <v>17</v>
      </c>
      <c r="F238" s="16" t="s">
        <v>19</v>
      </c>
      <c r="G238" s="7" t="n">
        <v>20</v>
      </c>
      <c r="H238" s="6" t="n">
        <v>71.56</v>
      </c>
      <c r="I238" s="6" t="n">
        <v>-1431.2</v>
      </c>
      <c r="J238" s="6" t="n">
        <v>-0</v>
      </c>
      <c r="K238" s="6" t="n">
        <v>-0.86</v>
      </c>
      <c r="L238" s="6" t="n">
        <v>-0.43</v>
      </c>
      <c r="M238" s="6" t="s">
        <f>=I238+J238+K238+L238</f>
      </c>
      <c r="N238" s="16"/>
    </row>
    <row collapsed="false" customFormat="false" customHeight="false" hidden="false" ht="12.1" outlineLevel="0" r="239">
      <c r="A239" s="20" t="n">
        <v>45776.702951389</v>
      </c>
      <c r="B239" s="16" t="s">
        <v>48</v>
      </c>
      <c r="C239" s="16" t="s">
        <v>441</v>
      </c>
      <c r="D239" s="16" t="s">
        <v>314</v>
      </c>
      <c r="E239" s="16" t="s">
        <v>17</v>
      </c>
      <c r="F239" s="16" t="s">
        <v>19</v>
      </c>
      <c r="G239" s="7" t="n">
        <v>70</v>
      </c>
      <c r="H239" s="6" t="n">
        <v>53.75</v>
      </c>
      <c r="I239" s="6" t="n">
        <v>-3762.5</v>
      </c>
      <c r="J239" s="6" t="n">
        <v>-0</v>
      </c>
      <c r="K239" s="6" t="n">
        <v>-2.26</v>
      </c>
      <c r="L239" s="6" t="n">
        <v>-1.13</v>
      </c>
      <c r="M239" s="6" t="s">
        <f>=I239+J239+K239+L239</f>
      </c>
      <c r="N239" s="16"/>
    </row>
    <row collapsed="false" customFormat="false" customHeight="false" hidden="false" ht="12.1" outlineLevel="0" r="240">
      <c r="A240" s="20" t="n">
        <v>45776.703738426</v>
      </c>
      <c r="B240" s="16" t="s">
        <v>81</v>
      </c>
      <c r="C240" s="16" t="s">
        <v>458</v>
      </c>
      <c r="D240" s="16" t="s">
        <v>314</v>
      </c>
      <c r="E240" s="16" t="s">
        <v>17</v>
      </c>
      <c r="F240" s="16" t="s">
        <v>19</v>
      </c>
      <c r="G240" s="7" t="n">
        <v>100</v>
      </c>
      <c r="H240" s="6" t="n">
        <v>15.93</v>
      </c>
      <c r="I240" s="6" t="n">
        <v>-1593</v>
      </c>
      <c r="J240" s="6" t="n">
        <v>-0</v>
      </c>
      <c r="K240" s="6" t="n">
        <v>-0.95</v>
      </c>
      <c r="L240" s="6" t="n">
        <v>-0.47</v>
      </c>
      <c r="M240" s="6" t="s">
        <f>=I240+J240+K240+L240</f>
      </c>
      <c r="N240" s="16"/>
    </row>
    <row collapsed="false" customFormat="false" customHeight="false" hidden="false" ht="12.1" outlineLevel="0" r="241">
      <c r="A241" s="21" t="n">
        <v>45796</v>
      </c>
      <c r="B241" s="22" t="s">
        <v>384</v>
      </c>
      <c r="C241" s="22" t="s">
        <v>459</v>
      </c>
      <c r="D241" s="22" t="s">
        <v>384</v>
      </c>
      <c r="E241" s="22" t="s">
        <v>384</v>
      </c>
      <c r="F241" s="22" t="s">
        <v>19</v>
      </c>
      <c r="G241" s="23" t="n">
        <v>1</v>
      </c>
      <c r="H241" s="24" t="n">
        <v>284.55</v>
      </c>
      <c r="I241" s="24" t="n">
        <v>284.55</v>
      </c>
      <c r="J241" s="24" t="n">
        <v>0</v>
      </c>
      <c r="K241" s="24" t="n">
        <v>-0</v>
      </c>
      <c r="L241" s="24" t="n">
        <v>-0</v>
      </c>
      <c r="M241" s="6" t="s">
        <f>=I241+J241+K241+L241</f>
      </c>
      <c r="N241" s="22"/>
    </row>
    <row collapsed="false" customFormat="false" customHeight="false" hidden="false" ht="12.1" outlineLevel="0" r="242">
      <c r="A242" s="21" t="n">
        <v>45803</v>
      </c>
      <c r="B242" s="22" t="s">
        <v>384</v>
      </c>
      <c r="C242" s="22" t="s">
        <v>460</v>
      </c>
      <c r="D242" s="22" t="s">
        <v>384</v>
      </c>
      <c r="E242" s="22" t="s">
        <v>384</v>
      </c>
      <c r="F242" s="22" t="s">
        <v>19</v>
      </c>
      <c r="G242" s="23" t="n">
        <v>1</v>
      </c>
      <c r="H242" s="24" t="n">
        <v>28</v>
      </c>
      <c r="I242" s="24" t="n">
        <v>28</v>
      </c>
      <c r="J242" s="24" t="n">
        <v>0</v>
      </c>
      <c r="K242" s="24" t="n">
        <v>-0</v>
      </c>
      <c r="L242" s="24" t="n">
        <v>-0</v>
      </c>
      <c r="M242" s="6" t="s">
        <f>=I242+J242+K242+L242</f>
      </c>
      <c r="N242" s="22"/>
    </row>
    <row collapsed="false" customFormat="false" customHeight="false" hidden="false" ht="12.1" outlineLevel="0" r="243">
      <c r="A243" s="21" t="n">
        <v>45803</v>
      </c>
      <c r="B243" s="22" t="s">
        <v>409</v>
      </c>
      <c r="C243" s="22" t="s">
        <v>461</v>
      </c>
      <c r="D243" s="22" t="s">
        <v>409</v>
      </c>
      <c r="E243" s="22" t="s">
        <v>409</v>
      </c>
      <c r="F243" s="22" t="s">
        <v>19</v>
      </c>
      <c r="G243" s="23" t="n">
        <v>7000</v>
      </c>
      <c r="H243" s="24" t="n">
        <v>1</v>
      </c>
      <c r="I243" s="24" t="n">
        <v>7000</v>
      </c>
      <c r="J243" s="24" t="n">
        <v>0</v>
      </c>
      <c r="K243" s="24" t="n">
        <v>-0</v>
      </c>
      <c r="L243" s="24" t="n">
        <v>-0</v>
      </c>
      <c r="M243" s="6" t="s">
        <f>=I243+J243+K243+L243</f>
      </c>
      <c r="N243" s="22"/>
    </row>
    <row collapsed="false" customFormat="false" customHeight="false" hidden="false" ht="12.1" outlineLevel="0" r="244">
      <c r="A244" s="21" t="n">
        <v>45804</v>
      </c>
      <c r="B244" s="22" t="s">
        <v>384</v>
      </c>
      <c r="C244" s="22" t="s">
        <v>421</v>
      </c>
      <c r="D244" s="22" t="s">
        <v>384</v>
      </c>
      <c r="E244" s="22" t="s">
        <v>384</v>
      </c>
      <c r="F244" s="22" t="s">
        <v>19</v>
      </c>
      <c r="G244" s="23" t="n">
        <v>198.94</v>
      </c>
      <c r="H244" s="24" t="n">
        <v>1</v>
      </c>
      <c r="I244" s="24" t="n">
        <v>198.94</v>
      </c>
      <c r="J244" s="24" t="n">
        <v>0</v>
      </c>
      <c r="K244" s="24" t="n">
        <v>-0</v>
      </c>
      <c r="L244" s="24" t="n">
        <v>-0</v>
      </c>
      <c r="M244" s="6" t="s">
        <f>=I244+J244+K244+L244</f>
      </c>
      <c r="N244" s="22"/>
    </row>
    <row collapsed="false" customFormat="false" customHeight="false" hidden="false" ht="12.1" outlineLevel="0" r="245">
      <c r="A245" s="20" t="n">
        <v>45806.52087963</v>
      </c>
      <c r="B245" s="16" t="s">
        <v>24</v>
      </c>
      <c r="C245" s="16" t="s">
        <v>447</v>
      </c>
      <c r="D245" s="16" t="s">
        <v>314</v>
      </c>
      <c r="E245" s="16" t="s">
        <v>17</v>
      </c>
      <c r="F245" s="16" t="s">
        <v>19</v>
      </c>
      <c r="G245" s="7" t="n">
        <v>1</v>
      </c>
      <c r="H245" s="6" t="n">
        <v>4123</v>
      </c>
      <c r="I245" s="6" t="n">
        <v>-4123</v>
      </c>
      <c r="J245" s="6" t="n">
        <v>-0</v>
      </c>
      <c r="K245" s="6" t="n">
        <v>-2.47</v>
      </c>
      <c r="L245" s="6" t="n">
        <v>-1.24</v>
      </c>
      <c r="M245" s="6" t="s">
        <f>=I245+J245+K245+L245</f>
      </c>
      <c r="N245" s="16"/>
    </row>
    <row collapsed="false" customFormat="false" customHeight="false" hidden="false" ht="12.1" outlineLevel="0" r="246">
      <c r="A246" s="20" t="n">
        <v>45806.521585648</v>
      </c>
      <c r="B246" s="16" t="s">
        <v>39</v>
      </c>
      <c r="C246" s="16" t="s">
        <v>439</v>
      </c>
      <c r="D246" s="16" t="s">
        <v>314</v>
      </c>
      <c r="E246" s="16" t="s">
        <v>17</v>
      </c>
      <c r="F246" s="16" t="s">
        <v>19</v>
      </c>
      <c r="G246" s="7" t="n">
        <v>10</v>
      </c>
      <c r="H246" s="6" t="n">
        <v>107.28</v>
      </c>
      <c r="I246" s="6" t="n">
        <v>-1072.8</v>
      </c>
      <c r="J246" s="6" t="n">
        <v>-0</v>
      </c>
      <c r="K246" s="6" t="n">
        <v>-0.65</v>
      </c>
      <c r="L246" s="6" t="n">
        <v>-0.33</v>
      </c>
      <c r="M246" s="6" t="s">
        <f>=I246+J246+K246+L246</f>
      </c>
      <c r="N246" s="16"/>
    </row>
    <row collapsed="false" customFormat="false" customHeight="false" hidden="false" ht="12.1" outlineLevel="0" r="247">
      <c r="A247" s="20" t="n">
        <v>45806.522280093</v>
      </c>
      <c r="B247" s="16" t="s">
        <v>69</v>
      </c>
      <c r="C247" s="16" t="s">
        <v>454</v>
      </c>
      <c r="D247" s="16" t="s">
        <v>314</v>
      </c>
      <c r="E247" s="16" t="s">
        <v>17</v>
      </c>
      <c r="F247" s="16" t="s">
        <v>19</v>
      </c>
      <c r="G247" s="7" t="n">
        <v>100</v>
      </c>
      <c r="H247" s="6" t="n">
        <v>3.528</v>
      </c>
      <c r="I247" s="6" t="n">
        <v>-352.8</v>
      </c>
      <c r="J247" s="6" t="n">
        <v>-0</v>
      </c>
      <c r="K247" s="6" t="n">
        <v>-0.21</v>
      </c>
      <c r="L247" s="6" t="n">
        <v>-0.1</v>
      </c>
      <c r="M247" s="6" t="s">
        <f>=I247+J247+K247+L247</f>
      </c>
      <c r="N247" s="16"/>
    </row>
    <row collapsed="false" customFormat="false" customHeight="false" hidden="false" ht="12.1" outlineLevel="0" r="248">
      <c r="A248" s="20" t="n">
        <v>45806.526168981</v>
      </c>
      <c r="B248" s="16" t="s">
        <v>51</v>
      </c>
      <c r="C248" s="16" t="s">
        <v>462</v>
      </c>
      <c r="D248" s="16" t="s">
        <v>314</v>
      </c>
      <c r="E248" s="16" t="s">
        <v>17</v>
      </c>
      <c r="F248" s="16" t="s">
        <v>19</v>
      </c>
      <c r="G248" s="7" t="n">
        <v>26</v>
      </c>
      <c r="H248" s="6" t="n">
        <v>95.19</v>
      </c>
      <c r="I248" s="6" t="n">
        <v>-2474.94</v>
      </c>
      <c r="J248" s="6" t="n">
        <v>-0</v>
      </c>
      <c r="K248" s="6" t="n">
        <v>-1.48</v>
      </c>
      <c r="L248" s="6" t="n">
        <v>-0</v>
      </c>
      <c r="M248" s="6" t="s">
        <f>=I248+J248+K248+L248</f>
      </c>
      <c r="N248" s="16"/>
    </row>
    <row collapsed="false" customFormat="false" customHeight="false" hidden="false" ht="12.1" outlineLevel="0" r="249">
      <c r="A249" s="21" t="n">
        <v>45811</v>
      </c>
      <c r="B249" s="22" t="s">
        <v>384</v>
      </c>
      <c r="C249" s="22" t="s">
        <v>431</v>
      </c>
      <c r="D249" s="22" t="s">
        <v>384</v>
      </c>
      <c r="E249" s="22" t="s">
        <v>384</v>
      </c>
      <c r="F249" s="22" t="s">
        <v>19</v>
      </c>
      <c r="G249" s="23" t="n">
        <v>1883</v>
      </c>
      <c r="H249" s="24" t="n">
        <v>1</v>
      </c>
      <c r="I249" s="24" t="n">
        <v>1883</v>
      </c>
      <c r="J249" s="24" t="n">
        <v>0</v>
      </c>
      <c r="K249" s="24" t="n">
        <v>-0</v>
      </c>
      <c r="L249" s="24" t="n">
        <v>-0</v>
      </c>
      <c r="M249" s="6" t="s">
        <f>=I249+J249+K249+L249</f>
      </c>
      <c r="N249" s="22"/>
    </row>
    <row collapsed="false" customFormat="false" customHeight="false" hidden="false" ht="12.1" outlineLevel="0" r="250">
      <c r="A250" s="21" t="n">
        <v>45818</v>
      </c>
      <c r="B250" s="22" t="s">
        <v>373</v>
      </c>
      <c r="C250" s="22" t="s">
        <v>226</v>
      </c>
      <c r="D250" s="22" t="s">
        <v>373</v>
      </c>
      <c r="E250" s="22" t="s">
        <v>373</v>
      </c>
      <c r="F250" s="22" t="s">
        <v>19</v>
      </c>
      <c r="G250" s="23" t="n">
        <v>1</v>
      </c>
      <c r="H250" s="24" t="n">
        <v>15000</v>
      </c>
      <c r="I250" s="24" t="n">
        <v>15000</v>
      </c>
      <c r="J250" s="24" t="n">
        <v>0</v>
      </c>
      <c r="K250" s="24" t="n">
        <v>-0</v>
      </c>
      <c r="L250" s="24" t="n">
        <v>-0</v>
      </c>
      <c r="M250" s="6" t="s">
        <f>=I250+J250+K250+L250</f>
      </c>
      <c r="N250" s="22"/>
    </row>
    <row collapsed="false" customFormat="false" customHeight="false" hidden="false" ht="12.1" outlineLevel="0" r="251">
      <c r="A251" s="21" t="n">
        <v>45819.809027778</v>
      </c>
      <c r="B251" s="22" t="s">
        <v>403</v>
      </c>
      <c r="C251" s="22" t="s">
        <v>404</v>
      </c>
      <c r="D251" s="22" t="s">
        <v>384</v>
      </c>
      <c r="E251" s="22" t="s">
        <v>384</v>
      </c>
      <c r="F251" s="22" t="s">
        <v>19</v>
      </c>
      <c r="G251" s="23" t="n">
        <v>4599</v>
      </c>
      <c r="H251" s="24" t="n">
        <v>1</v>
      </c>
      <c r="I251" s="24" t="n">
        <v>4599</v>
      </c>
      <c r="J251" s="24" t="n">
        <v>0</v>
      </c>
      <c r="K251" s="24" t="n">
        <v>-0</v>
      </c>
      <c r="L251" s="24" t="n">
        <v>-0</v>
      </c>
      <c r="M251" s="6" t="s">
        <f>=I251+J251+K251+L251</f>
      </c>
      <c r="N251" s="22"/>
    </row>
    <row collapsed="false" customFormat="false" customHeight="false" hidden="false" ht="12.1" outlineLevel="0" r="252">
      <c r="A252" s="20" t="n">
        <v>45825.862905093</v>
      </c>
      <c r="B252" s="16" t="s">
        <v>27</v>
      </c>
      <c r="C252" s="16" t="s">
        <v>463</v>
      </c>
      <c r="D252" s="16" t="s">
        <v>314</v>
      </c>
      <c r="E252" s="16" t="s">
        <v>17</v>
      </c>
      <c r="F252" s="16" t="s">
        <v>19</v>
      </c>
      <c r="G252" s="7" t="n">
        <v>3</v>
      </c>
      <c r="H252" s="6" t="n">
        <v>3211.6</v>
      </c>
      <c r="I252" s="6" t="n">
        <v>-9634.8</v>
      </c>
      <c r="J252" s="6" t="n">
        <v>-0</v>
      </c>
      <c r="K252" s="6" t="n">
        <v>-5.78</v>
      </c>
      <c r="L252" s="6" t="n">
        <v>-2.89</v>
      </c>
      <c r="M252" s="6" t="s">
        <f>=I252+J252+K252+L252</f>
      </c>
      <c r="N252" s="16"/>
    </row>
    <row collapsed="false" customFormat="false" customHeight="false" hidden="false" ht="12.1" outlineLevel="0" r="253">
      <c r="A253" s="20" t="n">
        <v>45825.864085648</v>
      </c>
      <c r="B253" s="16" t="s">
        <v>62</v>
      </c>
      <c r="C253" s="16" t="s">
        <v>464</v>
      </c>
      <c r="D253" s="16" t="s">
        <v>314</v>
      </c>
      <c r="E253" s="16" t="s">
        <v>17</v>
      </c>
      <c r="F253" s="16" t="s">
        <v>19</v>
      </c>
      <c r="G253" s="7" t="n">
        <v>4</v>
      </c>
      <c r="H253" s="6" t="n">
        <v>1739.4</v>
      </c>
      <c r="I253" s="6" t="n">
        <v>-6957.6</v>
      </c>
      <c r="J253" s="6" t="n">
        <v>-0</v>
      </c>
      <c r="K253" s="6" t="n">
        <v>-4.18</v>
      </c>
      <c r="L253" s="6" t="n">
        <v>-2.09</v>
      </c>
      <c r="M253" s="6" t="s">
        <f>=I253+J253+K253+L253</f>
      </c>
      <c r="N253" s="16"/>
    </row>
    <row collapsed="false" customFormat="false" customHeight="false" hidden="false" ht="12.1" outlineLevel="0" r="254">
      <c r="A254" s="20" t="n">
        <v>45825.866319444</v>
      </c>
      <c r="B254" s="16" t="s">
        <v>87</v>
      </c>
      <c r="C254" s="16" t="s">
        <v>465</v>
      </c>
      <c r="D254" s="16" t="s">
        <v>314</v>
      </c>
      <c r="E254" s="16" t="s">
        <v>17</v>
      </c>
      <c r="F254" s="16" t="s">
        <v>19</v>
      </c>
      <c r="G254" s="7" t="n">
        <v>20</v>
      </c>
      <c r="H254" s="6" t="n">
        <v>54.69</v>
      </c>
      <c r="I254" s="6" t="n">
        <v>-1093.8</v>
      </c>
      <c r="J254" s="6" t="n">
        <v>-0</v>
      </c>
      <c r="K254" s="6" t="n">
        <v>-0.65</v>
      </c>
      <c r="L254" s="6" t="n">
        <v>-0.33</v>
      </c>
      <c r="M254" s="6" t="s">
        <f>=I254+J254+K254+L254</f>
      </c>
      <c r="N254" s="16"/>
    </row>
    <row collapsed="false" customFormat="false" customHeight="false" hidden="false" ht="12.1" outlineLevel="0" r="255">
      <c r="A255" s="20" t="n">
        <v>45825.867291667</v>
      </c>
      <c r="B255" s="16" t="s">
        <v>93</v>
      </c>
      <c r="C255" s="16" t="s">
        <v>466</v>
      </c>
      <c r="D255" s="16" t="s">
        <v>314</v>
      </c>
      <c r="E255" s="16" t="s">
        <v>17</v>
      </c>
      <c r="F255" s="16" t="s">
        <v>19</v>
      </c>
      <c r="G255" s="7" t="n">
        <v>100</v>
      </c>
      <c r="H255" s="6" t="n">
        <v>14.903</v>
      </c>
      <c r="I255" s="6" t="n">
        <v>-1490.3</v>
      </c>
      <c r="J255" s="6" t="n">
        <v>-0</v>
      </c>
      <c r="K255" s="6" t="n">
        <v>-0.9</v>
      </c>
      <c r="L255" s="6" t="n">
        <v>-0.45</v>
      </c>
      <c r="M255" s="6" t="s">
        <f>=I255+J255+K255+L255</f>
      </c>
      <c r="N255" s="16"/>
    </row>
    <row collapsed="false" customFormat="false" customHeight="false" hidden="false" ht="12.1" outlineLevel="0" r="256">
      <c r="A256" s="20" t="n">
        <v>45825.868240741</v>
      </c>
      <c r="B256" s="16" t="s">
        <v>73</v>
      </c>
      <c r="C256" s="16" t="s">
        <v>444</v>
      </c>
      <c r="D256" s="16" t="s">
        <v>314</v>
      </c>
      <c r="E256" s="16" t="s">
        <v>17</v>
      </c>
      <c r="F256" s="16" t="s">
        <v>19</v>
      </c>
      <c r="G256" s="7" t="n">
        <v>10</v>
      </c>
      <c r="H256" s="6" t="n">
        <v>30.485</v>
      </c>
      <c r="I256" s="6" t="n">
        <v>-304.85</v>
      </c>
      <c r="J256" s="6" t="n">
        <v>-0</v>
      </c>
      <c r="K256" s="6" t="n">
        <v>-0.18</v>
      </c>
      <c r="L256" s="6" t="n">
        <v>-0.09</v>
      </c>
      <c r="M256" s="6" t="s">
        <f>=I256+J256+K256+L256</f>
      </c>
      <c r="N256" s="16"/>
    </row>
    <row collapsed="false" customFormat="false" customHeight="false" hidden="false" ht="12.1" outlineLevel="0" r="257">
      <c r="A257" s="21" t="n">
        <v>45827</v>
      </c>
      <c r="B257" s="22" t="s">
        <v>384</v>
      </c>
      <c r="C257" s="22" t="s">
        <v>467</v>
      </c>
      <c r="D257" s="22" t="s">
        <v>384</v>
      </c>
      <c r="E257" s="22" t="s">
        <v>384</v>
      </c>
      <c r="F257" s="22" t="s">
        <v>19</v>
      </c>
      <c r="G257" s="23" t="n">
        <v>1</v>
      </c>
      <c r="H257" s="24" t="n">
        <v>375.1</v>
      </c>
      <c r="I257" s="24" t="n">
        <v>375.1</v>
      </c>
      <c r="J257" s="24" t="n">
        <v>0</v>
      </c>
      <c r="K257" s="24" t="n">
        <v>-0</v>
      </c>
      <c r="L257" s="24" t="n">
        <v>-0</v>
      </c>
      <c r="M257" s="6" t="s">
        <f>=I257+J257+K257+L257</f>
      </c>
      <c r="N257" s="22"/>
    </row>
    <row collapsed="false" customFormat="false" customHeight="false" hidden="false" ht="12.1" outlineLevel="0" r="258">
      <c r="A258" s="21" t="n">
        <v>45827</v>
      </c>
      <c r="B258" s="22" t="s">
        <v>384</v>
      </c>
      <c r="C258" s="22" t="s">
        <v>468</v>
      </c>
      <c r="D258" s="22" t="s">
        <v>384</v>
      </c>
      <c r="E258" s="22" t="s">
        <v>384</v>
      </c>
      <c r="F258" s="22" t="s">
        <v>19</v>
      </c>
      <c r="G258" s="23" t="n">
        <v>1</v>
      </c>
      <c r="H258" s="24" t="n">
        <v>1050.08</v>
      </c>
      <c r="I258" s="24" t="n">
        <v>1050.08</v>
      </c>
      <c r="J258" s="24" t="n">
        <v>0</v>
      </c>
      <c r="K258" s="24" t="n">
        <v>-0</v>
      </c>
      <c r="L258" s="24" t="n">
        <v>-0</v>
      </c>
      <c r="M258" s="6" t="s">
        <f>=I258+J258+K258+L258</f>
      </c>
      <c r="N258" s="22"/>
    </row>
    <row collapsed="false" customFormat="false" customHeight="false" hidden="false" ht="12.1" outlineLevel="0" r="259">
      <c r="A259" s="20" t="n">
        <v>45827.807280093</v>
      </c>
      <c r="B259" s="16" t="s">
        <v>75</v>
      </c>
      <c r="C259" s="16" t="s">
        <v>452</v>
      </c>
      <c r="D259" s="16" t="s">
        <v>314</v>
      </c>
      <c r="E259" s="16" t="s">
        <v>17</v>
      </c>
      <c r="F259" s="16" t="s">
        <v>19</v>
      </c>
      <c r="G259" s="7" t="n">
        <v>100</v>
      </c>
      <c r="H259" s="6" t="n">
        <v>6.395</v>
      </c>
      <c r="I259" s="6" t="n">
        <v>-639.5</v>
      </c>
      <c r="J259" s="6" t="n">
        <v>-0</v>
      </c>
      <c r="K259" s="6" t="n">
        <v>-0.38</v>
      </c>
      <c r="L259" s="6" t="n">
        <v>-0.19</v>
      </c>
      <c r="M259" s="6" t="s">
        <f>=I259+J259+K259+L259</f>
      </c>
      <c r="N259" s="16"/>
    </row>
    <row collapsed="false" customFormat="false" customHeight="false" hidden="false" ht="12.1" outlineLevel="0" r="260">
      <c r="A260" s="20" t="n">
        <v>45827.808043981</v>
      </c>
      <c r="B260" s="16" t="s">
        <v>33</v>
      </c>
      <c r="C260" s="16" t="s">
        <v>469</v>
      </c>
      <c r="D260" s="16" t="s">
        <v>314</v>
      </c>
      <c r="E260" s="16" t="s">
        <v>17</v>
      </c>
      <c r="F260" s="16" t="s">
        <v>19</v>
      </c>
      <c r="G260" s="7" t="n">
        <v>5</v>
      </c>
      <c r="H260" s="6" t="n">
        <v>539.5</v>
      </c>
      <c r="I260" s="6" t="n">
        <v>-2697.5</v>
      </c>
      <c r="J260" s="6" t="n">
        <v>-0</v>
      </c>
      <c r="K260" s="6" t="n">
        <v>-1.62</v>
      </c>
      <c r="L260" s="6" t="n">
        <v>-0.81</v>
      </c>
      <c r="M260" s="6" t="s">
        <f>=I260+J260+K260+L260</f>
      </c>
      <c r="N260" s="16"/>
    </row>
    <row collapsed="false" customFormat="false" customHeight="false" hidden="false" ht="12.1" outlineLevel="0" r="261">
      <c r="A261" s="21" t="n">
        <v>45834</v>
      </c>
      <c r="B261" s="22" t="s">
        <v>384</v>
      </c>
      <c r="C261" s="22" t="s">
        <v>470</v>
      </c>
      <c r="D261" s="22" t="s">
        <v>384</v>
      </c>
      <c r="E261" s="22" t="s">
        <v>384</v>
      </c>
      <c r="F261" s="22" t="s">
        <v>19</v>
      </c>
      <c r="G261" s="23" t="n">
        <v>1</v>
      </c>
      <c r="H261" s="24" t="n">
        <v>215.62</v>
      </c>
      <c r="I261" s="24" t="n">
        <v>215.62</v>
      </c>
      <c r="J261" s="24" t="n">
        <v>0</v>
      </c>
      <c r="K261" s="24" t="n">
        <v>-0</v>
      </c>
      <c r="L261" s="24" t="n">
        <v>-0</v>
      </c>
      <c r="M261" s="6" t="s">
        <f>=I261+J261+K261+L261</f>
      </c>
      <c r="N261" s="22"/>
    </row>
    <row collapsed="false" customFormat="false" customHeight="false" hidden="false" ht="12.1" outlineLevel="0" r="262">
      <c r="A262" s="21" t="n">
        <v>45859</v>
      </c>
      <c r="B262" s="22" t="s">
        <v>384</v>
      </c>
      <c r="C262" s="22" t="s">
        <v>471</v>
      </c>
      <c r="D262" s="22" t="s">
        <v>384</v>
      </c>
      <c r="E262" s="22" t="s">
        <v>384</v>
      </c>
      <c r="F262" s="22" t="s">
        <v>19</v>
      </c>
      <c r="G262" s="23" t="n">
        <v>1</v>
      </c>
      <c r="H262" s="24" t="n">
        <v>33</v>
      </c>
      <c r="I262" s="24" t="n">
        <v>33</v>
      </c>
      <c r="J262" s="24" t="n">
        <v>0</v>
      </c>
      <c r="K262" s="24" t="n">
        <v>-0</v>
      </c>
      <c r="L262" s="24" t="n">
        <v>-0</v>
      </c>
      <c r="M262" s="6" t="s">
        <f>=I262+J262+K262+L262</f>
      </c>
      <c r="N262" s="22"/>
    </row>
    <row collapsed="false" customFormat="false" customHeight="false" hidden="false" ht="12.1" outlineLevel="0" r="263">
      <c r="A263" s="21" t="n">
        <v>45860</v>
      </c>
      <c r="B263" s="22" t="s">
        <v>384</v>
      </c>
      <c r="C263" s="22" t="s">
        <v>472</v>
      </c>
      <c r="D263" s="22" t="s">
        <v>384</v>
      </c>
      <c r="E263" s="22" t="s">
        <v>384</v>
      </c>
      <c r="F263" s="22" t="s">
        <v>19</v>
      </c>
      <c r="G263" s="23" t="n">
        <v>1</v>
      </c>
      <c r="H263" s="24" t="n">
        <v>118.05</v>
      </c>
      <c r="I263" s="24" t="n">
        <v>118.05</v>
      </c>
      <c r="J263" s="24" t="n">
        <v>0</v>
      </c>
      <c r="K263" s="24" t="n">
        <v>-0</v>
      </c>
      <c r="L263" s="24" t="n">
        <v>-0</v>
      </c>
      <c r="M263" s="6" t="s">
        <f>=I263+J263+K263+L263</f>
      </c>
      <c r="N263" s="22"/>
    </row>
    <row collapsed="false" customFormat="false" customHeight="false" hidden="false" ht="12.1" outlineLevel="0" r="264">
      <c r="A264" s="21" t="n">
        <v>45860</v>
      </c>
      <c r="B264" s="22" t="s">
        <v>384</v>
      </c>
      <c r="C264" s="22" t="s">
        <v>473</v>
      </c>
      <c r="D264" s="22" t="s">
        <v>384</v>
      </c>
      <c r="E264" s="22" t="s">
        <v>384</v>
      </c>
      <c r="F264" s="22" t="s">
        <v>19</v>
      </c>
      <c r="G264" s="23" t="n">
        <v>1</v>
      </c>
      <c r="H264" s="24" t="n">
        <v>2156</v>
      </c>
      <c r="I264" s="24" t="n">
        <v>2156</v>
      </c>
      <c r="J264" s="24" t="n">
        <v>0</v>
      </c>
      <c r="K264" s="24" t="n">
        <v>-0</v>
      </c>
      <c r="L264" s="24" t="n">
        <v>-0</v>
      </c>
      <c r="M264" s="6" t="s">
        <f>=I264+J264+K264+L264</f>
      </c>
      <c r="N264" s="22"/>
    </row>
    <row collapsed="false" customFormat="false" customHeight="false" hidden="false" ht="12.1" outlineLevel="0" r="265">
      <c r="A265" s="21" t="n">
        <v>45862</v>
      </c>
      <c r="B265" s="22" t="s">
        <v>384</v>
      </c>
      <c r="C265" s="22" t="s">
        <v>474</v>
      </c>
      <c r="D265" s="22" t="s">
        <v>384</v>
      </c>
      <c r="E265" s="22" t="s">
        <v>384</v>
      </c>
      <c r="F265" s="22" t="s">
        <v>19</v>
      </c>
      <c r="G265" s="23" t="n">
        <v>1</v>
      </c>
      <c r="H265" s="24" t="n">
        <v>115</v>
      </c>
      <c r="I265" s="24" t="n">
        <v>115</v>
      </c>
      <c r="J265" s="24" t="n">
        <v>0</v>
      </c>
      <c r="K265" s="24" t="n">
        <v>-0</v>
      </c>
      <c r="L265" s="24" t="n">
        <v>-0</v>
      </c>
      <c r="M265" s="6" t="s">
        <f>=I265+J265+K265+L265</f>
      </c>
      <c r="N265" s="22"/>
    </row>
    <row collapsed="false" customFormat="false" customHeight="false" hidden="false" ht="12.1" outlineLevel="0" r="266">
      <c r="A266" s="21" t="n">
        <v>45863</v>
      </c>
      <c r="B266" s="22" t="s">
        <v>384</v>
      </c>
      <c r="C266" s="22" t="s">
        <v>475</v>
      </c>
      <c r="D266" s="22" t="s">
        <v>384</v>
      </c>
      <c r="E266" s="22" t="s">
        <v>384</v>
      </c>
      <c r="F266" s="22" t="s">
        <v>19</v>
      </c>
      <c r="G266" s="23" t="n">
        <v>1</v>
      </c>
      <c r="H266" s="24" t="n">
        <v>585.08</v>
      </c>
      <c r="I266" s="24" t="n">
        <v>585.08</v>
      </c>
      <c r="J266" s="24" t="n">
        <v>0</v>
      </c>
      <c r="K266" s="24" t="n">
        <v>-0</v>
      </c>
      <c r="L266" s="24" t="n">
        <v>-0</v>
      </c>
      <c r="M266" s="6" t="s">
        <f>=I266+J266+K266+L266</f>
      </c>
      <c r="N266" s="22"/>
    </row>
    <row collapsed="false" customFormat="false" customHeight="false" hidden="false" ht="12.1" outlineLevel="0" r="267">
      <c r="A267" s="21" t="n">
        <v>45863</v>
      </c>
      <c r="B267" s="22" t="s">
        <v>384</v>
      </c>
      <c r="C267" s="22" t="s">
        <v>476</v>
      </c>
      <c r="D267" s="22" t="s">
        <v>384</v>
      </c>
      <c r="E267" s="22" t="s">
        <v>384</v>
      </c>
      <c r="F267" s="22" t="s">
        <v>19</v>
      </c>
      <c r="G267" s="23" t="n">
        <v>1</v>
      </c>
      <c r="H267" s="24" t="n">
        <v>454.2</v>
      </c>
      <c r="I267" s="24" t="n">
        <v>454.2</v>
      </c>
      <c r="J267" s="24" t="n">
        <v>0</v>
      </c>
      <c r="K267" s="24" t="n">
        <v>-0</v>
      </c>
      <c r="L267" s="24" t="n">
        <v>-0</v>
      </c>
      <c r="M267" s="6" t="s">
        <f>=I267+J267+K267+L267</f>
      </c>
      <c r="N267" s="22"/>
    </row>
    <row collapsed="false" customFormat="false" customHeight="false" hidden="false" ht="12.1" outlineLevel="0" r="268">
      <c r="A268" s="21" t="n">
        <v>45869</v>
      </c>
      <c r="B268" s="22" t="s">
        <v>384</v>
      </c>
      <c r="C268" s="22" t="s">
        <v>477</v>
      </c>
      <c r="D268" s="22" t="s">
        <v>384</v>
      </c>
      <c r="E268" s="22" t="s">
        <v>384</v>
      </c>
      <c r="F268" s="22" t="s">
        <v>19</v>
      </c>
      <c r="G268" s="23" t="n">
        <v>1</v>
      </c>
      <c r="H268" s="24" t="n">
        <v>92.4</v>
      </c>
      <c r="I268" s="24" t="n">
        <v>92.4</v>
      </c>
      <c r="J268" s="24" t="n">
        <v>0</v>
      </c>
      <c r="K268" s="24" t="n">
        <v>-0</v>
      </c>
      <c r="L268" s="24" t="n">
        <v>-0</v>
      </c>
      <c r="M268" s="6" t="s">
        <f>=I268+J268+K268+L268</f>
      </c>
      <c r="N268" s="22"/>
    </row>
    <row collapsed="false" customFormat="false" customHeight="false" hidden="false" ht="12.1" outlineLevel="0" r="269">
      <c r="A269" s="21" t="n">
        <v>45870</v>
      </c>
      <c r="B269" s="22" t="s">
        <v>384</v>
      </c>
      <c r="C269" s="22" t="s">
        <v>478</v>
      </c>
      <c r="D269" s="22" t="s">
        <v>384</v>
      </c>
      <c r="E269" s="22" t="s">
        <v>384</v>
      </c>
      <c r="F269" s="22" t="s">
        <v>19</v>
      </c>
      <c r="G269" s="23" t="n">
        <v>1</v>
      </c>
      <c r="H269" s="24" t="n">
        <v>1257</v>
      </c>
      <c r="I269" s="24" t="n">
        <v>1257</v>
      </c>
      <c r="J269" s="24" t="n">
        <v>0</v>
      </c>
      <c r="K269" s="24" t="n">
        <v>-0</v>
      </c>
      <c r="L269" s="24" t="n">
        <v>-0</v>
      </c>
      <c r="M269" s="6" t="s">
        <f>=I269+J269+K269+L269</f>
      </c>
      <c r="N269" s="22"/>
    </row>
    <row collapsed="false" customFormat="false" customHeight="false" hidden="false" ht="12.1" outlineLevel="0" r="270">
      <c r="A270" s="21" t="n">
        <v>45873</v>
      </c>
      <c r="B270" s="22" t="s">
        <v>384</v>
      </c>
      <c r="C270" s="22" t="s">
        <v>479</v>
      </c>
      <c r="D270" s="22" t="s">
        <v>384</v>
      </c>
      <c r="E270" s="22" t="s">
        <v>384</v>
      </c>
      <c r="F270" s="22" t="s">
        <v>19</v>
      </c>
      <c r="G270" s="23" t="n">
        <v>1</v>
      </c>
      <c r="H270" s="24" t="n">
        <v>605.8</v>
      </c>
      <c r="I270" s="24" t="n">
        <v>605.8</v>
      </c>
      <c r="J270" s="24" t="n">
        <v>0</v>
      </c>
      <c r="K270" s="24" t="n">
        <v>-0</v>
      </c>
      <c r="L270" s="24" t="n">
        <v>-0</v>
      </c>
      <c r="M270" s="6" t="s">
        <f>=I270+J270+K270+L270</f>
      </c>
      <c r="N270" s="22"/>
    </row>
    <row collapsed="false" customFormat="false" customHeight="false" hidden="false" ht="12.1" outlineLevel="0" r="271">
      <c r="A271" s="21" t="n">
        <v>45873</v>
      </c>
      <c r="B271" s="22" t="s">
        <v>384</v>
      </c>
      <c r="C271" s="22" t="s">
        <v>480</v>
      </c>
      <c r="D271" s="22" t="s">
        <v>384</v>
      </c>
      <c r="E271" s="22" t="s">
        <v>384</v>
      </c>
      <c r="F271" s="22" t="s">
        <v>19</v>
      </c>
      <c r="G271" s="23" t="n">
        <v>1</v>
      </c>
      <c r="H271" s="24" t="n">
        <v>3638.8</v>
      </c>
      <c r="I271" s="24" t="n">
        <v>3638.8</v>
      </c>
      <c r="J271" s="24" t="n">
        <v>0</v>
      </c>
      <c r="K271" s="24" t="n">
        <v>-0</v>
      </c>
      <c r="L271" s="24" t="n">
        <v>-0</v>
      </c>
      <c r="M271" s="6" t="s">
        <f>=I271+J271+K271+L271</f>
      </c>
      <c r="N271" s="22"/>
    </row>
    <row collapsed="false" customFormat="false" customHeight="false" hidden="false" ht="12.1" outlineLevel="0" r="272">
      <c r="A272" s="21" t="n">
        <v>45873</v>
      </c>
      <c r="B272" s="22" t="s">
        <v>384</v>
      </c>
      <c r="C272" s="22" t="s">
        <v>481</v>
      </c>
      <c r="D272" s="22" t="s">
        <v>384</v>
      </c>
      <c r="E272" s="22" t="s">
        <v>384</v>
      </c>
      <c r="F272" s="22" t="s">
        <v>19</v>
      </c>
      <c r="G272" s="23" t="n">
        <v>1</v>
      </c>
      <c r="H272" s="24" t="n">
        <v>203.88</v>
      </c>
      <c r="I272" s="24" t="n">
        <v>203.88</v>
      </c>
      <c r="J272" s="24" t="n">
        <v>0</v>
      </c>
      <c r="K272" s="24" t="n">
        <v>-0</v>
      </c>
      <c r="L272" s="24" t="n">
        <v>-0</v>
      </c>
      <c r="M272" s="6" t="s">
        <f>=I272+J272+K272+L272</f>
      </c>
      <c r="N272" s="22"/>
    </row>
    <row collapsed="false" customFormat="false" customHeight="false" hidden="false" ht="12.1" outlineLevel="0" r="273">
      <c r="A273" s="20" t="n">
        <v>45873.619664352</v>
      </c>
      <c r="B273" s="16" t="s">
        <v>48</v>
      </c>
      <c r="C273" s="16" t="s">
        <v>441</v>
      </c>
      <c r="D273" s="16" t="s">
        <v>314</v>
      </c>
      <c r="E273" s="16" t="s">
        <v>17</v>
      </c>
      <c r="F273" s="16" t="s">
        <v>19</v>
      </c>
      <c r="G273" s="7" t="n">
        <v>30</v>
      </c>
      <c r="H273" s="6" t="n">
        <v>44.96</v>
      </c>
      <c r="I273" s="6" t="n">
        <v>-1348.8</v>
      </c>
      <c r="J273" s="6" t="n">
        <v>-0</v>
      </c>
      <c r="K273" s="6" t="n">
        <v>-0.81</v>
      </c>
      <c r="L273" s="6" t="n">
        <v>-0.4</v>
      </c>
      <c r="M273" s="6" t="s">
        <f>=I273+J273+K273+L273</f>
      </c>
      <c r="N273" s="16"/>
    </row>
    <row collapsed="false" customFormat="false" customHeight="false" hidden="false" ht="12.1" outlineLevel="0" r="274">
      <c r="A274" s="20" t="n">
        <v>45873.621574074</v>
      </c>
      <c r="B274" s="16" t="s">
        <v>42</v>
      </c>
      <c r="C274" s="16" t="s">
        <v>430</v>
      </c>
      <c r="D274" s="16" t="s">
        <v>314</v>
      </c>
      <c r="E274" s="16" t="s">
        <v>17</v>
      </c>
      <c r="F274" s="16" t="s">
        <v>19</v>
      </c>
      <c r="G274" s="7" t="n">
        <v>2</v>
      </c>
      <c r="H274" s="6" t="n">
        <v>1029.6</v>
      </c>
      <c r="I274" s="6" t="n">
        <v>-2059.2</v>
      </c>
      <c r="J274" s="6" t="n">
        <v>-0</v>
      </c>
      <c r="K274" s="6" t="n">
        <v>-1.23</v>
      </c>
      <c r="L274" s="6" t="n">
        <v>-0</v>
      </c>
      <c r="M274" s="6" t="s">
        <f>=I274+J274+K274+L274</f>
      </c>
      <c r="N274" s="16"/>
    </row>
    <row collapsed="false" customFormat="false" customHeight="false" hidden="false" ht="12.1" outlineLevel="0" r="275">
      <c r="A275" s="20" t="n">
        <v>45873.623275463</v>
      </c>
      <c r="B275" s="16" t="s">
        <v>89</v>
      </c>
      <c r="C275" s="16" t="s">
        <v>482</v>
      </c>
      <c r="D275" s="16" t="s">
        <v>314</v>
      </c>
      <c r="E275" s="16" t="s">
        <v>17</v>
      </c>
      <c r="F275" s="16" t="s">
        <v>19</v>
      </c>
      <c r="G275" s="7" t="n">
        <v>1</v>
      </c>
      <c r="H275" s="6" t="n">
        <v>1301.2</v>
      </c>
      <c r="I275" s="6" t="n">
        <v>-1301.2</v>
      </c>
      <c r="J275" s="6" t="n">
        <v>-0</v>
      </c>
      <c r="K275" s="6" t="n">
        <v>-0.79</v>
      </c>
      <c r="L275" s="6" t="n">
        <v>-0.39</v>
      </c>
      <c r="M275" s="6" t="s">
        <f>=I275+J275+K275+L275</f>
      </c>
      <c r="N275" s="16"/>
    </row>
    <row collapsed="false" customFormat="false" customHeight="false" hidden="false" ht="12.1" outlineLevel="0" r="276">
      <c r="A276" s="20" t="n">
        <v>45873.624675926</v>
      </c>
      <c r="B276" s="16" t="s">
        <v>39</v>
      </c>
      <c r="C276" s="16" t="s">
        <v>439</v>
      </c>
      <c r="D276" s="16" t="s">
        <v>314</v>
      </c>
      <c r="E276" s="16" t="s">
        <v>17</v>
      </c>
      <c r="F276" s="16" t="s">
        <v>19</v>
      </c>
      <c r="G276" s="7" t="n">
        <v>10</v>
      </c>
      <c r="H276" s="6" t="n">
        <v>120.08</v>
      </c>
      <c r="I276" s="6" t="n">
        <v>-1200.8</v>
      </c>
      <c r="J276" s="6" t="n">
        <v>-0</v>
      </c>
      <c r="K276" s="6" t="n">
        <v>-0.72</v>
      </c>
      <c r="L276" s="6" t="n">
        <v>-0</v>
      </c>
      <c r="M276" s="6" t="s">
        <f>=I276+J276+K276+L276</f>
      </c>
      <c r="N276" s="16"/>
    </row>
    <row collapsed="false" customFormat="false" customHeight="false" hidden="false" ht="12.1" outlineLevel="0" r="277">
      <c r="A277" s="20" t="n">
        <v>45873.625289352</v>
      </c>
      <c r="B277" s="16" t="s">
        <v>79</v>
      </c>
      <c r="C277" s="16" t="s">
        <v>446</v>
      </c>
      <c r="D277" s="16" t="s">
        <v>314</v>
      </c>
      <c r="E277" s="16" t="s">
        <v>17</v>
      </c>
      <c r="F277" s="16" t="s">
        <v>19</v>
      </c>
      <c r="G277" s="7" t="n">
        <v>1</v>
      </c>
      <c r="H277" s="6" t="n">
        <v>1002.4</v>
      </c>
      <c r="I277" s="6" t="n">
        <v>-1002.4</v>
      </c>
      <c r="J277" s="6" t="n">
        <v>-0</v>
      </c>
      <c r="K277" s="6" t="n">
        <v>-0.6</v>
      </c>
      <c r="L277" s="6" t="n">
        <v>-0.3</v>
      </c>
      <c r="M277" s="6" t="s">
        <f>=I277+J277+K277+L277</f>
      </c>
      <c r="N277" s="16"/>
    </row>
    <row collapsed="false" customFormat="false" customHeight="false" hidden="false" ht="12.1" outlineLevel="0" r="278">
      <c r="A278" s="20" t="n">
        <v>45873.625810185</v>
      </c>
      <c r="B278" s="16" t="s">
        <v>69</v>
      </c>
      <c r="C278" s="16" t="s">
        <v>454</v>
      </c>
      <c r="D278" s="16" t="s">
        <v>314</v>
      </c>
      <c r="E278" s="16" t="s">
        <v>17</v>
      </c>
      <c r="F278" s="16" t="s">
        <v>19</v>
      </c>
      <c r="G278" s="7" t="n">
        <v>100</v>
      </c>
      <c r="H278" s="6" t="n">
        <v>3.144</v>
      </c>
      <c r="I278" s="6" t="n">
        <v>-314.4</v>
      </c>
      <c r="J278" s="6" t="n">
        <v>-0</v>
      </c>
      <c r="K278" s="6" t="n">
        <v>-0.19</v>
      </c>
      <c r="L278" s="6" t="n">
        <v>-0.09</v>
      </c>
      <c r="M278" s="6" t="s">
        <f>=I278+J278+K278+L278</f>
      </c>
      <c r="N278" s="16"/>
    </row>
    <row collapsed="false" customFormat="false" customHeight="false" hidden="false" ht="12.1" outlineLevel="0" r="279">
      <c r="A279" s="20" t="n">
        <v>45873.626481481</v>
      </c>
      <c r="B279" s="16" t="s">
        <v>73</v>
      </c>
      <c r="C279" s="16" t="s">
        <v>444</v>
      </c>
      <c r="D279" s="16" t="s">
        <v>314</v>
      </c>
      <c r="E279" s="16" t="s">
        <v>17</v>
      </c>
      <c r="F279" s="16" t="s">
        <v>19</v>
      </c>
      <c r="G279" s="7" t="n">
        <v>10</v>
      </c>
      <c r="H279" s="6" t="n">
        <v>31.175</v>
      </c>
      <c r="I279" s="6" t="n">
        <v>-311.75</v>
      </c>
      <c r="J279" s="6" t="n">
        <v>-0</v>
      </c>
      <c r="K279" s="6" t="n">
        <v>-0.18</v>
      </c>
      <c r="L279" s="6" t="n">
        <v>-0</v>
      </c>
      <c r="M279" s="6" t="s">
        <f>=I279+J279+K279+L279</f>
      </c>
      <c r="N279" s="16"/>
    </row>
    <row collapsed="false" customFormat="false" customHeight="false" hidden="false" ht="12.1" outlineLevel="0" r="280">
      <c r="A280" s="20" t="n">
        <v>45873.627743056</v>
      </c>
      <c r="B280" s="16" t="s">
        <v>51</v>
      </c>
      <c r="C280" s="16" t="s">
        <v>462</v>
      </c>
      <c r="D280" s="16" t="s">
        <v>314</v>
      </c>
      <c r="E280" s="16" t="s">
        <v>17</v>
      </c>
      <c r="F280" s="16" t="s">
        <v>19</v>
      </c>
      <c r="G280" s="7" t="n">
        <v>6</v>
      </c>
      <c r="H280" s="6" t="n">
        <v>76.31</v>
      </c>
      <c r="I280" s="6" t="n">
        <v>-457.86</v>
      </c>
      <c r="J280" s="6" t="n">
        <v>-0</v>
      </c>
      <c r="K280" s="6" t="n">
        <v>-0.28</v>
      </c>
      <c r="L280" s="6" t="n">
        <v>-0.14</v>
      </c>
      <c r="M280" s="6" t="s">
        <f>=I280+J280+K280+L280</f>
      </c>
      <c r="N280" s="16"/>
    </row>
    <row collapsed="false" customFormat="false" customHeight="false" hidden="false" ht="12.1" outlineLevel="0" r="281">
      <c r="A281" s="20" t="n">
        <v>45873.628958333</v>
      </c>
      <c r="B281" s="16" t="s">
        <v>98</v>
      </c>
      <c r="C281" s="16" t="s">
        <v>483</v>
      </c>
      <c r="D281" s="16" t="s">
        <v>314</v>
      </c>
      <c r="E281" s="16" t="s">
        <v>99</v>
      </c>
      <c r="F281" s="16" t="s">
        <v>19</v>
      </c>
      <c r="G281" s="7" t="n">
        <v>1</v>
      </c>
      <c r="H281" s="6" t="n">
        <v>1154.6</v>
      </c>
      <c r="I281" s="6" t="n">
        <v>-1154.6</v>
      </c>
      <c r="J281" s="6" t="n">
        <v>-0</v>
      </c>
      <c r="K281" s="6" t="n">
        <v>-0.69</v>
      </c>
      <c r="L281" s="6" t="n">
        <v>-0.35</v>
      </c>
      <c r="M281" s="6" t="s">
        <f>=I281+J281+K281+L281</f>
      </c>
      <c r="N281" s="16"/>
    </row>
    <row collapsed="false" customFormat="false" customHeight="false" hidden="false" ht="12.1" outlineLevel="0" r="282">
      <c r="A282" s="21" t="n">
        <v>45896</v>
      </c>
      <c r="B282" s="22" t="s">
        <v>373</v>
      </c>
      <c r="C282" s="22" t="s">
        <v>226</v>
      </c>
      <c r="D282" s="22" t="s">
        <v>373</v>
      </c>
      <c r="E282" s="22" t="s">
        <v>373</v>
      </c>
      <c r="F282" s="22" t="s">
        <v>19</v>
      </c>
      <c r="G282" s="23" t="n">
        <v>1</v>
      </c>
      <c r="H282" s="24" t="n">
        <v>15000</v>
      </c>
      <c r="I282" s="24" t="n">
        <v>15000</v>
      </c>
      <c r="J282" s="24" t="n">
        <v>0</v>
      </c>
      <c r="K282" s="24" t="n">
        <v>-0</v>
      </c>
      <c r="L282" s="24" t="n">
        <v>-0</v>
      </c>
      <c r="M282" s="6" t="s">
        <f>=I282+J282+K282+L282</f>
      </c>
      <c r="N282" s="22"/>
    </row>
    <row collapsed="false" customFormat="false" customHeight="false" hidden="false" ht="12.1" outlineLevel="0" r="283">
      <c r="A283" s="21" t="n">
        <v>45897</v>
      </c>
      <c r="B283" s="22" t="s">
        <v>384</v>
      </c>
      <c r="C283" s="22" t="s">
        <v>484</v>
      </c>
      <c r="D283" s="22" t="s">
        <v>384</v>
      </c>
      <c r="E283" s="22" t="s">
        <v>384</v>
      </c>
      <c r="F283" s="22" t="s">
        <v>19</v>
      </c>
      <c r="G283" s="23" t="n">
        <v>1</v>
      </c>
      <c r="H283" s="24" t="n">
        <v>48.2</v>
      </c>
      <c r="I283" s="24" t="n">
        <v>48.2</v>
      </c>
      <c r="J283" s="24" t="n">
        <v>0</v>
      </c>
      <c r="K283" s="24" t="n">
        <v>-0</v>
      </c>
      <c r="L283" s="24" t="n">
        <v>-0</v>
      </c>
      <c r="M283" s="6" t="s">
        <f>=I283+J283+K283+L283</f>
      </c>
      <c r="N283" s="22"/>
    </row>
    <row collapsed="false" customFormat="false" customHeight="false" hidden="false" ht="12.1" outlineLevel="0" r="284">
      <c r="A284" s="20" t="n">
        <v>45901.837789352</v>
      </c>
      <c r="B284" s="16" t="s">
        <v>56</v>
      </c>
      <c r="C284" s="16" t="s">
        <v>485</v>
      </c>
      <c r="D284" s="16" t="s">
        <v>314</v>
      </c>
      <c r="E284" s="16" t="s">
        <v>17</v>
      </c>
      <c r="F284" s="16" t="s">
        <v>19</v>
      </c>
      <c r="G284" s="7" t="n">
        <v>2</v>
      </c>
      <c r="H284" s="6" t="n">
        <v>2928</v>
      </c>
      <c r="I284" s="6" t="n">
        <v>-5856</v>
      </c>
      <c r="J284" s="6" t="n">
        <v>-0</v>
      </c>
      <c r="K284" s="6" t="n">
        <v>-3.51</v>
      </c>
      <c r="L284" s="6" t="n">
        <v>-1.76</v>
      </c>
      <c r="M284" s="6" t="s">
        <f>=I284+J284+K284+L284</f>
      </c>
      <c r="N284" s="16"/>
    </row>
    <row collapsed="false" customFormat="false" customHeight="false" hidden="false" ht="12.1" outlineLevel="0" r="285">
      <c r="A285" s="20" t="n">
        <v>45901.838391204</v>
      </c>
      <c r="B285" s="16" t="s">
        <v>59</v>
      </c>
      <c r="C285" s="16" t="s">
        <v>428</v>
      </c>
      <c r="D285" s="16" t="s">
        <v>314</v>
      </c>
      <c r="E285" s="16" t="s">
        <v>17</v>
      </c>
      <c r="F285" s="16" t="s">
        <v>19</v>
      </c>
      <c r="G285" s="7" t="n">
        <v>1</v>
      </c>
      <c r="H285" s="6" t="n">
        <v>459.1</v>
      </c>
      <c r="I285" s="6" t="n">
        <v>-459.1</v>
      </c>
      <c r="J285" s="6" t="n">
        <v>-0</v>
      </c>
      <c r="K285" s="6" t="n">
        <v>-0.28</v>
      </c>
      <c r="L285" s="6" t="n">
        <v>-0.14</v>
      </c>
      <c r="M285" s="6" t="s">
        <f>=I285+J285+K285+L285</f>
      </c>
      <c r="N285" s="16"/>
    </row>
    <row collapsed="false" customFormat="false" customHeight="false" hidden="false" ht="12.1" outlineLevel="0" r="286">
      <c r="A286" s="20" t="n">
        <v>45901.839016204</v>
      </c>
      <c r="B286" s="16" t="s">
        <v>51</v>
      </c>
      <c r="C286" s="16" t="s">
        <v>462</v>
      </c>
      <c r="D286" s="16" t="s">
        <v>314</v>
      </c>
      <c r="E286" s="16" t="s">
        <v>17</v>
      </c>
      <c r="F286" s="16" t="s">
        <v>19</v>
      </c>
      <c r="G286" s="7" t="n">
        <v>1</v>
      </c>
      <c r="H286" s="6" t="n">
        <v>74.53</v>
      </c>
      <c r="I286" s="6" t="n">
        <v>-74.53</v>
      </c>
      <c r="J286" s="6" t="n">
        <v>-0</v>
      </c>
      <c r="K286" s="6" t="n">
        <v>-0.04</v>
      </c>
      <c r="L286" s="6" t="n">
        <v>-0.02</v>
      </c>
      <c r="M286" s="6" t="s">
        <f>=I286+J286+K286+L286</f>
      </c>
      <c r="N286" s="16"/>
    </row>
    <row collapsed="false" customFormat="false" customHeight="false" hidden="false" ht="12.1" outlineLevel="0" r="287">
      <c r="A287" s="20" t="n">
        <v>45901.839525463</v>
      </c>
      <c r="B287" s="16" t="s">
        <v>329</v>
      </c>
      <c r="C287" s="16" t="s">
        <v>486</v>
      </c>
      <c r="D287" s="16" t="s">
        <v>314</v>
      </c>
      <c r="E287" s="16" t="s">
        <v>17</v>
      </c>
      <c r="F287" s="16" t="s">
        <v>19</v>
      </c>
      <c r="G287" s="7" t="n">
        <v>5</v>
      </c>
      <c r="H287" s="6" t="n">
        <v>663.4</v>
      </c>
      <c r="I287" s="6" t="n">
        <v>-3317</v>
      </c>
      <c r="J287" s="6" t="n">
        <v>-0</v>
      </c>
      <c r="K287" s="6" t="n">
        <v>-1.99</v>
      </c>
      <c r="L287" s="6" t="n">
        <v>-0.99</v>
      </c>
      <c r="M287" s="6" t="s">
        <f>=I287+J287+K287+L287</f>
      </c>
      <c r="N287" s="16"/>
    </row>
    <row collapsed="false" customFormat="false" customHeight="false" hidden="false" ht="12.1" outlineLevel="0" r="288">
      <c r="A288" s="20" t="n">
        <v>45901.840416667</v>
      </c>
      <c r="B288" s="16" t="s">
        <v>91</v>
      </c>
      <c r="C288" s="16" t="s">
        <v>456</v>
      </c>
      <c r="D288" s="16" t="s">
        <v>314</v>
      </c>
      <c r="E288" s="16" t="s">
        <v>17</v>
      </c>
      <c r="F288" s="16" t="s">
        <v>19</v>
      </c>
      <c r="G288" s="7" t="n">
        <v>20</v>
      </c>
      <c r="H288" s="6" t="n">
        <v>33.045</v>
      </c>
      <c r="I288" s="6" t="n">
        <v>-660.9</v>
      </c>
      <c r="J288" s="6" t="n">
        <v>-0</v>
      </c>
      <c r="K288" s="6" t="n">
        <v>-0.4</v>
      </c>
      <c r="L288" s="6" t="n">
        <v>-0.19</v>
      </c>
      <c r="M288" s="6" t="s">
        <f>=I288+J288+K288+L288</f>
      </c>
      <c r="N288" s="16"/>
    </row>
    <row collapsed="false" customFormat="false" customHeight="false" hidden="false" ht="12.1" outlineLevel="0" r="289">
      <c r="A289" s="20" t="n">
        <v>45901.840891204</v>
      </c>
      <c r="B289" s="16" t="s">
        <v>85</v>
      </c>
      <c r="C289" s="16" t="s">
        <v>457</v>
      </c>
      <c r="D289" s="16" t="s">
        <v>314</v>
      </c>
      <c r="E289" s="16" t="s">
        <v>17</v>
      </c>
      <c r="F289" s="16" t="s">
        <v>19</v>
      </c>
      <c r="G289" s="7" t="n">
        <v>10</v>
      </c>
      <c r="H289" s="6" t="n">
        <v>61.46</v>
      </c>
      <c r="I289" s="6" t="n">
        <v>-614.6</v>
      </c>
      <c r="J289" s="6" t="n">
        <v>-0</v>
      </c>
      <c r="K289" s="6" t="n">
        <v>-0.37</v>
      </c>
      <c r="L289" s="6" t="n">
        <v>-0.19</v>
      </c>
      <c r="M289" s="6" t="s">
        <f>=I289+J289+K289+L289</f>
      </c>
      <c r="N289" s="16"/>
    </row>
    <row collapsed="false" customFormat="false" customHeight="false" hidden="false" ht="12.1" outlineLevel="0" r="290">
      <c r="A290" s="20" t="n">
        <v>45901.842696759</v>
      </c>
      <c r="B290" s="16" t="s">
        <v>33</v>
      </c>
      <c r="C290" s="16" t="s">
        <v>469</v>
      </c>
      <c r="D290" s="16" t="s">
        <v>314</v>
      </c>
      <c r="E290" s="16" t="s">
        <v>17</v>
      </c>
      <c r="F290" s="16" t="s">
        <v>19</v>
      </c>
      <c r="G290" s="7" t="n">
        <v>8</v>
      </c>
      <c r="H290" s="6" t="n">
        <v>521.7</v>
      </c>
      <c r="I290" s="6" t="n">
        <v>-4173.6</v>
      </c>
      <c r="J290" s="6" t="n">
        <v>-0</v>
      </c>
      <c r="K290" s="6" t="n">
        <v>-2.5</v>
      </c>
      <c r="L290" s="6" t="n">
        <v>-1.25</v>
      </c>
      <c r="M290" s="6" t="s">
        <f>=I290+J290+K290+L290</f>
      </c>
      <c r="N290" s="16"/>
    </row>
    <row collapsed="false" customFormat="false" customHeight="false" hidden="false" ht="12.1" outlineLevel="0" r="291">
      <c r="A291" s="21" t="n">
        <v>45922</v>
      </c>
      <c r="B291" s="22" t="s">
        <v>373</v>
      </c>
      <c r="C291" s="22" t="s">
        <v>226</v>
      </c>
      <c r="D291" s="22" t="s">
        <v>373</v>
      </c>
      <c r="E291" s="22" t="s">
        <v>373</v>
      </c>
      <c r="F291" s="22" t="s">
        <v>19</v>
      </c>
      <c r="G291" s="23" t="n">
        <v>1</v>
      </c>
      <c r="H291" s="24" t="n">
        <v>20000</v>
      </c>
      <c r="I291" s="24" t="n">
        <v>20000</v>
      </c>
      <c r="J291" s="24" t="n">
        <v>0</v>
      </c>
      <c r="K291" s="24" t="n">
        <v>-0</v>
      </c>
      <c r="L291" s="24" t="n">
        <v>-0</v>
      </c>
      <c r="M291" s="6" t="s">
        <f>=I291+J291+K291+L291</f>
      </c>
      <c r="N291" s="22"/>
    </row>
    <row collapsed="false" customFormat="false" customHeight="false" hidden="false" ht="12.1" outlineLevel="0" r="292">
      <c r="A292" s="20" t="n">
        <v>45923.323229167</v>
      </c>
      <c r="B292" s="16" t="s">
        <v>56</v>
      </c>
      <c r="C292" s="16" t="s">
        <v>485</v>
      </c>
      <c r="D292" s="16" t="s">
        <v>314</v>
      </c>
      <c r="E292" s="16" t="s">
        <v>17</v>
      </c>
      <c r="F292" s="16" t="s">
        <v>19</v>
      </c>
      <c r="G292" s="7" t="n">
        <v>1</v>
      </c>
      <c r="H292" s="6" t="n">
        <v>2902</v>
      </c>
      <c r="I292" s="6" t="n">
        <v>-2902</v>
      </c>
      <c r="J292" s="6" t="n">
        <v>-0</v>
      </c>
      <c r="K292" s="6" t="n">
        <v>-1.74</v>
      </c>
      <c r="L292" s="6" t="n">
        <v>-0.87</v>
      </c>
      <c r="M292" s="6" t="s">
        <f>=I292+J292+K292+L292</f>
      </c>
      <c r="N292" s="16"/>
    </row>
    <row collapsed="false" customFormat="false" customHeight="false" hidden="false" ht="12.1" outlineLevel="0" r="293">
      <c r="A293" s="20" t="n">
        <v>45923.324895833</v>
      </c>
      <c r="B293" s="16" t="s">
        <v>16</v>
      </c>
      <c r="C293" s="16" t="s">
        <v>429</v>
      </c>
      <c r="D293" s="16" t="s">
        <v>314</v>
      </c>
      <c r="E293" s="16" t="s">
        <v>17</v>
      </c>
      <c r="F293" s="16" t="s">
        <v>19</v>
      </c>
      <c r="G293" s="7" t="n">
        <v>2</v>
      </c>
      <c r="H293" s="6" t="n">
        <v>6283</v>
      </c>
      <c r="I293" s="6" t="n">
        <v>-12566</v>
      </c>
      <c r="J293" s="6" t="n">
        <v>-0</v>
      </c>
      <c r="K293" s="6" t="n">
        <v>-7.54</v>
      </c>
      <c r="L293" s="6" t="n">
        <v>-3.77</v>
      </c>
      <c r="M293" s="6" t="s">
        <f>=I293+J293+K293+L293</f>
      </c>
      <c r="N293" s="16"/>
    </row>
    <row collapsed="false" customFormat="false" customHeight="false" hidden="false" ht="12.1" outlineLevel="0" r="294">
      <c r="A294" s="20" t="n">
        <v>45923.327997685</v>
      </c>
      <c r="B294" s="16" t="s">
        <v>33</v>
      </c>
      <c r="C294" s="16" t="s">
        <v>469</v>
      </c>
      <c r="D294" s="16" t="s">
        <v>314</v>
      </c>
      <c r="E294" s="16" t="s">
        <v>17</v>
      </c>
      <c r="F294" s="16" t="s">
        <v>19</v>
      </c>
      <c r="G294" s="7" t="n">
        <v>5</v>
      </c>
      <c r="H294" s="6" t="n">
        <v>493.1</v>
      </c>
      <c r="I294" s="6" t="n">
        <v>-2465.5</v>
      </c>
      <c r="J294" s="6" t="n">
        <v>-0</v>
      </c>
      <c r="K294" s="6" t="n">
        <v>-1.48</v>
      </c>
      <c r="L294" s="6" t="n">
        <v>-0.74</v>
      </c>
      <c r="M294" s="6" t="s">
        <f>=I294+J294+K294+L294</f>
      </c>
      <c r="N294" s="16"/>
    </row>
    <row collapsed="false" customFormat="false" customHeight="false" hidden="false" ht="12.1" outlineLevel="0" r="295">
      <c r="A295" s="20" t="n">
        <v>45923.328912037</v>
      </c>
      <c r="B295" s="16" t="s">
        <v>69</v>
      </c>
      <c r="C295" s="16" t="s">
        <v>454</v>
      </c>
      <c r="D295" s="16" t="s">
        <v>314</v>
      </c>
      <c r="E295" s="16" t="s">
        <v>17</v>
      </c>
      <c r="F295" s="16" t="s">
        <v>19</v>
      </c>
      <c r="G295" s="7" t="n">
        <v>100</v>
      </c>
      <c r="H295" s="6" t="n">
        <v>3.0955</v>
      </c>
      <c r="I295" s="6" t="n">
        <v>-309.55</v>
      </c>
      <c r="J295" s="6" t="n">
        <v>-0</v>
      </c>
      <c r="K295" s="6" t="n">
        <v>-0.19</v>
      </c>
      <c r="L295" s="6" t="n">
        <v>-0.09</v>
      </c>
      <c r="M295" s="6" t="s">
        <f>=I295+J295+K295+L295</f>
      </c>
      <c r="N295" s="16"/>
    </row>
    <row collapsed="false" customFormat="false" customHeight="false" hidden="false" ht="12.1" outlineLevel="0" r="296">
      <c r="A296" s="20" t="n">
        <v>45923.329548611</v>
      </c>
      <c r="B296" s="16" t="s">
        <v>51</v>
      </c>
      <c r="C296" s="16" t="s">
        <v>462</v>
      </c>
      <c r="D296" s="16" t="s">
        <v>314</v>
      </c>
      <c r="E296" s="16" t="s">
        <v>17</v>
      </c>
      <c r="F296" s="16" t="s">
        <v>19</v>
      </c>
      <c r="G296" s="7" t="n">
        <v>4</v>
      </c>
      <c r="H296" s="6" t="n">
        <v>70.86</v>
      </c>
      <c r="I296" s="6" t="n">
        <v>-283.44</v>
      </c>
      <c r="J296" s="6" t="n">
        <v>-0</v>
      </c>
      <c r="K296" s="6" t="n">
        <v>-0.17</v>
      </c>
      <c r="L296" s="6" t="n">
        <v>-0.09</v>
      </c>
      <c r="M296" s="6" t="s">
        <f>=I296+J296+K296+L296</f>
      </c>
      <c r="N296" s="16"/>
    </row>
    <row collapsed="false" customFormat="false" customHeight="false" hidden="false" ht="12.1" outlineLevel="0" r="297">
      <c r="A297" s="20" t="n">
        <v>45923.330011574</v>
      </c>
      <c r="B297" s="16" t="s">
        <v>73</v>
      </c>
      <c r="C297" s="16" t="s">
        <v>444</v>
      </c>
      <c r="D297" s="16" t="s">
        <v>314</v>
      </c>
      <c r="E297" s="16" t="s">
        <v>17</v>
      </c>
      <c r="F297" s="16" t="s">
        <v>19</v>
      </c>
      <c r="G297" s="7" t="n">
        <v>10</v>
      </c>
      <c r="H297" s="6" t="n">
        <v>32.09</v>
      </c>
      <c r="I297" s="6" t="n">
        <v>-320.9</v>
      </c>
      <c r="J297" s="6" t="n">
        <v>-0</v>
      </c>
      <c r="K297" s="6" t="n">
        <v>-0.19</v>
      </c>
      <c r="L297" s="6" t="n">
        <v>-0.1</v>
      </c>
      <c r="M297" s="6" t="s">
        <f>=I297+J297+K297+L297</f>
      </c>
      <c r="N297" s="16"/>
    </row>
    <row collapsed="false" customFormat="false" customHeight="false" hidden="false" ht="12.1" outlineLevel="0" r="298">
      <c r="A298" s="20" t="n">
        <v>45923.330601852</v>
      </c>
      <c r="B298" s="16" t="s">
        <v>329</v>
      </c>
      <c r="C298" s="16" t="s">
        <v>486</v>
      </c>
      <c r="D298" s="16" t="s">
        <v>314</v>
      </c>
      <c r="E298" s="16" t="s">
        <v>17</v>
      </c>
      <c r="F298" s="16" t="s">
        <v>19</v>
      </c>
      <c r="G298" s="7" t="n">
        <v>1</v>
      </c>
      <c r="H298" s="6" t="n">
        <v>561</v>
      </c>
      <c r="I298" s="6" t="n">
        <v>-561</v>
      </c>
      <c r="J298" s="6" t="n">
        <v>-0</v>
      </c>
      <c r="K298" s="6" t="n">
        <v>-0.34</v>
      </c>
      <c r="L298" s="6" t="n">
        <v>-0.17</v>
      </c>
      <c r="M298" s="6" t="s">
        <f>=I298+J298+K298+L298</f>
      </c>
      <c r="N298" s="16"/>
    </row>
    <row collapsed="false" customFormat="false" customHeight="false" hidden="false" ht="12.1" outlineLevel="0" r="299">
      <c r="A299" s="20" t="n">
        <v>45923.331203704</v>
      </c>
      <c r="B299" s="16" t="s">
        <v>87</v>
      </c>
      <c r="C299" s="16" t="s">
        <v>465</v>
      </c>
      <c r="D299" s="16" t="s">
        <v>314</v>
      </c>
      <c r="E299" s="16" t="s">
        <v>17</v>
      </c>
      <c r="F299" s="16" t="s">
        <v>19</v>
      </c>
      <c r="G299" s="7" t="n">
        <v>10</v>
      </c>
      <c r="H299" s="6" t="n">
        <v>61.09</v>
      </c>
      <c r="I299" s="6" t="n">
        <v>-610.9</v>
      </c>
      <c r="J299" s="6" t="n">
        <v>-0</v>
      </c>
      <c r="K299" s="6" t="n">
        <v>-0.36</v>
      </c>
      <c r="L299" s="6" t="n">
        <v>-0.19</v>
      </c>
      <c r="M299" s="6" t="s">
        <f>=I299+J299+K299+L299</f>
      </c>
      <c r="N299" s="16"/>
    </row>
    <row collapsed="false" customFormat="false" customHeight="false" hidden="false" ht="12.1" outlineLevel="0" r="300">
      <c r="A300" s="21" t="n">
        <v>45933</v>
      </c>
      <c r="B300" s="22" t="s">
        <v>384</v>
      </c>
      <c r="C300" s="22" t="s">
        <v>487</v>
      </c>
      <c r="D300" s="22" t="s">
        <v>384</v>
      </c>
      <c r="E300" s="22" t="s">
        <v>384</v>
      </c>
      <c r="F300" s="22" t="s">
        <v>19</v>
      </c>
      <c r="G300" s="23" t="n">
        <v>1</v>
      </c>
      <c r="H300" s="24" t="n">
        <v>139</v>
      </c>
      <c r="I300" s="24" t="n">
        <v>139</v>
      </c>
      <c r="J300" s="24" t="n">
        <v>0</v>
      </c>
      <c r="K300" s="24" t="n">
        <v>-0</v>
      </c>
      <c r="L300" s="24" t="n">
        <v>-0</v>
      </c>
      <c r="M300" s="6" t="s">
        <f>=I300+J300+K300+L300</f>
      </c>
      <c r="N300" s="22"/>
    </row>
    <row collapsed="false" customFormat="false" customHeight="false" hidden="false" ht="12.1" outlineLevel="0" r="301">
      <c r="A301" s="21" t="n">
        <v>45933</v>
      </c>
      <c r="B301" s="22" t="s">
        <v>384</v>
      </c>
      <c r="C301" s="22" t="s">
        <v>488</v>
      </c>
      <c r="D301" s="22" t="s">
        <v>384</v>
      </c>
      <c r="E301" s="22" t="s">
        <v>384</v>
      </c>
      <c r="F301" s="22" t="s">
        <v>19</v>
      </c>
      <c r="G301" s="23" t="n">
        <v>1</v>
      </c>
      <c r="H301" s="24" t="n">
        <v>203</v>
      </c>
      <c r="I301" s="24" t="n">
        <v>203</v>
      </c>
      <c r="J301" s="24" t="n">
        <v>0</v>
      </c>
      <c r="K301" s="24" t="n">
        <v>-0</v>
      </c>
      <c r="L301" s="24" t="n">
        <v>-0</v>
      </c>
      <c r="M301" s="6" t="s">
        <f>=I301+J301+K301+L301</f>
      </c>
      <c r="N301" s="22"/>
    </row>
    <row collapsed="false" customFormat="false" customHeight="false" hidden="false" ht="12.1" outlineLevel="0" r="302">
      <c r="A302" s="21" t="n">
        <v>45938</v>
      </c>
      <c r="B302" s="22" t="s">
        <v>384</v>
      </c>
      <c r="C302" s="22" t="s">
        <v>489</v>
      </c>
      <c r="D302" s="22" t="s">
        <v>384</v>
      </c>
      <c r="E302" s="22" t="s">
        <v>384</v>
      </c>
      <c r="F302" s="22" t="s">
        <v>19</v>
      </c>
      <c r="G302" s="23" t="n">
        <v>1</v>
      </c>
      <c r="H302" s="24" t="n">
        <v>448.8</v>
      </c>
      <c r="I302" s="24" t="n">
        <v>448.8</v>
      </c>
      <c r="J302" s="24" t="n">
        <v>0</v>
      </c>
      <c r="K302" s="24" t="n">
        <v>-0</v>
      </c>
      <c r="L302" s="24" t="n">
        <v>-0</v>
      </c>
      <c r="M302" s="6" t="s">
        <f>=I302+J302+K302+L302</f>
      </c>
      <c r="N302" s="22"/>
    </row>
    <row collapsed="false" customFormat="false" customHeight="false" hidden="false" ht="12.1" outlineLevel="0" r="303">
      <c r="A303" s="21" t="n">
        <v>45943</v>
      </c>
      <c r="B303" s="22" t="s">
        <v>384</v>
      </c>
      <c r="C303" s="22" t="s">
        <v>490</v>
      </c>
      <c r="D303" s="22" t="s">
        <v>384</v>
      </c>
      <c r="E303" s="22" t="s">
        <v>384</v>
      </c>
      <c r="F303" s="22" t="s">
        <v>19</v>
      </c>
      <c r="G303" s="23" t="n">
        <v>1</v>
      </c>
      <c r="H303" s="24" t="n">
        <v>122</v>
      </c>
      <c r="I303" s="24" t="n">
        <v>122</v>
      </c>
      <c r="J303" s="24" t="n">
        <v>0</v>
      </c>
      <c r="K303" s="24" t="n">
        <v>-0</v>
      </c>
      <c r="L303" s="24" t="n">
        <v>-0</v>
      </c>
      <c r="M303" s="6" t="s">
        <f>=I303+J303+K303+L303</f>
      </c>
      <c r="N303" s="22"/>
    </row>
    <row collapsed="false" customFormat="false" customHeight="false" hidden="false" ht="12.1" outlineLevel="0" r="304">
      <c r="A304" s="21" t="n">
        <v>45945</v>
      </c>
      <c r="B304" s="22" t="s">
        <v>384</v>
      </c>
      <c r="C304" s="22" t="s">
        <v>491</v>
      </c>
      <c r="D304" s="22" t="s">
        <v>384</v>
      </c>
      <c r="E304" s="22" t="s">
        <v>384</v>
      </c>
      <c r="F304" s="22" t="s">
        <v>19</v>
      </c>
      <c r="G304" s="23" t="n">
        <v>1</v>
      </c>
      <c r="H304" s="24" t="n">
        <v>246.4</v>
      </c>
      <c r="I304" s="24" t="n">
        <v>246.4</v>
      </c>
      <c r="J304" s="24" t="n">
        <v>0</v>
      </c>
      <c r="K304" s="24" t="n">
        <v>-0</v>
      </c>
      <c r="L304" s="24" t="n">
        <v>-0</v>
      </c>
      <c r="M304" s="6" t="s">
        <f>=I304+J304+K304+L304</f>
      </c>
      <c r="N304" s="22"/>
    </row>
    <row collapsed="false" customFormat="false" customHeight="false" hidden="false" ht="12.1" outlineLevel="0" r="305">
      <c r="A305" s="20" t="n">
        <v>45950.357384259</v>
      </c>
      <c r="B305" s="16" t="s">
        <v>48</v>
      </c>
      <c r="C305" s="16" t="s">
        <v>441</v>
      </c>
      <c r="D305" s="16" t="s">
        <v>314</v>
      </c>
      <c r="E305" s="16" t="s">
        <v>17</v>
      </c>
      <c r="F305" s="16" t="s">
        <v>19</v>
      </c>
      <c r="G305" s="7" t="n">
        <v>20</v>
      </c>
      <c r="H305" s="6" t="n">
        <v>40.41</v>
      </c>
      <c r="I305" s="6" t="n">
        <v>-808.2</v>
      </c>
      <c r="J305" s="6" t="n">
        <v>-0</v>
      </c>
      <c r="K305" s="6" t="n">
        <v>-0.48</v>
      </c>
      <c r="L305" s="6" t="n">
        <v>-0.24</v>
      </c>
      <c r="M305" s="6" t="s">
        <f>=I305+J305+K305+L305</f>
      </c>
      <c r="N305" s="16"/>
    </row>
    <row collapsed="false" customFormat="false" customHeight="false" hidden="false" ht="12.1" outlineLevel="0" r="306">
      <c r="A306" s="20" t="n">
        <v>45950.358043981</v>
      </c>
      <c r="B306" s="16" t="s">
        <v>33</v>
      </c>
      <c r="C306" s="16" t="s">
        <v>469</v>
      </c>
      <c r="D306" s="16" t="s">
        <v>314</v>
      </c>
      <c r="E306" s="16" t="s">
        <v>17</v>
      </c>
      <c r="F306" s="16" t="s">
        <v>19</v>
      </c>
      <c r="G306" s="7" t="n">
        <v>1</v>
      </c>
      <c r="H306" s="6" t="n">
        <v>493.6</v>
      </c>
      <c r="I306" s="6" t="n">
        <v>-493.6</v>
      </c>
      <c r="J306" s="6" t="n">
        <v>-0</v>
      </c>
      <c r="K306" s="6" t="n">
        <v>-0.3</v>
      </c>
      <c r="L306" s="6" t="n">
        <v>-0.15</v>
      </c>
      <c r="M306" s="6" t="s">
        <f>=I306+J306+K306+L306</f>
      </c>
      <c r="N306" s="16"/>
    </row>
    <row collapsed="false" customFormat="false" customHeight="false" hidden="false" ht="12.1" outlineLevel="0" r="307">
      <c r="A307" s="21" t="n">
        <v>45951</v>
      </c>
      <c r="B307" s="22" t="s">
        <v>384</v>
      </c>
      <c r="C307" s="22" t="s">
        <v>492</v>
      </c>
      <c r="D307" s="22" t="s">
        <v>384</v>
      </c>
      <c r="E307" s="22" t="s">
        <v>384</v>
      </c>
      <c r="F307" s="22" t="s">
        <v>19</v>
      </c>
      <c r="G307" s="23" t="n">
        <v>1</v>
      </c>
      <c r="H307" s="24" t="n">
        <v>277.5</v>
      </c>
      <c r="I307" s="24" t="n">
        <v>277.5</v>
      </c>
      <c r="J307" s="24" t="n">
        <v>0</v>
      </c>
      <c r="K307" s="24" t="n">
        <v>-0</v>
      </c>
      <c r="L307" s="24" t="n">
        <v>-0</v>
      </c>
      <c r="M307" s="6" t="s">
        <f>=I307+J307+K307+L307</f>
      </c>
      <c r="N307" s="22"/>
    </row>
    <row collapsed="false" customFormat="false" customHeight="false" hidden="false" ht="12.1" outlineLevel="0" r="308">
      <c r="A308" s="21" t="n">
        <v>45957</v>
      </c>
      <c r="B308" s="22" t="s">
        <v>384</v>
      </c>
      <c r="C308" s="22" t="s">
        <v>493</v>
      </c>
      <c r="D308" s="22" t="s">
        <v>384</v>
      </c>
      <c r="E308" s="22" t="s">
        <v>384</v>
      </c>
      <c r="F308" s="22" t="s">
        <v>19</v>
      </c>
      <c r="G308" s="23" t="n">
        <v>1</v>
      </c>
      <c r="H308" s="24" t="n">
        <v>271.4</v>
      </c>
      <c r="I308" s="24" t="n">
        <v>271.4</v>
      </c>
      <c r="J308" s="24" t="n">
        <v>0</v>
      </c>
      <c r="K308" s="24" t="n">
        <v>-0</v>
      </c>
      <c r="L308" s="24" t="n">
        <v>-0</v>
      </c>
      <c r="M308" s="6" t="s">
        <f>=I308+J308+K308+L308</f>
      </c>
      <c r="N308" s="22"/>
    </row>
    <row collapsed="false" customFormat="false" customHeight="false" hidden="false" ht="12.1" outlineLevel="0" r="309">
      <c r="A309" s="21" t="n">
        <v>45959</v>
      </c>
      <c r="B309" s="22" t="s">
        <v>384</v>
      </c>
      <c r="C309" s="22" t="s">
        <v>494</v>
      </c>
      <c r="D309" s="22" t="s">
        <v>384</v>
      </c>
      <c r="E309" s="22" t="s">
        <v>384</v>
      </c>
      <c r="F309" s="22" t="s">
        <v>19</v>
      </c>
      <c r="G309" s="23" t="n">
        <v>1</v>
      </c>
      <c r="H309" s="24" t="n">
        <v>350.8</v>
      </c>
      <c r="I309" s="24" t="n">
        <v>350.8</v>
      </c>
      <c r="J309" s="24" t="n">
        <v>0</v>
      </c>
      <c r="K309" s="24" t="n">
        <v>-0</v>
      </c>
      <c r="L309" s="24" t="n">
        <v>-0</v>
      </c>
      <c r="M309" s="6" t="s">
        <f>=I309+J309+K309+L309</f>
      </c>
      <c r="N309" s="22"/>
    </row>
    <row collapsed="false" customFormat="false" customHeight="false" hidden="false" ht="12.1" outlineLevel="0" r="310">
      <c r="A310" s="21" t="n">
        <v>45959</v>
      </c>
      <c r="B310" s="22" t="s">
        <v>384</v>
      </c>
      <c r="C310" s="22" t="s">
        <v>495</v>
      </c>
      <c r="D310" s="22" t="s">
        <v>384</v>
      </c>
      <c r="E310" s="22" t="s">
        <v>384</v>
      </c>
      <c r="F310" s="22" t="s">
        <v>19</v>
      </c>
      <c r="G310" s="23" t="n">
        <v>1</v>
      </c>
      <c r="H310" s="24" t="n">
        <v>124.5</v>
      </c>
      <c r="I310" s="24" t="n">
        <v>124.5</v>
      </c>
      <c r="J310" s="24" t="n">
        <v>0</v>
      </c>
      <c r="K310" s="24" t="n">
        <v>-0</v>
      </c>
      <c r="L310" s="24" t="n">
        <v>-0</v>
      </c>
      <c r="M310" s="6" t="s">
        <f>=I310+J310+K310+L310</f>
      </c>
      <c r="N310" s="22"/>
    </row>
    <row collapsed="false" customFormat="false" customHeight="false" hidden="false" ht="12.1" outlineLevel="0" r="311">
      <c r="A311" s="21" t="n">
        <v>45966</v>
      </c>
      <c r="B311" s="22" t="s">
        <v>373</v>
      </c>
      <c r="C311" s="22" t="s">
        <v>226</v>
      </c>
      <c r="D311" s="22" t="s">
        <v>373</v>
      </c>
      <c r="E311" s="22" t="s">
        <v>373</v>
      </c>
      <c r="F311" s="22" t="s">
        <v>19</v>
      </c>
      <c r="G311" s="23" t="n">
        <v>1</v>
      </c>
      <c r="H311" s="24" t="n">
        <v>20000</v>
      </c>
      <c r="I311" s="24" t="n">
        <v>20000</v>
      </c>
      <c r="J311" s="24" t="n">
        <v>0</v>
      </c>
      <c r="K311" s="24" t="n">
        <v>-0</v>
      </c>
      <c r="L311" s="24" t="n">
        <v>-0</v>
      </c>
      <c r="M311" s="6" t="s">
        <f>=I311+J311+K311+L311</f>
      </c>
      <c r="N311" s="22"/>
    </row>
    <row collapsed="false" customFormat="false" customHeight="false" hidden="false" ht="12.1" outlineLevel="0" r="312">
      <c r="A312" s="20" t="n">
        <v>45968.772465278</v>
      </c>
      <c r="B312" s="16" t="s">
        <v>24</v>
      </c>
      <c r="C312" s="16" t="s">
        <v>447</v>
      </c>
      <c r="D312" s="16" t="s">
        <v>314</v>
      </c>
      <c r="E312" s="16" t="s">
        <v>17</v>
      </c>
      <c r="F312" s="16" t="s">
        <v>19</v>
      </c>
      <c r="G312" s="7" t="n">
        <v>1</v>
      </c>
      <c r="H312" s="6" t="n">
        <v>4062</v>
      </c>
      <c r="I312" s="6" t="n">
        <v>-4062</v>
      </c>
      <c r="J312" s="6" t="n">
        <v>-0</v>
      </c>
      <c r="K312" s="6" t="n">
        <v>-2.44</v>
      </c>
      <c r="L312" s="6" t="n">
        <v>-0</v>
      </c>
      <c r="M312" s="6" t="s">
        <f>=I312+J312+K312+L312</f>
      </c>
      <c r="N312" s="16"/>
    </row>
    <row collapsed="false" customFormat="false" customHeight="false" hidden="false" ht="12.1" outlineLevel="0" r="313">
      <c r="A313" s="20" t="n">
        <v>45968.773321759</v>
      </c>
      <c r="B313" s="16" t="s">
        <v>33</v>
      </c>
      <c r="C313" s="16" t="s">
        <v>469</v>
      </c>
      <c r="D313" s="16" t="s">
        <v>314</v>
      </c>
      <c r="E313" s="16" t="s">
        <v>17</v>
      </c>
      <c r="F313" s="16" t="s">
        <v>19</v>
      </c>
      <c r="G313" s="7" t="n">
        <v>7</v>
      </c>
      <c r="H313" s="6" t="n">
        <v>480.5</v>
      </c>
      <c r="I313" s="6" t="n">
        <v>-3363.5</v>
      </c>
      <c r="J313" s="6" t="n">
        <v>-0</v>
      </c>
      <c r="K313" s="6" t="n">
        <v>-2.02</v>
      </c>
      <c r="L313" s="6" t="n">
        <v>-1.01</v>
      </c>
      <c r="M313" s="6" t="s">
        <f>=I313+J313+K313+L313</f>
      </c>
      <c r="N313" s="16"/>
    </row>
    <row collapsed="false" customFormat="false" customHeight="false" hidden="false" ht="12.1" outlineLevel="0" r="314">
      <c r="A314" s="20" t="n">
        <v>45968.774178241</v>
      </c>
      <c r="B314" s="16" t="s">
        <v>91</v>
      </c>
      <c r="C314" s="16" t="s">
        <v>456</v>
      </c>
      <c r="D314" s="16" t="s">
        <v>314</v>
      </c>
      <c r="E314" s="16" t="s">
        <v>17</v>
      </c>
      <c r="F314" s="16" t="s">
        <v>19</v>
      </c>
      <c r="G314" s="7" t="n">
        <v>10</v>
      </c>
      <c r="H314" s="6" t="n">
        <v>24.96</v>
      </c>
      <c r="I314" s="6" t="n">
        <v>-249.6</v>
      </c>
      <c r="J314" s="6" t="n">
        <v>-0</v>
      </c>
      <c r="K314" s="6" t="n">
        <v>-0.15</v>
      </c>
      <c r="L314" s="6" t="n">
        <v>-0.07</v>
      </c>
      <c r="M314" s="6" t="s">
        <f>=I314+J314+K314+L314</f>
      </c>
      <c r="N314" s="16"/>
    </row>
    <row collapsed="false" customFormat="false" customHeight="false" hidden="false" ht="12.1" outlineLevel="0" r="315">
      <c r="A315" s="20" t="n">
        <v>45968.774641204</v>
      </c>
      <c r="B315" s="16" t="s">
        <v>51</v>
      </c>
      <c r="C315" s="16" t="s">
        <v>462</v>
      </c>
      <c r="D315" s="16" t="s">
        <v>314</v>
      </c>
      <c r="E315" s="16" t="s">
        <v>17</v>
      </c>
      <c r="F315" s="16" t="s">
        <v>19</v>
      </c>
      <c r="G315" s="7" t="n">
        <v>1</v>
      </c>
      <c r="H315" s="6" t="n">
        <v>69.77</v>
      </c>
      <c r="I315" s="6" t="n">
        <v>-69.77</v>
      </c>
      <c r="J315" s="6" t="n">
        <v>-0</v>
      </c>
      <c r="K315" s="6" t="n">
        <v>-0.04</v>
      </c>
      <c r="L315" s="6" t="n">
        <v>-0.02</v>
      </c>
      <c r="M315" s="6" t="s">
        <f>=I315+J315+K315+L315</f>
      </c>
      <c r="N315" s="16"/>
    </row>
    <row collapsed="false" customFormat="false" customHeight="false" hidden="false" ht="12.1" outlineLevel="0" r="316">
      <c r="A316" s="20" t="n">
        <v>45968.77474537</v>
      </c>
      <c r="B316" s="16" t="s">
        <v>51</v>
      </c>
      <c r="C316" s="16" t="s">
        <v>462</v>
      </c>
      <c r="D316" s="16" t="s">
        <v>314</v>
      </c>
      <c r="E316" s="16" t="s">
        <v>17</v>
      </c>
      <c r="F316" s="16" t="s">
        <v>19</v>
      </c>
      <c r="G316" s="7" t="n">
        <v>1</v>
      </c>
      <c r="H316" s="6" t="n">
        <v>69.77</v>
      </c>
      <c r="I316" s="6" t="n">
        <v>-69.77</v>
      </c>
      <c r="J316" s="6" t="n">
        <v>-0</v>
      </c>
      <c r="K316" s="6" t="n">
        <v>-0.04</v>
      </c>
      <c r="L316" s="6" t="n">
        <v>-0</v>
      </c>
      <c r="M316" s="6" t="s">
        <f>=I316+J316+K316+L316</f>
      </c>
      <c r="N316" s="16"/>
    </row>
    <row collapsed="false" customFormat="false" customHeight="false" hidden="false" ht="12.1" outlineLevel="0" r="317">
      <c r="A317" s="20" t="n">
        <v>45968.775416667</v>
      </c>
      <c r="B317" s="16" t="s">
        <v>69</v>
      </c>
      <c r="C317" s="16" t="s">
        <v>454</v>
      </c>
      <c r="D317" s="16" t="s">
        <v>314</v>
      </c>
      <c r="E317" s="16" t="s">
        <v>17</v>
      </c>
      <c r="F317" s="16" t="s">
        <v>19</v>
      </c>
      <c r="G317" s="7" t="n">
        <v>100</v>
      </c>
      <c r="H317" s="6" t="n">
        <v>2.8085</v>
      </c>
      <c r="I317" s="6" t="n">
        <v>-280.85</v>
      </c>
      <c r="J317" s="6" t="n">
        <v>-0</v>
      </c>
      <c r="K317" s="6" t="n">
        <v>-0.17</v>
      </c>
      <c r="L317" s="6" t="n">
        <v>-0.09</v>
      </c>
      <c r="M317" s="6" t="s">
        <f>=I317+J317+K317+L317</f>
      </c>
      <c r="N317" s="16"/>
    </row>
    <row collapsed="false" customFormat="false" customHeight="false" hidden="false" ht="12.1" outlineLevel="0" r="318">
      <c r="A318" s="20" t="n">
        <v>45968.776122685</v>
      </c>
      <c r="B318" s="16" t="s">
        <v>62</v>
      </c>
      <c r="C318" s="16" t="s">
        <v>464</v>
      </c>
      <c r="D318" s="16" t="s">
        <v>314</v>
      </c>
      <c r="E318" s="16" t="s">
        <v>17</v>
      </c>
      <c r="F318" s="16" t="s">
        <v>19</v>
      </c>
      <c r="G318" s="7" t="n">
        <v>1</v>
      </c>
      <c r="H318" s="6" t="n">
        <v>2084.2</v>
      </c>
      <c r="I318" s="6" t="n">
        <v>-2084.2</v>
      </c>
      <c r="J318" s="6" t="n">
        <v>-0</v>
      </c>
      <c r="K318" s="6" t="n">
        <v>-1.25</v>
      </c>
      <c r="L318" s="6" t="n">
        <v>-0.63</v>
      </c>
      <c r="M318" s="6" t="s">
        <f>=I318+J318+K318+L318</f>
      </c>
      <c r="N318" s="16"/>
    </row>
    <row collapsed="false" customFormat="false" customHeight="false" hidden="false" ht="12.1" outlineLevel="0" r="319">
      <c r="A319" s="20" t="n">
        <v>45968.776608796</v>
      </c>
      <c r="B319" s="16" t="s">
        <v>39</v>
      </c>
      <c r="C319" s="16" t="s">
        <v>439</v>
      </c>
      <c r="D319" s="16" t="s">
        <v>314</v>
      </c>
      <c r="E319" s="16" t="s">
        <v>17</v>
      </c>
      <c r="F319" s="16" t="s">
        <v>19</v>
      </c>
      <c r="G319" s="7" t="n">
        <v>20</v>
      </c>
      <c r="H319" s="6" t="n">
        <v>126.68</v>
      </c>
      <c r="I319" s="6" t="n">
        <v>-2533.6</v>
      </c>
      <c r="J319" s="6" t="n">
        <v>-0</v>
      </c>
      <c r="K319" s="6" t="n">
        <v>-1.52</v>
      </c>
      <c r="L319" s="6" t="n">
        <v>-0.76</v>
      </c>
      <c r="M319" s="6" t="s">
        <f>=I319+J319+K319+L319</f>
      </c>
      <c r="N319" s="16"/>
    </row>
    <row collapsed="false" customFormat="false" customHeight="false" hidden="false" ht="12.1" outlineLevel="0" r="320">
      <c r="A320" s="20" t="n">
        <v>45968.777002315</v>
      </c>
      <c r="B320" s="16" t="s">
        <v>42</v>
      </c>
      <c r="C320" s="16" t="s">
        <v>430</v>
      </c>
      <c r="D320" s="16" t="s">
        <v>314</v>
      </c>
      <c r="E320" s="16" t="s">
        <v>17</v>
      </c>
      <c r="F320" s="16" t="s">
        <v>19</v>
      </c>
      <c r="G320" s="7" t="n">
        <v>2</v>
      </c>
      <c r="H320" s="6" t="n">
        <v>1079</v>
      </c>
      <c r="I320" s="6" t="n">
        <v>-2158</v>
      </c>
      <c r="J320" s="6" t="n">
        <v>-0</v>
      </c>
      <c r="K320" s="6" t="n">
        <v>-1.29</v>
      </c>
      <c r="L320" s="6" t="n">
        <v>-0.65</v>
      </c>
      <c r="M320" s="6" t="s">
        <f>=I320+J320+K320+L320</f>
      </c>
      <c r="N320" s="16"/>
    </row>
    <row collapsed="false" customFormat="false" customHeight="false" hidden="false" ht="12.1" outlineLevel="0" r="321">
      <c r="A321" s="20" t="n">
        <v>45968.811053241</v>
      </c>
      <c r="B321" s="16" t="s">
        <v>48</v>
      </c>
      <c r="C321" s="16" t="s">
        <v>441</v>
      </c>
      <c r="D321" s="16" t="s">
        <v>314</v>
      </c>
      <c r="E321" s="16" t="s">
        <v>17</v>
      </c>
      <c r="F321" s="16" t="s">
        <v>19</v>
      </c>
      <c r="G321" s="7" t="n">
        <v>50</v>
      </c>
      <c r="H321" s="6" t="n">
        <v>38.625</v>
      </c>
      <c r="I321" s="6" t="n">
        <v>-1931.25</v>
      </c>
      <c r="J321" s="6" t="n">
        <v>-0</v>
      </c>
      <c r="K321" s="6" t="n">
        <v>-1.16</v>
      </c>
      <c r="L321" s="6" t="n">
        <v>-0.58</v>
      </c>
      <c r="M321" s="6" t="s">
        <f>=I321+J321+K321+L321</f>
      </c>
      <c r="N321" s="16"/>
    </row>
    <row collapsed="false" customFormat="false" customHeight="false" hidden="false" ht="12.1" outlineLevel="0" r="322">
      <c r="A322" s="20" t="n">
        <v>45968.8125</v>
      </c>
      <c r="B322" s="16" t="s">
        <v>59</v>
      </c>
      <c r="C322" s="16" t="s">
        <v>428</v>
      </c>
      <c r="D322" s="16" t="s">
        <v>314</v>
      </c>
      <c r="E322" s="16" t="s">
        <v>17</v>
      </c>
      <c r="F322" s="16" t="s">
        <v>19</v>
      </c>
      <c r="G322" s="7" t="n">
        <v>3</v>
      </c>
      <c r="H322" s="6" t="n">
        <v>394</v>
      </c>
      <c r="I322" s="6" t="n">
        <v>-1182</v>
      </c>
      <c r="J322" s="6" t="n">
        <v>-0</v>
      </c>
      <c r="K322" s="6" t="n">
        <v>-0.71</v>
      </c>
      <c r="L322" s="6" t="n">
        <v>-0.35</v>
      </c>
      <c r="M322" s="6" t="s">
        <f>=I322+J322+K322+L322</f>
      </c>
      <c r="N322" s="16"/>
    </row>
    <row collapsed="false" customFormat="false" customHeight="false" hidden="false" ht="12.1" outlineLevel="0" r="323">
      <c r="A323" s="20" t="n">
        <v>45968.814259259</v>
      </c>
      <c r="B323" s="16" t="s">
        <v>98</v>
      </c>
      <c r="C323" s="16" t="s">
        <v>483</v>
      </c>
      <c r="D323" s="16" t="s">
        <v>314</v>
      </c>
      <c r="E323" s="16" t="s">
        <v>99</v>
      </c>
      <c r="F323" s="16" t="s">
        <v>19</v>
      </c>
      <c r="G323" s="7" t="n">
        <v>2</v>
      </c>
      <c r="H323" s="6" t="n">
        <v>1080.6</v>
      </c>
      <c r="I323" s="6" t="n">
        <v>-2161.2</v>
      </c>
      <c r="J323" s="6" t="n">
        <v>-0</v>
      </c>
      <c r="K323" s="6" t="n">
        <v>-1.3</v>
      </c>
      <c r="L323" s="6" t="n">
        <v>-0.44</v>
      </c>
      <c r="M323" s="6" t="s">
        <f>=I323+J323+K323+L323</f>
      </c>
      <c r="N323" s="16"/>
    </row>
    <row collapsed="false" customFormat="false" customHeight="false" hidden="false" ht="12.1" outlineLevel="0" r="324">
      <c r="A324" s="20" t="n">
        <v>45968.814664352</v>
      </c>
      <c r="B324" s="16" t="s">
        <v>48</v>
      </c>
      <c r="C324" s="16" t="s">
        <v>441</v>
      </c>
      <c r="D324" s="16" t="s">
        <v>314</v>
      </c>
      <c r="E324" s="16" t="s">
        <v>17</v>
      </c>
      <c r="F324" s="16" t="s">
        <v>19</v>
      </c>
      <c r="G324" s="7" t="n">
        <v>10</v>
      </c>
      <c r="H324" s="6" t="n">
        <v>38.625</v>
      </c>
      <c r="I324" s="6" t="n">
        <v>-386.25</v>
      </c>
      <c r="J324" s="6" t="n">
        <v>-0</v>
      </c>
      <c r="K324" s="6" t="n">
        <v>-0.23</v>
      </c>
      <c r="L324" s="6" t="n">
        <v>-0.12</v>
      </c>
      <c r="M324" s="6" t="s">
        <f>=I324+J324+K324+L324</f>
      </c>
      <c r="N324" s="16"/>
    </row>
    <row collapsed="false" customFormat="false" customHeight="false" hidden="false" ht="12.1" outlineLevel="0" r="325">
      <c r="A325" s="20" t="n">
        <v>45968.816134259</v>
      </c>
      <c r="B325" s="16" t="s">
        <v>59</v>
      </c>
      <c r="C325" s="16" t="s">
        <v>428</v>
      </c>
      <c r="D325" s="16" t="s">
        <v>314</v>
      </c>
      <c r="E325" s="16" t="s">
        <v>17</v>
      </c>
      <c r="F325" s="16" t="s">
        <v>19</v>
      </c>
      <c r="G325" s="7" t="n">
        <v>1</v>
      </c>
      <c r="H325" s="6" t="n">
        <v>393.5</v>
      </c>
      <c r="I325" s="6" t="n">
        <v>-393.5</v>
      </c>
      <c r="J325" s="6" t="n">
        <v>-0</v>
      </c>
      <c r="K325" s="6" t="n">
        <v>-0.24</v>
      </c>
      <c r="L325" s="6" t="n">
        <v>-0.12</v>
      </c>
      <c r="M325" s="6" t="s">
        <f>=I325+J325+K325+L325</f>
      </c>
      <c r="N325" s="16"/>
    </row>
    <row collapsed="false" customFormat="false" customHeight="false" hidden="false" ht="12.1" outlineLevel="0" r="326">
      <c r="A326" s="21" t="n">
        <v>46013</v>
      </c>
      <c r="B326" s="22" t="s">
        <v>384</v>
      </c>
      <c r="C326" s="22" t="s">
        <v>496</v>
      </c>
      <c r="D326" s="22" t="s">
        <v>384</v>
      </c>
      <c r="E326" s="22" t="s">
        <v>384</v>
      </c>
      <c r="F326" s="22" t="s">
        <v>19</v>
      </c>
      <c r="G326" s="23" t="n">
        <v>157</v>
      </c>
      <c r="H326" s="24" t="n">
        <v>1</v>
      </c>
      <c r="I326" s="24" t="n">
        <v>157</v>
      </c>
      <c r="J326" s="24" t="n">
        <v>0</v>
      </c>
      <c r="K326" s="24" t="n">
        <v>-0</v>
      </c>
      <c r="L326" s="24" t="n">
        <v>-0</v>
      </c>
      <c r="M326" s="6" t="s">
        <f>=I326+J326+K326+L326</f>
      </c>
      <c r="N326" s="22"/>
    </row>
    <row collapsed="false" customFormat="false" customHeight="false" hidden="false" ht="12.1" outlineLevel="0" r="327">
      <c r="A327" s="29" t="n">
        <v>46026</v>
      </c>
      <c r="B327" s="30" t="s">
        <v>422</v>
      </c>
      <c r="C327" s="30" t="s">
        <v>497</v>
      </c>
      <c r="D327" s="30" t="s">
        <v>422</v>
      </c>
      <c r="E327" s="30" t="s">
        <v>422</v>
      </c>
      <c r="F327" s="30" t="s">
        <v>19</v>
      </c>
      <c r="G327" s="31" t="n">
        <v>1</v>
      </c>
      <c r="H327" s="32" t="n">
        <v>-205</v>
      </c>
      <c r="I327" s="32" t="n">
        <v>-205</v>
      </c>
      <c r="J327" s="32" t="n">
        <v>0</v>
      </c>
      <c r="K327" s="32" t="n">
        <v>-0</v>
      </c>
      <c r="L327" s="32" t="n">
        <v>-0</v>
      </c>
      <c r="M327" s="6" t="s">
        <f>=I327+J327+K327+L327</f>
      </c>
      <c r="N327" s="30"/>
    </row>
    <row collapsed="false" customFormat="false" customHeight="false" hidden="false" ht="12.1" outlineLevel="0" r="328">
      <c r="A328" s="21" t="n">
        <v>46030</v>
      </c>
      <c r="B328" s="22" t="s">
        <v>384</v>
      </c>
      <c r="C328" s="22" t="s">
        <v>498</v>
      </c>
      <c r="D328" s="22" t="s">
        <v>384</v>
      </c>
      <c r="E328" s="22" t="s">
        <v>384</v>
      </c>
      <c r="F328" s="22" t="s">
        <v>19</v>
      </c>
      <c r="G328" s="23" t="n">
        <v>125</v>
      </c>
      <c r="H328" s="24" t="n">
        <v>1</v>
      </c>
      <c r="I328" s="24" t="n">
        <v>125</v>
      </c>
      <c r="J328" s="24" t="n">
        <v>0</v>
      </c>
      <c r="K328" s="24" t="n">
        <v>-0</v>
      </c>
      <c r="L328" s="24" t="n">
        <v>-0</v>
      </c>
      <c r="M328" s="6" t="s">
        <f>=I328+J328+K328+L328</f>
      </c>
      <c r="N328" s="22"/>
    </row>
    <row collapsed="false" customFormat="false" customHeight="false" hidden="false" ht="12.1" outlineLevel="0" r="329">
      <c r="A329" s="21" t="n">
        <v>46043</v>
      </c>
      <c r="B329" s="22" t="s">
        <v>373</v>
      </c>
      <c r="C329" s="22" t="s">
        <v>226</v>
      </c>
      <c r="D329" s="22" t="s">
        <v>373</v>
      </c>
      <c r="E329" s="22" t="s">
        <v>373</v>
      </c>
      <c r="F329" s="22" t="s">
        <v>19</v>
      </c>
      <c r="G329" s="23" t="n">
        <v>1</v>
      </c>
      <c r="H329" s="24" t="n">
        <v>20000</v>
      </c>
      <c r="I329" s="24" t="n">
        <v>20000</v>
      </c>
      <c r="J329" s="24" t="n">
        <v>0</v>
      </c>
      <c r="K329" s="24" t="n">
        <v>-0</v>
      </c>
      <c r="L329" s="24" t="n">
        <v>-0</v>
      </c>
      <c r="M329" s="6" t="s">
        <f>=I329+J329+K329+L329</f>
      </c>
      <c r="N329" s="22"/>
    </row>
    <row collapsed="false" customFormat="false" customHeight="false" hidden="false" ht="12.1" outlineLevel="0" r="330">
      <c r="A330" s="21" t="n">
        <v>46044</v>
      </c>
      <c r="B330" s="22" t="s">
        <v>384</v>
      </c>
      <c r="C330" s="22" t="s">
        <v>499</v>
      </c>
      <c r="D330" s="22" t="s">
        <v>384</v>
      </c>
      <c r="E330" s="22" t="s">
        <v>384</v>
      </c>
      <c r="F330" s="22" t="s">
        <v>19</v>
      </c>
      <c r="G330" s="23" t="n">
        <v>1</v>
      </c>
      <c r="H330" s="24" t="n">
        <v>960</v>
      </c>
      <c r="I330" s="24" t="n">
        <v>960</v>
      </c>
      <c r="J330" s="24" t="n">
        <v>0</v>
      </c>
      <c r="K330" s="24" t="n">
        <v>-0</v>
      </c>
      <c r="L330" s="24" t="n">
        <v>-0</v>
      </c>
      <c r="M330" s="6" t="s">
        <f>=I330+J330+K330+L330</f>
      </c>
      <c r="N330" s="22"/>
    </row>
    <row collapsed="false" customFormat="false" customHeight="false" hidden="false" ht="12.1" outlineLevel="0" r="331">
      <c r="A331" s="21" t="n">
        <v>46044</v>
      </c>
      <c r="B331" s="22" t="s">
        <v>384</v>
      </c>
      <c r="C331" s="22" t="s">
        <v>500</v>
      </c>
      <c r="D331" s="22" t="s">
        <v>384</v>
      </c>
      <c r="E331" s="22" t="s">
        <v>384</v>
      </c>
      <c r="F331" s="22" t="s">
        <v>19</v>
      </c>
      <c r="G331" s="23" t="n">
        <v>1</v>
      </c>
      <c r="H331" s="24" t="n">
        <v>2072</v>
      </c>
      <c r="I331" s="24" t="n">
        <v>2072</v>
      </c>
      <c r="J331" s="24" t="n">
        <v>0</v>
      </c>
      <c r="K331" s="24" t="n">
        <v>-0</v>
      </c>
      <c r="L331" s="24" t="n">
        <v>-0</v>
      </c>
      <c r="M331" s="6" t="s">
        <f>=I331+J331+K331+L331</f>
      </c>
      <c r="N331" s="22"/>
    </row>
    <row collapsed="false" customFormat="false" customHeight="false" hidden="false" ht="12.1" outlineLevel="0" r="332">
      <c r="A332" s="20" t="n">
        <v>46044.804247685</v>
      </c>
      <c r="B332" s="16" t="s">
        <v>16</v>
      </c>
      <c r="C332" s="16" t="s">
        <v>429</v>
      </c>
      <c r="D332" s="16" t="s">
        <v>314</v>
      </c>
      <c r="E332" s="16" t="s">
        <v>17</v>
      </c>
      <c r="F332" s="16" t="s">
        <v>19</v>
      </c>
      <c r="G332" s="7" t="n">
        <v>2</v>
      </c>
      <c r="H332" s="6" t="n">
        <v>5357.5</v>
      </c>
      <c r="I332" s="6" t="n">
        <v>-10715</v>
      </c>
      <c r="J332" s="6" t="n">
        <v>-0</v>
      </c>
      <c r="K332" s="6" t="n">
        <v>-6.43</v>
      </c>
      <c r="L332" s="6" t="n">
        <v>-3.22</v>
      </c>
      <c r="M332" s="6" t="s">
        <f>=I332+J332+K332+L332</f>
      </c>
      <c r="N332" s="16"/>
    </row>
    <row collapsed="false" customFormat="false" customHeight="false" hidden="false" ht="12.1" outlineLevel="0" r="333">
      <c r="A333" s="20" t="n">
        <v>46044.804884259</v>
      </c>
      <c r="B333" s="16" t="s">
        <v>24</v>
      </c>
      <c r="C333" s="16" t="s">
        <v>447</v>
      </c>
      <c r="D333" s="16" t="s">
        <v>314</v>
      </c>
      <c r="E333" s="16" t="s">
        <v>17</v>
      </c>
      <c r="F333" s="16" t="s">
        <v>19</v>
      </c>
      <c r="G333" s="7" t="n">
        <v>1</v>
      </c>
      <c r="H333" s="6" t="n">
        <v>4745</v>
      </c>
      <c r="I333" s="6" t="n">
        <v>-4745</v>
      </c>
      <c r="J333" s="6" t="n">
        <v>-0</v>
      </c>
      <c r="K333" s="6" t="n">
        <v>-2.85</v>
      </c>
      <c r="L333" s="6" t="n">
        <v>-1.42</v>
      </c>
      <c r="M333" s="6" t="s">
        <f>=I333+J333+K333+L333</f>
      </c>
      <c r="N333" s="16"/>
    </row>
    <row collapsed="false" customFormat="false" customHeight="false" hidden="false" ht="12.1" outlineLevel="0" r="334">
      <c r="A334" s="20" t="n">
        <v>46044.805486111</v>
      </c>
      <c r="B334" s="16" t="s">
        <v>24</v>
      </c>
      <c r="C334" s="16" t="s">
        <v>447</v>
      </c>
      <c r="D334" s="16" t="s">
        <v>314</v>
      </c>
      <c r="E334" s="16" t="s">
        <v>17</v>
      </c>
      <c r="F334" s="16" t="s">
        <v>19</v>
      </c>
      <c r="G334" s="7" t="n">
        <v>1</v>
      </c>
      <c r="H334" s="6" t="n">
        <v>4745</v>
      </c>
      <c r="I334" s="6" t="n">
        <v>-4745</v>
      </c>
      <c r="J334" s="6" t="n">
        <v>-0</v>
      </c>
      <c r="K334" s="6" t="n">
        <v>-2.84</v>
      </c>
      <c r="L334" s="6" t="n">
        <v>-0</v>
      </c>
      <c r="M334" s="6" t="s">
        <f>=I334+J334+K334+L334</f>
      </c>
      <c r="N334" s="16"/>
    </row>
    <row collapsed="false" customFormat="false" customHeight="false" hidden="false" ht="12.1" outlineLevel="0" r="335">
      <c r="A335" s="20" t="n">
        <v>46044.807141204</v>
      </c>
      <c r="B335" s="16" t="s">
        <v>51</v>
      </c>
      <c r="C335" s="16" t="s">
        <v>462</v>
      </c>
      <c r="D335" s="16" t="s">
        <v>314</v>
      </c>
      <c r="E335" s="16" t="s">
        <v>17</v>
      </c>
      <c r="F335" s="16" t="s">
        <v>19</v>
      </c>
      <c r="G335" s="7" t="n">
        <v>1</v>
      </c>
      <c r="H335" s="6" t="n">
        <v>72.92</v>
      </c>
      <c r="I335" s="6" t="n">
        <v>-72.92</v>
      </c>
      <c r="J335" s="6" t="n">
        <v>-0</v>
      </c>
      <c r="K335" s="6" t="n">
        <v>-0.05</v>
      </c>
      <c r="L335" s="6" t="n">
        <v>-0.02</v>
      </c>
      <c r="M335" s="6" t="s">
        <f>=I335+J335+K335+L335</f>
      </c>
      <c r="N335" s="16"/>
    </row>
    <row collapsed="false" customFormat="false" customHeight="false" hidden="false" ht="12.1" outlineLevel="0" r="336">
      <c r="A336" s="20" t="n">
        <v>46044.807141204</v>
      </c>
      <c r="B336" s="16" t="s">
        <v>51</v>
      </c>
      <c r="C336" s="16" t="s">
        <v>462</v>
      </c>
      <c r="D336" s="16" t="s">
        <v>314</v>
      </c>
      <c r="E336" s="16" t="s">
        <v>17</v>
      </c>
      <c r="F336" s="16" t="s">
        <v>19</v>
      </c>
      <c r="G336" s="7" t="n">
        <v>40</v>
      </c>
      <c r="H336" s="6" t="n">
        <v>72.93</v>
      </c>
      <c r="I336" s="6" t="n">
        <v>-2917.2</v>
      </c>
      <c r="J336" s="6" t="n">
        <v>-0</v>
      </c>
      <c r="K336" s="6" t="n">
        <v>-1.75</v>
      </c>
      <c r="L336" s="6" t="n">
        <v>-0.87</v>
      </c>
      <c r="M336" s="6" t="s">
        <f>=I336+J336+K336+L336</f>
      </c>
      <c r="N336" s="16"/>
    </row>
    <row collapsed="false" customFormat="false" customHeight="false" hidden="false" ht="12.1" outlineLevel="0" r="337">
      <c r="A337" s="21" t="n">
        <v>46048</v>
      </c>
      <c r="B337" s="22" t="s">
        <v>384</v>
      </c>
      <c r="C337" s="22" t="s">
        <v>501</v>
      </c>
      <c r="D337" s="22" t="s">
        <v>384</v>
      </c>
      <c r="E337" s="22" t="s">
        <v>384</v>
      </c>
      <c r="F337" s="22" t="s">
        <v>19</v>
      </c>
      <c r="G337" s="23" t="n">
        <v>1</v>
      </c>
      <c r="H337" s="24" t="n">
        <v>197.64</v>
      </c>
      <c r="I337" s="24" t="n">
        <v>197.64</v>
      </c>
      <c r="J337" s="24" t="n">
        <v>0</v>
      </c>
      <c r="K337" s="24" t="n">
        <v>-0</v>
      </c>
      <c r="L337" s="24" t="n">
        <v>-0</v>
      </c>
      <c r="M337" s="6" t="s">
        <f>=I337+J337+K337+L337</f>
      </c>
      <c r="N337" s="22"/>
    </row>
    <row collapsed="false" customFormat="false" customHeight="false" hidden="false" ht="12.1" outlineLevel="0" r="338">
      <c r="A338" s="21" t="n">
        <v>46048</v>
      </c>
      <c r="B338" s="22" t="s">
        <v>384</v>
      </c>
      <c r="C338" s="22" t="s">
        <v>502</v>
      </c>
      <c r="D338" s="22" t="s">
        <v>384</v>
      </c>
      <c r="E338" s="22" t="s">
        <v>384</v>
      </c>
      <c r="F338" s="22" t="s">
        <v>19</v>
      </c>
      <c r="G338" s="23" t="n">
        <v>1</v>
      </c>
      <c r="H338" s="24" t="n">
        <v>70.3</v>
      </c>
      <c r="I338" s="24" t="n">
        <v>70.3</v>
      </c>
      <c r="J338" s="24" t="n">
        <v>0</v>
      </c>
      <c r="K338" s="24" t="n">
        <v>-0</v>
      </c>
      <c r="L338" s="24" t="n">
        <v>-0</v>
      </c>
      <c r="M338" s="6" t="s">
        <f>=I338+J338+K338+L338</f>
      </c>
      <c r="N338" s="22"/>
    </row>
    <row collapsed="false" customFormat="false" customHeight="false" hidden="false" ht="12.1" outlineLevel="0" r="339">
      <c r="A339" s="21" t="n">
        <v>46049</v>
      </c>
      <c r="B339" s="22" t="s">
        <v>384</v>
      </c>
      <c r="C339" s="22" t="s">
        <v>503</v>
      </c>
      <c r="D339" s="22" t="s">
        <v>384</v>
      </c>
      <c r="E339" s="22" t="s">
        <v>384</v>
      </c>
      <c r="F339" s="22" t="s">
        <v>19</v>
      </c>
      <c r="G339" s="23" t="n">
        <v>1</v>
      </c>
      <c r="H339" s="24" t="n">
        <v>211.76</v>
      </c>
      <c r="I339" s="24" t="n">
        <v>211.76</v>
      </c>
      <c r="J339" s="24" t="n">
        <v>0</v>
      </c>
      <c r="K339" s="24" t="n">
        <v>-0</v>
      </c>
      <c r="L339" s="24" t="n">
        <v>-0</v>
      </c>
      <c r="M339" s="6" t="s">
        <f>=I339+J339+K339+L339</f>
      </c>
      <c r="N339" s="22"/>
    </row>
    <row collapsed="false" customFormat="false" customHeight="false" hidden="false" ht="12.1" outlineLevel="0" r="340">
      <c r="A340" s="21" t="n">
        <v>46090</v>
      </c>
      <c r="B340" s="22" t="s">
        <v>373</v>
      </c>
      <c r="C340" s="22" t="s">
        <v>226</v>
      </c>
      <c r="D340" s="22" t="s">
        <v>373</v>
      </c>
      <c r="E340" s="22" t="s">
        <v>373</v>
      </c>
      <c r="F340" s="22" t="s">
        <v>19</v>
      </c>
      <c r="G340" s="23" t="n">
        <v>1</v>
      </c>
      <c r="H340" s="24" t="n">
        <v>20000</v>
      </c>
      <c r="I340" s="24" t="n">
        <v>20000</v>
      </c>
      <c r="J340" s="24" t="n">
        <v>0</v>
      </c>
      <c r="K340" s="24" t="n">
        <v>-0</v>
      </c>
      <c r="L340" s="24" t="n">
        <v>-0</v>
      </c>
      <c r="M340" s="6" t="s">
        <f>=I340+J340+K340+L340</f>
      </c>
      <c r="N340" s="22"/>
    </row>
    <row collapsed="false" customFormat="false" customHeight="false" hidden="false" ht="12.1" outlineLevel="0" r="341">
      <c r="A341" s="20" t="n">
        <v>46091.818356481</v>
      </c>
      <c r="B341" s="16" t="s">
        <v>45</v>
      </c>
      <c r="C341" s="16" t="s">
        <v>374</v>
      </c>
      <c r="D341" s="16" t="s">
        <v>314</v>
      </c>
      <c r="E341" s="16" t="s">
        <v>17</v>
      </c>
      <c r="F341" s="16" t="s">
        <v>19</v>
      </c>
      <c r="G341" s="7" t="n">
        <v>10</v>
      </c>
      <c r="H341" s="6" t="n">
        <v>314.46</v>
      </c>
      <c r="I341" s="6" t="n">
        <v>-3144.6</v>
      </c>
      <c r="J341" s="6" t="n">
        <v>-0</v>
      </c>
      <c r="K341" s="6" t="n">
        <v>-1.89</v>
      </c>
      <c r="L341" s="6" t="n">
        <v>-0.94</v>
      </c>
      <c r="M341" s="6" t="s">
        <f>=I341+J341+K341+L341</f>
      </c>
      <c r="N341" s="16"/>
    </row>
    <row collapsed="false" customFormat="false" customHeight="false" hidden="false" ht="12.1" outlineLevel="0" r="342">
      <c r="A342" s="20" t="n">
        <v>46091.819050926</v>
      </c>
      <c r="B342" s="16" t="s">
        <v>27</v>
      </c>
      <c r="C342" s="16" t="s">
        <v>463</v>
      </c>
      <c r="D342" s="16" t="s">
        <v>314</v>
      </c>
      <c r="E342" s="16" t="s">
        <v>17</v>
      </c>
      <c r="F342" s="16" t="s">
        <v>19</v>
      </c>
      <c r="G342" s="7" t="n">
        <v>1</v>
      </c>
      <c r="H342" s="6" t="n">
        <v>3399</v>
      </c>
      <c r="I342" s="6" t="n">
        <v>-3399</v>
      </c>
      <c r="J342" s="6" t="n">
        <v>-0</v>
      </c>
      <c r="K342" s="6" t="n">
        <v>-2.04</v>
      </c>
      <c r="L342" s="6" t="n">
        <v>-1.02</v>
      </c>
      <c r="M342" s="6" t="s">
        <f>=I342+J342+K342+L342</f>
      </c>
      <c r="N342" s="16"/>
    </row>
    <row collapsed="false" customFormat="false" customHeight="false" hidden="false" ht="12.1" outlineLevel="0" r="343">
      <c r="A343" s="20" t="n">
        <v>46091.8196875</v>
      </c>
      <c r="B343" s="16" t="s">
        <v>51</v>
      </c>
      <c r="C343" s="16" t="s">
        <v>462</v>
      </c>
      <c r="D343" s="16" t="s">
        <v>314</v>
      </c>
      <c r="E343" s="16" t="s">
        <v>17</v>
      </c>
      <c r="F343" s="16" t="s">
        <v>19</v>
      </c>
      <c r="G343" s="7" t="n">
        <v>65</v>
      </c>
      <c r="H343" s="6" t="n">
        <v>85.505</v>
      </c>
      <c r="I343" s="6" t="n">
        <v>-5557.83</v>
      </c>
      <c r="J343" s="6" t="n">
        <v>-0</v>
      </c>
      <c r="K343" s="6" t="n">
        <v>-3.33</v>
      </c>
      <c r="L343" s="6" t="n">
        <v>-1.67</v>
      </c>
      <c r="M343" s="6" t="s">
        <f>=I343+J343+K343+L343</f>
      </c>
      <c r="N343" s="16"/>
    </row>
    <row collapsed="false" customFormat="false" customHeight="false" hidden="false" ht="12.1" outlineLevel="0" r="344">
      <c r="A344" s="20" t="n">
        <v>46091.820694444</v>
      </c>
      <c r="B344" s="16" t="s">
        <v>73</v>
      </c>
      <c r="C344" s="16" t="s">
        <v>444</v>
      </c>
      <c r="D344" s="16" t="s">
        <v>314</v>
      </c>
      <c r="E344" s="16" t="s">
        <v>17</v>
      </c>
      <c r="F344" s="16" t="s">
        <v>19</v>
      </c>
      <c r="G344" s="7" t="n">
        <v>10</v>
      </c>
      <c r="H344" s="6" t="n">
        <v>44.285</v>
      </c>
      <c r="I344" s="6" t="n">
        <v>-442.85</v>
      </c>
      <c r="J344" s="6" t="n">
        <v>-0</v>
      </c>
      <c r="K344" s="6" t="n">
        <v>-0.27</v>
      </c>
      <c r="L344" s="6" t="n">
        <v>-0</v>
      </c>
      <c r="M344" s="6" t="s">
        <f>=I344+J344+K344+L344</f>
      </c>
      <c r="N344" s="16"/>
    </row>
    <row collapsed="false" customFormat="false" customHeight="false" hidden="false" ht="12.1" outlineLevel="0" r="345">
      <c r="A345" s="20" t="n">
        <v>46091.823240741</v>
      </c>
      <c r="B345" s="16" t="s">
        <v>53</v>
      </c>
      <c r="C345" s="16" t="s">
        <v>504</v>
      </c>
      <c r="D345" s="16" t="s">
        <v>314</v>
      </c>
      <c r="E345" s="16" t="s">
        <v>17</v>
      </c>
      <c r="F345" s="16" t="s">
        <v>19</v>
      </c>
      <c r="G345" s="7" t="n">
        <v>1</v>
      </c>
      <c r="H345" s="6" t="n">
        <v>4573.5</v>
      </c>
      <c r="I345" s="6" t="n">
        <v>-4573.5</v>
      </c>
      <c r="J345" s="6" t="n">
        <v>-0</v>
      </c>
      <c r="K345" s="6" t="n">
        <v>-2.74</v>
      </c>
      <c r="L345" s="6" t="n">
        <v>-1.37</v>
      </c>
      <c r="M345" s="6" t="s">
        <f>=I345+J345+K345+L345</f>
      </c>
      <c r="N345" s="16"/>
    </row>
    <row collapsed="false" customFormat="false" customHeight="false" hidden="false" ht="12.1" outlineLevel="0" r="346">
      <c r="A346" s="20" t="n">
        <v>46091.824282407</v>
      </c>
      <c r="B346" s="16" t="s">
        <v>33</v>
      </c>
      <c r="C346" s="16" t="s">
        <v>469</v>
      </c>
      <c r="D346" s="16" t="s">
        <v>314</v>
      </c>
      <c r="E346" s="16" t="s">
        <v>17</v>
      </c>
      <c r="F346" s="16" t="s">
        <v>19</v>
      </c>
      <c r="G346" s="7" t="n">
        <v>4</v>
      </c>
      <c r="H346" s="6" t="n">
        <v>535.55</v>
      </c>
      <c r="I346" s="6" t="n">
        <v>-2142.2</v>
      </c>
      <c r="J346" s="6" t="n">
        <v>-0</v>
      </c>
      <c r="K346" s="6" t="n">
        <v>-1.29</v>
      </c>
      <c r="L346" s="6" t="n">
        <v>-0.64</v>
      </c>
      <c r="M346" s="6" t="s">
        <f>=I346+J346+K346+L346</f>
      </c>
      <c r="N346" s="16"/>
    </row>
    <row collapsed="false" customFormat="false" customHeight="false" hidden="false" ht="12.1" outlineLevel="0" r="347">
      <c r="A347" s="20" t="n">
        <v>46091.825486111</v>
      </c>
      <c r="B347" s="16" t="s">
        <v>98</v>
      </c>
      <c r="C347" s="16" t="s">
        <v>483</v>
      </c>
      <c r="D347" s="16" t="s">
        <v>314</v>
      </c>
      <c r="E347" s="16" t="s">
        <v>99</v>
      </c>
      <c r="F347" s="16" t="s">
        <v>19</v>
      </c>
      <c r="G347" s="7" t="n">
        <v>1</v>
      </c>
      <c r="H347" s="6" t="n">
        <v>1204</v>
      </c>
      <c r="I347" s="6" t="n">
        <v>-1204</v>
      </c>
      <c r="J347" s="6" t="n">
        <v>-0</v>
      </c>
      <c r="K347" s="6" t="n">
        <v>-0.72</v>
      </c>
      <c r="L347" s="6" t="n">
        <v>-0.24</v>
      </c>
      <c r="M347" s="6" t="s">
        <f>=I347+J347+K347+L347</f>
      </c>
      <c r="N347" s="16"/>
    </row>
    <row collapsed="false" customFormat="false" customHeight="false" hidden="false" ht="12.1" outlineLevel="0" r="348">
      <c r="A348" s="21" t="n">
        <v>46120</v>
      </c>
      <c r="B348" s="22" t="s">
        <v>384</v>
      </c>
      <c r="C348" s="22" t="s">
        <v>505</v>
      </c>
      <c r="D348" s="22" t="s">
        <v>384</v>
      </c>
      <c r="E348" s="22" t="s">
        <v>384</v>
      </c>
      <c r="F348" s="22" t="s">
        <v>19</v>
      </c>
      <c r="G348" s="23" t="n">
        <v>1</v>
      </c>
      <c r="H348" s="24" t="n">
        <v>448.8</v>
      </c>
      <c r="I348" s="24" t="n">
        <v>448.8</v>
      </c>
      <c r="J348" s="24" t="n">
        <v>0</v>
      </c>
      <c r="K348" s="24" t="n">
        <v>-0</v>
      </c>
      <c r="L348" s="24" t="n">
        <v>-0</v>
      </c>
      <c r="M348" s="6" t="s">
        <f>=I348+J348+K348+L348</f>
      </c>
      <c r="N348" s="22"/>
    </row>
    <row collapsed="false" customFormat="false" customHeight="false" hidden="false" ht="12.1" outlineLevel="0" r="349">
      <c r="A349" s="21" t="n">
        <v>46140</v>
      </c>
      <c r="B349" s="22" t="s">
        <v>384</v>
      </c>
      <c r="C349" s="22" t="s">
        <v>506</v>
      </c>
      <c r="D349" s="22" t="s">
        <v>384</v>
      </c>
      <c r="E349" s="22" t="s">
        <v>384</v>
      </c>
      <c r="F349" s="22" t="s">
        <v>19</v>
      </c>
      <c r="G349" s="23" t="n">
        <v>1</v>
      </c>
      <c r="H349" s="24" t="n">
        <v>451.53</v>
      </c>
      <c r="I349" s="24" t="n">
        <v>451.53</v>
      </c>
      <c r="J349" s="24" t="n">
        <v>0</v>
      </c>
      <c r="K349" s="24" t="n">
        <v>-0</v>
      </c>
      <c r="L349" s="24" t="n">
        <v>-0</v>
      </c>
      <c r="M349" s="6" t="s">
        <f>=I349+J349+K349+L349</f>
      </c>
      <c r="N349" s="22"/>
    </row>
    <row collapsed="false" customFormat="false" customHeight="false" hidden="false" ht="12.1" outlineLevel="0" r="350">
      <c r="A350" s="21" t="n">
        <v>46141</v>
      </c>
      <c r="B350" s="22" t="s">
        <v>384</v>
      </c>
      <c r="C350" s="22" t="s">
        <v>507</v>
      </c>
      <c r="D350" s="22" t="s">
        <v>384</v>
      </c>
      <c r="E350" s="22" t="s">
        <v>384</v>
      </c>
      <c r="F350" s="22" t="s">
        <v>19</v>
      </c>
      <c r="G350" s="23" t="n">
        <v>1</v>
      </c>
      <c r="H350" s="24" t="n">
        <v>478</v>
      </c>
      <c r="I350" s="24" t="n">
        <v>478</v>
      </c>
      <c r="J350" s="24" t="n">
        <v>0</v>
      </c>
      <c r="K350" s="24" t="n">
        <v>-0</v>
      </c>
      <c r="L350" s="24" t="n">
        <v>-0</v>
      </c>
      <c r="M350" s="6" t="s">
        <f>=I350+J350+K350+L350</f>
      </c>
      <c r="N350" s="22"/>
    </row>
    <row collapsed="false" customFormat="false" customHeight="false" hidden="false" ht="12.1" outlineLevel="0" r="351">
      <c r="A351" s="21" t="n">
        <v>46147</v>
      </c>
      <c r="B351" s="22" t="s">
        <v>373</v>
      </c>
      <c r="C351" s="22" t="s">
        <v>226</v>
      </c>
      <c r="D351" s="22" t="s">
        <v>373</v>
      </c>
      <c r="E351" s="22" t="s">
        <v>373</v>
      </c>
      <c r="F351" s="22" t="s">
        <v>19</v>
      </c>
      <c r="G351" s="23" t="n">
        <v>1</v>
      </c>
      <c r="H351" s="24" t="n">
        <v>20000</v>
      </c>
      <c r="I351" s="24" t="n">
        <v>20000</v>
      </c>
      <c r="J351" s="24" t="n">
        <v>0</v>
      </c>
      <c r="K351" s="24" t="n">
        <v>-0</v>
      </c>
      <c r="L351" s="24" t="n">
        <v>-0</v>
      </c>
      <c r="M351" s="6" t="s">
        <f>=I351+J351+K351+L351</f>
      </c>
      <c r="N351" s="22"/>
    </row>
    <row collapsed="false" customFormat="false" customHeight="false" hidden="false" ht="12.1" outlineLevel="0" r="352">
      <c r="A352" s="20" t="n">
        <v>46148.643425926</v>
      </c>
      <c r="B352" s="16" t="s">
        <v>21</v>
      </c>
      <c r="C352" s="16" t="s">
        <v>378</v>
      </c>
      <c r="D352" s="16" t="s">
        <v>314</v>
      </c>
      <c r="E352" s="16" t="s">
        <v>17</v>
      </c>
      <c r="F352" s="16" t="s">
        <v>19</v>
      </c>
      <c r="G352" s="7" t="n">
        <v>10</v>
      </c>
      <c r="H352" s="6" t="n">
        <v>320.34</v>
      </c>
      <c r="I352" s="6" t="n">
        <v>-3203.4</v>
      </c>
      <c r="J352" s="6" t="n">
        <v>-0</v>
      </c>
      <c r="K352" s="6" t="n">
        <v>-1.92</v>
      </c>
      <c r="L352" s="6" t="n">
        <v>-0.96</v>
      </c>
      <c r="M352" s="6" t="s">
        <f>=I352+J352+K352+L352</f>
      </c>
      <c r="N352" s="16"/>
    </row>
    <row collapsed="false" customFormat="false" customHeight="false" hidden="false" ht="12.1" outlineLevel="0" r="353">
      <c r="A353" s="20" t="n">
        <v>46148.643969907</v>
      </c>
      <c r="B353" s="16" t="s">
        <v>42</v>
      </c>
      <c r="C353" s="16" t="s">
        <v>430</v>
      </c>
      <c r="D353" s="16" t="s">
        <v>314</v>
      </c>
      <c r="E353" s="16" t="s">
        <v>17</v>
      </c>
      <c r="F353" s="16" t="s">
        <v>19</v>
      </c>
      <c r="G353" s="7" t="n">
        <v>1</v>
      </c>
      <c r="H353" s="6" t="n">
        <v>1147.9</v>
      </c>
      <c r="I353" s="6" t="n">
        <v>-1147.9</v>
      </c>
      <c r="J353" s="6" t="n">
        <v>-0</v>
      </c>
      <c r="K353" s="6" t="n">
        <v>-0.69</v>
      </c>
      <c r="L353" s="6" t="n">
        <v>-0.35</v>
      </c>
      <c r="M353" s="6" t="s">
        <f>=I353+J353+K353+L353</f>
      </c>
      <c r="N353" s="16"/>
    </row>
    <row collapsed="false" customFormat="false" customHeight="false" hidden="false" ht="12.1" outlineLevel="0" r="354">
      <c r="A354" s="20" t="n">
        <v>46148.644386574</v>
      </c>
      <c r="B354" s="16" t="s">
        <v>62</v>
      </c>
      <c r="C354" s="16" t="s">
        <v>464</v>
      </c>
      <c r="D354" s="16" t="s">
        <v>314</v>
      </c>
      <c r="E354" s="16" t="s">
        <v>17</v>
      </c>
      <c r="F354" s="16" t="s">
        <v>19</v>
      </c>
      <c r="G354" s="7" t="n">
        <v>1</v>
      </c>
      <c r="H354" s="6" t="n">
        <v>2156</v>
      </c>
      <c r="I354" s="6" t="n">
        <v>-2156</v>
      </c>
      <c r="J354" s="6" t="n">
        <v>-0</v>
      </c>
      <c r="K354" s="6" t="n">
        <v>-1.29</v>
      </c>
      <c r="L354" s="6" t="n">
        <v>-0.64</v>
      </c>
      <c r="M354" s="6" t="s">
        <f>=I354+J354+K354+L354</f>
      </c>
      <c r="N354" s="16"/>
    </row>
    <row collapsed="false" customFormat="false" customHeight="false" hidden="false" ht="12.1" outlineLevel="0" r="355">
      <c r="A355" s="20" t="n">
        <v>46148.6453125</v>
      </c>
      <c r="B355" s="16" t="s">
        <v>56</v>
      </c>
      <c r="C355" s="16" t="s">
        <v>485</v>
      </c>
      <c r="D355" s="16" t="s">
        <v>314</v>
      </c>
      <c r="E355" s="16" t="s">
        <v>17</v>
      </c>
      <c r="F355" s="16" t="s">
        <v>19</v>
      </c>
      <c r="G355" s="7" t="n">
        <v>1</v>
      </c>
      <c r="H355" s="6" t="n">
        <v>2331.5</v>
      </c>
      <c r="I355" s="6" t="n">
        <v>-2331.5</v>
      </c>
      <c r="J355" s="6" t="n">
        <v>-0</v>
      </c>
      <c r="K355" s="6" t="n">
        <v>-1.4</v>
      </c>
      <c r="L355" s="6" t="n">
        <v>-0.7</v>
      </c>
      <c r="M355" s="6" t="s">
        <f>=I355+J355+K355+L355</f>
      </c>
      <c r="N355" s="16"/>
    </row>
    <row collapsed="false" customFormat="false" customHeight="false" hidden="false" ht="12.1" outlineLevel="0" r="356">
      <c r="A356" s="25" t="n">
        <v>46148.6471875</v>
      </c>
      <c r="B356" s="26" t="s">
        <v>329</v>
      </c>
      <c r="C356" s="26" t="s">
        <v>486</v>
      </c>
      <c r="D356" s="26" t="s">
        <v>330</v>
      </c>
      <c r="E356" s="26" t="s">
        <v>17</v>
      </c>
      <c r="F356" s="26" t="s">
        <v>19</v>
      </c>
      <c r="G356" s="27" t="n">
        <v>-6</v>
      </c>
      <c r="H356" s="28" t="n">
        <v>536.9</v>
      </c>
      <c r="I356" s="28" t="n">
        <v>3221.4</v>
      </c>
      <c r="J356" s="28" t="n">
        <v>0</v>
      </c>
      <c r="K356" s="28" t="n">
        <v>-1.94</v>
      </c>
      <c r="L356" s="28" t="n">
        <v>-0.97</v>
      </c>
      <c r="M356" s="6" t="s">
        <f>=I356+J356+K356+L356</f>
      </c>
      <c r="N356" s="26"/>
    </row>
    <row collapsed="false" customFormat="false" customHeight="false" hidden="false" ht="12.1" outlineLevel="0" r="357">
      <c r="A357" s="20" t="n">
        <v>46148.647905093</v>
      </c>
      <c r="B357" s="16" t="s">
        <v>53</v>
      </c>
      <c r="C357" s="16" t="s">
        <v>504</v>
      </c>
      <c r="D357" s="16" t="s">
        <v>314</v>
      </c>
      <c r="E357" s="16" t="s">
        <v>17</v>
      </c>
      <c r="F357" s="16" t="s">
        <v>19</v>
      </c>
      <c r="G357" s="7" t="n">
        <v>1</v>
      </c>
      <c r="H357" s="6" t="n">
        <v>4178.5</v>
      </c>
      <c r="I357" s="6" t="n">
        <v>-4178.5</v>
      </c>
      <c r="J357" s="6" t="n">
        <v>-0</v>
      </c>
      <c r="K357" s="6" t="n">
        <v>-2.5</v>
      </c>
      <c r="L357" s="6" t="n">
        <v>-1.25</v>
      </c>
      <c r="M357" s="6" t="s">
        <f>=I357+J357+K357+L357</f>
      </c>
      <c r="N357" s="16"/>
    </row>
    <row collapsed="false" customFormat="false" customHeight="false" hidden="false" ht="12.1" outlineLevel="0" r="358">
      <c r="A358" s="20" t="n">
        <v>46148.648472222</v>
      </c>
      <c r="B358" s="16" t="s">
        <v>79</v>
      </c>
      <c r="C358" s="16" t="s">
        <v>446</v>
      </c>
      <c r="D358" s="16" t="s">
        <v>314</v>
      </c>
      <c r="E358" s="16" t="s">
        <v>17</v>
      </c>
      <c r="F358" s="16" t="s">
        <v>19</v>
      </c>
      <c r="G358" s="7" t="n">
        <v>1</v>
      </c>
      <c r="H358" s="6" t="n">
        <v>744.4</v>
      </c>
      <c r="I358" s="6" t="n">
        <v>-744.4</v>
      </c>
      <c r="J358" s="6" t="n">
        <v>-0</v>
      </c>
      <c r="K358" s="6" t="n">
        <v>-0.45</v>
      </c>
      <c r="L358" s="6" t="n">
        <v>-0.22</v>
      </c>
      <c r="M358" s="6" t="s">
        <f>=I358+J358+K358+L358</f>
      </c>
      <c r="N358" s="16"/>
    </row>
    <row collapsed="false" customFormat="false" customHeight="false" hidden="false" ht="12.1" outlineLevel="0" r="359">
      <c r="A359" s="20" t="n">
        <v>46148.649016204</v>
      </c>
      <c r="B359" s="16" t="s">
        <v>69</v>
      </c>
      <c r="C359" s="16" t="s">
        <v>454</v>
      </c>
      <c r="D359" s="16" t="s">
        <v>314</v>
      </c>
      <c r="E359" s="16" t="s">
        <v>17</v>
      </c>
      <c r="F359" s="16" t="s">
        <v>19</v>
      </c>
      <c r="G359" s="7" t="n">
        <v>100</v>
      </c>
      <c r="H359" s="6" t="n">
        <v>3.145</v>
      </c>
      <c r="I359" s="6" t="n">
        <v>-314.5</v>
      </c>
      <c r="J359" s="6" t="n">
        <v>-0</v>
      </c>
      <c r="K359" s="6" t="n">
        <v>-0.19</v>
      </c>
      <c r="L359" s="6" t="n">
        <v>-0.09</v>
      </c>
      <c r="M359" s="6" t="s">
        <f>=I359+J359+K359+L359</f>
      </c>
      <c r="N359" s="16"/>
    </row>
    <row collapsed="false" customFormat="false" customHeight="false" hidden="false" ht="12.1" outlineLevel="0" r="360">
      <c r="A360" s="20" t="n">
        <v>46148.649664352</v>
      </c>
      <c r="B360" s="16" t="s">
        <v>59</v>
      </c>
      <c r="C360" s="16" t="s">
        <v>428</v>
      </c>
      <c r="D360" s="16" t="s">
        <v>314</v>
      </c>
      <c r="E360" s="16" t="s">
        <v>17</v>
      </c>
      <c r="F360" s="16" t="s">
        <v>19</v>
      </c>
      <c r="G360" s="7" t="n">
        <v>1</v>
      </c>
      <c r="H360" s="6" t="n">
        <v>413.8</v>
      </c>
      <c r="I360" s="6" t="n">
        <v>-413.8</v>
      </c>
      <c r="J360" s="6" t="n">
        <v>-0</v>
      </c>
      <c r="K360" s="6" t="n">
        <v>-0.25</v>
      </c>
      <c r="L360" s="6" t="n">
        <v>-0.12</v>
      </c>
      <c r="M360" s="6" t="s">
        <f>=I360+J360+K360+L360</f>
      </c>
      <c r="N360" s="16"/>
    </row>
    <row collapsed="false" customFormat="false" customHeight="false" hidden="false" ht="12.1" outlineLevel="0" r="361">
      <c r="A361" s="20" t="n">
        <v>46148.650266204</v>
      </c>
      <c r="B361" s="16" t="s">
        <v>85</v>
      </c>
      <c r="C361" s="16" t="s">
        <v>457</v>
      </c>
      <c r="D361" s="16" t="s">
        <v>314</v>
      </c>
      <c r="E361" s="16" t="s">
        <v>17</v>
      </c>
      <c r="F361" s="16" t="s">
        <v>19</v>
      </c>
      <c r="G361" s="7" t="n">
        <v>10</v>
      </c>
      <c r="H361" s="6" t="n">
        <v>47.71</v>
      </c>
      <c r="I361" s="6" t="n">
        <v>-477.1</v>
      </c>
      <c r="J361" s="6" t="n">
        <v>-0</v>
      </c>
      <c r="K361" s="6" t="n">
        <v>-0.28</v>
      </c>
      <c r="L361" s="6" t="n">
        <v>-0.14</v>
      </c>
      <c r="M361" s="6" t="s">
        <f>=I361+J361+K361+L361</f>
      </c>
      <c r="N361" s="16"/>
    </row>
    <row collapsed="false" customFormat="false" customHeight="false" hidden="false" ht="12.1" outlineLevel="0" r="362">
      <c r="A362" s="20" t="n">
        <v>46148.651805556</v>
      </c>
      <c r="B362" s="16" t="s">
        <v>77</v>
      </c>
      <c r="C362" s="16" t="s">
        <v>508</v>
      </c>
      <c r="D362" s="16" t="s">
        <v>314</v>
      </c>
      <c r="E362" s="16" t="s">
        <v>17</v>
      </c>
      <c r="F362" s="16" t="s">
        <v>19</v>
      </c>
      <c r="G362" s="7" t="n">
        <v>1</v>
      </c>
      <c r="H362" s="6" t="n">
        <v>2222.6</v>
      </c>
      <c r="I362" s="6" t="n">
        <v>-2222.6</v>
      </c>
      <c r="J362" s="6" t="n">
        <v>-0</v>
      </c>
      <c r="K362" s="6" t="n">
        <v>-1.34</v>
      </c>
      <c r="L362" s="6" t="n">
        <v>-0.66</v>
      </c>
      <c r="M362" s="6" t="s">
        <f>=I362+J362+K362+L362</f>
      </c>
      <c r="N362" s="16"/>
    </row>
    <row collapsed="false" customFormat="false" customHeight="false" hidden="false" ht="12.1" outlineLevel="0" r="363">
      <c r="A363" s="20" t="n">
        <v>46148.654178241</v>
      </c>
      <c r="B363" s="16" t="s">
        <v>33</v>
      </c>
      <c r="C363" s="16" t="s">
        <v>469</v>
      </c>
      <c r="D363" s="16" t="s">
        <v>314</v>
      </c>
      <c r="E363" s="16" t="s">
        <v>17</v>
      </c>
      <c r="F363" s="16" t="s">
        <v>19</v>
      </c>
      <c r="G363" s="7" t="n">
        <v>2</v>
      </c>
      <c r="H363" s="6" t="n">
        <v>504.4</v>
      </c>
      <c r="I363" s="6" t="n">
        <v>-1008.8</v>
      </c>
      <c r="J363" s="6" t="n">
        <v>-0</v>
      </c>
      <c r="K363" s="6" t="n">
        <v>-0.6</v>
      </c>
      <c r="L363" s="6" t="n">
        <v>-0.3</v>
      </c>
      <c r="M363" s="6" t="s">
        <f>=I363+J363+K363+L363</f>
      </c>
      <c r="N363" s="16"/>
    </row>
    <row collapsed="false" customFormat="false" customHeight="false" hidden="false" ht="12.1" outlineLevel="0" r="364">
      <c r="A364" s="20" t="n">
        <v>46148.654803241</v>
      </c>
      <c r="B364" s="16" t="s">
        <v>16</v>
      </c>
      <c r="C364" s="16" t="s">
        <v>429</v>
      </c>
      <c r="D364" s="16" t="s">
        <v>314</v>
      </c>
      <c r="E364" s="16" t="s">
        <v>17</v>
      </c>
      <c r="F364" s="16" t="s">
        <v>19</v>
      </c>
      <c r="G364" s="7" t="n">
        <v>1</v>
      </c>
      <c r="H364" s="6" t="n">
        <v>5129</v>
      </c>
      <c r="I364" s="6" t="n">
        <v>-5129</v>
      </c>
      <c r="J364" s="6" t="n">
        <v>-0</v>
      </c>
      <c r="K364" s="6" t="n">
        <v>-3.08</v>
      </c>
      <c r="L364" s="6" t="n">
        <v>-1.53</v>
      </c>
      <c r="M364" s="6" t="s">
        <f>=I364+J364+K364+L364</f>
      </c>
      <c r="N364" s="16"/>
    </row>
    <row collapsed="false" customFormat="false" customHeight="false" hidden="false" ht="12.1" outlineLevel="0" r="365">
      <c r="A365" s="20" t="n">
        <v>46148.655243056</v>
      </c>
      <c r="B365" s="16" t="s">
        <v>98</v>
      </c>
      <c r="C365" s="16" t="s">
        <v>483</v>
      </c>
      <c r="D365" s="16" t="s">
        <v>314</v>
      </c>
      <c r="E365" s="16" t="s">
        <v>99</v>
      </c>
      <c r="F365" s="16" t="s">
        <v>19</v>
      </c>
      <c r="G365" s="7" t="n">
        <v>1</v>
      </c>
      <c r="H365" s="6" t="n">
        <v>1137</v>
      </c>
      <c r="I365" s="6" t="n">
        <v>-1137</v>
      </c>
      <c r="J365" s="6" t="n">
        <v>-0</v>
      </c>
      <c r="K365" s="6" t="n">
        <v>-0.68</v>
      </c>
      <c r="L365" s="6" t="n">
        <v>-0.22</v>
      </c>
      <c r="M365" s="6" t="s">
        <f>=I365+J365+K365+L365</f>
      </c>
      <c r="N365" s="16"/>
    </row>
    <row collapsed="false" customFormat="false" customHeight="false" hidden="false" ht="12.1" outlineLevel="0" r="366">
      <c r="A366" s="21" t="n">
        <v>46157</v>
      </c>
      <c r="B366" s="22" t="s">
        <v>384</v>
      </c>
      <c r="C366" s="22" t="s">
        <v>509</v>
      </c>
      <c r="D366" s="22" t="s">
        <v>384</v>
      </c>
      <c r="E366" s="22" t="s">
        <v>384</v>
      </c>
      <c r="F366" s="22" t="s">
        <v>19</v>
      </c>
      <c r="G366" s="23" t="n">
        <v>1</v>
      </c>
      <c r="H366" s="24" t="n">
        <v>203</v>
      </c>
      <c r="I366" s="24" t="n">
        <v>203</v>
      </c>
      <c r="J366" s="24" t="n">
        <v>0</v>
      </c>
      <c r="K366" s="24" t="n">
        <v>-0</v>
      </c>
      <c r="L366" s="24" t="n">
        <v>-0</v>
      </c>
      <c r="M366" s="6" t="s">
        <f>=I366+J366+K366+L366</f>
      </c>
      <c r="N366" s="22"/>
    </row>
    <row collapsed="false" customFormat="false" customHeight="false" hidden="false" ht="12.1" outlineLevel="0" r="367">
      <c r="A367" s="21" t="n">
        <v>46161</v>
      </c>
      <c r="B367" s="22" t="s">
        <v>384</v>
      </c>
      <c r="C367" s="22" t="s">
        <v>500</v>
      </c>
      <c r="D367" s="22" t="s">
        <v>384</v>
      </c>
      <c r="E367" s="22" t="s">
        <v>384</v>
      </c>
      <c r="F367" s="22" t="s">
        <v>19</v>
      </c>
      <c r="G367" s="23" t="n">
        <v>1</v>
      </c>
      <c r="H367" s="24" t="n">
        <v>1936</v>
      </c>
      <c r="I367" s="24" t="n">
        <v>1936</v>
      </c>
      <c r="J367" s="24" t="n">
        <v>0</v>
      </c>
      <c r="K367" s="24" t="n">
        <v>-0</v>
      </c>
      <c r="L367" s="24" t="n">
        <v>-0</v>
      </c>
      <c r="M367" s="6" t="s">
        <f>=I367+J367+K367+L367</f>
      </c>
      <c r="N367" s="22"/>
    </row>
    <row collapsed="false" customFormat="false" customHeight="false" hidden="false" ht="12.1" outlineLevel="0" r="368">
      <c r="A368" s="21" t="n">
        <v>46162</v>
      </c>
      <c r="B368" s="22" t="s">
        <v>384</v>
      </c>
      <c r="C368" s="22" t="s">
        <v>510</v>
      </c>
      <c r="D368" s="22" t="s">
        <v>384</v>
      </c>
      <c r="E368" s="22" t="s">
        <v>384</v>
      </c>
      <c r="F368" s="22" t="s">
        <v>19</v>
      </c>
      <c r="G368" s="23" t="n">
        <v>1</v>
      </c>
      <c r="H368" s="24" t="n">
        <v>296.8</v>
      </c>
      <c r="I368" s="24" t="n">
        <v>296.8</v>
      </c>
      <c r="J368" s="24" t="n">
        <v>0</v>
      </c>
      <c r="K368" s="24" t="n">
        <v>-0</v>
      </c>
      <c r="L368" s="24" t="n">
        <v>-0</v>
      </c>
      <c r="M368" s="6" t="s">
        <f>=I368+J368+K368+L368</f>
      </c>
      <c r="N368" s="22"/>
    </row>
    <row collapsed="false" customFormat="false" customHeight="false" hidden="false" ht="12.1" outlineLevel="0" r="369">
      <c r="A369" s="20" t="n">
        <v>46162.410069444</v>
      </c>
      <c r="B369" s="16" t="s">
        <v>45</v>
      </c>
      <c r="C369" s="16" t="s">
        <v>374</v>
      </c>
      <c r="D369" s="16" t="s">
        <v>314</v>
      </c>
      <c r="E369" s="16" t="s">
        <v>17</v>
      </c>
      <c r="F369" s="16" t="s">
        <v>19</v>
      </c>
      <c r="G369" s="7" t="n">
        <v>6</v>
      </c>
      <c r="H369" s="6" t="n">
        <v>323.52</v>
      </c>
      <c r="I369" s="6" t="n">
        <v>-1941.12</v>
      </c>
      <c r="J369" s="6" t="n">
        <v>-0</v>
      </c>
      <c r="K369" s="6" t="n">
        <v>-1.16</v>
      </c>
      <c r="L369" s="6" t="n">
        <v>-0.58</v>
      </c>
      <c r="M369" s="6" t="s">
        <f>=I369+J369+K369+L369</f>
      </c>
      <c r="N369" s="16"/>
    </row>
    <row collapsed="false" customFormat="false" customHeight="false" hidden="false" ht="12.1" outlineLevel="0" r="370">
      <c r="A370" s="20" t="n">
        <v>46162.411111111</v>
      </c>
      <c r="B370" s="16" t="s">
        <v>51</v>
      </c>
      <c r="C370" s="16" t="s">
        <v>462</v>
      </c>
      <c r="D370" s="16" t="s">
        <v>314</v>
      </c>
      <c r="E370" s="16" t="s">
        <v>17</v>
      </c>
      <c r="F370" s="16" t="s">
        <v>19</v>
      </c>
      <c r="G370" s="7" t="n">
        <v>4</v>
      </c>
      <c r="H370" s="6" t="n">
        <v>89.815</v>
      </c>
      <c r="I370" s="6" t="n">
        <v>-359.26</v>
      </c>
      <c r="J370" s="6" t="n">
        <v>-0</v>
      </c>
      <c r="K370" s="6" t="n">
        <v>-0.22</v>
      </c>
      <c r="L370" s="6" t="n">
        <v>-0.11</v>
      </c>
      <c r="M370" s="6" t="s">
        <f>=I370+J370+K370+L370</f>
      </c>
      <c r="N370" s="16"/>
    </row>
    <row collapsed="false" customFormat="false" customHeight="false" hidden="false" ht="12.1" outlineLevel="0" r="371">
      <c r="A371" s="21" t="n">
        <v>46175</v>
      </c>
      <c r="B371" s="22" t="s">
        <v>384</v>
      </c>
      <c r="C371" s="22" t="s">
        <v>511</v>
      </c>
      <c r="D371" s="22" t="s">
        <v>384</v>
      </c>
      <c r="E371" s="22" t="s">
        <v>384</v>
      </c>
      <c r="F371" s="22" t="s">
        <v>19</v>
      </c>
      <c r="G371" s="23" t="n">
        <v>1</v>
      </c>
      <c r="H371" s="24" t="n">
        <v>196</v>
      </c>
      <c r="I371" s="24" t="n">
        <v>196</v>
      </c>
      <c r="J371" s="24" t="n">
        <v>0</v>
      </c>
      <c r="K371" s="24" t="n">
        <v>-0</v>
      </c>
      <c r="L371" s="24" t="n">
        <v>-0</v>
      </c>
      <c r="M371" s="6" t="s">
        <f>=I371+J371+K371+L371</f>
      </c>
      <c r="N371" s="22"/>
    </row>
    <row collapsed="false" customFormat="false" customHeight="false" hidden="false" ht="12.1" outlineLevel="0" r="372">
      <c r="A372" s="21" t="n">
        <v>46178</v>
      </c>
      <c r="B372" s="22" t="s">
        <v>384</v>
      </c>
      <c r="C372" s="22" t="s">
        <v>512</v>
      </c>
      <c r="D372" s="22" t="s">
        <v>384</v>
      </c>
      <c r="E372" s="22" t="s">
        <v>384</v>
      </c>
      <c r="F372" s="22" t="s">
        <v>19</v>
      </c>
      <c r="G372" s="23" t="n">
        <v>1</v>
      </c>
      <c r="H372" s="24" t="n">
        <v>122</v>
      </c>
      <c r="I372" s="24" t="n">
        <v>122</v>
      </c>
      <c r="J372" s="24" t="n">
        <v>0</v>
      </c>
      <c r="K372" s="24" t="n">
        <v>-0</v>
      </c>
      <c r="L372" s="24" t="n">
        <v>-0</v>
      </c>
      <c r="M372" s="6" t="s">
        <f>=I372+J372+K372+L372</f>
      </c>
      <c r="N372" s="22"/>
    </row>
    <row collapsed="false" customFormat="false" customHeight="false" hidden="false" ht="12.1" outlineLevel="0" r="373">
      <c r="A373" s="21" t="n">
        <v>46197</v>
      </c>
      <c r="B373" s="22" t="s">
        <v>373</v>
      </c>
      <c r="C373" s="22" t="s">
        <v>226</v>
      </c>
      <c r="D373" s="22" t="s">
        <v>373</v>
      </c>
      <c r="E373" s="22" t="s">
        <v>373</v>
      </c>
      <c r="F373" s="22" t="s">
        <v>19</v>
      </c>
      <c r="G373" s="23" t="n">
        <v>1</v>
      </c>
      <c r="H373" s="24" t="n">
        <v>20000</v>
      </c>
      <c r="I373" s="24" t="n">
        <v>20000</v>
      </c>
      <c r="J373" s="24" t="n">
        <v>0</v>
      </c>
      <c r="K373" s="24" t="n">
        <v>-0</v>
      </c>
      <c r="L373" s="24" t="n">
        <v>-0</v>
      </c>
      <c r="M373" s="6" t="s">
        <f>=I373+J373+K373+L373</f>
      </c>
      <c r="N373" s="22"/>
    </row>
    <row collapsed="false" customFormat="false" customHeight="false" hidden="false" ht="12.1" outlineLevel="0" r="374">
      <c r="A374" s="21" t="n">
        <v>46197</v>
      </c>
      <c r="B374" s="22" t="s">
        <v>384</v>
      </c>
      <c r="C374" s="22" t="s">
        <v>513</v>
      </c>
      <c r="D374" s="22" t="s">
        <v>384</v>
      </c>
      <c r="E374" s="22" t="s">
        <v>384</v>
      </c>
      <c r="F374" s="22" t="s">
        <v>19</v>
      </c>
      <c r="G374" s="23" t="n">
        <v>1</v>
      </c>
      <c r="H374" s="24" t="n">
        <v>307.56</v>
      </c>
      <c r="I374" s="24" t="n">
        <v>307.56</v>
      </c>
      <c r="J374" s="24" t="n">
        <v>0</v>
      </c>
      <c r="K374" s="24" t="n">
        <v>-0</v>
      </c>
      <c r="L374" s="24" t="n">
        <v>-0</v>
      </c>
      <c r="M374" s="6" t="s">
        <f>=I374+J374+K374+L374</f>
      </c>
      <c r="N374" s="22"/>
    </row>
    <row collapsed="false" customFormat="false" customHeight="false" hidden="false" ht="12.1" outlineLevel="0" r="375">
      <c r="A375" s="20" t="n">
        <v>46197.673171296</v>
      </c>
      <c r="B375" s="16" t="s">
        <v>16</v>
      </c>
      <c r="C375" s="16" t="s">
        <v>429</v>
      </c>
      <c r="D375" s="16" t="s">
        <v>314</v>
      </c>
      <c r="E375" s="16" t="s">
        <v>17</v>
      </c>
      <c r="F375" s="16" t="s">
        <v>19</v>
      </c>
      <c r="G375" s="7" t="n">
        <v>2</v>
      </c>
      <c r="H375" s="6" t="n">
        <v>4204</v>
      </c>
      <c r="I375" s="6" t="n">
        <v>-8408</v>
      </c>
      <c r="J375" s="6" t="n">
        <v>-0</v>
      </c>
      <c r="K375" s="6" t="n">
        <v>-5.04</v>
      </c>
      <c r="L375" s="6" t="n">
        <v>-2.52</v>
      </c>
      <c r="M375" s="6" t="s">
        <f>=I375+J375+K375+L375</f>
      </c>
      <c r="N375" s="16"/>
    </row>
    <row collapsed="false" customFormat="false" customHeight="false" hidden="false" ht="12.1" outlineLevel="0" r="376">
      <c r="A376" s="20" t="n">
        <v>46197.675706019</v>
      </c>
      <c r="B376" s="16" t="s">
        <v>27</v>
      </c>
      <c r="C376" s="16" t="s">
        <v>463</v>
      </c>
      <c r="D376" s="16" t="s">
        <v>314</v>
      </c>
      <c r="E376" s="16" t="s">
        <v>17</v>
      </c>
      <c r="F376" s="16" t="s">
        <v>19</v>
      </c>
      <c r="G376" s="7" t="n">
        <v>7</v>
      </c>
      <c r="H376" s="6" t="n">
        <v>272.1</v>
      </c>
      <c r="I376" s="6" t="n">
        <v>-1904.7</v>
      </c>
      <c r="J376" s="6" t="n">
        <v>-0</v>
      </c>
      <c r="K376" s="6" t="n">
        <v>-1.15</v>
      </c>
      <c r="L376" s="6" t="n">
        <v>-0.57</v>
      </c>
      <c r="M376" s="6" t="s">
        <f>=I376+J376+K376+L376</f>
      </c>
      <c r="N376" s="16"/>
    </row>
    <row collapsed="false" customFormat="false" customHeight="false" hidden="false" ht="12.1" outlineLevel="0" r="377">
      <c r="A377" s="20" t="n">
        <v>46197.676990741</v>
      </c>
      <c r="B377" s="16" t="s">
        <v>42</v>
      </c>
      <c r="C377" s="16" t="s">
        <v>430</v>
      </c>
      <c r="D377" s="16" t="s">
        <v>314</v>
      </c>
      <c r="E377" s="16" t="s">
        <v>17</v>
      </c>
      <c r="F377" s="16" t="s">
        <v>19</v>
      </c>
      <c r="G377" s="7" t="n">
        <v>1</v>
      </c>
      <c r="H377" s="6" t="n">
        <v>928.2</v>
      </c>
      <c r="I377" s="6" t="n">
        <v>-928.2</v>
      </c>
      <c r="J377" s="6" t="n">
        <v>-0</v>
      </c>
      <c r="K377" s="6" t="n">
        <v>-0.55</v>
      </c>
      <c r="L377" s="6" t="n">
        <v>-0</v>
      </c>
      <c r="M377" s="6" t="s">
        <f>=I377+J377+K377+L377</f>
      </c>
      <c r="N377" s="16"/>
    </row>
    <row collapsed="false" customFormat="false" customHeight="false" hidden="false" ht="12.1" outlineLevel="0" r="378">
      <c r="A378" s="20" t="n">
        <v>46197.678321759</v>
      </c>
      <c r="B378" s="16" t="s">
        <v>39</v>
      </c>
      <c r="C378" s="16" t="s">
        <v>439</v>
      </c>
      <c r="D378" s="16" t="s">
        <v>314</v>
      </c>
      <c r="E378" s="16" t="s">
        <v>17</v>
      </c>
      <c r="F378" s="16" t="s">
        <v>19</v>
      </c>
      <c r="G378" s="7" t="n">
        <v>20</v>
      </c>
      <c r="H378" s="6" t="n">
        <v>122.18</v>
      </c>
      <c r="I378" s="6" t="n">
        <v>-2443.6</v>
      </c>
      <c r="J378" s="6" t="n">
        <v>-0</v>
      </c>
      <c r="K378" s="6" t="n">
        <v>-1.47</v>
      </c>
      <c r="L378" s="6" t="n">
        <v>-0.73</v>
      </c>
      <c r="M378" s="6" t="s">
        <f>=I378+J378+K378+L378</f>
      </c>
      <c r="N378" s="16"/>
    </row>
    <row collapsed="false" customFormat="false" customHeight="false" hidden="false" ht="12.1" outlineLevel="0" r="379">
      <c r="A379" s="20" t="n">
        <v>46197.679583333</v>
      </c>
      <c r="B379" s="16" t="s">
        <v>59</v>
      </c>
      <c r="C379" s="16" t="s">
        <v>428</v>
      </c>
      <c r="D379" s="16" t="s">
        <v>314</v>
      </c>
      <c r="E379" s="16" t="s">
        <v>17</v>
      </c>
      <c r="F379" s="16" t="s">
        <v>19</v>
      </c>
      <c r="G379" s="7" t="n">
        <v>2</v>
      </c>
      <c r="H379" s="6" t="n">
        <v>307.7</v>
      </c>
      <c r="I379" s="6" t="n">
        <v>-615.4</v>
      </c>
      <c r="J379" s="6" t="n">
        <v>-0</v>
      </c>
      <c r="K379" s="6" t="n">
        <v>-0.37</v>
      </c>
      <c r="L379" s="6" t="n">
        <v>-0.19</v>
      </c>
      <c r="M379" s="6" t="s">
        <f>=I379+J379+K379+L379</f>
      </c>
      <c r="N379" s="16"/>
    </row>
    <row collapsed="false" customFormat="false" customHeight="false" hidden="false" ht="12.1" outlineLevel="0" r="380">
      <c r="A380" s="20" t="n">
        <v>46197.680601852</v>
      </c>
      <c r="B380" s="16" t="s">
        <v>53</v>
      </c>
      <c r="C380" s="16" t="s">
        <v>504</v>
      </c>
      <c r="D380" s="16" t="s">
        <v>314</v>
      </c>
      <c r="E380" s="16" t="s">
        <v>17</v>
      </c>
      <c r="F380" s="16" t="s">
        <v>19</v>
      </c>
      <c r="G380" s="7" t="n">
        <v>1</v>
      </c>
      <c r="H380" s="6" t="n">
        <v>3574</v>
      </c>
      <c r="I380" s="6" t="n">
        <v>-3574</v>
      </c>
      <c r="J380" s="6" t="n">
        <v>-0</v>
      </c>
      <c r="K380" s="6" t="n">
        <v>-2.14</v>
      </c>
      <c r="L380" s="6" t="n">
        <v>-1.08</v>
      </c>
      <c r="M380" s="6" t="s">
        <f>=I380+J380+K380+L380</f>
      </c>
      <c r="N380" s="16"/>
    </row>
    <row collapsed="false" customFormat="false" customHeight="false" hidden="false" ht="12.1" outlineLevel="0" r="381">
      <c r="A381" s="20" t="n">
        <v>46197.681805556</v>
      </c>
      <c r="B381" s="16" t="s">
        <v>69</v>
      </c>
      <c r="C381" s="16" t="s">
        <v>454</v>
      </c>
      <c r="D381" s="16" t="s">
        <v>314</v>
      </c>
      <c r="E381" s="16" t="s">
        <v>17</v>
      </c>
      <c r="F381" s="16" t="s">
        <v>19</v>
      </c>
      <c r="G381" s="7" t="n">
        <v>100</v>
      </c>
      <c r="H381" s="6" t="n">
        <v>2.5595</v>
      </c>
      <c r="I381" s="6" t="n">
        <v>-255.95</v>
      </c>
      <c r="J381" s="6" t="n">
        <v>-0</v>
      </c>
      <c r="K381" s="6" t="n">
        <v>-0.16</v>
      </c>
      <c r="L381" s="6" t="n">
        <v>-0.07</v>
      </c>
      <c r="M381" s="6" t="s">
        <f>=I381+J381+K381+L381</f>
      </c>
      <c r="N381" s="16"/>
    </row>
    <row collapsed="false" customFormat="false" customHeight="false" hidden="false" ht="12.1" outlineLevel="0" r="382">
      <c r="A382" s="20" t="n">
        <v>46197.682986111</v>
      </c>
      <c r="B382" s="16" t="s">
        <v>73</v>
      </c>
      <c r="C382" s="16" t="s">
        <v>444</v>
      </c>
      <c r="D382" s="16" t="s">
        <v>314</v>
      </c>
      <c r="E382" s="16" t="s">
        <v>17</v>
      </c>
      <c r="F382" s="16" t="s">
        <v>19</v>
      </c>
      <c r="G382" s="7" t="n">
        <v>10</v>
      </c>
      <c r="H382" s="6" t="n">
        <v>28.305</v>
      </c>
      <c r="I382" s="6" t="n">
        <v>-283.05</v>
      </c>
      <c r="J382" s="6" t="n">
        <v>-0</v>
      </c>
      <c r="K382" s="6" t="n">
        <v>-0.17</v>
      </c>
      <c r="L382" s="6" t="n">
        <v>-0.09</v>
      </c>
      <c r="M382" s="6" t="s">
        <f>=I382+J382+K382+L382</f>
      </c>
      <c r="N382" s="16"/>
    </row>
    <row collapsed="false" customFormat="false" customHeight="false" hidden="false" ht="12.1" outlineLevel="0" r="383">
      <c r="A383" s="20" t="n">
        <v>46197.684409722</v>
      </c>
      <c r="B383" s="16" t="s">
        <v>81</v>
      </c>
      <c r="C383" s="16" t="s">
        <v>458</v>
      </c>
      <c r="D383" s="16" t="s">
        <v>314</v>
      </c>
      <c r="E383" s="16" t="s">
        <v>17</v>
      </c>
      <c r="F383" s="16" t="s">
        <v>19</v>
      </c>
      <c r="G383" s="7" t="n">
        <v>100</v>
      </c>
      <c r="H383" s="6" t="n">
        <v>10.88</v>
      </c>
      <c r="I383" s="6" t="n">
        <v>-1088</v>
      </c>
      <c r="J383" s="6" t="n">
        <v>-0</v>
      </c>
      <c r="K383" s="6" t="n">
        <v>-0.65</v>
      </c>
      <c r="L383" s="6" t="n">
        <v>-0.33</v>
      </c>
      <c r="M383" s="6" t="s">
        <f>=I383+J383+K383+L383</f>
      </c>
      <c r="N383" s="16"/>
    </row>
    <row collapsed="false" customFormat="false" customHeight="false" hidden="false" ht="12.1" outlineLevel="0" r="384">
      <c r="A384" s="20" t="n">
        <v>46197.685266204</v>
      </c>
      <c r="B384" s="16" t="s">
        <v>75</v>
      </c>
      <c r="C384" s="16" t="s">
        <v>452</v>
      </c>
      <c r="D384" s="16" t="s">
        <v>314</v>
      </c>
      <c r="E384" s="16" t="s">
        <v>17</v>
      </c>
      <c r="F384" s="16" t="s">
        <v>19</v>
      </c>
      <c r="G384" s="7" t="n">
        <v>100</v>
      </c>
      <c r="H384" s="6" t="n">
        <v>8.213</v>
      </c>
      <c r="I384" s="6" t="n">
        <v>-821.3</v>
      </c>
      <c r="J384" s="6" t="n">
        <v>-0</v>
      </c>
      <c r="K384" s="6" t="n">
        <v>-0.49</v>
      </c>
      <c r="L384" s="6" t="n">
        <v>-0.24</v>
      </c>
      <c r="M384" s="6" t="s">
        <f>=I384+J384+K384+L384</f>
      </c>
      <c r="N384" s="16"/>
    </row>
    <row collapsed="false" customFormat="false" customHeight="false" hidden="false" ht="12.1" outlineLevel="0" r="385">
      <c r="A385" s="21" t="n">
        <v>46212</v>
      </c>
      <c r="B385" s="22" t="s">
        <v>373</v>
      </c>
      <c r="C385" s="22" t="s">
        <v>226</v>
      </c>
      <c r="D385" s="22" t="s">
        <v>373</v>
      </c>
      <c r="E385" s="22" t="s">
        <v>373</v>
      </c>
      <c r="F385" s="22" t="s">
        <v>19</v>
      </c>
      <c r="G385" s="23" t="n">
        <v>1</v>
      </c>
      <c r="H385" s="24" t="n">
        <v>20000</v>
      </c>
      <c r="I385" s="24" t="n">
        <v>20000</v>
      </c>
      <c r="J385" s="24" t="n">
        <v>0</v>
      </c>
      <c r="K385" s="24" t="n">
        <v>-0</v>
      </c>
      <c r="L385" s="24" t="n">
        <v>-0</v>
      </c>
      <c r="M385" s="6" t="s">
        <f>=I385+J385+K385+L385</f>
      </c>
      <c r="N385" s="22"/>
    </row>
    <row collapsed="false" customFormat="false" customHeight="false" hidden="false" ht="12.1" outlineLevel="0"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 t="s">
        <v>514</v>
      </c>
      <c r="M386" s="5" t="s">
        <f>=SUM(M2:M385)</f>
      </c>
      <c r="N386" s="4"/>
    </row>
  </sheetData>
  <autoFilter ref="A1:N38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112</v>
      </c>
      <c r="B1" s="34" t="s">
        <v>515</v>
      </c>
      <c r="C1" s="34" t="s">
        <v>0</v>
      </c>
      <c r="D1" s="34" t="s">
        <v>2</v>
      </c>
      <c r="E1" s="34" t="s">
        <v>516</v>
      </c>
      <c r="F1" s="34" t="s">
        <v>3</v>
      </c>
      <c r="G1" s="34" t="s">
        <v>517</v>
      </c>
      <c r="H1" s="34" t="s">
        <v>518</v>
      </c>
      <c r="I1" s="34" t="s">
        <v>519</v>
      </c>
      <c r="J1" s="34" t="s">
        <v>520</v>
      </c>
      <c r="K1" s="34" t="s">
        <v>521</v>
      </c>
      <c r="L1" s="34" t="s">
        <v>522</v>
      </c>
      <c r="M1" s="34" t="s">
        <v>523</v>
      </c>
      <c r="N1" s="34" t="s">
        <v>524</v>
      </c>
    </row>
    <row collapsed="false" customFormat="false" customHeight="false" hidden="false" ht="12.1" outlineLevel="0" r="2">
      <c r="A2" s="33" t="n">
        <v>44021</v>
      </c>
      <c r="B2" s="16" t="s">
        <v>525</v>
      </c>
      <c r="C2" s="16" t="s">
        <v>36</v>
      </c>
      <c r="D2" s="16" t="s">
        <v>37</v>
      </c>
      <c r="E2" s="7" t="n">
        <v>10</v>
      </c>
      <c r="F2" s="16" t="s">
        <v>19</v>
      </c>
      <c r="G2" s="6" t="n">
        <v>20.57</v>
      </c>
      <c r="H2" s="6" t="n">
        <v>315</v>
      </c>
      <c r="I2" s="6" t="n">
        <v>334.03</v>
      </c>
      <c r="J2" s="6" t="n">
        <v>27</v>
      </c>
      <c r="K2" s="6" t="n">
        <v>205.7</v>
      </c>
      <c r="L2" s="6" t="n">
        <v>178.7</v>
      </c>
      <c r="M2" s="6" t="n">
        <v>5.35</v>
      </c>
      <c r="N2" s="6" t="n">
        <v>5.67</v>
      </c>
    </row>
    <row collapsed="false" customFormat="false" customHeight="false" hidden="false" ht="12.1" outlineLevel="0" r="3">
      <c r="A3" s="33" t="n">
        <v>44105</v>
      </c>
      <c r="B3" s="16" t="s">
        <v>525</v>
      </c>
      <c r="C3" s="16" t="s">
        <v>45</v>
      </c>
      <c r="D3" s="16" t="s">
        <v>46</v>
      </c>
      <c r="E3" s="7" t="n">
        <v>20</v>
      </c>
      <c r="F3" s="16" t="s">
        <v>19</v>
      </c>
      <c r="G3" s="6" t="n">
        <v>18.7</v>
      </c>
      <c r="H3" s="6" t="n">
        <v>227.23</v>
      </c>
      <c r="I3" s="6" t="n">
        <v>196.42</v>
      </c>
      <c r="J3" s="6" t="n">
        <v>48</v>
      </c>
      <c r="K3" s="6" t="n">
        <v>374</v>
      </c>
      <c r="L3" s="6" t="n">
        <v>326</v>
      </c>
      <c r="M3" s="6" t="n">
        <v>8.3</v>
      </c>
      <c r="N3" s="6" t="n">
        <v>7.17</v>
      </c>
    </row>
    <row collapsed="false" customFormat="false" customHeight="false" hidden="false" ht="12.1" outlineLevel="0" r="4">
      <c r="A4" s="33" t="n">
        <v>44109</v>
      </c>
      <c r="B4" s="16" t="s">
        <v>525</v>
      </c>
      <c r="C4" s="16" t="s">
        <v>21</v>
      </c>
      <c r="D4" s="16" t="s">
        <v>22</v>
      </c>
      <c r="E4" s="7" t="n">
        <v>10</v>
      </c>
      <c r="F4" s="16" t="s">
        <v>19</v>
      </c>
      <c r="G4" s="6" t="n">
        <v>18.7</v>
      </c>
      <c r="H4" s="6" t="n">
        <v>202.62</v>
      </c>
      <c r="I4" s="6" t="n">
        <v>196.14</v>
      </c>
      <c r="J4" s="6" t="n">
        <v>24</v>
      </c>
      <c r="K4" s="6" t="n">
        <v>187</v>
      </c>
      <c r="L4" s="6" t="n">
        <v>163</v>
      </c>
      <c r="M4" s="6" t="n">
        <v>8.31</v>
      </c>
      <c r="N4" s="6" t="n">
        <v>8.04</v>
      </c>
    </row>
    <row collapsed="false" customFormat="false" customHeight="false" hidden="false" ht="12.1" outlineLevel="0" r="5">
      <c r="A5" s="33" t="n">
        <v>44112</v>
      </c>
      <c r="B5" s="16" t="s">
        <v>525</v>
      </c>
      <c r="C5" s="16" t="s">
        <v>36</v>
      </c>
      <c r="D5" s="16" t="s">
        <v>37</v>
      </c>
      <c r="E5" s="7" t="n">
        <v>20</v>
      </c>
      <c r="F5" s="16" t="s">
        <v>19</v>
      </c>
      <c r="G5" s="6" t="n">
        <v>8.93</v>
      </c>
      <c r="H5" s="6" t="n">
        <v>335.15</v>
      </c>
      <c r="I5" s="6" t="n">
        <v>324.82</v>
      </c>
      <c r="J5" s="6" t="n">
        <v>22</v>
      </c>
      <c r="K5" s="6" t="n">
        <v>178.6</v>
      </c>
      <c r="L5" s="6" t="n">
        <v>156.6</v>
      </c>
      <c r="M5" s="6" t="n">
        <v>2.41</v>
      </c>
      <c r="N5" s="6" t="n">
        <v>2.34</v>
      </c>
    </row>
    <row collapsed="false" customFormat="false" customHeight="false" hidden="false" ht="12.1" outlineLevel="0" r="6">
      <c r="A6" s="33" t="n">
        <v>44116</v>
      </c>
      <c r="B6" s="16" t="s">
        <v>525</v>
      </c>
      <c r="C6" s="16" t="s">
        <v>30</v>
      </c>
      <c r="D6" s="16" t="s">
        <v>31</v>
      </c>
      <c r="E6" s="7" t="n">
        <v>8</v>
      </c>
      <c r="F6" s="16" t="s">
        <v>19</v>
      </c>
      <c r="G6" s="6" t="n">
        <v>9.94</v>
      </c>
      <c r="H6" s="6" t="n">
        <v>453.6</v>
      </c>
      <c r="I6" s="6" t="n">
        <v>531.87</v>
      </c>
      <c r="J6" s="6" t="n">
        <v>10</v>
      </c>
      <c r="K6" s="6" t="n">
        <v>79.52</v>
      </c>
      <c r="L6" s="6" t="n">
        <v>69.52</v>
      </c>
      <c r="M6" s="6" t="n">
        <v>1.63</v>
      </c>
      <c r="N6" s="6" t="n">
        <v>1.92</v>
      </c>
    </row>
    <row collapsed="false" customFormat="false" customHeight="false" hidden="false" ht="12.1" outlineLevel="0" r="7">
      <c r="A7" s="33" t="n">
        <v>44328</v>
      </c>
      <c r="B7" s="16" t="s">
        <v>525</v>
      </c>
      <c r="C7" s="16" t="s">
        <v>45</v>
      </c>
      <c r="D7" s="16" t="s">
        <v>46</v>
      </c>
      <c r="E7" s="7" t="n">
        <v>20</v>
      </c>
      <c r="F7" s="16" t="s">
        <v>19</v>
      </c>
      <c r="G7" s="6" t="n">
        <v>18.7</v>
      </c>
      <c r="H7" s="6" t="n">
        <v>302.02</v>
      </c>
      <c r="I7" s="6" t="n">
        <v>196.42</v>
      </c>
      <c r="J7" s="6" t="n">
        <v>49</v>
      </c>
      <c r="K7" s="6" t="n">
        <v>374</v>
      </c>
      <c r="L7" s="6" t="n">
        <v>325</v>
      </c>
      <c r="M7" s="6" t="n">
        <v>8.27</v>
      </c>
      <c r="N7" s="6" t="n">
        <v>5.38</v>
      </c>
    </row>
    <row collapsed="false" customFormat="false" customHeight="false" hidden="false" ht="12.1" outlineLevel="0" r="8">
      <c r="A8" s="33" t="n">
        <v>44328</v>
      </c>
      <c r="B8" s="16" t="s">
        <v>525</v>
      </c>
      <c r="C8" s="16" t="s">
        <v>21</v>
      </c>
      <c r="D8" s="16" t="s">
        <v>22</v>
      </c>
      <c r="E8" s="7" t="n">
        <v>10</v>
      </c>
      <c r="F8" s="16" t="s">
        <v>19</v>
      </c>
      <c r="G8" s="6" t="n">
        <v>18.7</v>
      </c>
      <c r="H8" s="6" t="n">
        <v>280.59</v>
      </c>
      <c r="I8" s="6" t="n">
        <v>196.14</v>
      </c>
      <c r="J8" s="6" t="n">
        <v>24</v>
      </c>
      <c r="K8" s="6" t="n">
        <v>187</v>
      </c>
      <c r="L8" s="6" t="n">
        <v>163</v>
      </c>
      <c r="M8" s="6" t="n">
        <v>8.31</v>
      </c>
      <c r="N8" s="6" t="n">
        <v>5.81</v>
      </c>
    </row>
    <row collapsed="false" customFormat="false" customHeight="false" hidden="false" ht="12.1" outlineLevel="0" r="9">
      <c r="A9" s="33" t="n">
        <v>44330</v>
      </c>
      <c r="B9" s="16" t="s">
        <v>525</v>
      </c>
      <c r="C9" s="16" t="s">
        <v>67</v>
      </c>
      <c r="D9" s="16" t="s">
        <v>68</v>
      </c>
      <c r="E9" s="7" t="n">
        <v>10</v>
      </c>
      <c r="F9" s="16" t="s">
        <v>19</v>
      </c>
      <c r="G9" s="6" t="n">
        <v>9.45</v>
      </c>
      <c r="H9" s="6" t="n">
        <v>175.35</v>
      </c>
      <c r="I9" s="6" t="n">
        <v>112.98</v>
      </c>
      <c r="J9" s="6" t="n">
        <v>12</v>
      </c>
      <c r="K9" s="6" t="n">
        <v>94.5</v>
      </c>
      <c r="L9" s="6" t="n">
        <v>82.5</v>
      </c>
      <c r="M9" s="6" t="n">
        <v>7.3</v>
      </c>
      <c r="N9" s="6" t="n">
        <v>4.7</v>
      </c>
    </row>
    <row collapsed="false" customFormat="false" customHeight="false" hidden="false" ht="12.1" outlineLevel="0" r="10">
      <c r="A10" s="33" t="n">
        <v>44386</v>
      </c>
      <c r="B10" s="16" t="s">
        <v>525</v>
      </c>
      <c r="C10" s="16" t="s">
        <v>30</v>
      </c>
      <c r="D10" s="16" t="s">
        <v>31</v>
      </c>
      <c r="E10" s="7" t="n">
        <v>15</v>
      </c>
      <c r="F10" s="16" t="s">
        <v>19</v>
      </c>
      <c r="G10" s="6" t="n">
        <v>12.3</v>
      </c>
      <c r="H10" s="6" t="n">
        <v>519.1</v>
      </c>
      <c r="I10" s="6" t="n">
        <v>488.11</v>
      </c>
      <c r="J10" s="6" t="n">
        <v>24</v>
      </c>
      <c r="K10" s="6" t="n">
        <v>184.5</v>
      </c>
      <c r="L10" s="6" t="n">
        <v>160.5</v>
      </c>
      <c r="M10" s="6" t="n">
        <v>2.19</v>
      </c>
      <c r="N10" s="6" t="n">
        <v>2.06</v>
      </c>
    </row>
    <row collapsed="false" customFormat="false" customHeight="false" hidden="false" ht="12.1" outlineLevel="0" r="11">
      <c r="A11" s="33" t="n">
        <v>44385</v>
      </c>
      <c r="B11" s="16" t="s">
        <v>525</v>
      </c>
      <c r="C11" s="16" t="s">
        <v>36</v>
      </c>
      <c r="D11" s="16" t="s">
        <v>37</v>
      </c>
      <c r="E11" s="7" t="n">
        <v>30</v>
      </c>
      <c r="F11" s="16" t="s">
        <v>19</v>
      </c>
      <c r="G11" s="6" t="n">
        <v>26.51</v>
      </c>
      <c r="H11" s="6" t="n">
        <v>318.2</v>
      </c>
      <c r="I11" s="6" t="n">
        <v>322.09</v>
      </c>
      <c r="J11" s="6" t="n">
        <v>96</v>
      </c>
      <c r="K11" s="6" t="n">
        <v>795.3</v>
      </c>
      <c r="L11" s="6" t="n">
        <v>699.3</v>
      </c>
      <c r="M11" s="6" t="n">
        <v>7.24</v>
      </c>
      <c r="N11" s="6" t="n">
        <v>7.33</v>
      </c>
    </row>
    <row collapsed="false" customFormat="false" customHeight="false" hidden="false" ht="12.1" outlineLevel="0" r="12">
      <c r="A12" s="33" t="n">
        <v>44481</v>
      </c>
      <c r="B12" s="16" t="s">
        <v>525</v>
      </c>
      <c r="C12" s="16" t="s">
        <v>30</v>
      </c>
      <c r="D12" s="16" t="s">
        <v>31</v>
      </c>
      <c r="E12" s="7" t="n">
        <v>15</v>
      </c>
      <c r="F12" s="16" t="s">
        <v>19</v>
      </c>
      <c r="G12" s="6" t="n">
        <v>16.52</v>
      </c>
      <c r="H12" s="6" t="n">
        <v>574.4</v>
      </c>
      <c r="I12" s="6" t="n">
        <v>488.11</v>
      </c>
      <c r="J12" s="6" t="n">
        <v>32</v>
      </c>
      <c r="K12" s="6" t="n">
        <v>247.8</v>
      </c>
      <c r="L12" s="6" t="n">
        <v>215.8</v>
      </c>
      <c r="M12" s="6" t="n">
        <v>2.95</v>
      </c>
      <c r="N12" s="6" t="n">
        <v>2.5</v>
      </c>
    </row>
    <row collapsed="false" customFormat="false" customHeight="false" hidden="false" ht="12.1" outlineLevel="0" r="13">
      <c r="A13" s="33" t="n">
        <v>44481</v>
      </c>
      <c r="B13" s="16" t="s">
        <v>525</v>
      </c>
      <c r="C13" s="16" t="s">
        <v>65</v>
      </c>
      <c r="D13" s="16" t="s">
        <v>66</v>
      </c>
      <c r="E13" s="7" t="n">
        <v>5</v>
      </c>
      <c r="F13" s="16" t="s">
        <v>19</v>
      </c>
      <c r="G13" s="6" t="n">
        <v>16.52</v>
      </c>
      <c r="H13" s="6" t="n">
        <v>526.1</v>
      </c>
      <c r="I13" s="6" t="n">
        <v>458.32</v>
      </c>
      <c r="J13" s="6" t="n">
        <v>11</v>
      </c>
      <c r="K13" s="6" t="n">
        <v>82.6</v>
      </c>
      <c r="L13" s="6" t="n">
        <v>71.6</v>
      </c>
      <c r="M13" s="6" t="n">
        <v>3.12</v>
      </c>
      <c r="N13" s="6" t="n">
        <v>2.72</v>
      </c>
    </row>
    <row collapsed="false" customFormat="false" customHeight="false" hidden="false" ht="12.1" outlineLevel="0" r="14">
      <c r="A14" s="33" t="n">
        <v>44481</v>
      </c>
      <c r="B14" s="16" t="s">
        <v>525</v>
      </c>
      <c r="C14" s="16" t="s">
        <v>36</v>
      </c>
      <c r="D14" s="16" t="s">
        <v>37</v>
      </c>
      <c r="E14" s="7" t="n">
        <v>30</v>
      </c>
      <c r="F14" s="16" t="s">
        <v>19</v>
      </c>
      <c r="G14" s="6" t="n">
        <v>10.55</v>
      </c>
      <c r="H14" s="6" t="n">
        <v>318.05</v>
      </c>
      <c r="I14" s="6" t="n">
        <v>322.09</v>
      </c>
      <c r="J14" s="6" t="n">
        <v>39</v>
      </c>
      <c r="K14" s="6" t="n">
        <v>316.5</v>
      </c>
      <c r="L14" s="6" t="n">
        <v>277.5</v>
      </c>
      <c r="M14" s="6" t="n">
        <v>2.87</v>
      </c>
      <c r="N14" s="6" t="n">
        <v>2.91</v>
      </c>
    </row>
    <row collapsed="false" customFormat="false" customHeight="false" hidden="false" ht="12.1" outlineLevel="0" r="15">
      <c r="A15" s="33" t="n">
        <v>44571</v>
      </c>
      <c r="B15" s="16" t="s">
        <v>525</v>
      </c>
      <c r="C15" s="16" t="s">
        <v>30</v>
      </c>
      <c r="D15" s="16" t="s">
        <v>31</v>
      </c>
      <c r="E15" s="7" t="n">
        <v>15</v>
      </c>
      <c r="F15" s="16" t="s">
        <v>19</v>
      </c>
      <c r="G15" s="6" t="n">
        <v>9.98</v>
      </c>
      <c r="H15" s="6" t="n">
        <v>499.8</v>
      </c>
      <c r="I15" s="6" t="n">
        <v>488.11</v>
      </c>
      <c r="J15" s="6" t="n">
        <v>19.5</v>
      </c>
      <c r="K15" s="6" t="n">
        <v>149.7</v>
      </c>
      <c r="L15" s="6" t="n">
        <v>130.2</v>
      </c>
      <c r="M15" s="6" t="n">
        <v>1.78</v>
      </c>
      <c r="N15" s="6" t="n">
        <v>1.74</v>
      </c>
    </row>
    <row collapsed="false" customFormat="false" customHeight="false" hidden="false" ht="12.1" outlineLevel="0" r="16">
      <c r="A16" s="33" t="n">
        <v>44571</v>
      </c>
      <c r="B16" s="16" t="s">
        <v>525</v>
      </c>
      <c r="C16" s="16" t="s">
        <v>65</v>
      </c>
      <c r="D16" s="16" t="s">
        <v>66</v>
      </c>
      <c r="E16" s="7" t="n">
        <v>5</v>
      </c>
      <c r="F16" s="16" t="s">
        <v>19</v>
      </c>
      <c r="G16" s="6" t="n">
        <v>9.98</v>
      </c>
      <c r="H16" s="6" t="n">
        <v>460</v>
      </c>
      <c r="I16" s="6" t="n">
        <v>458.32</v>
      </c>
      <c r="J16" s="6" t="n">
        <v>6.5</v>
      </c>
      <c r="K16" s="6" t="n">
        <v>49.9</v>
      </c>
      <c r="L16" s="6" t="n">
        <v>43.4</v>
      </c>
      <c r="M16" s="6" t="n">
        <v>1.89</v>
      </c>
      <c r="N16" s="6" t="n">
        <v>1.89</v>
      </c>
    </row>
    <row collapsed="false" customFormat="false" customHeight="false" hidden="false" ht="12.1" outlineLevel="0" r="17">
      <c r="A17" s="33" t="n">
        <v>44750</v>
      </c>
      <c r="B17" s="16" t="s">
        <v>525</v>
      </c>
      <c r="C17" s="16" t="s">
        <v>30</v>
      </c>
      <c r="D17" s="16" t="s">
        <v>31</v>
      </c>
      <c r="E17" s="7" t="n">
        <v>15</v>
      </c>
      <c r="F17" s="16" t="s">
        <v>19</v>
      </c>
      <c r="G17" s="6" t="n">
        <v>16.14</v>
      </c>
      <c r="H17" s="6" t="n">
        <v>409.9</v>
      </c>
      <c r="I17" s="6" t="n">
        <v>488.11</v>
      </c>
      <c r="J17" s="6" t="n">
        <v>31</v>
      </c>
      <c r="K17" s="6" t="n">
        <v>242.1</v>
      </c>
      <c r="L17" s="6" t="n">
        <v>211.1</v>
      </c>
      <c r="M17" s="6" t="n">
        <v>2.88</v>
      </c>
      <c r="N17" s="6" t="n">
        <v>3.43</v>
      </c>
    </row>
    <row collapsed="false" customFormat="false" customHeight="false" hidden="false" ht="12.1" outlineLevel="0" r="18">
      <c r="A18" s="33" t="n">
        <v>44750</v>
      </c>
      <c r="B18" s="16" t="s">
        <v>525</v>
      </c>
      <c r="C18" s="16" t="s">
        <v>65</v>
      </c>
      <c r="D18" s="16" t="s">
        <v>66</v>
      </c>
      <c r="E18" s="7" t="n">
        <v>10</v>
      </c>
      <c r="F18" s="16" t="s">
        <v>19</v>
      </c>
      <c r="G18" s="6" t="n">
        <v>16.14</v>
      </c>
      <c r="H18" s="6" t="n">
        <v>361.9</v>
      </c>
      <c r="I18" s="6" t="n">
        <v>408.78</v>
      </c>
      <c r="J18" s="6" t="n">
        <v>21</v>
      </c>
      <c r="K18" s="6" t="n">
        <v>161.4</v>
      </c>
      <c r="L18" s="6" t="n">
        <v>140.4</v>
      </c>
      <c r="M18" s="6" t="n">
        <v>3.43</v>
      </c>
      <c r="N18" s="6" t="n">
        <v>3.88</v>
      </c>
    </row>
    <row collapsed="false" customFormat="false" customHeight="false" hidden="false" ht="12.1" outlineLevel="0" r="19">
      <c r="A19" s="33" t="n">
        <v>44754</v>
      </c>
      <c r="B19" s="16" t="s">
        <v>525</v>
      </c>
      <c r="C19" s="16" t="s">
        <v>36</v>
      </c>
      <c r="D19" s="16" t="s">
        <v>37</v>
      </c>
      <c r="E19" s="7" t="n">
        <v>40</v>
      </c>
      <c r="F19" s="16" t="s">
        <v>19</v>
      </c>
      <c r="G19" s="6" t="n">
        <v>33.85</v>
      </c>
      <c r="H19" s="6" t="n">
        <v>236.85</v>
      </c>
      <c r="I19" s="6" t="n">
        <v>300.86</v>
      </c>
      <c r="J19" s="6" t="n">
        <v>168</v>
      </c>
      <c r="K19" s="6" t="n">
        <v>1354</v>
      </c>
      <c r="L19" s="6" t="n">
        <v>1186</v>
      </c>
      <c r="M19" s="6" t="n">
        <v>9.86</v>
      </c>
      <c r="N19" s="6" t="n">
        <v>12.52</v>
      </c>
    </row>
    <row collapsed="false" customFormat="false" customHeight="false" hidden="false" ht="12.1" outlineLevel="0" r="20">
      <c r="A20" s="33" t="n">
        <v>44845</v>
      </c>
      <c r="B20" s="16" t="s">
        <v>525</v>
      </c>
      <c r="C20" s="16" t="s">
        <v>30</v>
      </c>
      <c r="D20" s="16" t="s">
        <v>31</v>
      </c>
      <c r="E20" s="7" t="n">
        <v>17</v>
      </c>
      <c r="F20" s="16" t="s">
        <v>19</v>
      </c>
      <c r="G20" s="6" t="n">
        <v>32.71</v>
      </c>
      <c r="H20" s="6" t="n">
        <v>353</v>
      </c>
      <c r="I20" s="6" t="n">
        <v>479.99</v>
      </c>
      <c r="J20" s="6" t="n">
        <v>72</v>
      </c>
      <c r="K20" s="6" t="n">
        <v>556.07</v>
      </c>
      <c r="L20" s="6" t="n">
        <v>484.07</v>
      </c>
      <c r="M20" s="6" t="n">
        <v>5.93</v>
      </c>
      <c r="N20" s="6" t="n">
        <v>8.07</v>
      </c>
    </row>
    <row collapsed="false" customFormat="false" customHeight="false" hidden="false" ht="12.1" outlineLevel="0" r="21">
      <c r="A21" s="33" t="n">
        <v>44845</v>
      </c>
      <c r="B21" s="16" t="s">
        <v>525</v>
      </c>
      <c r="C21" s="16" t="s">
        <v>65</v>
      </c>
      <c r="D21" s="16" t="s">
        <v>66</v>
      </c>
      <c r="E21" s="7" t="n">
        <v>10</v>
      </c>
      <c r="F21" s="16" t="s">
        <v>19</v>
      </c>
      <c r="G21" s="6" t="n">
        <v>32.71</v>
      </c>
      <c r="H21" s="6" t="n">
        <v>339.4</v>
      </c>
      <c r="I21" s="6" t="n">
        <v>408.78</v>
      </c>
      <c r="J21" s="6" t="n">
        <v>43</v>
      </c>
      <c r="K21" s="6" t="n">
        <v>327.1</v>
      </c>
      <c r="L21" s="6" t="n">
        <v>284.1</v>
      </c>
      <c r="M21" s="6" t="n">
        <v>6.95</v>
      </c>
      <c r="N21" s="6" t="n">
        <v>8.37</v>
      </c>
    </row>
    <row collapsed="false" customFormat="false" customHeight="false" hidden="false" ht="12.1" outlineLevel="0" r="22">
      <c r="A22" s="33" t="n">
        <v>44936</v>
      </c>
      <c r="B22" s="16" t="s">
        <v>525</v>
      </c>
      <c r="C22" s="16" t="s">
        <v>30</v>
      </c>
      <c r="D22" s="16" t="s">
        <v>31</v>
      </c>
      <c r="E22" s="7" t="n">
        <v>19</v>
      </c>
      <c r="F22" s="16" t="s">
        <v>19</v>
      </c>
      <c r="G22" s="6" t="n">
        <v>6.86</v>
      </c>
      <c r="H22" s="6" t="n">
        <v>345.7</v>
      </c>
      <c r="I22" s="6" t="n">
        <v>467.13</v>
      </c>
      <c r="J22" s="6" t="n">
        <v>17</v>
      </c>
      <c r="K22" s="6" t="n">
        <v>130.34</v>
      </c>
      <c r="L22" s="6" t="n">
        <v>113.34</v>
      </c>
      <c r="M22" s="6" t="n">
        <v>1.28</v>
      </c>
      <c r="N22" s="6" t="n">
        <v>1.73</v>
      </c>
    </row>
    <row collapsed="false" customFormat="false" customHeight="false" hidden="false" ht="12.1" outlineLevel="0" r="23">
      <c r="A23" s="33" t="n">
        <v>44936</v>
      </c>
      <c r="B23" s="16" t="s">
        <v>525</v>
      </c>
      <c r="C23" s="16" t="s">
        <v>65</v>
      </c>
      <c r="D23" s="16" t="s">
        <v>66</v>
      </c>
      <c r="E23" s="7" t="n">
        <v>10</v>
      </c>
      <c r="F23" s="16" t="s">
        <v>19</v>
      </c>
      <c r="G23" s="6" t="n">
        <v>6.86</v>
      </c>
      <c r="H23" s="6" t="n">
        <v>336.7</v>
      </c>
      <c r="I23" s="6" t="n">
        <v>408.78</v>
      </c>
      <c r="J23" s="6" t="n">
        <v>9</v>
      </c>
      <c r="K23" s="6" t="n">
        <v>68.6</v>
      </c>
      <c r="L23" s="6" t="n">
        <v>59.6</v>
      </c>
      <c r="M23" s="6" t="n">
        <v>1.46</v>
      </c>
      <c r="N23" s="6" t="n">
        <v>1.77</v>
      </c>
    </row>
    <row collapsed="false" customFormat="false" customHeight="false" hidden="false" ht="12.1" outlineLevel="0" r="24">
      <c r="A24" s="33" t="n">
        <v>45057</v>
      </c>
      <c r="B24" s="16" t="s">
        <v>525</v>
      </c>
      <c r="C24" s="16" t="s">
        <v>45</v>
      </c>
      <c r="D24" s="16" t="s">
        <v>46</v>
      </c>
      <c r="E24" s="7" t="n">
        <v>20</v>
      </c>
      <c r="F24" s="16" t="s">
        <v>19</v>
      </c>
      <c r="G24" s="6" t="n">
        <v>25</v>
      </c>
      <c r="H24" s="6" t="n">
        <v>229.32</v>
      </c>
      <c r="I24" s="6" t="n">
        <v>196.42</v>
      </c>
      <c r="J24" s="6" t="n">
        <v>65</v>
      </c>
      <c r="K24" s="6" t="n">
        <v>500</v>
      </c>
      <c r="L24" s="6" t="n">
        <v>435</v>
      </c>
      <c r="M24" s="6" t="n">
        <v>11.07</v>
      </c>
      <c r="N24" s="6" t="n">
        <v>9.48</v>
      </c>
    </row>
    <row collapsed="false" customFormat="false" customHeight="false" hidden="false" ht="12.1" outlineLevel="0" r="25">
      <c r="A25" s="33" t="n">
        <v>45057</v>
      </c>
      <c r="B25" s="16" t="s">
        <v>525</v>
      </c>
      <c r="C25" s="16" t="s">
        <v>21</v>
      </c>
      <c r="D25" s="16" t="s">
        <v>22</v>
      </c>
      <c r="E25" s="7" t="n">
        <v>110</v>
      </c>
      <c r="F25" s="16" t="s">
        <v>19</v>
      </c>
      <c r="G25" s="6" t="n">
        <v>25</v>
      </c>
      <c r="H25" s="6" t="n">
        <v>226.55</v>
      </c>
      <c r="I25" s="6" t="n">
        <v>173.81</v>
      </c>
      <c r="J25" s="6" t="n">
        <v>355</v>
      </c>
      <c r="K25" s="6" t="n">
        <v>2750</v>
      </c>
      <c r="L25" s="6" t="n">
        <v>2395</v>
      </c>
      <c r="M25" s="6" t="n">
        <v>12.53</v>
      </c>
      <c r="N25" s="6" t="n">
        <v>9.61</v>
      </c>
    </row>
    <row collapsed="false" customFormat="false" customHeight="false" hidden="false" ht="12.1" outlineLevel="0" r="26">
      <c r="A26" s="33" t="n">
        <v>45093</v>
      </c>
      <c r="B26" s="16" t="s">
        <v>525</v>
      </c>
      <c r="C26" s="16" t="s">
        <v>67</v>
      </c>
      <c r="D26" s="16" t="s">
        <v>68</v>
      </c>
      <c r="E26" s="7" t="n">
        <v>20</v>
      </c>
      <c r="F26" s="16" t="s">
        <v>19</v>
      </c>
      <c r="G26" s="6" t="n">
        <v>4.84</v>
      </c>
      <c r="H26" s="6" t="n">
        <v>124.06</v>
      </c>
      <c r="I26" s="6" t="n">
        <v>100.32</v>
      </c>
      <c r="J26" s="6" t="n">
        <v>13</v>
      </c>
      <c r="K26" s="6" t="n">
        <v>96.8</v>
      </c>
      <c r="L26" s="6" t="n">
        <v>83.8</v>
      </c>
      <c r="M26" s="6" t="n">
        <v>4.18</v>
      </c>
      <c r="N26" s="6" t="n">
        <v>3.38</v>
      </c>
    </row>
    <row collapsed="false" customFormat="false" customHeight="false" hidden="false" ht="12.1" outlineLevel="0" r="27">
      <c r="A27" s="33" t="n">
        <v>45106</v>
      </c>
      <c r="B27" s="16" t="s">
        <v>525</v>
      </c>
      <c r="C27" s="16" t="s">
        <v>36</v>
      </c>
      <c r="D27" s="16" t="s">
        <v>37</v>
      </c>
      <c r="E27" s="7" t="n">
        <v>70</v>
      </c>
      <c r="F27" s="16" t="s">
        <v>19</v>
      </c>
      <c r="G27" s="6" t="n">
        <v>34.29</v>
      </c>
      <c r="H27" s="6" t="n">
        <v>303.5</v>
      </c>
      <c r="I27" s="6" t="n">
        <v>272.02</v>
      </c>
      <c r="J27" s="6" t="n">
        <v>291</v>
      </c>
      <c r="K27" s="6" t="n">
        <v>2400.3</v>
      </c>
      <c r="L27" s="6" t="n">
        <v>2109.3</v>
      </c>
      <c r="M27" s="6" t="n">
        <v>11.08</v>
      </c>
      <c r="N27" s="6" t="n">
        <v>9.93</v>
      </c>
    </row>
    <row collapsed="false" customFormat="false" customHeight="false" hidden="false" ht="12.1" outlineLevel="0" r="28">
      <c r="A28" s="33" t="n">
        <v>45118</v>
      </c>
      <c r="B28" s="16" t="s">
        <v>525</v>
      </c>
      <c r="C28" s="16" t="s">
        <v>30</v>
      </c>
      <c r="D28" s="16" t="s">
        <v>31</v>
      </c>
      <c r="E28" s="7" t="n">
        <v>19</v>
      </c>
      <c r="F28" s="16" t="s">
        <v>19</v>
      </c>
      <c r="G28" s="6" t="n">
        <v>27.71</v>
      </c>
      <c r="H28" s="6" t="n">
        <v>490.7</v>
      </c>
      <c r="I28" s="6" t="n">
        <v>467.13</v>
      </c>
      <c r="J28" s="6" t="n">
        <v>68</v>
      </c>
      <c r="K28" s="6" t="n">
        <v>526.49</v>
      </c>
      <c r="L28" s="6" t="n">
        <v>458.49</v>
      </c>
      <c r="M28" s="6" t="n">
        <v>5.17</v>
      </c>
      <c r="N28" s="6" t="n">
        <v>4.92</v>
      </c>
    </row>
    <row collapsed="false" customFormat="false" customHeight="false" hidden="false" ht="12.1" outlineLevel="0" r="29">
      <c r="A29" s="33" t="n">
        <v>45118</v>
      </c>
      <c r="B29" s="16" t="s">
        <v>525</v>
      </c>
      <c r="C29" s="16" t="s">
        <v>65</v>
      </c>
      <c r="D29" s="16" t="s">
        <v>66</v>
      </c>
      <c r="E29" s="7" t="n">
        <v>10</v>
      </c>
      <c r="F29" s="16" t="s">
        <v>19</v>
      </c>
      <c r="G29" s="6" t="n">
        <v>27.71</v>
      </c>
      <c r="H29" s="6" t="n">
        <v>487.6</v>
      </c>
      <c r="I29" s="6" t="n">
        <v>408.78</v>
      </c>
      <c r="J29" s="6" t="n">
        <v>36</v>
      </c>
      <c r="K29" s="6" t="n">
        <v>277.1</v>
      </c>
      <c r="L29" s="6" t="n">
        <v>241.1</v>
      </c>
      <c r="M29" s="6" t="n">
        <v>5.9</v>
      </c>
      <c r="N29" s="6" t="n">
        <v>4.94</v>
      </c>
    </row>
    <row collapsed="false" customFormat="false" customHeight="false" hidden="false" ht="12.1" outlineLevel="0" r="30">
      <c r="A30" s="33" t="n">
        <v>45210</v>
      </c>
      <c r="B30" s="16" t="s">
        <v>525</v>
      </c>
      <c r="C30" s="16" t="s">
        <v>30</v>
      </c>
      <c r="D30" s="16" t="s">
        <v>31</v>
      </c>
      <c r="E30" s="7" t="n">
        <v>27</v>
      </c>
      <c r="F30" s="16" t="s">
        <v>19</v>
      </c>
      <c r="G30" s="6" t="n">
        <v>27.54</v>
      </c>
      <c r="H30" s="6" t="n">
        <v>618.8</v>
      </c>
      <c r="I30" s="6" t="n">
        <v>476.04</v>
      </c>
      <c r="J30" s="6" t="n">
        <v>97</v>
      </c>
      <c r="K30" s="6" t="n">
        <v>743.58</v>
      </c>
      <c r="L30" s="6" t="n">
        <v>646.58</v>
      </c>
      <c r="M30" s="6" t="n">
        <v>5.03</v>
      </c>
      <c r="N30" s="6" t="n">
        <v>3.87</v>
      </c>
    </row>
    <row collapsed="false" customFormat="false" customHeight="false" hidden="false" ht="12.1" outlineLevel="0" r="31">
      <c r="A31" s="33" t="n">
        <v>45210</v>
      </c>
      <c r="B31" s="16" t="s">
        <v>525</v>
      </c>
      <c r="C31" s="16" t="s">
        <v>65</v>
      </c>
      <c r="D31" s="16" t="s">
        <v>66</v>
      </c>
      <c r="E31" s="7" t="n">
        <v>10</v>
      </c>
      <c r="F31" s="16" t="s">
        <v>19</v>
      </c>
      <c r="G31" s="6" t="n">
        <v>27.54</v>
      </c>
      <c r="H31" s="6" t="n">
        <v>618.7</v>
      </c>
      <c r="I31" s="6" t="n">
        <v>408.78</v>
      </c>
      <c r="J31" s="6" t="n">
        <v>36</v>
      </c>
      <c r="K31" s="6" t="n">
        <v>275.4</v>
      </c>
      <c r="L31" s="6" t="n">
        <v>239.4</v>
      </c>
      <c r="M31" s="6" t="n">
        <v>5.86</v>
      </c>
      <c r="N31" s="6" t="n">
        <v>3.87</v>
      </c>
    </row>
    <row collapsed="false" customFormat="false" customHeight="false" hidden="false" ht="12.1" outlineLevel="0" r="32">
      <c r="A32" s="33" t="n">
        <v>45300</v>
      </c>
      <c r="B32" s="16" t="s">
        <v>525</v>
      </c>
      <c r="C32" s="16" t="s">
        <v>30</v>
      </c>
      <c r="D32" s="16" t="s">
        <v>31</v>
      </c>
      <c r="E32" s="7" t="n">
        <v>27</v>
      </c>
      <c r="F32" s="16" t="s">
        <v>19</v>
      </c>
      <c r="G32" s="6" t="n">
        <v>35.17</v>
      </c>
      <c r="H32" s="6" t="n">
        <v>686.7</v>
      </c>
      <c r="I32" s="6" t="n">
        <v>476.04</v>
      </c>
      <c r="J32" s="6" t="n">
        <v>123</v>
      </c>
      <c r="K32" s="6" t="n">
        <v>949.59</v>
      </c>
      <c r="L32" s="6" t="n">
        <v>826.59</v>
      </c>
      <c r="M32" s="6" t="n">
        <v>6.43</v>
      </c>
      <c r="N32" s="6" t="n">
        <v>4.46</v>
      </c>
    </row>
    <row collapsed="false" customFormat="false" customHeight="false" hidden="false" ht="12.1" outlineLevel="0" r="33">
      <c r="A33" s="33" t="n">
        <v>45300</v>
      </c>
      <c r="B33" s="16" t="s">
        <v>525</v>
      </c>
      <c r="C33" s="16" t="s">
        <v>65</v>
      </c>
      <c r="D33" s="16" t="s">
        <v>66</v>
      </c>
      <c r="E33" s="7" t="n">
        <v>10</v>
      </c>
      <c r="F33" s="16" t="s">
        <v>19</v>
      </c>
      <c r="G33" s="6" t="n">
        <v>35.17</v>
      </c>
      <c r="H33" s="6" t="n">
        <v>686.5</v>
      </c>
      <c r="I33" s="6" t="n">
        <v>408.78</v>
      </c>
      <c r="J33" s="6" t="n">
        <v>46</v>
      </c>
      <c r="K33" s="6" t="n">
        <v>351.7</v>
      </c>
      <c r="L33" s="6" t="n">
        <v>305.7</v>
      </c>
      <c r="M33" s="6" t="n">
        <v>7.48</v>
      </c>
      <c r="N33" s="6" t="n">
        <v>4.45</v>
      </c>
    </row>
    <row collapsed="false" customFormat="false" customHeight="false" hidden="false" ht="12.1" outlineLevel="0" r="34">
      <c r="A34" s="33" t="n">
        <v>45419</v>
      </c>
      <c r="B34" s="16" t="s">
        <v>525</v>
      </c>
      <c r="C34" s="16" t="s">
        <v>16</v>
      </c>
      <c r="D34" s="16" t="s">
        <v>18</v>
      </c>
      <c r="E34" s="7" t="n">
        <v>1</v>
      </c>
      <c r="F34" s="16" t="s">
        <v>19</v>
      </c>
      <c r="G34" s="6" t="n">
        <v>498</v>
      </c>
      <c r="H34" s="6" t="n">
        <v>7722.5</v>
      </c>
      <c r="I34" s="6" t="n">
        <v>7833.88</v>
      </c>
      <c r="J34" s="6" t="n">
        <v>65</v>
      </c>
      <c r="K34" s="6" t="n">
        <v>498</v>
      </c>
      <c r="L34" s="6" t="n">
        <v>433</v>
      </c>
      <c r="M34" s="6" t="n">
        <v>5.53</v>
      </c>
      <c r="N34" s="6" t="n">
        <v>5.61</v>
      </c>
    </row>
    <row collapsed="false" customFormat="false" customHeight="false" hidden="false" ht="12.1" outlineLevel="0" r="35">
      <c r="A35" s="33" t="n">
        <v>45439</v>
      </c>
      <c r="B35" s="16" t="s">
        <v>525</v>
      </c>
      <c r="C35" s="16" t="s">
        <v>83</v>
      </c>
      <c r="D35" s="16" t="s">
        <v>84</v>
      </c>
      <c r="E35" s="7" t="n">
        <v>30</v>
      </c>
      <c r="F35" s="16" t="s">
        <v>19</v>
      </c>
      <c r="G35" s="6" t="n">
        <v>25.43</v>
      </c>
      <c r="H35" s="6" t="n">
        <v>219.22</v>
      </c>
      <c r="I35" s="6" t="n">
        <v>111.98</v>
      </c>
      <c r="J35" s="6" t="n">
        <v>99</v>
      </c>
      <c r="K35" s="6" t="n">
        <v>762.9</v>
      </c>
      <c r="L35" s="6" t="n">
        <v>663.9</v>
      </c>
      <c r="M35" s="6" t="n">
        <v>19.76</v>
      </c>
      <c r="N35" s="6" t="n">
        <v>10.09</v>
      </c>
    </row>
    <row collapsed="false" customFormat="false" customHeight="false" hidden="false" ht="12.1" outlineLevel="0" r="36">
      <c r="A36" s="33" t="n">
        <v>45457</v>
      </c>
      <c r="B36" s="16" t="s">
        <v>525</v>
      </c>
      <c r="C36" s="16" t="s">
        <v>67</v>
      </c>
      <c r="D36" s="16" t="s">
        <v>68</v>
      </c>
      <c r="E36" s="7" t="n">
        <v>20</v>
      </c>
      <c r="F36" s="16" t="s">
        <v>19</v>
      </c>
      <c r="G36" s="6" t="n">
        <v>17.35</v>
      </c>
      <c r="H36" s="6" t="n">
        <v>240.1</v>
      </c>
      <c r="I36" s="6" t="n">
        <v>100.32</v>
      </c>
      <c r="J36" s="6" t="n">
        <v>45</v>
      </c>
      <c r="K36" s="6" t="n">
        <v>347</v>
      </c>
      <c r="L36" s="6" t="n">
        <v>302</v>
      </c>
      <c r="M36" s="6" t="n">
        <v>15.05</v>
      </c>
      <c r="N36" s="6" t="n">
        <v>6.29</v>
      </c>
    </row>
    <row collapsed="false" customFormat="false" customHeight="false" hidden="false" ht="12.1" outlineLevel="0" r="37">
      <c r="A37" s="33" t="n">
        <v>45482</v>
      </c>
      <c r="B37" s="16" t="s">
        <v>525</v>
      </c>
      <c r="C37" s="16" t="s">
        <v>30</v>
      </c>
      <c r="D37" s="16" t="s">
        <v>31</v>
      </c>
      <c r="E37" s="7" t="n">
        <v>28</v>
      </c>
      <c r="F37" s="16" t="s">
        <v>19</v>
      </c>
      <c r="G37" s="6" t="n">
        <v>25.17</v>
      </c>
      <c r="H37" s="6" t="n">
        <v>660.5</v>
      </c>
      <c r="I37" s="6" t="n">
        <v>485.85</v>
      </c>
      <c r="J37" s="6" t="n">
        <v>92</v>
      </c>
      <c r="K37" s="6" t="n">
        <v>704.76</v>
      </c>
      <c r="L37" s="6" t="n">
        <v>612.76</v>
      </c>
      <c r="M37" s="6" t="n">
        <v>4.5</v>
      </c>
      <c r="N37" s="6" t="n">
        <v>3.31</v>
      </c>
    </row>
    <row collapsed="false" customFormat="false" customHeight="false" hidden="false" ht="12.1" outlineLevel="0" r="38">
      <c r="A38" s="33" t="n">
        <v>45482</v>
      </c>
      <c r="B38" s="16" t="s">
        <v>525</v>
      </c>
      <c r="C38" s="16" t="s">
        <v>65</v>
      </c>
      <c r="D38" s="16" t="s">
        <v>66</v>
      </c>
      <c r="E38" s="7" t="n">
        <v>10</v>
      </c>
      <c r="F38" s="16" t="s">
        <v>19</v>
      </c>
      <c r="G38" s="6" t="n">
        <v>25.17</v>
      </c>
      <c r="H38" s="6" t="n">
        <v>639.1</v>
      </c>
      <c r="I38" s="6" t="n">
        <v>408.78</v>
      </c>
      <c r="J38" s="6" t="n">
        <v>33</v>
      </c>
      <c r="K38" s="6" t="n">
        <v>251.7</v>
      </c>
      <c r="L38" s="6" t="n">
        <v>218.7</v>
      </c>
      <c r="M38" s="6" t="n">
        <v>5.35</v>
      </c>
      <c r="N38" s="6" t="n">
        <v>3.42</v>
      </c>
    </row>
    <row collapsed="false" customFormat="false" customHeight="false" hidden="false" ht="12.1" outlineLevel="0" r="39">
      <c r="A39" s="33" t="n">
        <v>45482</v>
      </c>
      <c r="B39" s="16" t="s">
        <v>525</v>
      </c>
      <c r="C39" s="16" t="s">
        <v>59</v>
      </c>
      <c r="D39" s="16" t="s">
        <v>60</v>
      </c>
      <c r="E39" s="7" t="n">
        <v>3</v>
      </c>
      <c r="F39" s="16" t="s">
        <v>19</v>
      </c>
      <c r="G39" s="6" t="n">
        <v>29.01</v>
      </c>
      <c r="H39" s="6" t="n">
        <v>524.6</v>
      </c>
      <c r="I39" s="6" t="n">
        <v>581.05</v>
      </c>
      <c r="J39" s="6" t="n">
        <v>11</v>
      </c>
      <c r="K39" s="6" t="n">
        <v>87.03</v>
      </c>
      <c r="L39" s="6" t="n">
        <v>76.03</v>
      </c>
      <c r="M39" s="6" t="n">
        <v>4.36</v>
      </c>
      <c r="N39" s="6" t="n">
        <v>4.83</v>
      </c>
    </row>
    <row collapsed="false" customFormat="false" customHeight="false" hidden="false" ht="12.1" outlineLevel="0" r="40">
      <c r="A40" s="33" t="n">
        <v>45484</v>
      </c>
      <c r="B40" s="16" t="s">
        <v>525</v>
      </c>
      <c r="C40" s="16" t="s">
        <v>21</v>
      </c>
      <c r="D40" s="16" t="s">
        <v>22</v>
      </c>
      <c r="E40" s="7" t="n">
        <v>110</v>
      </c>
      <c r="F40" s="16" t="s">
        <v>19</v>
      </c>
      <c r="G40" s="6" t="n">
        <v>33.3</v>
      </c>
      <c r="H40" s="6" t="n">
        <v>296</v>
      </c>
      <c r="I40" s="6" t="n">
        <v>173.81</v>
      </c>
      <c r="J40" s="6" t="n">
        <v>475</v>
      </c>
      <c r="K40" s="6" t="n">
        <v>3663</v>
      </c>
      <c r="L40" s="6" t="n">
        <v>3188</v>
      </c>
      <c r="M40" s="6" t="n">
        <v>16.67</v>
      </c>
      <c r="N40" s="6" t="n">
        <v>9.79</v>
      </c>
    </row>
    <row collapsed="false" customFormat="false" customHeight="false" hidden="false" ht="12.1" outlineLevel="0" r="41">
      <c r="A41" s="33" t="n">
        <v>45484</v>
      </c>
      <c r="B41" s="16" t="s">
        <v>525</v>
      </c>
      <c r="C41" s="16" t="s">
        <v>45</v>
      </c>
      <c r="D41" s="16" t="s">
        <v>46</v>
      </c>
      <c r="E41" s="7" t="n">
        <v>20</v>
      </c>
      <c r="F41" s="16" t="s">
        <v>19</v>
      </c>
      <c r="G41" s="6" t="n">
        <v>33.3</v>
      </c>
      <c r="H41" s="6" t="n">
        <v>295.87</v>
      </c>
      <c r="I41" s="6" t="n">
        <v>196.42</v>
      </c>
      <c r="J41" s="6" t="n">
        <v>87</v>
      </c>
      <c r="K41" s="6" t="n">
        <v>666</v>
      </c>
      <c r="L41" s="6" t="n">
        <v>579</v>
      </c>
      <c r="M41" s="6" t="n">
        <v>14.74</v>
      </c>
      <c r="N41" s="6" t="n">
        <v>9.78</v>
      </c>
    </row>
    <row collapsed="false" customFormat="false" customHeight="false" hidden="false" ht="12.1" outlineLevel="0" r="42">
      <c r="A42" s="33" t="n">
        <v>45489</v>
      </c>
      <c r="B42" s="16" t="s">
        <v>525</v>
      </c>
      <c r="C42" s="16" t="s">
        <v>36</v>
      </c>
      <c r="D42" s="16" t="s">
        <v>37</v>
      </c>
      <c r="E42" s="7" t="n">
        <v>70</v>
      </c>
      <c r="F42" s="16" t="s">
        <v>19</v>
      </c>
      <c r="G42" s="6" t="n">
        <v>35</v>
      </c>
      <c r="H42" s="6" t="n">
        <v>220.85</v>
      </c>
      <c r="I42" s="6" t="n">
        <v>272.02</v>
      </c>
      <c r="J42" s="6" t="n">
        <v>299</v>
      </c>
      <c r="K42" s="6" t="n">
        <v>2450</v>
      </c>
      <c r="L42" s="6" t="n">
        <v>2151</v>
      </c>
      <c r="M42" s="6" t="n">
        <v>11.3</v>
      </c>
      <c r="N42" s="6" t="n">
        <v>13.91</v>
      </c>
    </row>
    <row collapsed="false" customFormat="false" customHeight="false" hidden="false" ht="12.1" outlineLevel="0" r="43">
      <c r="A43" s="33" t="n">
        <v>45573</v>
      </c>
      <c r="B43" s="16" t="s">
        <v>525</v>
      </c>
      <c r="C43" s="16" t="s">
        <v>30</v>
      </c>
      <c r="D43" s="16" t="s">
        <v>31</v>
      </c>
      <c r="E43" s="7" t="n">
        <v>28</v>
      </c>
      <c r="F43" s="16" t="s">
        <v>19</v>
      </c>
      <c r="G43" s="6" t="n">
        <v>38.2</v>
      </c>
      <c r="H43" s="6" t="n">
        <v>622.6</v>
      </c>
      <c r="I43" s="6" t="n">
        <v>485.85</v>
      </c>
      <c r="J43" s="6" t="n">
        <v>139</v>
      </c>
      <c r="K43" s="6" t="n">
        <v>1069.6</v>
      </c>
      <c r="L43" s="6" t="n">
        <v>930.6</v>
      </c>
      <c r="M43" s="6" t="n">
        <v>6.84</v>
      </c>
      <c r="N43" s="6" t="n">
        <v>5.34</v>
      </c>
    </row>
    <row collapsed="false" customFormat="false" customHeight="false" hidden="false" ht="12.1" outlineLevel="0" r="44">
      <c r="A44" s="33" t="n">
        <v>45573</v>
      </c>
      <c r="B44" s="16" t="s">
        <v>525</v>
      </c>
      <c r="C44" s="16" t="s">
        <v>65</v>
      </c>
      <c r="D44" s="16" t="s">
        <v>66</v>
      </c>
      <c r="E44" s="7" t="n">
        <v>10</v>
      </c>
      <c r="F44" s="16" t="s">
        <v>19</v>
      </c>
      <c r="G44" s="6" t="n">
        <v>38.2</v>
      </c>
      <c r="H44" s="6" t="n">
        <v>621.1</v>
      </c>
      <c r="I44" s="6" t="n">
        <v>408.78</v>
      </c>
      <c r="J44" s="6" t="n">
        <v>50</v>
      </c>
      <c r="K44" s="6" t="n">
        <v>382</v>
      </c>
      <c r="L44" s="6" t="n">
        <v>332</v>
      </c>
      <c r="M44" s="6" t="n">
        <v>8.12</v>
      </c>
      <c r="N44" s="6" t="n">
        <v>5.35</v>
      </c>
    </row>
    <row collapsed="false" customFormat="false" customHeight="false" hidden="false" ht="12.1" outlineLevel="0" r="45">
      <c r="A45" s="33" t="n">
        <v>45576</v>
      </c>
      <c r="B45" s="16" t="s">
        <v>525</v>
      </c>
      <c r="C45" s="16" t="s">
        <v>42</v>
      </c>
      <c r="D45" s="16" t="s">
        <v>43</v>
      </c>
      <c r="E45" s="7" t="n">
        <v>4</v>
      </c>
      <c r="F45" s="16" t="s">
        <v>19</v>
      </c>
      <c r="G45" s="6" t="n">
        <v>35.5</v>
      </c>
      <c r="H45" s="6" t="n">
        <v>957.8</v>
      </c>
      <c r="I45" s="6" t="n">
        <v>1066.34</v>
      </c>
      <c r="J45" s="6" t="n">
        <v>18</v>
      </c>
      <c r="K45" s="6" t="n">
        <v>142</v>
      </c>
      <c r="L45" s="6" t="n">
        <v>124</v>
      </c>
      <c r="M45" s="6" t="n">
        <v>2.91</v>
      </c>
      <c r="N45" s="6" t="n">
        <v>3.24</v>
      </c>
    </row>
    <row collapsed="false" customFormat="false" customHeight="false" hidden="false" ht="12.1" outlineLevel="0" r="46">
      <c r="A46" s="33" t="n">
        <v>45584</v>
      </c>
      <c r="B46" s="16" t="s">
        <v>525</v>
      </c>
      <c r="C46" s="16" t="s">
        <v>95</v>
      </c>
      <c r="D46" s="16" t="s">
        <v>96</v>
      </c>
      <c r="E46" s="7" t="n">
        <v>30</v>
      </c>
      <c r="F46" s="16" t="s">
        <v>19</v>
      </c>
      <c r="G46" s="6" t="n">
        <v>2.49</v>
      </c>
      <c r="H46" s="6" t="n">
        <v>52.2</v>
      </c>
      <c r="I46" s="6" t="n">
        <v>67.75</v>
      </c>
      <c r="J46" s="6" t="n">
        <v>10</v>
      </c>
      <c r="K46" s="6" t="n">
        <v>74.7</v>
      </c>
      <c r="L46" s="6" t="n">
        <v>64.7</v>
      </c>
      <c r="M46" s="6" t="n">
        <v>3.18</v>
      </c>
      <c r="N46" s="6" t="n">
        <v>4.13</v>
      </c>
    </row>
    <row collapsed="false" customFormat="false" customHeight="false" hidden="false" ht="12.1" outlineLevel="0" r="47">
      <c r="A47" s="33" t="n">
        <v>45621</v>
      </c>
      <c r="B47" s="16" t="s">
        <v>525</v>
      </c>
      <c r="C47" s="16" t="s">
        <v>27</v>
      </c>
      <c r="D47" s="16" t="s">
        <v>28</v>
      </c>
      <c r="E47" s="7" t="n">
        <v>1</v>
      </c>
      <c r="F47" s="16" t="s">
        <v>19</v>
      </c>
      <c r="G47" s="6" t="n">
        <v>92.5</v>
      </c>
      <c r="H47" s="6" t="n">
        <v>2339.6</v>
      </c>
      <c r="I47" s="6" t="n">
        <v>2577.82</v>
      </c>
      <c r="J47" s="6" t="n">
        <v>12</v>
      </c>
      <c r="K47" s="6" t="n">
        <v>92.5</v>
      </c>
      <c r="L47" s="6" t="n">
        <v>80.5</v>
      </c>
      <c r="M47" s="6" t="n">
        <v>3.12</v>
      </c>
      <c r="N47" s="6" t="n">
        <v>3.44</v>
      </c>
    </row>
    <row collapsed="false" customFormat="false" customHeight="false" hidden="false" ht="12.1" outlineLevel="0" r="48">
      <c r="A48" s="33" t="n">
        <v>45643</v>
      </c>
      <c r="B48" s="16" t="s">
        <v>525</v>
      </c>
      <c r="C48" s="16" t="s">
        <v>16</v>
      </c>
      <c r="D48" s="16" t="s">
        <v>18</v>
      </c>
      <c r="E48" s="7" t="n">
        <v>2</v>
      </c>
      <c r="F48" s="16" t="s">
        <v>19</v>
      </c>
      <c r="G48" s="6" t="n">
        <v>514</v>
      </c>
      <c r="H48" s="6" t="n">
        <v>6290.5</v>
      </c>
      <c r="I48" s="6" t="n">
        <v>7374.51</v>
      </c>
      <c r="J48" s="6" t="n">
        <v>134</v>
      </c>
      <c r="K48" s="6" t="n">
        <v>1028</v>
      </c>
      <c r="L48" s="6" t="n">
        <v>894</v>
      </c>
      <c r="M48" s="6" t="n">
        <v>6.06</v>
      </c>
      <c r="N48" s="6" t="n">
        <v>7.11</v>
      </c>
    </row>
    <row collapsed="false" customFormat="false" customHeight="false" hidden="false" ht="12.1" outlineLevel="0" r="49">
      <c r="A49" s="33" t="n">
        <v>45643</v>
      </c>
      <c r="B49" s="16" t="s">
        <v>525</v>
      </c>
      <c r="C49" s="16" t="s">
        <v>79</v>
      </c>
      <c r="D49" s="16" t="s">
        <v>80</v>
      </c>
      <c r="E49" s="7" t="n">
        <v>1</v>
      </c>
      <c r="F49" s="16" t="s">
        <v>19</v>
      </c>
      <c r="G49" s="6" t="n">
        <v>49.06</v>
      </c>
      <c r="H49" s="6" t="n">
        <v>1016.4</v>
      </c>
      <c r="I49" s="6" t="n">
        <v>1185.06</v>
      </c>
      <c r="J49" s="6" t="n">
        <v>6</v>
      </c>
      <c r="K49" s="6" t="n">
        <v>49.06</v>
      </c>
      <c r="L49" s="6" t="n">
        <v>43.06</v>
      </c>
      <c r="M49" s="6" t="n">
        <v>3.63</v>
      </c>
      <c r="N49" s="6" t="n">
        <v>4.24</v>
      </c>
    </row>
    <row collapsed="false" customFormat="false" customHeight="false" hidden="false" ht="12.1" outlineLevel="0" r="50">
      <c r="A50" s="33" t="n">
        <v>45665</v>
      </c>
      <c r="B50" s="16" t="s">
        <v>525</v>
      </c>
      <c r="C50" s="16" t="s">
        <v>30</v>
      </c>
      <c r="D50" s="16" t="s">
        <v>31</v>
      </c>
      <c r="E50" s="7" t="n">
        <v>28</v>
      </c>
      <c r="F50" s="16" t="s">
        <v>19</v>
      </c>
      <c r="G50" s="6" t="n">
        <v>17.39</v>
      </c>
      <c r="H50" s="6" t="n">
        <v>654.7</v>
      </c>
      <c r="I50" s="6" t="n">
        <v>485.85</v>
      </c>
      <c r="J50" s="6" t="n">
        <v>63</v>
      </c>
      <c r="K50" s="6" t="n">
        <v>486.92</v>
      </c>
      <c r="L50" s="6" t="n">
        <v>423.92</v>
      </c>
      <c r="M50" s="6" t="n">
        <v>3.12</v>
      </c>
      <c r="N50" s="6" t="n">
        <v>2.31</v>
      </c>
    </row>
    <row collapsed="false" customFormat="false" customHeight="false" hidden="false" ht="12.1" outlineLevel="0" r="51">
      <c r="A51" s="33" t="n">
        <v>45665</v>
      </c>
      <c r="B51" s="16" t="s">
        <v>525</v>
      </c>
      <c r="C51" s="16" t="s">
        <v>65</v>
      </c>
      <c r="D51" s="16" t="s">
        <v>66</v>
      </c>
      <c r="E51" s="7" t="n">
        <v>10</v>
      </c>
      <c r="F51" s="16" t="s">
        <v>19</v>
      </c>
      <c r="G51" s="6" t="n">
        <v>17.39</v>
      </c>
      <c r="H51" s="6" t="n">
        <v>645.5</v>
      </c>
      <c r="I51" s="6" t="n">
        <v>408.78</v>
      </c>
      <c r="J51" s="6" t="n">
        <v>23</v>
      </c>
      <c r="K51" s="6" t="n">
        <v>173.9</v>
      </c>
      <c r="L51" s="6" t="n">
        <v>150.9</v>
      </c>
      <c r="M51" s="6" t="n">
        <v>3.69</v>
      </c>
      <c r="N51" s="6" t="n">
        <v>2.34</v>
      </c>
    </row>
    <row collapsed="false" customFormat="false" customHeight="false" hidden="false" ht="12.1" outlineLevel="0" r="52">
      <c r="A52" s="33" t="n">
        <v>45667</v>
      </c>
      <c r="B52" s="16" t="s">
        <v>525</v>
      </c>
      <c r="C52" s="16" t="s">
        <v>59</v>
      </c>
      <c r="D52" s="16" t="s">
        <v>60</v>
      </c>
      <c r="E52" s="7" t="n">
        <v>6</v>
      </c>
      <c r="F52" s="16" t="s">
        <v>19</v>
      </c>
      <c r="G52" s="6" t="n">
        <v>36.47</v>
      </c>
      <c r="H52" s="6" t="n">
        <v>562.95</v>
      </c>
      <c r="I52" s="6" t="n">
        <v>546.88</v>
      </c>
      <c r="J52" s="6" t="n">
        <v>28</v>
      </c>
      <c r="K52" s="6" t="n">
        <v>218.82</v>
      </c>
      <c r="L52" s="6" t="n">
        <v>190.82</v>
      </c>
      <c r="M52" s="6" t="n">
        <v>5.82</v>
      </c>
      <c r="N52" s="6" t="n">
        <v>5.65</v>
      </c>
    </row>
    <row collapsed="false" customFormat="false" customHeight="false" hidden="false" ht="12.1" outlineLevel="0" r="53">
      <c r="A53" s="33" t="n">
        <v>45775</v>
      </c>
      <c r="B53" s="16" t="s">
        <v>525</v>
      </c>
      <c r="C53" s="16" t="s">
        <v>42</v>
      </c>
      <c r="D53" s="16" t="s">
        <v>43</v>
      </c>
      <c r="E53" s="7" t="n">
        <v>7</v>
      </c>
      <c r="F53" s="16" t="s">
        <v>19</v>
      </c>
      <c r="G53" s="6" t="n">
        <v>46.65</v>
      </c>
      <c r="H53" s="6" t="n">
        <v>1266.2</v>
      </c>
      <c r="I53" s="6" t="n">
        <v>1059.22</v>
      </c>
      <c r="J53" s="6" t="n">
        <v>42</v>
      </c>
      <c r="K53" s="6" t="n">
        <v>326.55</v>
      </c>
      <c r="L53" s="6" t="n">
        <v>284.55</v>
      </c>
      <c r="M53" s="6" t="n">
        <v>3.84</v>
      </c>
      <c r="N53" s="6" t="n">
        <v>3.21</v>
      </c>
    </row>
    <row collapsed="false" customFormat="false" customHeight="false" hidden="false" ht="12.1" outlineLevel="0" r="54">
      <c r="A54" s="33" t="n">
        <v>45775</v>
      </c>
      <c r="B54" s="16" t="s">
        <v>525</v>
      </c>
      <c r="C54" s="16" t="s">
        <v>24</v>
      </c>
      <c r="D54" s="16" t="s">
        <v>25</v>
      </c>
      <c r="E54" s="7" t="n">
        <v>1</v>
      </c>
      <c r="F54" s="16" t="s">
        <v>19</v>
      </c>
      <c r="G54" s="6" t="n">
        <v>80</v>
      </c>
      <c r="H54" s="6" t="n">
        <v>4283</v>
      </c>
      <c r="I54" s="6" t="n">
        <v>3377.02</v>
      </c>
      <c r="J54" s="6" t="n">
        <v>10</v>
      </c>
      <c r="K54" s="6" t="n">
        <v>80</v>
      </c>
      <c r="L54" s="6" t="n">
        <v>70</v>
      </c>
      <c r="M54" s="6" t="n">
        <v>2.07</v>
      </c>
      <c r="N54" s="6" t="n">
        <v>1.63</v>
      </c>
    </row>
    <row collapsed="false" customFormat="false" customHeight="false" hidden="false" ht="12.1" outlineLevel="0" r="55">
      <c r="A55" s="33" t="n">
        <v>45793</v>
      </c>
      <c r="B55" s="16" t="s">
        <v>525</v>
      </c>
      <c r="C55" s="16" t="s">
        <v>27</v>
      </c>
      <c r="D55" s="16" t="s">
        <v>28</v>
      </c>
      <c r="E55" s="7" t="n">
        <v>1</v>
      </c>
      <c r="F55" s="16" t="s">
        <v>19</v>
      </c>
      <c r="G55" s="6" t="n">
        <v>32</v>
      </c>
      <c r="H55" s="6" t="n">
        <v>3072.8</v>
      </c>
      <c r="I55" s="6" t="n">
        <v>2577.82</v>
      </c>
      <c r="J55" s="6" t="n">
        <v>4</v>
      </c>
      <c r="K55" s="6" t="n">
        <v>32</v>
      </c>
      <c r="L55" s="6" t="n">
        <v>28</v>
      </c>
      <c r="M55" s="6" t="n">
        <v>1.09</v>
      </c>
      <c r="N55" s="6" t="n">
        <v>0.91</v>
      </c>
    </row>
    <row collapsed="false" customFormat="false" customHeight="false" hidden="false" ht="12.1" outlineLevel="0" r="56">
      <c r="A56" s="33" t="n">
        <v>45810</v>
      </c>
      <c r="B56" s="16" t="s">
        <v>525</v>
      </c>
      <c r="C56" s="16" t="s">
        <v>30</v>
      </c>
      <c r="D56" s="16" t="s">
        <v>31</v>
      </c>
      <c r="E56" s="7" t="n">
        <v>28</v>
      </c>
      <c r="F56" s="16" t="s">
        <v>19</v>
      </c>
      <c r="G56" s="6" t="n">
        <v>43.11</v>
      </c>
      <c r="H56" s="6" t="n">
        <v>656.5</v>
      </c>
      <c r="I56" s="6" t="n">
        <v>485.85</v>
      </c>
      <c r="J56" s="6" t="n">
        <v>157</v>
      </c>
      <c r="K56" s="6" t="n">
        <v>1207.08</v>
      </c>
      <c r="L56" s="6" t="n">
        <v>1050.08</v>
      </c>
      <c r="M56" s="6" t="n">
        <v>7.72</v>
      </c>
      <c r="N56" s="6" t="n">
        <v>5.71</v>
      </c>
    </row>
    <row collapsed="false" customFormat="false" customHeight="false" hidden="false" ht="12.1" outlineLevel="0" r="57">
      <c r="A57" s="33" t="n">
        <v>45810</v>
      </c>
      <c r="B57" s="16" t="s">
        <v>525</v>
      </c>
      <c r="C57" s="16" t="s">
        <v>65</v>
      </c>
      <c r="D57" s="16" t="s">
        <v>66</v>
      </c>
      <c r="E57" s="7" t="n">
        <v>10</v>
      </c>
      <c r="F57" s="16" t="s">
        <v>19</v>
      </c>
      <c r="G57" s="6" t="n">
        <v>43.11</v>
      </c>
      <c r="H57" s="6" t="n">
        <v>627.6</v>
      </c>
      <c r="I57" s="6" t="n">
        <v>408.78</v>
      </c>
      <c r="J57" s="6" t="n">
        <v>56</v>
      </c>
      <c r="K57" s="6" t="n">
        <v>431.1</v>
      </c>
      <c r="L57" s="6" t="n">
        <v>375.1</v>
      </c>
      <c r="M57" s="6" t="n">
        <v>9.18</v>
      </c>
      <c r="N57" s="6" t="n">
        <v>5.98</v>
      </c>
    </row>
    <row collapsed="false" customFormat="false" customHeight="false" hidden="false" ht="12.1" outlineLevel="0" r="58">
      <c r="A58" s="33" t="n">
        <v>45811</v>
      </c>
      <c r="B58" s="16" t="s">
        <v>525</v>
      </c>
      <c r="C58" s="16" t="s">
        <v>16</v>
      </c>
      <c r="D58" s="16" t="s">
        <v>18</v>
      </c>
      <c r="E58" s="7" t="n">
        <v>4</v>
      </c>
      <c r="F58" s="16" t="s">
        <v>19</v>
      </c>
      <c r="G58" s="6" t="n">
        <v>541</v>
      </c>
      <c r="H58" s="6" t="n">
        <v>6473</v>
      </c>
      <c r="I58" s="6" t="n">
        <v>7067.8</v>
      </c>
      <c r="J58" s="6" t="n">
        <v>281</v>
      </c>
      <c r="K58" s="6" t="n">
        <v>2164</v>
      </c>
      <c r="L58" s="6" t="n">
        <v>1883</v>
      </c>
      <c r="M58" s="6" t="n">
        <v>6.66</v>
      </c>
      <c r="N58" s="6" t="n">
        <v>7.27</v>
      </c>
    </row>
    <row collapsed="false" customFormat="false" customHeight="false" hidden="false" ht="12.1" outlineLevel="0" r="59">
      <c r="A59" s="33" t="n">
        <v>45845</v>
      </c>
      <c r="B59" s="16" t="s">
        <v>525</v>
      </c>
      <c r="C59" s="16" t="s">
        <v>36</v>
      </c>
      <c r="D59" s="16" t="s">
        <v>37</v>
      </c>
      <c r="E59" s="7" t="n">
        <v>70</v>
      </c>
      <c r="F59" s="16" t="s">
        <v>19</v>
      </c>
      <c r="G59" s="6" t="n">
        <v>35</v>
      </c>
      <c r="H59" s="6" t="n">
        <v>193.8</v>
      </c>
      <c r="I59" s="6" t="n">
        <v>272.02</v>
      </c>
      <c r="J59" s="6" t="n">
        <v>319</v>
      </c>
      <c r="K59" s="6" t="n">
        <v>2450</v>
      </c>
      <c r="L59" s="6" t="n">
        <v>2131</v>
      </c>
      <c r="M59" s="6" t="n">
        <v>11.19</v>
      </c>
      <c r="N59" s="6" t="n">
        <v>15.71</v>
      </c>
    </row>
    <row collapsed="false" customFormat="false" customHeight="false" hidden="false" ht="12.1" outlineLevel="0" r="60">
      <c r="A60" s="33" t="n">
        <v>45846</v>
      </c>
      <c r="B60" s="16" t="s">
        <v>525</v>
      </c>
      <c r="C60" s="16" t="s">
        <v>81</v>
      </c>
      <c r="D60" s="16" t="s">
        <v>82</v>
      </c>
      <c r="E60" s="7" t="n">
        <v>100</v>
      </c>
      <c r="F60" s="16" t="s">
        <v>19</v>
      </c>
      <c r="G60" s="6" t="n">
        <v>0.35</v>
      </c>
      <c r="H60" s="6" t="n">
        <v>15.54</v>
      </c>
      <c r="I60" s="6" t="n">
        <v>15.94</v>
      </c>
      <c r="J60" s="6" t="n">
        <v>5</v>
      </c>
      <c r="K60" s="6" t="n">
        <v>35</v>
      </c>
      <c r="L60" s="6" t="n">
        <v>30</v>
      </c>
      <c r="M60" s="6" t="n">
        <v>1.88</v>
      </c>
      <c r="N60" s="6" t="n">
        <v>1.93</v>
      </c>
    </row>
    <row collapsed="false" customFormat="false" customHeight="false" hidden="false" ht="12.1" outlineLevel="0" r="61">
      <c r="A61" s="33" t="n">
        <v>45846</v>
      </c>
      <c r="B61" s="16" t="s">
        <v>525</v>
      </c>
      <c r="C61" s="16" t="s">
        <v>33</v>
      </c>
      <c r="D61" s="16" t="s">
        <v>34</v>
      </c>
      <c r="E61" s="7" t="n">
        <v>5</v>
      </c>
      <c r="F61" s="16" t="s">
        <v>19</v>
      </c>
      <c r="G61" s="6" t="n">
        <v>27.21</v>
      </c>
      <c r="H61" s="6" t="n">
        <v>507.5</v>
      </c>
      <c r="I61" s="6" t="n">
        <v>539.99</v>
      </c>
      <c r="J61" s="6" t="n">
        <v>18</v>
      </c>
      <c r="K61" s="6" t="n">
        <v>136.05</v>
      </c>
      <c r="L61" s="6" t="n">
        <v>118.05</v>
      </c>
      <c r="M61" s="6" t="n">
        <v>4.37</v>
      </c>
      <c r="N61" s="6" t="n">
        <v>4.65</v>
      </c>
    </row>
    <row collapsed="false" customFormat="false" customHeight="false" hidden="false" ht="12.1" outlineLevel="0" r="62">
      <c r="A62" s="33" t="n">
        <v>45848</v>
      </c>
      <c r="B62" s="16" t="s">
        <v>525</v>
      </c>
      <c r="C62" s="16" t="s">
        <v>67</v>
      </c>
      <c r="D62" s="16" t="s">
        <v>68</v>
      </c>
      <c r="E62" s="7" t="n">
        <v>20</v>
      </c>
      <c r="F62" s="16" t="s">
        <v>19</v>
      </c>
      <c r="G62" s="6" t="n">
        <v>26.11</v>
      </c>
      <c r="H62" s="6" t="n">
        <v>172.73</v>
      </c>
      <c r="I62" s="6" t="n">
        <v>100.32</v>
      </c>
      <c r="J62" s="6" t="n">
        <v>68</v>
      </c>
      <c r="K62" s="6" t="n">
        <v>522.2</v>
      </c>
      <c r="L62" s="6" t="n">
        <v>454.2</v>
      </c>
      <c r="M62" s="6" t="n">
        <v>22.64</v>
      </c>
      <c r="N62" s="6" t="n">
        <v>13.15</v>
      </c>
    </row>
    <row collapsed="false" customFormat="false" customHeight="false" hidden="false" ht="12.1" outlineLevel="0" r="63">
      <c r="A63" s="33" t="n">
        <v>45849</v>
      </c>
      <c r="B63" s="16" t="s">
        <v>525</v>
      </c>
      <c r="C63" s="16" t="s">
        <v>51</v>
      </c>
      <c r="D63" s="16" t="s">
        <v>52</v>
      </c>
      <c r="E63" s="7" t="n">
        <v>26</v>
      </c>
      <c r="F63" s="16" t="s">
        <v>19</v>
      </c>
      <c r="G63" s="6" t="n">
        <v>25.58</v>
      </c>
      <c r="H63" s="6" t="n">
        <v>72.79</v>
      </c>
      <c r="I63" s="6" t="n">
        <v>95.25</v>
      </c>
      <c r="J63" s="6" t="n">
        <v>86</v>
      </c>
      <c r="K63" s="6" t="n">
        <v>665.08</v>
      </c>
      <c r="L63" s="6" t="n">
        <v>579.08</v>
      </c>
      <c r="M63" s="6" t="n">
        <v>23.38</v>
      </c>
      <c r="N63" s="6" t="n">
        <v>30.6</v>
      </c>
    </row>
    <row collapsed="false" customFormat="false" customHeight="false" hidden="false" ht="12.1" outlineLevel="0" r="64">
      <c r="A64" s="33" t="n">
        <v>45855</v>
      </c>
      <c r="B64" s="16" t="s">
        <v>525</v>
      </c>
      <c r="C64" s="16" t="s">
        <v>27</v>
      </c>
      <c r="D64" s="16" t="s">
        <v>28</v>
      </c>
      <c r="E64" s="7" t="n">
        <v>4</v>
      </c>
      <c r="F64" s="16" t="s">
        <v>19</v>
      </c>
      <c r="G64" s="6" t="n">
        <v>33</v>
      </c>
      <c r="H64" s="6" t="n">
        <v>3281.6</v>
      </c>
      <c r="I64" s="6" t="n">
        <v>3055.32</v>
      </c>
      <c r="J64" s="6" t="n">
        <v>17</v>
      </c>
      <c r="K64" s="6" t="n">
        <v>132</v>
      </c>
      <c r="L64" s="6" t="n">
        <v>115</v>
      </c>
      <c r="M64" s="6" t="n">
        <v>0.94</v>
      </c>
      <c r="N64" s="6" t="n">
        <v>0.88</v>
      </c>
    </row>
    <row collapsed="false" customFormat="false" customHeight="false" hidden="false" ht="12.1" outlineLevel="0" r="65">
      <c r="A65" s="33" t="n">
        <v>45855</v>
      </c>
      <c r="B65" s="16" t="s">
        <v>525</v>
      </c>
      <c r="C65" s="16" t="s">
        <v>48</v>
      </c>
      <c r="D65" s="16" t="s">
        <v>49</v>
      </c>
      <c r="E65" s="7" t="n">
        <v>170</v>
      </c>
      <c r="F65" s="16" t="s">
        <v>19</v>
      </c>
      <c r="G65" s="6" t="n">
        <v>8.5</v>
      </c>
      <c r="H65" s="6" t="n">
        <v>45.38</v>
      </c>
      <c r="I65" s="6" t="n">
        <v>49.32</v>
      </c>
      <c r="J65" s="6" t="n">
        <v>188</v>
      </c>
      <c r="K65" s="6" t="n">
        <v>1445</v>
      </c>
      <c r="L65" s="6" t="n">
        <v>1257</v>
      </c>
      <c r="M65" s="6" t="n">
        <v>14.99</v>
      </c>
      <c r="N65" s="6" t="n">
        <v>16.29</v>
      </c>
    </row>
    <row collapsed="false" customFormat="false" customHeight="false" hidden="false" ht="12.1" outlineLevel="0" r="66">
      <c r="A66" s="33" t="n">
        <v>45856</v>
      </c>
      <c r="B66" s="16" t="s">
        <v>525</v>
      </c>
      <c r="C66" s="16" t="s">
        <v>21</v>
      </c>
      <c r="D66" s="16" t="s">
        <v>22</v>
      </c>
      <c r="E66" s="7" t="n">
        <v>120</v>
      </c>
      <c r="F66" s="16" t="s">
        <v>19</v>
      </c>
      <c r="G66" s="6" t="n">
        <v>34.84</v>
      </c>
      <c r="H66" s="6" t="n">
        <v>308.4</v>
      </c>
      <c r="I66" s="6" t="n">
        <v>182.98</v>
      </c>
      <c r="J66" s="6" t="n">
        <v>542</v>
      </c>
      <c r="K66" s="6" t="n">
        <v>4180.8</v>
      </c>
      <c r="L66" s="6" t="n">
        <v>3638.8</v>
      </c>
      <c r="M66" s="6" t="n">
        <v>16.57</v>
      </c>
      <c r="N66" s="6" t="n">
        <v>9.83</v>
      </c>
    </row>
    <row collapsed="false" customFormat="false" customHeight="false" hidden="false" ht="12.1" outlineLevel="0" r="67">
      <c r="A67" s="33" t="n">
        <v>45856</v>
      </c>
      <c r="B67" s="16" t="s">
        <v>525</v>
      </c>
      <c r="C67" s="16" t="s">
        <v>45</v>
      </c>
      <c r="D67" s="16" t="s">
        <v>46</v>
      </c>
      <c r="E67" s="7" t="n">
        <v>20</v>
      </c>
      <c r="F67" s="16" t="s">
        <v>19</v>
      </c>
      <c r="G67" s="6" t="n">
        <v>34.84</v>
      </c>
      <c r="H67" s="6" t="n">
        <v>309</v>
      </c>
      <c r="I67" s="6" t="n">
        <v>196.42</v>
      </c>
      <c r="J67" s="6" t="n">
        <v>91</v>
      </c>
      <c r="K67" s="6" t="n">
        <v>696.8</v>
      </c>
      <c r="L67" s="6" t="n">
        <v>605.8</v>
      </c>
      <c r="M67" s="6" t="n">
        <v>15.42</v>
      </c>
      <c r="N67" s="6" t="n">
        <v>9.8</v>
      </c>
    </row>
    <row collapsed="false" customFormat="false" customHeight="false" hidden="false" ht="12.1" outlineLevel="0" r="68">
      <c r="A68" s="33" t="n">
        <v>45858</v>
      </c>
      <c r="B68" s="16" t="s">
        <v>525</v>
      </c>
      <c r="C68" s="16" t="s">
        <v>59</v>
      </c>
      <c r="D68" s="16" t="s">
        <v>60</v>
      </c>
      <c r="E68" s="7" t="n">
        <v>16</v>
      </c>
      <c r="F68" s="16" t="s">
        <v>19</v>
      </c>
      <c r="G68" s="6" t="n">
        <v>14.68</v>
      </c>
      <c r="H68" s="6" t="n">
        <v>418.25</v>
      </c>
      <c r="I68" s="6" t="n">
        <v>548.51</v>
      </c>
      <c r="J68" s="6" t="n">
        <v>31</v>
      </c>
      <c r="K68" s="6" t="n">
        <v>234.88</v>
      </c>
      <c r="L68" s="6" t="n">
        <v>203.88</v>
      </c>
      <c r="M68" s="6" t="n">
        <v>2.32</v>
      </c>
      <c r="N68" s="6" t="n">
        <v>3.05</v>
      </c>
    </row>
    <row collapsed="false" customFormat="false" customHeight="false" hidden="false" ht="12.1" outlineLevel="0" r="69">
      <c r="A69" s="33" t="n">
        <v>45856</v>
      </c>
      <c r="B69" s="16" t="s">
        <v>525</v>
      </c>
      <c r="C69" s="16" t="s">
        <v>85</v>
      </c>
      <c r="D69" s="16" t="s">
        <v>86</v>
      </c>
      <c r="E69" s="7" t="n">
        <v>20</v>
      </c>
      <c r="F69" s="16" t="s">
        <v>19</v>
      </c>
      <c r="G69" s="6" t="n">
        <v>5.27</v>
      </c>
      <c r="H69" s="6" t="n">
        <v>60.13</v>
      </c>
      <c r="I69" s="6" t="n">
        <v>71.62</v>
      </c>
      <c r="J69" s="6" t="n">
        <v>14</v>
      </c>
      <c r="K69" s="6" t="n">
        <v>105.4</v>
      </c>
      <c r="L69" s="6" t="n">
        <v>91.4</v>
      </c>
      <c r="M69" s="6" t="n">
        <v>6.38</v>
      </c>
      <c r="N69" s="6" t="n">
        <v>7.6</v>
      </c>
    </row>
    <row collapsed="false" customFormat="false" customHeight="false" hidden="false" ht="12.1" outlineLevel="0" r="70">
      <c r="A70" s="33" t="n">
        <v>45882</v>
      </c>
      <c r="B70" s="16" t="s">
        <v>525</v>
      </c>
      <c r="C70" s="16" t="s">
        <v>87</v>
      </c>
      <c r="D70" s="16" t="s">
        <v>88</v>
      </c>
      <c r="E70" s="7" t="n">
        <v>20</v>
      </c>
      <c r="F70" s="16" t="s">
        <v>19</v>
      </c>
      <c r="G70" s="6" t="n">
        <v>2.71</v>
      </c>
      <c r="H70" s="6" t="n">
        <v>69.5</v>
      </c>
      <c r="I70" s="6" t="n">
        <v>54.74</v>
      </c>
      <c r="J70" s="6" t="n">
        <v>7</v>
      </c>
      <c r="K70" s="6" t="n">
        <v>54.2</v>
      </c>
      <c r="L70" s="6" t="n">
        <v>47.2</v>
      </c>
      <c r="M70" s="6" t="n">
        <v>4.31</v>
      </c>
      <c r="N70" s="6" t="n">
        <v>3.4</v>
      </c>
    </row>
    <row collapsed="false" customFormat="false" customHeight="false" hidden="false" ht="12.1" outlineLevel="0" r="71">
      <c r="A71" s="33" t="n">
        <v>45936</v>
      </c>
      <c r="B71" s="16" t="s">
        <v>525</v>
      </c>
      <c r="C71" s="16" t="s">
        <v>27</v>
      </c>
      <c r="D71" s="16" t="s">
        <v>28</v>
      </c>
      <c r="E71" s="7" t="n">
        <v>4</v>
      </c>
      <c r="F71" s="16" t="s">
        <v>19</v>
      </c>
      <c r="G71" s="6" t="n">
        <v>35</v>
      </c>
      <c r="H71" s="6" t="n">
        <v>3021.2</v>
      </c>
      <c r="I71" s="6" t="n">
        <v>3055.32</v>
      </c>
      <c r="J71" s="6" t="n">
        <v>18</v>
      </c>
      <c r="K71" s="6" t="n">
        <v>140</v>
      </c>
      <c r="L71" s="6" t="n">
        <v>122</v>
      </c>
      <c r="M71" s="6" t="n">
        <v>1</v>
      </c>
      <c r="N71" s="6" t="n">
        <v>1.01</v>
      </c>
    </row>
    <row collapsed="false" customFormat="false" customHeight="false" hidden="false" ht="12.1" outlineLevel="0" r="72">
      <c r="A72" s="33" t="n">
        <v>45943</v>
      </c>
      <c r="B72" s="16" t="s">
        <v>525</v>
      </c>
      <c r="C72" s="16" t="s">
        <v>62</v>
      </c>
      <c r="D72" s="16" t="s">
        <v>63</v>
      </c>
      <c r="E72" s="7" t="n">
        <v>4</v>
      </c>
      <c r="F72" s="16" t="s">
        <v>19</v>
      </c>
      <c r="G72" s="6" t="n">
        <v>70.85</v>
      </c>
      <c r="H72" s="6" t="n">
        <v>2223.6</v>
      </c>
      <c r="I72" s="6" t="n">
        <v>1740.97</v>
      </c>
      <c r="J72" s="6" t="n">
        <v>37</v>
      </c>
      <c r="K72" s="6" t="n">
        <v>283.4</v>
      </c>
      <c r="L72" s="6" t="n">
        <v>246.4</v>
      </c>
      <c r="M72" s="6" t="n">
        <v>3.54</v>
      </c>
      <c r="N72" s="6" t="n">
        <v>2.77</v>
      </c>
    </row>
    <row collapsed="false" customFormat="false" customHeight="false" hidden="false" ht="12.1" outlineLevel="0" r="73">
      <c r="A73" s="33" t="n">
        <v>45943</v>
      </c>
      <c r="B73" s="16" t="s">
        <v>525</v>
      </c>
      <c r="C73" s="16" t="s">
        <v>33</v>
      </c>
      <c r="D73" s="16" t="s">
        <v>34</v>
      </c>
      <c r="E73" s="7" t="n">
        <v>18</v>
      </c>
      <c r="F73" s="16" t="s">
        <v>19</v>
      </c>
      <c r="G73" s="6" t="n">
        <v>17.3</v>
      </c>
      <c r="H73" s="6" t="n">
        <v>477.45</v>
      </c>
      <c r="I73" s="6" t="n">
        <v>519.17</v>
      </c>
      <c r="J73" s="6" t="n">
        <v>40</v>
      </c>
      <c r="K73" s="6" t="n">
        <v>311.4</v>
      </c>
      <c r="L73" s="6" t="n">
        <v>271.4</v>
      </c>
      <c r="M73" s="6" t="n">
        <v>2.9</v>
      </c>
      <c r="N73" s="6" t="n">
        <v>3.16</v>
      </c>
    </row>
    <row collapsed="false" customFormat="false" customHeight="false" hidden="false" ht="12.1" outlineLevel="0" r="74">
      <c r="A74" s="33" t="n">
        <v>45944</v>
      </c>
      <c r="B74" s="16" t="s">
        <v>525</v>
      </c>
      <c r="C74" s="16" t="s">
        <v>30</v>
      </c>
      <c r="D74" s="16" t="s">
        <v>31</v>
      </c>
      <c r="E74" s="7" t="n">
        <v>28</v>
      </c>
      <c r="F74" s="16" t="s">
        <v>19</v>
      </c>
      <c r="G74" s="6" t="n">
        <v>14.35</v>
      </c>
      <c r="H74" s="6" t="n">
        <v>557.5</v>
      </c>
      <c r="I74" s="6" t="n">
        <v>485.85</v>
      </c>
      <c r="J74" s="6" t="n">
        <v>52</v>
      </c>
      <c r="K74" s="6" t="n">
        <v>401.8</v>
      </c>
      <c r="L74" s="6" t="n">
        <v>349.8</v>
      </c>
      <c r="M74" s="6" t="n">
        <v>2.57</v>
      </c>
      <c r="N74" s="6" t="n">
        <v>2.24</v>
      </c>
    </row>
    <row collapsed="false" customFormat="false" customHeight="false" hidden="false" ht="12.1" outlineLevel="0" r="75">
      <c r="A75" s="33" t="n">
        <v>45944</v>
      </c>
      <c r="B75" s="16" t="s">
        <v>525</v>
      </c>
      <c r="C75" s="16" t="s">
        <v>65</v>
      </c>
      <c r="D75" s="16" t="s">
        <v>66</v>
      </c>
      <c r="E75" s="7" t="n">
        <v>10</v>
      </c>
      <c r="F75" s="16" t="s">
        <v>19</v>
      </c>
      <c r="G75" s="6" t="n">
        <v>14.35</v>
      </c>
      <c r="H75" s="6" t="n">
        <v>525.2</v>
      </c>
      <c r="I75" s="6" t="n">
        <v>408.78</v>
      </c>
      <c r="J75" s="6" t="n">
        <v>19</v>
      </c>
      <c r="K75" s="6" t="n">
        <v>143.5</v>
      </c>
      <c r="L75" s="6" t="n">
        <v>124.5</v>
      </c>
      <c r="M75" s="6" t="n">
        <v>3.05</v>
      </c>
      <c r="N75" s="6" t="n">
        <v>2.37</v>
      </c>
    </row>
    <row collapsed="false" customFormat="false" customHeight="false" hidden="false" ht="12.1" outlineLevel="0" r="76">
      <c r="A76" s="33" t="n">
        <v>46028</v>
      </c>
      <c r="B76" s="16" t="s">
        <v>525</v>
      </c>
      <c r="C76" s="16" t="s">
        <v>56</v>
      </c>
      <c r="D76" s="16" t="s">
        <v>57</v>
      </c>
      <c r="E76" s="7" t="n">
        <v>3</v>
      </c>
      <c r="F76" s="16" t="s">
        <v>19</v>
      </c>
      <c r="G76" s="6" t="n">
        <v>368</v>
      </c>
      <c r="H76" s="6" t="n">
        <v>2725.5</v>
      </c>
      <c r="I76" s="6" t="n">
        <v>2921.96</v>
      </c>
      <c r="J76" s="6" t="n">
        <v>144</v>
      </c>
      <c r="K76" s="6" t="n">
        <v>1104</v>
      </c>
      <c r="L76" s="6" t="n">
        <v>960</v>
      </c>
      <c r="M76" s="6" t="n">
        <v>10.95</v>
      </c>
      <c r="N76" s="6" t="n">
        <v>11.74</v>
      </c>
    </row>
    <row collapsed="false" customFormat="false" customHeight="false" hidden="false" ht="12.1" outlineLevel="0" r="77">
      <c r="A77" s="33" t="n">
        <v>46030</v>
      </c>
      <c r="B77" s="16" t="s">
        <v>525</v>
      </c>
      <c r="C77" s="16" t="s">
        <v>27</v>
      </c>
      <c r="D77" s="16" t="s">
        <v>28</v>
      </c>
      <c r="E77" s="7" t="n">
        <v>4</v>
      </c>
      <c r="F77" s="16" t="s">
        <v>19</v>
      </c>
      <c r="G77" s="6" t="n">
        <v>36</v>
      </c>
      <c r="H77" s="6" t="n">
        <v>3236.2</v>
      </c>
      <c r="I77" s="6" t="n">
        <v>3055.32</v>
      </c>
      <c r="J77" s="6" t="n">
        <v>19</v>
      </c>
      <c r="K77" s="6" t="n">
        <v>144</v>
      </c>
      <c r="L77" s="6" t="n">
        <v>125</v>
      </c>
      <c r="M77" s="6" t="n">
        <v>1.02</v>
      </c>
      <c r="N77" s="6" t="n">
        <v>0.97</v>
      </c>
    </row>
    <row collapsed="false" customFormat="false" customHeight="false" hidden="false" ht="12.1" outlineLevel="0" r="78">
      <c r="A78" s="33" t="n">
        <v>46033</v>
      </c>
      <c r="B78" s="16" t="s">
        <v>525</v>
      </c>
      <c r="C78" s="16" t="s">
        <v>30</v>
      </c>
      <c r="D78" s="16" t="s">
        <v>31</v>
      </c>
      <c r="E78" s="7" t="n">
        <v>28</v>
      </c>
      <c r="F78" s="16" t="s">
        <v>19</v>
      </c>
      <c r="G78" s="6" t="n">
        <v>8.13</v>
      </c>
      <c r="H78" s="6" t="n">
        <v>562.4</v>
      </c>
      <c r="I78" s="6" t="n">
        <v>485.85</v>
      </c>
      <c r="J78" s="6" t="n">
        <v>30</v>
      </c>
      <c r="K78" s="6" t="n">
        <v>227.64</v>
      </c>
      <c r="L78" s="6" t="n">
        <v>197.64</v>
      </c>
      <c r="M78" s="6" t="n">
        <v>1.45</v>
      </c>
      <c r="N78" s="6" t="n">
        <v>1.26</v>
      </c>
    </row>
    <row collapsed="false" customFormat="false" customHeight="false" hidden="false" ht="12.1" outlineLevel="0" r="79">
      <c r="A79" s="33" t="n">
        <v>46033</v>
      </c>
      <c r="B79" s="16" t="s">
        <v>525</v>
      </c>
      <c r="C79" s="16" t="s">
        <v>65</v>
      </c>
      <c r="D79" s="16" t="s">
        <v>66</v>
      </c>
      <c r="E79" s="7" t="n">
        <v>10</v>
      </c>
      <c r="F79" s="16" t="s">
        <v>19</v>
      </c>
      <c r="G79" s="6" t="n">
        <v>8.13</v>
      </c>
      <c r="H79" s="6" t="n">
        <v>527</v>
      </c>
      <c r="I79" s="6" t="n">
        <v>408.78</v>
      </c>
      <c r="J79" s="6" t="n">
        <v>11</v>
      </c>
      <c r="K79" s="6" t="n">
        <v>81.3</v>
      </c>
      <c r="L79" s="6" t="n">
        <v>70.3</v>
      </c>
      <c r="M79" s="6" t="n">
        <v>1.72</v>
      </c>
      <c r="N79" s="6" t="n">
        <v>1.33</v>
      </c>
    </row>
    <row collapsed="false" customFormat="false" customHeight="false" hidden="false" ht="12.1" outlineLevel="0" r="80">
      <c r="A80" s="33" t="n">
        <v>46034</v>
      </c>
      <c r="B80" s="16" t="s">
        <v>525</v>
      </c>
      <c r="C80" s="16" t="s">
        <v>59</v>
      </c>
      <c r="D80" s="16" t="s">
        <v>60</v>
      </c>
      <c r="E80" s="7" t="n">
        <v>21</v>
      </c>
      <c r="F80" s="16" t="s">
        <v>19</v>
      </c>
      <c r="G80" s="6" t="n">
        <v>11.56</v>
      </c>
      <c r="H80" s="6" t="n">
        <v>392.05</v>
      </c>
      <c r="I80" s="6" t="n">
        <v>514.89</v>
      </c>
      <c r="J80" s="6" t="n">
        <v>32</v>
      </c>
      <c r="K80" s="6" t="n">
        <v>242.76</v>
      </c>
      <c r="L80" s="6" t="n">
        <v>210.76</v>
      </c>
      <c r="M80" s="6" t="n">
        <v>1.95</v>
      </c>
      <c r="N80" s="6" t="n">
        <v>2.56</v>
      </c>
    </row>
    <row collapsed="false" customFormat="false" customHeight="false" hidden="false" ht="12.1" outlineLevel="0" r="81">
      <c r="A81" s="33" t="n">
        <v>46034</v>
      </c>
      <c r="B81" s="16" t="s">
        <v>525</v>
      </c>
      <c r="C81" s="16" t="s">
        <v>16</v>
      </c>
      <c r="D81" s="16" t="s">
        <v>18</v>
      </c>
      <c r="E81" s="7" t="n">
        <v>6</v>
      </c>
      <c r="F81" s="16" t="s">
        <v>19</v>
      </c>
      <c r="G81" s="6" t="n">
        <v>397</v>
      </c>
      <c r="H81" s="6" t="n">
        <v>5393</v>
      </c>
      <c r="I81" s="6" t="n">
        <v>6808.08</v>
      </c>
      <c r="J81" s="6" t="n">
        <v>310</v>
      </c>
      <c r="K81" s="6" t="n">
        <v>2382</v>
      </c>
      <c r="L81" s="6" t="n">
        <v>2072</v>
      </c>
      <c r="M81" s="6" t="n">
        <v>5.07</v>
      </c>
      <c r="N81" s="6" t="n">
        <v>6.4</v>
      </c>
    </row>
    <row collapsed="false" customFormat="false" customHeight="false" hidden="false" ht="12.1" outlineLevel="0" r="82">
      <c r="A82" s="33" t="n">
        <v>46125</v>
      </c>
      <c r="B82" s="16" t="s">
        <v>525</v>
      </c>
      <c r="C82" s="16" t="s">
        <v>42</v>
      </c>
      <c r="D82" s="16" t="s">
        <v>43</v>
      </c>
      <c r="E82" s="7" t="n">
        <v>11</v>
      </c>
      <c r="F82" s="16" t="s">
        <v>19</v>
      </c>
      <c r="G82" s="6" t="n">
        <v>47.23</v>
      </c>
      <c r="H82" s="6" t="n">
        <v>1207.5</v>
      </c>
      <c r="I82" s="6" t="n">
        <v>1057.72</v>
      </c>
      <c r="J82" s="6" t="n">
        <v>68</v>
      </c>
      <c r="K82" s="6" t="n">
        <v>519.53</v>
      </c>
      <c r="L82" s="6" t="n">
        <v>451.53</v>
      </c>
      <c r="M82" s="6" t="n">
        <v>3.88</v>
      </c>
      <c r="N82" s="6" t="n">
        <v>3.4</v>
      </c>
    </row>
    <row collapsed="false" customFormat="false" customHeight="false" hidden="false" ht="12.1" outlineLevel="0" r="83">
      <c r="A83" s="33" t="n">
        <v>46139</v>
      </c>
      <c r="B83" s="16" t="s">
        <v>525</v>
      </c>
      <c r="C83" s="16" t="s">
        <v>24</v>
      </c>
      <c r="D83" s="16" t="s">
        <v>25</v>
      </c>
      <c r="E83" s="7" t="n">
        <v>5</v>
      </c>
      <c r="F83" s="16" t="s">
        <v>19</v>
      </c>
      <c r="G83" s="6" t="n">
        <v>110</v>
      </c>
      <c r="H83" s="6" t="n">
        <v>4151</v>
      </c>
      <c r="I83" s="6" t="n">
        <v>4213.06</v>
      </c>
      <c r="J83" s="6" t="n">
        <v>72</v>
      </c>
      <c r="K83" s="6" t="n">
        <v>550</v>
      </c>
      <c r="L83" s="6" t="n">
        <v>478</v>
      </c>
      <c r="M83" s="6" t="n">
        <v>2.27</v>
      </c>
      <c r="N83" s="6" t="n">
        <v>2.3</v>
      </c>
    </row>
    <row collapsed="false" customFormat="false" customHeight="false" hidden="false" ht="12.1" outlineLevel="0" r="84">
      <c r="A84" s="33" t="n">
        <v>46146</v>
      </c>
      <c r="B84" s="16" t="s">
        <v>525</v>
      </c>
      <c r="C84" s="16" t="s">
        <v>16</v>
      </c>
      <c r="D84" s="16" t="s">
        <v>18</v>
      </c>
      <c r="E84" s="7" t="n">
        <v>8</v>
      </c>
      <c r="F84" s="16" t="s">
        <v>19</v>
      </c>
      <c r="G84" s="6" t="n">
        <v>278</v>
      </c>
      <c r="H84" s="6" t="n">
        <v>5217</v>
      </c>
      <c r="I84" s="6" t="n">
        <v>6446.64</v>
      </c>
      <c r="J84" s="6" t="n">
        <v>289</v>
      </c>
      <c r="K84" s="6" t="n">
        <v>2224</v>
      </c>
      <c r="L84" s="6" t="n">
        <v>1935</v>
      </c>
      <c r="M84" s="6" t="n">
        <v>3.75</v>
      </c>
      <c r="N84" s="6" t="n">
        <v>4.64</v>
      </c>
    </row>
    <row collapsed="false" customFormat="false" customHeight="false" hidden="false" ht="12.1" outlineLevel="0" r="85">
      <c r="A85" s="33" t="n">
        <v>46153</v>
      </c>
      <c r="B85" s="16" t="s">
        <v>525</v>
      </c>
      <c r="C85" s="16" t="s">
        <v>71</v>
      </c>
      <c r="D85" s="16" t="s">
        <v>72</v>
      </c>
      <c r="E85" s="7" t="n">
        <v>1</v>
      </c>
      <c r="F85" s="16" t="s">
        <v>19</v>
      </c>
      <c r="G85" s="6" t="n">
        <v>233</v>
      </c>
      <c r="H85" s="6" t="n">
        <v>2905</v>
      </c>
      <c r="I85" s="6" t="n">
        <v>3202.88</v>
      </c>
      <c r="J85" s="6" t="n">
        <v>30</v>
      </c>
      <c r="K85" s="6" t="n">
        <v>233</v>
      </c>
      <c r="L85" s="6" t="n">
        <v>203</v>
      </c>
      <c r="M85" s="6" t="n">
        <v>6.34</v>
      </c>
      <c r="N85" s="6" t="n">
        <v>6.99</v>
      </c>
    </row>
    <row collapsed="false" customFormat="false" customHeight="false" hidden="false" ht="12.1" outlineLevel="0" r="86">
      <c r="A86" s="33" t="n">
        <v>46160</v>
      </c>
      <c r="B86" s="16" t="s">
        <v>525</v>
      </c>
      <c r="C86" s="16" t="s">
        <v>62</v>
      </c>
      <c r="D86" s="16" t="s">
        <v>63</v>
      </c>
      <c r="E86" s="7" t="n">
        <v>6</v>
      </c>
      <c r="F86" s="16" t="s">
        <v>19</v>
      </c>
      <c r="G86" s="6" t="n">
        <v>56.8</v>
      </c>
      <c r="H86" s="6" t="n">
        <v>2090.4</v>
      </c>
      <c r="I86" s="6" t="n">
        <v>1867.98</v>
      </c>
      <c r="J86" s="6" t="n">
        <v>44</v>
      </c>
      <c r="K86" s="6" t="n">
        <v>340.8</v>
      </c>
      <c r="L86" s="6" t="n">
        <v>296.8</v>
      </c>
      <c r="M86" s="6" t="n">
        <v>2.65</v>
      </c>
      <c r="N86" s="6" t="n">
        <v>2.37</v>
      </c>
    </row>
    <row collapsed="false" customFormat="false" customHeight="false" hidden="false" ht="12.1" outlineLevel="0" r="87">
      <c r="A87" s="33" t="n">
        <v>46167</v>
      </c>
      <c r="B87" s="16" t="s">
        <v>525</v>
      </c>
      <c r="C87" s="16" t="s">
        <v>27</v>
      </c>
      <c r="D87" s="16" t="s">
        <v>28</v>
      </c>
      <c r="E87" s="7" t="n">
        <v>50</v>
      </c>
      <c r="F87" s="16" t="s">
        <v>19</v>
      </c>
      <c r="G87" s="6" t="n">
        <v>4.5</v>
      </c>
      <c r="H87" s="6" t="n">
        <v>303.22</v>
      </c>
      <c r="I87" s="6" t="n">
        <v>312.47</v>
      </c>
      <c r="J87" s="6" t="n">
        <v>29</v>
      </c>
      <c r="K87" s="6" t="n">
        <v>225</v>
      </c>
      <c r="L87" s="6" t="n">
        <v>196</v>
      </c>
      <c r="M87" s="6" t="n">
        <v>1.25</v>
      </c>
      <c r="N87" s="6" t="n">
        <v>1.29</v>
      </c>
    </row>
    <row collapsed="false" customFormat="false" customHeight="false" hidden="false" ht="12.1" outlineLevel="0" r="88">
      <c r="A88" s="33" t="n">
        <v>46168</v>
      </c>
      <c r="B88" s="16" t="s">
        <v>525</v>
      </c>
      <c r="C88" s="16" t="s">
        <v>53</v>
      </c>
      <c r="D88" s="16" t="s">
        <v>54</v>
      </c>
      <c r="E88" s="7" t="n">
        <v>2</v>
      </c>
      <c r="F88" s="16" t="s">
        <v>19</v>
      </c>
      <c r="G88" s="6" t="n">
        <v>70</v>
      </c>
      <c r="H88" s="6" t="n">
        <v>3985</v>
      </c>
      <c r="I88" s="6" t="n">
        <v>4379.93</v>
      </c>
      <c r="J88" s="6" t="n">
        <v>18</v>
      </c>
      <c r="K88" s="6" t="n">
        <v>140</v>
      </c>
      <c r="L88" s="6" t="n">
        <v>122</v>
      </c>
      <c r="M88" s="6" t="n">
        <v>1.39</v>
      </c>
      <c r="N88" s="6" t="n">
        <v>1.53</v>
      </c>
    </row>
    <row collapsed="false" customFormat="false" customHeight="false" hidden="false" ht="12.1" outlineLevel="0" r="89">
      <c r="A89" s="33" t="n">
        <v>46182</v>
      </c>
      <c r="B89" s="16" t="s">
        <v>525</v>
      </c>
      <c r="C89" s="16" t="s">
        <v>69</v>
      </c>
      <c r="D89" s="16" t="s">
        <v>70</v>
      </c>
      <c r="E89" s="7" t="n">
        <v>1100</v>
      </c>
      <c r="F89" s="16" t="s">
        <v>19</v>
      </c>
      <c r="G89" s="6" t="n">
        <v>0.3214</v>
      </c>
      <c r="H89" s="6" t="n">
        <v>2.758</v>
      </c>
      <c r="I89" s="6" t="n">
        <v>3.39</v>
      </c>
      <c r="J89" s="6" t="n">
        <v>46</v>
      </c>
      <c r="K89" s="6" t="n">
        <v>353.5678</v>
      </c>
      <c r="L89" s="6" t="n">
        <v>307.57</v>
      </c>
      <c r="M89" s="6" t="n">
        <v>8.25</v>
      </c>
      <c r="N89" s="6" t="n">
        <v>10.14</v>
      </c>
    </row>
    <row collapsed="false" customFormat="false" customHeight="false" hidden="false" ht="12.1" outlineLevel="0" r="90">
      <c r="A90" s="33"/>
      <c r="B90" s="16"/>
      <c r="C90" s="16"/>
      <c r="D90" s="16"/>
      <c r="E90" s="7"/>
      <c r="F90" s="16"/>
      <c r="G90" s="6"/>
      <c r="H90" s="6"/>
      <c r="I90" s="6"/>
      <c r="J90" s="6"/>
      <c r="K90" s="6"/>
      <c r="L90" s="6"/>
      <c r="M90" s="6"/>
      <c r="N90" s="6"/>
    </row>
    <row collapsed="false" customFormat="false" customHeight="false" hidden="false" ht="12.1" outlineLevel="0" r="91">
      <c r="A91" s="33" t="n">
        <v>45817</v>
      </c>
      <c r="B91" s="16" t="s">
        <v>525</v>
      </c>
      <c r="C91" s="16" t="s">
        <v>69</v>
      </c>
      <c r="D91" s="16" t="s">
        <v>70</v>
      </c>
      <c r="E91" s="7" t="n">
        <v>700</v>
      </c>
      <c r="F91" s="16" t="s">
        <v>19</v>
      </c>
      <c r="G91" s="6" t="n">
        <v>0.3538</v>
      </c>
      <c r="H91" s="6" t="n">
        <v>3.276</v>
      </c>
      <c r="I91" s="6" t="n">
        <v>3.58</v>
      </c>
      <c r="J91" s="6" t="n">
        <v>32</v>
      </c>
      <c r="K91" s="6" t="n">
        <v>247.6296</v>
      </c>
      <c r="L91" s="6" t="n">
        <v>215.63</v>
      </c>
      <c r="M91" s="6" t="n">
        <v>8.6</v>
      </c>
      <c r="N91" s="6" t="n">
        <v>9.4</v>
      </c>
    </row>
    <row collapsed="false" customFormat="false" customHeight="false" hidden="false" ht="12.1" outlineLevel="0" r="92">
      <c r="A92" s="33" t="n">
        <v>45927</v>
      </c>
      <c r="B92" s="16" t="s">
        <v>525</v>
      </c>
      <c r="C92" s="16" t="s">
        <v>71</v>
      </c>
      <c r="D92" s="16" t="s">
        <v>72</v>
      </c>
      <c r="E92" s="7" t="n">
        <v>1</v>
      </c>
      <c r="F92" s="16" t="s">
        <v>19</v>
      </c>
      <c r="G92" s="6" t="n">
        <v>233</v>
      </c>
      <c r="H92" s="6" t="n">
        <v>3372</v>
      </c>
      <c r="I92" s="6" t="n">
        <v>3202.88</v>
      </c>
      <c r="J92" s="6" t="n">
        <v>30</v>
      </c>
      <c r="K92" s="6" t="n">
        <v>233</v>
      </c>
      <c r="L92" s="6" t="n">
        <v>203</v>
      </c>
      <c r="M92" s="6" t="n">
        <v>6.34</v>
      </c>
      <c r="N92" s="6" t="n">
        <v>6.02</v>
      </c>
    </row>
    <row collapsed="false" customFormat="false" customHeight="false" hidden="false" ht="12.1" outlineLevel="0" r="93">
      <c r="A93" s="33" t="n">
        <v>45929</v>
      </c>
      <c r="B93" s="16" t="s">
        <v>525</v>
      </c>
      <c r="C93" s="16" t="s">
        <v>24</v>
      </c>
      <c r="D93" s="16" t="s">
        <v>25</v>
      </c>
      <c r="E93" s="7" t="n">
        <v>2</v>
      </c>
      <c r="F93" s="16" t="s">
        <v>19</v>
      </c>
      <c r="G93" s="6" t="n">
        <v>80</v>
      </c>
      <c r="H93" s="6" t="n">
        <v>3940</v>
      </c>
      <c r="I93" s="6" t="n">
        <v>3751.87</v>
      </c>
      <c r="J93" s="6" t="n">
        <v>21</v>
      </c>
      <c r="K93" s="6" t="n">
        <v>160</v>
      </c>
      <c r="L93" s="6" t="n">
        <v>139</v>
      </c>
      <c r="M93" s="6" t="n">
        <v>1.85</v>
      </c>
      <c r="N93" s="6" t="n">
        <v>1.76</v>
      </c>
    </row>
    <row collapsed="false" customFormat="false" customHeight="false" hidden="false" ht="12.1" outlineLevel="0" r="94">
      <c r="A94" s="33" t="n">
        <v>45936</v>
      </c>
      <c r="B94" s="16" t="s">
        <v>525</v>
      </c>
      <c r="C94" s="16" t="s">
        <v>42</v>
      </c>
      <c r="D94" s="16" t="s">
        <v>43</v>
      </c>
      <c r="E94" s="7" t="n">
        <v>9</v>
      </c>
      <c r="F94" s="16" t="s">
        <v>19</v>
      </c>
      <c r="G94" s="6" t="n">
        <v>35.5</v>
      </c>
      <c r="H94" s="6" t="n">
        <v>1083.2</v>
      </c>
      <c r="I94" s="6" t="n">
        <v>1052.78</v>
      </c>
      <c r="J94" s="6" t="n">
        <v>42</v>
      </c>
      <c r="K94" s="6" t="n">
        <v>319.5</v>
      </c>
      <c r="L94" s="6" t="n">
        <v>277.5</v>
      </c>
      <c r="M94" s="6" t="n">
        <v>2.93</v>
      </c>
      <c r="N94" s="6" t="n">
        <v>2.85</v>
      </c>
    </row>
    <row collapsed="false" customFormat="false" customHeight="false" hidden="false" ht="12.1" outlineLevel="0" r="95">
      <c r="A95" s="33" t="n">
        <v>46013</v>
      </c>
      <c r="B95" s="16" t="s">
        <v>525</v>
      </c>
      <c r="C95" s="16" t="s">
        <v>62</v>
      </c>
      <c r="D95" s="16" t="s">
        <v>63</v>
      </c>
      <c r="E95" s="7" t="n">
        <v>5</v>
      </c>
      <c r="F95" s="16" t="s">
        <v>19</v>
      </c>
      <c r="G95" s="6" t="n">
        <v>36</v>
      </c>
      <c r="H95" s="6" t="n">
        <v>2286.8</v>
      </c>
      <c r="I95" s="6" t="n">
        <v>1809.99</v>
      </c>
      <c r="J95" s="6" t="n">
        <v>23</v>
      </c>
      <c r="K95" s="6" t="n">
        <v>180</v>
      </c>
      <c r="L95" s="6" t="n">
        <v>157</v>
      </c>
      <c r="M95" s="6" t="n">
        <v>1.73</v>
      </c>
      <c r="N95" s="6" t="n">
        <v>1.37</v>
      </c>
    </row>
    <row collapsed="false" customFormat="false" customHeight="false" hidden="false" ht="12.1" outlineLevel="0" r="96">
      <c r="A96" s="33" t="n">
        <v>46209</v>
      </c>
      <c r="B96" s="16" t="s">
        <v>525</v>
      </c>
      <c r="C96" s="16" t="s">
        <v>33</v>
      </c>
      <c r="D96" s="16" t="s">
        <v>34</v>
      </c>
      <c r="E96" s="7" t="n">
        <v>32</v>
      </c>
      <c r="F96" s="16" t="s">
        <v>19</v>
      </c>
      <c r="G96" s="6" t="n">
        <v>28.11</v>
      </c>
      <c r="H96" s="6" t="n">
        <v>403.95</v>
      </c>
      <c r="I96" s="6" t="n">
        <v>511.23</v>
      </c>
      <c r="J96" s="6" t="n">
        <v>117</v>
      </c>
      <c r="K96" s="6" t="n">
        <v>899.52</v>
      </c>
      <c r="L96" s="6" t="n">
        <v>782.52</v>
      </c>
      <c r="M96" s="6" t="n">
        <v>4.78</v>
      </c>
      <c r="N96" s="6" t="n">
        <v>6.05</v>
      </c>
    </row>
    <row collapsed="false" customFormat="false" customHeight="false" hidden="false" ht="12.1" outlineLevel="0" r="97">
      <c r="A97" s="33" t="n">
        <v>46210</v>
      </c>
      <c r="B97" s="16" t="s">
        <v>525</v>
      </c>
      <c r="C97" s="16" t="s">
        <v>56</v>
      </c>
      <c r="D97" s="16" t="s">
        <v>57</v>
      </c>
      <c r="E97" s="7" t="n">
        <v>4</v>
      </c>
      <c r="F97" s="16" t="s">
        <v>19</v>
      </c>
      <c r="G97" s="6" t="n">
        <v>245</v>
      </c>
      <c r="H97" s="6" t="n">
        <v>1863.5</v>
      </c>
      <c r="I97" s="6" t="n">
        <v>2774.87</v>
      </c>
      <c r="J97" s="6" t="n">
        <v>127</v>
      </c>
      <c r="K97" s="6" t="n">
        <v>980</v>
      </c>
      <c r="L97" s="6" t="n">
        <v>853</v>
      </c>
      <c r="M97" s="6" t="n">
        <v>7.69</v>
      </c>
      <c r="N97" s="6" t="n">
        <v>11.44</v>
      </c>
    </row>
    <row collapsed="false" customFormat="false" customHeight="false" hidden="false" ht="12.1" outlineLevel="0" r="98">
      <c r="A98" s="33" t="n">
        <v>46212</v>
      </c>
      <c r="B98" s="16" t="s">
        <v>525</v>
      </c>
      <c r="C98" s="16" t="s">
        <v>36</v>
      </c>
      <c r="D98" s="16" t="s">
        <v>37</v>
      </c>
      <c r="E98" s="7" t="n">
        <v>70</v>
      </c>
      <c r="F98" s="16" t="s">
        <v>19</v>
      </c>
      <c r="G98" s="6" t="n">
        <v>35</v>
      </c>
      <c r="H98" s="6" t="n">
        <v>181.75</v>
      </c>
      <c r="I98" s="6" t="n">
        <v>272.02</v>
      </c>
      <c r="J98" s="6" t="n">
        <v>319</v>
      </c>
      <c r="K98" s="6" t="n">
        <v>2450</v>
      </c>
      <c r="L98" s="6" t="n">
        <v>2131</v>
      </c>
      <c r="M98" s="6" t="n">
        <v>11.19</v>
      </c>
      <c r="N98" s="6" t="n">
        <v>16.75</v>
      </c>
    </row>
    <row collapsed="false" customFormat="false" customHeight="false" hidden="false" ht="12.1" outlineLevel="0" r="99">
      <c r="A99" s="33" t="n">
        <v>46212</v>
      </c>
      <c r="B99" s="16" t="s">
        <v>525</v>
      </c>
      <c r="C99" s="16" t="s">
        <v>67</v>
      </c>
      <c r="D99" s="16" t="s">
        <v>68</v>
      </c>
      <c r="E99" s="7" t="n">
        <v>20</v>
      </c>
      <c r="F99" s="16" t="s">
        <v>19</v>
      </c>
      <c r="G99" s="6" t="n">
        <v>19.57</v>
      </c>
      <c r="H99" s="6" t="n">
        <v>147.75</v>
      </c>
      <c r="I99" s="6" t="n">
        <v>100.32</v>
      </c>
      <c r="J99" s="6" t="n">
        <v>51</v>
      </c>
      <c r="K99" s="6" t="n">
        <v>391.4</v>
      </c>
      <c r="L99" s="6" t="n">
        <v>340.4</v>
      </c>
      <c r="M99" s="6" t="n">
        <v>16.97</v>
      </c>
      <c r="N99" s="6" t="n">
        <v>11.52</v>
      </c>
    </row>
    <row collapsed="false" customFormat="false" customHeight="false" hidden="false" ht="12.1" outlineLevel="0" r="100">
      <c r="A100" s="33" t="n">
        <v>46212</v>
      </c>
      <c r="B100" s="16" t="s">
        <v>525</v>
      </c>
      <c r="C100" s="16" t="s">
        <v>59</v>
      </c>
      <c r="D100" s="16" t="s">
        <v>60</v>
      </c>
      <c r="E100" s="7" t="n">
        <v>24</v>
      </c>
      <c r="F100" s="16" t="s">
        <v>19</v>
      </c>
      <c r="G100" s="6" t="n">
        <v>2.27</v>
      </c>
      <c r="H100" s="6" t="n">
        <v>312.85</v>
      </c>
      <c r="I100" s="6" t="n">
        <v>493.45</v>
      </c>
      <c r="J100" s="6" t="n">
        <v>7</v>
      </c>
      <c r="K100" s="6" t="n">
        <v>54.48</v>
      </c>
      <c r="L100" s="6" t="n">
        <v>47.48</v>
      </c>
      <c r="M100" s="6" t="n">
        <v>0.4</v>
      </c>
      <c r="N100" s="6" t="n">
        <v>0.63</v>
      </c>
    </row>
    <row collapsed="false" customFormat="false" customHeight="false" hidden="false" ht="12.1" outlineLevel="0" r="101">
      <c r="A101" s="33" t="n">
        <v>46216</v>
      </c>
      <c r="B101" s="16" t="s">
        <v>525</v>
      </c>
      <c r="C101" s="16" t="s">
        <v>81</v>
      </c>
      <c r="D101" s="16" t="s">
        <v>82</v>
      </c>
      <c r="E101" s="7" t="n">
        <v>200</v>
      </c>
      <c r="F101" s="16" t="s">
        <v>19</v>
      </c>
      <c r="G101" s="6" t="n">
        <v>0.35</v>
      </c>
      <c r="H101" s="6" t="n">
        <v>10.3</v>
      </c>
      <c r="I101" s="6" t="n">
        <v>13.42</v>
      </c>
      <c r="J101" s="6" t="n">
        <v>9</v>
      </c>
      <c r="K101" s="6" t="n">
        <v>70</v>
      </c>
      <c r="L101" s="6" t="n">
        <v>61</v>
      </c>
      <c r="M101" s="6" t="n">
        <v>2.27</v>
      </c>
      <c r="N101" s="6" t="n">
        <v>2.96</v>
      </c>
    </row>
    <row collapsed="false" customFormat="false" customHeight="false" hidden="false" ht="12.1" outlineLevel="0" r="102">
      <c r="A102" s="33" t="n">
        <v>46216</v>
      </c>
      <c r="B102" s="16" t="s">
        <v>525</v>
      </c>
      <c r="C102" s="16" t="s">
        <v>62</v>
      </c>
      <c r="D102" s="16" t="s">
        <v>63</v>
      </c>
      <c r="E102" s="7" t="n">
        <v>6</v>
      </c>
      <c r="F102" s="16" t="s">
        <v>19</v>
      </c>
      <c r="G102" s="6" t="n">
        <v>29.05</v>
      </c>
      <c r="H102" s="6" t="n">
        <v>1334</v>
      </c>
      <c r="I102" s="6" t="n">
        <v>1867.98</v>
      </c>
      <c r="J102" s="6" t="n">
        <v>23</v>
      </c>
      <c r="K102" s="6" t="n">
        <v>174.3</v>
      </c>
      <c r="L102" s="6" t="n">
        <v>151.3</v>
      </c>
      <c r="M102" s="6" t="n">
        <v>1.35</v>
      </c>
      <c r="N102" s="6" t="n">
        <v>1.89</v>
      </c>
    </row>
    <row collapsed="false" customFormat="false" customHeight="false" hidden="false" ht="12.1" outlineLevel="0" r="103">
      <c r="A103" s="33" t="n">
        <v>46218</v>
      </c>
      <c r="B103" s="16" t="s">
        <v>525</v>
      </c>
      <c r="C103" s="16" t="s">
        <v>30</v>
      </c>
      <c r="D103" s="16" t="s">
        <v>31</v>
      </c>
      <c r="E103" s="7" t="n">
        <v>28</v>
      </c>
      <c r="F103" s="16" t="s">
        <v>19</v>
      </c>
      <c r="G103" s="6" t="n">
        <v>11.61</v>
      </c>
      <c r="H103" s="6" t="n">
        <v>463</v>
      </c>
      <c r="I103" s="6" t="n">
        <v>485.85</v>
      </c>
      <c r="J103" s="6" t="n">
        <v>42</v>
      </c>
      <c r="K103" s="6" t="n">
        <v>325.08</v>
      </c>
      <c r="L103" s="6" t="n">
        <v>283.08</v>
      </c>
      <c r="M103" s="6" t="n">
        <v>2.08</v>
      </c>
      <c r="N103" s="6" t="n">
        <v>2.18</v>
      </c>
    </row>
    <row collapsed="false" customFormat="false" customHeight="false" hidden="false" ht="12.1" outlineLevel="0" r="104">
      <c r="A104" s="33" t="n">
        <v>46218</v>
      </c>
      <c r="B104" s="16" t="s">
        <v>525</v>
      </c>
      <c r="C104" s="16" t="s">
        <v>65</v>
      </c>
      <c r="D104" s="16" t="s">
        <v>66</v>
      </c>
      <c r="E104" s="7" t="n">
        <v>10</v>
      </c>
      <c r="F104" s="16" t="s">
        <v>19</v>
      </c>
      <c r="G104" s="6" t="n">
        <v>11.61</v>
      </c>
      <c r="H104" s="6" t="n">
        <v>442.2</v>
      </c>
      <c r="I104" s="6" t="n">
        <v>408.78</v>
      </c>
      <c r="J104" s="6" t="n">
        <v>15</v>
      </c>
      <c r="K104" s="6" t="n">
        <v>116.1</v>
      </c>
      <c r="L104" s="6" t="n">
        <v>101.1</v>
      </c>
      <c r="M104" s="6" t="n">
        <v>2.47</v>
      </c>
      <c r="N104" s="6" t="n">
        <v>2.29</v>
      </c>
    </row>
    <row collapsed="false" customFormat="false" customHeight="false" hidden="false" ht="12.1" outlineLevel="0" r="105">
      <c r="A105" s="33" t="n">
        <v>46219</v>
      </c>
      <c r="B105" s="16" t="s">
        <v>525</v>
      </c>
      <c r="C105" s="16" t="s">
        <v>48</v>
      </c>
      <c r="D105" s="16" t="s">
        <v>49</v>
      </c>
      <c r="E105" s="7" t="n">
        <v>280</v>
      </c>
      <c r="F105" s="16" t="s">
        <v>19</v>
      </c>
      <c r="G105" s="6" t="n">
        <v>0.85</v>
      </c>
      <c r="H105" s="6" t="n">
        <v>36.215</v>
      </c>
      <c r="I105" s="6" t="n">
        <v>45.94</v>
      </c>
      <c r="J105" s="6" t="n">
        <v>31</v>
      </c>
      <c r="K105" s="6" t="n">
        <v>238</v>
      </c>
      <c r="L105" s="6" t="n">
        <v>207</v>
      </c>
      <c r="M105" s="6" t="n">
        <v>1.61</v>
      </c>
      <c r="N105" s="6" t="n">
        <v>2.04</v>
      </c>
    </row>
    <row collapsed="false" customFormat="false" customHeight="false" hidden="false" ht="12.1" outlineLevel="0" r="106">
      <c r="A106" s="33" t="n">
        <v>46220</v>
      </c>
      <c r="B106" s="16" t="s">
        <v>525</v>
      </c>
      <c r="C106" s="16" t="s">
        <v>85</v>
      </c>
      <c r="D106" s="16" t="s">
        <v>86</v>
      </c>
      <c r="E106" s="7" t="n">
        <v>40</v>
      </c>
      <c r="F106" s="16" t="s">
        <v>19</v>
      </c>
      <c r="G106" s="6" t="n">
        <v>5.29</v>
      </c>
      <c r="H106" s="6" t="n">
        <v>37.64</v>
      </c>
      <c r="I106" s="6" t="n">
        <v>63.13</v>
      </c>
      <c r="J106" s="6" t="n">
        <v>28</v>
      </c>
      <c r="K106" s="6" t="n">
        <v>211.6</v>
      </c>
      <c r="L106" s="6" t="n">
        <v>183.6</v>
      </c>
      <c r="M106" s="6" t="n">
        <v>7.27</v>
      </c>
      <c r="N106" s="6" t="n">
        <v>12.19</v>
      </c>
    </row>
    <row collapsed="false" customFormat="false" customHeight="false" hidden="false" ht="12.1" outlineLevel="0" r="107">
      <c r="A107" s="33" t="n">
        <v>46223</v>
      </c>
      <c r="B107" s="16" t="s">
        <v>525</v>
      </c>
      <c r="C107" s="16" t="s">
        <v>45</v>
      </c>
      <c r="D107" s="16" t="s">
        <v>46</v>
      </c>
      <c r="E107" s="7" t="n">
        <v>36</v>
      </c>
      <c r="F107" s="16" t="s">
        <v>19</v>
      </c>
      <c r="G107" s="6" t="n">
        <v>37.64</v>
      </c>
      <c r="H107" s="6" t="n">
        <v>294.54</v>
      </c>
      <c r="I107" s="6" t="n">
        <v>250.52</v>
      </c>
      <c r="J107" s="6" t="n">
        <v>176</v>
      </c>
      <c r="K107" s="6" t="n">
        <v>1355.04</v>
      </c>
      <c r="L107" s="6" t="n">
        <v>1179.04</v>
      </c>
      <c r="M107" s="6" t="n">
        <v>13.07</v>
      </c>
      <c r="N107" s="6" t="n">
        <v>11.12</v>
      </c>
    </row>
    <row collapsed="false" customFormat="false" customHeight="false" hidden="false" ht="12.1" outlineLevel="0" r="108">
      <c r="A108" s="33" t="n">
        <v>46223</v>
      </c>
      <c r="B108" s="16" t="s">
        <v>525</v>
      </c>
      <c r="C108" s="16" t="s">
        <v>21</v>
      </c>
      <c r="D108" s="16" t="s">
        <v>22</v>
      </c>
      <c r="E108" s="7" t="n">
        <v>130</v>
      </c>
      <c r="F108" s="16" t="s">
        <v>19</v>
      </c>
      <c r="G108" s="6" t="n">
        <v>37.64</v>
      </c>
      <c r="H108" s="6" t="n">
        <v>295.99</v>
      </c>
      <c r="I108" s="6" t="n">
        <v>193.56</v>
      </c>
      <c r="J108" s="6" t="n">
        <v>636</v>
      </c>
      <c r="K108" s="6" t="n">
        <v>4893.2</v>
      </c>
      <c r="L108" s="6" t="n">
        <v>4257.2</v>
      </c>
      <c r="M108" s="6" t="n">
        <v>16.92</v>
      </c>
      <c r="N108" s="6" t="n">
        <v>11.06</v>
      </c>
    </row>
    <row collapsed="false" customFormat="false" customHeight="false" hidden="false" ht="12.1" outlineLevel="0" r="109">
      <c r="A109" s="33" t="n">
        <v>46223</v>
      </c>
      <c r="B109" s="16" t="s">
        <v>525</v>
      </c>
      <c r="C109" s="16" t="s">
        <v>51</v>
      </c>
      <c r="D109" s="16" t="s">
        <v>52</v>
      </c>
      <c r="E109" s="7" t="n">
        <v>149</v>
      </c>
      <c r="F109" s="16" t="s">
        <v>19</v>
      </c>
      <c r="G109" s="6" t="n">
        <v>9.71</v>
      </c>
      <c r="H109" s="6" t="n">
        <v>64.765</v>
      </c>
      <c r="I109" s="6" t="n">
        <v>82.87</v>
      </c>
      <c r="J109" s="6" t="n">
        <v>188</v>
      </c>
      <c r="K109" s="6" t="n">
        <v>1446.79</v>
      </c>
      <c r="L109" s="6" t="n">
        <v>1258.79</v>
      </c>
      <c r="M109" s="6" t="n">
        <v>10.19</v>
      </c>
      <c r="N109" s="6" t="n">
        <v>13.04</v>
      </c>
    </row>
    <row collapsed="false" customFormat="false" customHeight="false" hidden="false" ht="12.1" outlineLevel="0" r="110">
      <c r="A110" s="33" t="n">
        <v>46223</v>
      </c>
      <c r="B110" s="16" t="s">
        <v>525</v>
      </c>
      <c r="C110" s="16" t="s">
        <v>87</v>
      </c>
      <c r="D110" s="16" t="s">
        <v>88</v>
      </c>
      <c r="E110" s="7" t="n">
        <v>30</v>
      </c>
      <c r="F110" s="16" t="s">
        <v>19</v>
      </c>
      <c r="G110" s="6" t="n">
        <v>2.71</v>
      </c>
      <c r="H110" s="6" t="n">
        <v>41.3</v>
      </c>
      <c r="I110" s="6" t="n">
        <v>56.87</v>
      </c>
      <c r="J110" s="6" t="n">
        <v>11</v>
      </c>
      <c r="K110" s="6" t="n">
        <v>81.3</v>
      </c>
      <c r="L110" s="6" t="n">
        <v>70.3</v>
      </c>
      <c r="M110" s="6" t="n">
        <v>4.12</v>
      </c>
      <c r="N110" s="6" t="n">
        <v>5.67</v>
      </c>
    </row>
    <row collapsed="false" customFormat="false" customHeight="false" hidden="false" ht="12.1" outlineLevel="0" r="111">
      <c r="A111" s="33" t="n">
        <v>46223</v>
      </c>
      <c r="B111" s="16" t="s">
        <v>525</v>
      </c>
      <c r="C111" s="16" t="s">
        <v>77</v>
      </c>
      <c r="D111" s="16" t="s">
        <v>78</v>
      </c>
      <c r="E111" s="7" t="n">
        <v>1</v>
      </c>
      <c r="F111" s="16" t="s">
        <v>19</v>
      </c>
      <c r="G111" s="6" t="n">
        <v>246.88</v>
      </c>
      <c r="H111" s="6" t="n">
        <v>2164</v>
      </c>
      <c r="I111" s="6" t="n">
        <v>2224.6</v>
      </c>
      <c r="J111" s="6" t="n">
        <v>32</v>
      </c>
      <c r="K111" s="6" t="n">
        <v>246.88</v>
      </c>
      <c r="L111" s="6" t="n">
        <v>214.88</v>
      </c>
      <c r="M111" s="6" t="n">
        <v>9.66</v>
      </c>
      <c r="N111" s="6" t="n">
        <v>9.93</v>
      </c>
    </row>
    <row collapsed="false" customFormat="false" customHeight="false" hidden="false" ht="12.1" outlineLevel="0" r="112">
      <c r="A112" s="33" t="n">
        <v>46244</v>
      </c>
      <c r="B112" s="16" t="s">
        <v>525</v>
      </c>
      <c r="C112" s="16" t="s">
        <v>27</v>
      </c>
      <c r="D112" s="16" t="s">
        <v>28</v>
      </c>
      <c r="E112" s="7" t="n">
        <v>57</v>
      </c>
      <c r="F112" s="16" t="s">
        <v>19</v>
      </c>
      <c r="G112" s="6" t="n">
        <v>4.6</v>
      </c>
      <c r="H112" s="6" t="n">
        <v>254</v>
      </c>
      <c r="I112" s="6" t="n">
        <v>307.54</v>
      </c>
      <c r="J112" s="6" t="n">
        <v>34</v>
      </c>
      <c r="K112" s="6" t="n">
        <v>262.2</v>
      </c>
      <c r="L112" s="6" t="n">
        <v>228.2</v>
      </c>
      <c r="M112" s="6" t="n">
        <v>1.3</v>
      </c>
      <c r="N112" s="6" t="n">
        <v>1.58</v>
      </c>
    </row>
  </sheetData>
  <autoFilter ref="A1:N1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4" t="s">
        <v>112</v>
      </c>
      <c r="B1" s="34" t="s">
        <v>515</v>
      </c>
      <c r="C1" s="34" t="s">
        <v>0</v>
      </c>
      <c r="D1" s="34" t="s">
        <v>2</v>
      </c>
      <c r="E1" s="34" t="s">
        <v>6</v>
      </c>
      <c r="F1" s="34" t="s">
        <v>516</v>
      </c>
      <c r="G1" s="34" t="s">
        <v>526</v>
      </c>
      <c r="H1" s="34" t="s">
        <v>520</v>
      </c>
      <c r="I1" s="34" t="s">
        <v>521</v>
      </c>
      <c r="J1" s="34" t="s">
        <v>522</v>
      </c>
    </row>
    <row collapsed="false" customFormat="false" customHeight="false" hidden="false" ht="12.1" outlineLevel="0" r="2">
      <c r="A2" s="35" t="n">
        <v>44117</v>
      </c>
      <c r="B2" s="16" t="s">
        <v>525</v>
      </c>
      <c r="C2" s="16" t="s">
        <v>104</v>
      </c>
      <c r="D2" s="16" t="s">
        <v>106</v>
      </c>
      <c r="E2" s="6" t="n">
        <v>1000</v>
      </c>
      <c r="F2" s="7" t="n">
        <v>5</v>
      </c>
      <c r="G2" s="6" t="n">
        <v>29.92</v>
      </c>
      <c r="H2" s="6" t="n">
        <v>0</v>
      </c>
      <c r="I2" s="6" t="n">
        <v>149.6</v>
      </c>
      <c r="J2" s="6" t="n">
        <v>149.6</v>
      </c>
    </row>
    <row collapsed="false" customFormat="false" customHeight="false" hidden="false" ht="12.1" outlineLevel="0" r="3">
      <c r="A3" s="35" t="n">
        <v>44173</v>
      </c>
      <c r="B3" s="16" t="s">
        <v>525</v>
      </c>
      <c r="C3" s="16" t="s">
        <v>319</v>
      </c>
      <c r="D3" s="16" t="s">
        <v>527</v>
      </c>
      <c r="E3" s="6" t="n">
        <v>1000</v>
      </c>
      <c r="F3" s="7" t="n">
        <v>7</v>
      </c>
      <c r="G3" s="6" t="n">
        <v>36.9</v>
      </c>
      <c r="H3" s="6" t="n">
        <v>0</v>
      </c>
      <c r="I3" s="6" t="n">
        <v>258.3</v>
      </c>
      <c r="J3" s="6" t="n">
        <v>258.3</v>
      </c>
    </row>
    <row collapsed="false" customFormat="false" customHeight="false" hidden="false" ht="12.1" outlineLevel="0" r="4">
      <c r="A4" s="35" t="n">
        <v>44180</v>
      </c>
      <c r="B4" s="16" t="s">
        <v>525</v>
      </c>
      <c r="C4" s="16" t="s">
        <v>320</v>
      </c>
      <c r="D4" s="16" t="s">
        <v>528</v>
      </c>
      <c r="E4" s="6" t="n">
        <v>1000</v>
      </c>
      <c r="F4" s="7" t="n">
        <v>4</v>
      </c>
      <c r="G4" s="6" t="n">
        <v>34.9</v>
      </c>
      <c r="H4" s="6" t="n">
        <v>0</v>
      </c>
      <c r="I4" s="6" t="n">
        <v>139.6</v>
      </c>
      <c r="J4" s="6" t="n">
        <v>139.6</v>
      </c>
    </row>
    <row collapsed="false" customFormat="false" customHeight="false" hidden="false" ht="12.1" outlineLevel="0" r="5">
      <c r="A5" s="35" t="n">
        <v>44299</v>
      </c>
      <c r="B5" s="16" t="s">
        <v>525</v>
      </c>
      <c r="C5" s="16" t="s">
        <v>104</v>
      </c>
      <c r="D5" s="16" t="s">
        <v>106</v>
      </c>
      <c r="E5" s="6" t="n">
        <v>1000</v>
      </c>
      <c r="F5" s="7" t="n">
        <v>5</v>
      </c>
      <c r="G5" s="6" t="n">
        <v>29.92</v>
      </c>
      <c r="H5" s="6" t="n">
        <v>19</v>
      </c>
      <c r="I5" s="6" t="n">
        <v>149.6</v>
      </c>
      <c r="J5" s="6" t="n">
        <v>130.6</v>
      </c>
    </row>
    <row collapsed="false" customFormat="false" customHeight="false" hidden="false" ht="12.1" outlineLevel="0" r="6">
      <c r="A6" s="35" t="n">
        <v>44334</v>
      </c>
      <c r="B6" s="16" t="s">
        <v>525</v>
      </c>
      <c r="C6" s="16" t="s">
        <v>323</v>
      </c>
      <c r="D6" s="16" t="s">
        <v>529</v>
      </c>
      <c r="E6" s="6" t="n">
        <v>1000</v>
      </c>
      <c r="F6" s="7" t="n">
        <v>9</v>
      </c>
      <c r="G6" s="6" t="n">
        <v>23.88</v>
      </c>
      <c r="H6" s="6" t="n">
        <v>28</v>
      </c>
      <c r="I6" s="6" t="n">
        <v>214.92</v>
      </c>
      <c r="J6" s="6" t="n">
        <v>186.92</v>
      </c>
    </row>
    <row collapsed="false" customFormat="false" customHeight="false" hidden="false" ht="12.1" outlineLevel="0" r="7">
      <c r="A7" s="35" t="n">
        <v>44355</v>
      </c>
      <c r="B7" s="16" t="s">
        <v>525</v>
      </c>
      <c r="C7" s="16" t="s">
        <v>319</v>
      </c>
      <c r="D7" s="16" t="s">
        <v>527</v>
      </c>
      <c r="E7" s="6" t="n">
        <v>1000</v>
      </c>
      <c r="F7" s="7" t="n">
        <v>7</v>
      </c>
      <c r="G7" s="6" t="n">
        <v>36.9</v>
      </c>
      <c r="H7" s="6" t="n">
        <v>34</v>
      </c>
      <c r="I7" s="6" t="n">
        <v>258.3</v>
      </c>
      <c r="J7" s="6" t="n">
        <v>224.3</v>
      </c>
    </row>
    <row collapsed="false" customFormat="false" customHeight="false" hidden="false" ht="12.1" outlineLevel="0" r="8">
      <c r="A8" s="35" t="n">
        <v>44362</v>
      </c>
      <c r="B8" s="16" t="s">
        <v>525</v>
      </c>
      <c r="C8" s="16" t="s">
        <v>320</v>
      </c>
      <c r="D8" s="16" t="s">
        <v>528</v>
      </c>
      <c r="E8" s="6" t="n">
        <v>1000</v>
      </c>
      <c r="F8" s="7" t="n">
        <v>4</v>
      </c>
      <c r="G8" s="6" t="n">
        <v>34.9</v>
      </c>
      <c r="H8" s="6" t="n">
        <v>18</v>
      </c>
      <c r="I8" s="6" t="n">
        <v>139.6</v>
      </c>
      <c r="J8" s="6" t="n">
        <v>121.6</v>
      </c>
    </row>
    <row collapsed="false" customFormat="false" customHeight="false" hidden="false" ht="12.1" outlineLevel="0" r="9">
      <c r="A9" s="35" t="n">
        <v>44404</v>
      </c>
      <c r="B9" s="16" t="s">
        <v>525</v>
      </c>
      <c r="C9" s="16" t="s">
        <v>324</v>
      </c>
      <c r="D9" s="16" t="s">
        <v>530</v>
      </c>
      <c r="E9" s="6" t="n">
        <v>1000</v>
      </c>
      <c r="F9" s="7" t="n">
        <v>9</v>
      </c>
      <c r="G9" s="6" t="n">
        <v>34.9</v>
      </c>
      <c r="H9" s="6" t="n">
        <v>41</v>
      </c>
      <c r="I9" s="6" t="n">
        <v>314.1</v>
      </c>
      <c r="J9" s="6" t="n">
        <v>273.1</v>
      </c>
    </row>
    <row collapsed="false" customFormat="false" customHeight="false" hidden="false" ht="12.1" outlineLevel="0" r="10">
      <c r="A10" s="35" t="n">
        <v>44481</v>
      </c>
      <c r="B10" s="16" t="s">
        <v>525</v>
      </c>
      <c r="C10" s="16" t="s">
        <v>104</v>
      </c>
      <c r="D10" s="16" t="s">
        <v>106</v>
      </c>
      <c r="E10" s="6" t="n">
        <v>1000</v>
      </c>
      <c r="F10" s="7" t="n">
        <v>5</v>
      </c>
      <c r="G10" s="6" t="n">
        <v>29.92</v>
      </c>
      <c r="H10" s="6" t="n">
        <v>19</v>
      </c>
      <c r="I10" s="6" t="n">
        <v>149.6</v>
      </c>
      <c r="J10" s="6" t="n">
        <v>130.6</v>
      </c>
    </row>
    <row collapsed="false" customFormat="false" customHeight="false" hidden="false" ht="12.1" outlineLevel="0" r="11">
      <c r="A11" s="35" t="n">
        <v>44495</v>
      </c>
      <c r="B11" s="16" t="s">
        <v>525</v>
      </c>
      <c r="C11" s="16" t="s">
        <v>326</v>
      </c>
      <c r="D11" s="16" t="s">
        <v>531</v>
      </c>
      <c r="E11" s="6" t="n">
        <v>1000</v>
      </c>
      <c r="F11" s="7" t="n">
        <v>10</v>
      </c>
      <c r="G11" s="6" t="n">
        <v>32.66</v>
      </c>
      <c r="H11" s="6" t="n">
        <v>43</v>
      </c>
      <c r="I11" s="6" t="n">
        <v>326.6</v>
      </c>
      <c r="J11" s="6" t="n">
        <v>283.6</v>
      </c>
    </row>
    <row collapsed="false" customFormat="false" customHeight="false" hidden="false" ht="12.1" outlineLevel="0" r="12">
      <c r="A12" s="35" t="n">
        <v>44516</v>
      </c>
      <c r="B12" s="16" t="s">
        <v>525</v>
      </c>
      <c r="C12" s="16" t="s">
        <v>323</v>
      </c>
      <c r="D12" s="16" t="s">
        <v>529</v>
      </c>
      <c r="E12" s="6" t="n">
        <v>1000</v>
      </c>
      <c r="F12" s="7" t="n">
        <v>9</v>
      </c>
      <c r="G12" s="6" t="n">
        <v>23.14</v>
      </c>
      <c r="H12" s="6" t="n">
        <v>27</v>
      </c>
      <c r="I12" s="6" t="n">
        <v>208.26</v>
      </c>
      <c r="J12" s="6" t="n">
        <v>181.26</v>
      </c>
    </row>
    <row collapsed="false" customFormat="false" customHeight="false" hidden="false" ht="12.1" outlineLevel="0" r="13">
      <c r="A13" s="35" t="n">
        <v>44522</v>
      </c>
      <c r="B13" s="16" t="s">
        <v>525</v>
      </c>
      <c r="C13" s="16" t="s">
        <v>327</v>
      </c>
      <c r="D13" s="16" t="s">
        <v>532</v>
      </c>
      <c r="E13" s="6" t="n">
        <v>1000</v>
      </c>
      <c r="F13" s="7" t="n">
        <v>9</v>
      </c>
      <c r="G13" s="6" t="n">
        <v>4.46</v>
      </c>
      <c r="H13" s="6" t="n">
        <v>5</v>
      </c>
      <c r="I13" s="6" t="n">
        <v>40.14</v>
      </c>
      <c r="J13" s="6" t="n">
        <v>35.14</v>
      </c>
    </row>
    <row collapsed="false" customFormat="false" customHeight="false" hidden="false" ht="12.1" outlineLevel="0" r="14">
      <c r="A14" s="35" t="n">
        <v>44537</v>
      </c>
      <c r="B14" s="16" t="s">
        <v>525</v>
      </c>
      <c r="C14" s="16" t="s">
        <v>319</v>
      </c>
      <c r="D14" s="16" t="s">
        <v>527</v>
      </c>
      <c r="E14" s="6" t="n">
        <v>1000</v>
      </c>
      <c r="F14" s="7" t="n">
        <v>7</v>
      </c>
      <c r="G14" s="6" t="n">
        <v>36.9</v>
      </c>
      <c r="H14" s="6" t="n">
        <v>34</v>
      </c>
      <c r="I14" s="6" t="n">
        <v>258.3</v>
      </c>
      <c r="J14" s="6" t="n">
        <v>224.3</v>
      </c>
    </row>
    <row collapsed="false" customFormat="false" customHeight="false" hidden="false" ht="12.1" outlineLevel="0" r="15">
      <c r="A15" s="35" t="n">
        <v>44544</v>
      </c>
      <c r="B15" s="16" t="s">
        <v>525</v>
      </c>
      <c r="C15" s="16" t="s">
        <v>320</v>
      </c>
      <c r="D15" s="16" t="s">
        <v>528</v>
      </c>
      <c r="E15" s="6" t="n">
        <v>1000</v>
      </c>
      <c r="F15" s="7" t="n">
        <v>4</v>
      </c>
      <c r="G15" s="6" t="n">
        <v>34.9</v>
      </c>
      <c r="H15" s="6" t="n">
        <v>18</v>
      </c>
      <c r="I15" s="6" t="n">
        <v>139.6</v>
      </c>
      <c r="J15" s="6" t="n">
        <v>121.6</v>
      </c>
    </row>
    <row collapsed="false" customFormat="false" customHeight="false" hidden="false" ht="12.1" outlineLevel="0" r="16">
      <c r="A16" s="35" t="n">
        <v>44553</v>
      </c>
      <c r="B16" s="16" t="s">
        <v>525</v>
      </c>
      <c r="C16" s="16" t="s">
        <v>327</v>
      </c>
      <c r="D16" s="16" t="s">
        <v>532</v>
      </c>
      <c r="E16" s="6" t="n">
        <v>1000</v>
      </c>
      <c r="F16" s="7" t="n">
        <v>9</v>
      </c>
      <c r="G16" s="6" t="n">
        <v>4.46</v>
      </c>
      <c r="H16" s="6" t="n">
        <v>5</v>
      </c>
      <c r="I16" s="6" t="n">
        <v>40.14</v>
      </c>
      <c r="J16" s="6" t="n">
        <v>35.14</v>
      </c>
    </row>
    <row collapsed="false" customFormat="false" customHeight="false" hidden="false" ht="12.1" outlineLevel="0" r="17">
      <c r="A17" s="35" t="n">
        <v>44584</v>
      </c>
      <c r="B17" s="16" t="s">
        <v>525</v>
      </c>
      <c r="C17" s="16" t="s">
        <v>327</v>
      </c>
      <c r="D17" s="16" t="s">
        <v>532</v>
      </c>
      <c r="E17" s="6" t="n">
        <v>1000</v>
      </c>
      <c r="F17" s="7" t="n">
        <v>9</v>
      </c>
      <c r="G17" s="6" t="n">
        <v>4.46</v>
      </c>
      <c r="H17" s="6" t="n">
        <v>5</v>
      </c>
      <c r="I17" s="6" t="n">
        <v>40.14</v>
      </c>
      <c r="J17" s="6" t="n">
        <v>35.14</v>
      </c>
    </row>
    <row collapsed="false" customFormat="false" customHeight="false" hidden="false" ht="12.1" outlineLevel="0" r="18">
      <c r="A18" s="35" t="n">
        <v>44586</v>
      </c>
      <c r="B18" s="16" t="s">
        <v>525</v>
      </c>
      <c r="C18" s="16" t="s">
        <v>324</v>
      </c>
      <c r="D18" s="16" t="s">
        <v>530</v>
      </c>
      <c r="E18" s="6" t="n">
        <v>1000</v>
      </c>
      <c r="F18" s="7" t="n">
        <v>9</v>
      </c>
      <c r="G18" s="6" t="n">
        <v>34.9</v>
      </c>
      <c r="H18" s="6" t="n">
        <v>41</v>
      </c>
      <c r="I18" s="6" t="n">
        <v>314.1</v>
      </c>
      <c r="J18" s="6" t="n">
        <v>273.1</v>
      </c>
    </row>
    <row collapsed="false" customFormat="false" customHeight="false" hidden="false" ht="12.1" outlineLevel="0" r="19">
      <c r="A19" s="35" t="n">
        <v>44615</v>
      </c>
      <c r="B19" s="16" t="s">
        <v>525</v>
      </c>
      <c r="C19" s="16" t="s">
        <v>327</v>
      </c>
      <c r="D19" s="16" t="s">
        <v>532</v>
      </c>
      <c r="E19" s="6" t="n">
        <v>1000</v>
      </c>
      <c r="F19" s="7" t="n">
        <v>9</v>
      </c>
      <c r="G19" s="6" t="n">
        <v>4.46</v>
      </c>
      <c r="H19" s="6" t="n">
        <v>5</v>
      </c>
      <c r="I19" s="6" t="n">
        <v>40.14</v>
      </c>
      <c r="J19" s="6" t="n">
        <v>35.14</v>
      </c>
    </row>
    <row collapsed="false" customFormat="false" customHeight="false" hidden="false" ht="12.1" outlineLevel="0" r="20">
      <c r="A20" s="35" t="n">
        <v>44646</v>
      </c>
      <c r="B20" s="16" t="s">
        <v>525</v>
      </c>
      <c r="C20" s="16" t="s">
        <v>327</v>
      </c>
      <c r="D20" s="16" t="s">
        <v>532</v>
      </c>
      <c r="E20" s="6" t="n">
        <v>1000</v>
      </c>
      <c r="F20" s="7" t="n">
        <v>9</v>
      </c>
      <c r="G20" s="6" t="n">
        <v>4.46</v>
      </c>
      <c r="H20" s="6" t="n">
        <v>5</v>
      </c>
      <c r="I20" s="6" t="n">
        <v>40.14</v>
      </c>
      <c r="J20" s="6" t="n">
        <v>35.14</v>
      </c>
    </row>
    <row collapsed="false" customFormat="false" customHeight="false" hidden="false" ht="12.1" outlineLevel="0" r="21">
      <c r="A21" s="35" t="n">
        <v>44664</v>
      </c>
      <c r="B21" s="16" t="s">
        <v>525</v>
      </c>
      <c r="C21" s="16" t="s">
        <v>104</v>
      </c>
      <c r="D21" s="16" t="s">
        <v>106</v>
      </c>
      <c r="E21" s="6" t="n">
        <v>1000</v>
      </c>
      <c r="F21" s="7" t="n">
        <v>5</v>
      </c>
      <c r="G21" s="6" t="n">
        <v>29.92</v>
      </c>
      <c r="H21" s="6" t="n">
        <v>20</v>
      </c>
      <c r="I21" s="6" t="n">
        <v>149.6</v>
      </c>
      <c r="J21" s="6" t="n">
        <v>129.6</v>
      </c>
    </row>
    <row collapsed="false" customFormat="false" customHeight="false" hidden="false" ht="12.1" outlineLevel="0" r="22">
      <c r="A22" s="35" t="n">
        <v>44676</v>
      </c>
      <c r="B22" s="16" t="s">
        <v>525</v>
      </c>
      <c r="C22" s="16" t="s">
        <v>326</v>
      </c>
      <c r="D22" s="16" t="s">
        <v>531</v>
      </c>
      <c r="E22" s="6" t="n">
        <v>1000</v>
      </c>
      <c r="F22" s="7" t="n">
        <v>10</v>
      </c>
      <c r="G22" s="6" t="n">
        <v>32.66</v>
      </c>
      <c r="H22" s="6" t="n">
        <v>42</v>
      </c>
      <c r="I22" s="6" t="n">
        <v>326.6</v>
      </c>
      <c r="J22" s="6" t="n">
        <v>284.6</v>
      </c>
    </row>
    <row collapsed="false" customFormat="false" customHeight="false" hidden="false" ht="12.1" outlineLevel="0" r="23">
      <c r="A23" s="35" t="n">
        <v>44677</v>
      </c>
      <c r="B23" s="16" t="s">
        <v>525</v>
      </c>
      <c r="C23" s="16" t="s">
        <v>327</v>
      </c>
      <c r="D23" s="16" t="s">
        <v>532</v>
      </c>
      <c r="E23" s="6" t="n">
        <v>1000</v>
      </c>
      <c r="F23" s="7" t="n">
        <v>9</v>
      </c>
      <c r="G23" s="6" t="n">
        <v>4.46</v>
      </c>
      <c r="H23" s="6" t="n">
        <v>5</v>
      </c>
      <c r="I23" s="6" t="n">
        <v>40.14</v>
      </c>
      <c r="J23" s="6" t="n">
        <v>35.14</v>
      </c>
    </row>
    <row collapsed="false" customFormat="false" customHeight="false" hidden="false" ht="12.1" outlineLevel="0" r="24">
      <c r="A24" s="35" t="n">
        <v>44699</v>
      </c>
      <c r="B24" s="16" t="s">
        <v>525</v>
      </c>
      <c r="C24" s="16" t="s">
        <v>323</v>
      </c>
      <c r="D24" s="16" t="s">
        <v>529</v>
      </c>
      <c r="E24" s="6" t="n">
        <v>1000</v>
      </c>
      <c r="F24" s="7" t="n">
        <v>9</v>
      </c>
      <c r="G24" s="6" t="n">
        <v>32.31</v>
      </c>
      <c r="H24" s="6" t="n">
        <v>37</v>
      </c>
      <c r="I24" s="6" t="n">
        <v>290.79</v>
      </c>
      <c r="J24" s="6" t="n">
        <v>253.79</v>
      </c>
    </row>
    <row collapsed="false" customFormat="false" customHeight="false" hidden="false" ht="12.1" outlineLevel="0" r="25">
      <c r="A25" s="35" t="n">
        <v>44709</v>
      </c>
      <c r="B25" s="16" t="s">
        <v>525</v>
      </c>
      <c r="C25" s="16" t="s">
        <v>327</v>
      </c>
      <c r="D25" s="16" t="s">
        <v>532</v>
      </c>
      <c r="E25" s="6" t="n">
        <v>1000</v>
      </c>
      <c r="F25" s="7" t="n">
        <v>9</v>
      </c>
      <c r="G25" s="6" t="n">
        <v>4.46</v>
      </c>
      <c r="H25" s="6" t="n">
        <v>6</v>
      </c>
      <c r="I25" s="6" t="n">
        <v>40.14</v>
      </c>
      <c r="J25" s="6" t="n">
        <v>34.14</v>
      </c>
    </row>
    <row collapsed="false" customFormat="false" customHeight="false" hidden="false" ht="12.1" outlineLevel="0" r="26">
      <c r="A26" s="35" t="n">
        <v>44720</v>
      </c>
      <c r="B26" s="16" t="s">
        <v>525</v>
      </c>
      <c r="C26" s="16" t="s">
        <v>319</v>
      </c>
      <c r="D26" s="16" t="s">
        <v>527</v>
      </c>
      <c r="E26" s="6" t="n">
        <v>1000</v>
      </c>
      <c r="F26" s="7" t="n">
        <v>7</v>
      </c>
      <c r="G26" s="6" t="n">
        <v>36.9</v>
      </c>
      <c r="H26" s="6" t="n">
        <v>33</v>
      </c>
      <c r="I26" s="6" t="n">
        <v>258.3</v>
      </c>
      <c r="J26" s="6" t="n">
        <v>225.3</v>
      </c>
    </row>
    <row collapsed="false" customFormat="false" customHeight="false" hidden="false" ht="12.1" outlineLevel="0" r="27">
      <c r="A27" s="35" t="n">
        <v>44739</v>
      </c>
      <c r="B27" s="16" t="s">
        <v>525</v>
      </c>
      <c r="C27" s="16" t="s">
        <v>327</v>
      </c>
      <c r="D27" s="16" t="s">
        <v>532</v>
      </c>
      <c r="E27" s="6" t="n">
        <v>1000</v>
      </c>
      <c r="F27" s="7" t="n">
        <v>9</v>
      </c>
      <c r="G27" s="6" t="n">
        <v>4.46</v>
      </c>
      <c r="H27" s="6" t="n">
        <v>5</v>
      </c>
      <c r="I27" s="6" t="n">
        <v>40.14</v>
      </c>
      <c r="J27" s="6" t="n">
        <v>35.14</v>
      </c>
    </row>
    <row collapsed="false" customFormat="false" customHeight="false" hidden="false" ht="12.1" outlineLevel="0" r="28">
      <c r="A28" s="35" t="n">
        <v>44768</v>
      </c>
      <c r="B28" s="16" t="s">
        <v>525</v>
      </c>
      <c r="C28" s="16" t="s">
        <v>324</v>
      </c>
      <c r="D28" s="16" t="s">
        <v>530</v>
      </c>
      <c r="E28" s="6" t="n">
        <v>1000</v>
      </c>
      <c r="F28" s="7" t="n">
        <v>9</v>
      </c>
      <c r="G28" s="6" t="n">
        <v>34.9</v>
      </c>
      <c r="H28" s="6" t="n">
        <v>41</v>
      </c>
      <c r="I28" s="6" t="n">
        <v>314.1</v>
      </c>
      <c r="J28" s="6" t="n">
        <v>273.1</v>
      </c>
    </row>
    <row collapsed="false" customFormat="false" customHeight="false" hidden="false" ht="12.1" outlineLevel="0" r="29">
      <c r="A29" s="35" t="n">
        <v>44770</v>
      </c>
      <c r="B29" s="16" t="s">
        <v>525</v>
      </c>
      <c r="C29" s="16" t="s">
        <v>327</v>
      </c>
      <c r="D29" s="16" t="s">
        <v>532</v>
      </c>
      <c r="E29" s="6" t="n">
        <v>1000</v>
      </c>
      <c r="F29" s="7" t="n">
        <v>9</v>
      </c>
      <c r="G29" s="6" t="n">
        <v>4.46</v>
      </c>
      <c r="H29" s="6" t="n">
        <v>5</v>
      </c>
      <c r="I29" s="6" t="n">
        <v>40.14</v>
      </c>
      <c r="J29" s="6" t="n">
        <v>35.14</v>
      </c>
    </row>
    <row collapsed="false" customFormat="false" customHeight="false" hidden="false" ht="12.1" outlineLevel="0" r="30">
      <c r="A30" s="35" t="n">
        <v>44802</v>
      </c>
      <c r="B30" s="16" t="s">
        <v>525</v>
      </c>
      <c r="C30" s="16" t="s">
        <v>327</v>
      </c>
      <c r="D30" s="16" t="s">
        <v>532</v>
      </c>
      <c r="E30" s="6" t="n">
        <v>1000</v>
      </c>
      <c r="F30" s="7" t="n">
        <v>9</v>
      </c>
      <c r="G30" s="6" t="n">
        <v>4.46</v>
      </c>
      <c r="H30" s="6" t="n">
        <v>6</v>
      </c>
      <c r="I30" s="6" t="n">
        <v>40.14</v>
      </c>
      <c r="J30" s="6" t="n">
        <v>34.14</v>
      </c>
    </row>
    <row collapsed="false" customFormat="false" customHeight="false" hidden="false" ht="12.1" outlineLevel="0" r="31">
      <c r="A31" s="35" t="n">
        <v>44832</v>
      </c>
      <c r="B31" s="16" t="s">
        <v>525</v>
      </c>
      <c r="C31" s="16" t="s">
        <v>327</v>
      </c>
      <c r="D31" s="16" t="s">
        <v>532</v>
      </c>
      <c r="E31" s="6" t="n">
        <v>1000</v>
      </c>
      <c r="F31" s="7" t="n">
        <v>9</v>
      </c>
      <c r="G31" s="6" t="n">
        <v>4.46</v>
      </c>
      <c r="H31" s="6" t="n">
        <v>5</v>
      </c>
      <c r="I31" s="6" t="n">
        <v>40.14</v>
      </c>
      <c r="J31" s="6" t="n">
        <v>35.14</v>
      </c>
    </row>
    <row collapsed="false" customFormat="false" customHeight="false" hidden="false" ht="12.1" outlineLevel="0" r="32">
      <c r="A32" s="35" t="n">
        <v>44845</v>
      </c>
      <c r="B32" s="16" t="s">
        <v>525</v>
      </c>
      <c r="C32" s="16" t="s">
        <v>104</v>
      </c>
      <c r="D32" s="16" t="s">
        <v>106</v>
      </c>
      <c r="E32" s="6" t="n">
        <v>1000</v>
      </c>
      <c r="F32" s="7" t="n">
        <v>5</v>
      </c>
      <c r="G32" s="6" t="n">
        <v>29.92</v>
      </c>
      <c r="H32" s="6" t="n">
        <v>19</v>
      </c>
      <c r="I32" s="6" t="n">
        <v>149.6</v>
      </c>
      <c r="J32" s="6" t="n">
        <v>130.6</v>
      </c>
    </row>
    <row collapsed="false" customFormat="false" customHeight="false" hidden="false" ht="12.1" outlineLevel="0" r="33">
      <c r="A33" s="35" t="n">
        <v>44859</v>
      </c>
      <c r="B33" s="16" t="s">
        <v>525</v>
      </c>
      <c r="C33" s="16" t="s">
        <v>326</v>
      </c>
      <c r="D33" s="16" t="s">
        <v>531</v>
      </c>
      <c r="E33" s="6" t="n">
        <v>1000</v>
      </c>
      <c r="F33" s="7" t="n">
        <v>10</v>
      </c>
      <c r="G33" s="6" t="n">
        <v>32.66</v>
      </c>
      <c r="H33" s="6" t="n">
        <v>43</v>
      </c>
      <c r="I33" s="6" t="n">
        <v>326.6</v>
      </c>
      <c r="J33" s="6" t="n">
        <v>283.6</v>
      </c>
    </row>
    <row collapsed="false" customFormat="false" customHeight="false" hidden="false" ht="12.1" outlineLevel="0" r="34">
      <c r="A34" s="35" t="n">
        <v>44863</v>
      </c>
      <c r="B34" s="16" t="s">
        <v>525</v>
      </c>
      <c r="C34" s="16" t="s">
        <v>327</v>
      </c>
      <c r="D34" s="16" t="s">
        <v>532</v>
      </c>
      <c r="E34" s="6" t="n">
        <v>1000</v>
      </c>
      <c r="F34" s="7" t="n">
        <v>9</v>
      </c>
      <c r="G34" s="6" t="n">
        <v>4.46</v>
      </c>
      <c r="H34" s="6" t="n">
        <v>5</v>
      </c>
      <c r="I34" s="6" t="n">
        <v>40.14</v>
      </c>
      <c r="J34" s="6" t="n">
        <v>35.14</v>
      </c>
    </row>
    <row collapsed="false" customFormat="false" customHeight="false" hidden="false" ht="12.1" outlineLevel="0" r="35">
      <c r="A35" s="35" t="n">
        <v>44880</v>
      </c>
      <c r="B35" s="16" t="s">
        <v>525</v>
      </c>
      <c r="C35" s="16" t="s">
        <v>323</v>
      </c>
      <c r="D35" s="16" t="s">
        <v>529</v>
      </c>
      <c r="E35" s="6" t="n">
        <v>1000</v>
      </c>
      <c r="F35" s="7" t="n">
        <v>9</v>
      </c>
      <c r="G35" s="6" t="n">
        <v>63.23</v>
      </c>
      <c r="H35" s="6" t="n">
        <v>74</v>
      </c>
      <c r="I35" s="6" t="n">
        <v>569.07</v>
      </c>
      <c r="J35" s="6" t="n">
        <v>495.07</v>
      </c>
    </row>
    <row collapsed="false" customFormat="false" customHeight="false" hidden="false" ht="12.1" outlineLevel="0" r="36">
      <c r="A36" s="35" t="n">
        <v>44894</v>
      </c>
      <c r="B36" s="16" t="s">
        <v>525</v>
      </c>
      <c r="C36" s="16" t="s">
        <v>327</v>
      </c>
      <c r="D36" s="16" t="s">
        <v>532</v>
      </c>
      <c r="E36" s="6" t="n">
        <v>1000</v>
      </c>
      <c r="F36" s="7" t="n">
        <v>9</v>
      </c>
      <c r="G36" s="6" t="n">
        <v>4.46</v>
      </c>
      <c r="H36" s="6" t="n">
        <v>5</v>
      </c>
      <c r="I36" s="6" t="n">
        <v>40.14</v>
      </c>
      <c r="J36" s="6" t="n">
        <v>35.14</v>
      </c>
    </row>
    <row collapsed="false" customFormat="false" customHeight="false" hidden="false" ht="12.1" outlineLevel="0" r="37">
      <c r="A37" s="35" t="n">
        <v>44901</v>
      </c>
      <c r="B37" s="16" t="s">
        <v>525</v>
      </c>
      <c r="C37" s="16" t="s">
        <v>319</v>
      </c>
      <c r="D37" s="16" t="s">
        <v>527</v>
      </c>
      <c r="E37" s="6" t="n">
        <v>1000</v>
      </c>
      <c r="F37" s="7" t="n">
        <v>7</v>
      </c>
      <c r="G37" s="6" t="n">
        <v>36.9</v>
      </c>
      <c r="H37" s="6" t="n">
        <v>34</v>
      </c>
      <c r="I37" s="6" t="n">
        <v>258.3</v>
      </c>
      <c r="J37" s="6" t="n">
        <v>224.3</v>
      </c>
    </row>
    <row collapsed="false" customFormat="false" customHeight="false" hidden="false" ht="12.1" outlineLevel="0" r="38">
      <c r="A38" s="35" t="n">
        <v>44925</v>
      </c>
      <c r="B38" s="16" t="s">
        <v>525</v>
      </c>
      <c r="C38" s="16" t="s">
        <v>327</v>
      </c>
      <c r="D38" s="16" t="s">
        <v>532</v>
      </c>
      <c r="E38" s="6" t="n">
        <v>1000</v>
      </c>
      <c r="F38" s="7" t="n">
        <v>9</v>
      </c>
      <c r="G38" s="6" t="n">
        <v>4.46</v>
      </c>
      <c r="H38" s="6" t="n">
        <v>5</v>
      </c>
      <c r="I38" s="6" t="n">
        <v>40.14</v>
      </c>
      <c r="J38" s="6" t="n">
        <v>35.14</v>
      </c>
    </row>
    <row collapsed="false" customFormat="false" customHeight="false" hidden="false" ht="12.1" outlineLevel="0" r="39">
      <c r="A39" s="35" t="n">
        <v>44950</v>
      </c>
      <c r="B39" s="16" t="s">
        <v>525</v>
      </c>
      <c r="C39" s="16" t="s">
        <v>324</v>
      </c>
      <c r="D39" s="16" t="s">
        <v>530</v>
      </c>
      <c r="E39" s="6" t="n">
        <v>1000</v>
      </c>
      <c r="F39" s="7" t="n">
        <v>9</v>
      </c>
      <c r="G39" s="6" t="n">
        <v>34.9</v>
      </c>
      <c r="H39" s="6" t="n">
        <v>41</v>
      </c>
      <c r="I39" s="6" t="n">
        <v>314.1</v>
      </c>
      <c r="J39" s="6" t="n">
        <v>273.1</v>
      </c>
    </row>
    <row collapsed="false" customFormat="false" customHeight="false" hidden="false" ht="12.1" outlineLevel="0" r="40">
      <c r="A40" s="35" t="n">
        <v>44956</v>
      </c>
      <c r="B40" s="16" t="s">
        <v>525</v>
      </c>
      <c r="C40" s="16" t="s">
        <v>327</v>
      </c>
      <c r="D40" s="16" t="s">
        <v>532</v>
      </c>
      <c r="E40" s="6" t="n">
        <v>1000</v>
      </c>
      <c r="F40" s="7" t="n">
        <v>9</v>
      </c>
      <c r="G40" s="6" t="n">
        <v>4.46</v>
      </c>
      <c r="H40" s="6" t="n">
        <v>5</v>
      </c>
      <c r="I40" s="6" t="n">
        <v>40.14</v>
      </c>
      <c r="J40" s="6" t="n">
        <v>35.14</v>
      </c>
    </row>
    <row collapsed="false" customFormat="false" customHeight="false" hidden="false" ht="12.1" outlineLevel="0" r="41">
      <c r="A41" s="35" t="n">
        <v>44987</v>
      </c>
      <c r="B41" s="16" t="s">
        <v>525</v>
      </c>
      <c r="C41" s="16" t="s">
        <v>327</v>
      </c>
      <c r="D41" s="16" t="s">
        <v>532</v>
      </c>
      <c r="E41" s="6" t="n">
        <v>1000</v>
      </c>
      <c r="F41" s="7" t="n">
        <v>9</v>
      </c>
      <c r="G41" s="6" t="n">
        <v>4.46</v>
      </c>
      <c r="H41" s="6" t="n">
        <v>5</v>
      </c>
      <c r="I41" s="6" t="n">
        <v>40.14</v>
      </c>
      <c r="J41" s="6" t="n">
        <v>35.14</v>
      </c>
    </row>
    <row collapsed="false" customFormat="false" customHeight="false" hidden="false" ht="12.1" outlineLevel="0" r="42">
      <c r="A42" s="35" t="n">
        <v>45018</v>
      </c>
      <c r="B42" s="16" t="s">
        <v>525</v>
      </c>
      <c r="C42" s="16" t="s">
        <v>327</v>
      </c>
      <c r="D42" s="16" t="s">
        <v>532</v>
      </c>
      <c r="E42" s="6" t="n">
        <v>1000</v>
      </c>
      <c r="F42" s="7" t="n">
        <v>9</v>
      </c>
      <c r="G42" s="6" t="n">
        <v>4.46</v>
      </c>
      <c r="H42" s="6" t="n">
        <v>5</v>
      </c>
      <c r="I42" s="6" t="n">
        <v>40.14</v>
      </c>
      <c r="J42" s="6" t="n">
        <v>35.14</v>
      </c>
    </row>
    <row collapsed="false" customFormat="false" customHeight="false" hidden="false" ht="12.1" outlineLevel="0" r="43">
      <c r="A43" s="35" t="n">
        <v>45027</v>
      </c>
      <c r="B43" s="16" t="s">
        <v>525</v>
      </c>
      <c r="C43" s="16" t="s">
        <v>104</v>
      </c>
      <c r="D43" s="16" t="s">
        <v>106</v>
      </c>
      <c r="E43" s="6" t="n">
        <v>1000</v>
      </c>
      <c r="F43" s="7" t="n">
        <v>5</v>
      </c>
      <c r="G43" s="6" t="n">
        <v>29.92</v>
      </c>
      <c r="H43" s="6" t="n">
        <v>19</v>
      </c>
      <c r="I43" s="6" t="n">
        <v>149.6</v>
      </c>
      <c r="J43" s="6" t="n">
        <v>130.6</v>
      </c>
    </row>
    <row collapsed="false" customFormat="false" customHeight="false" hidden="false" ht="12.1" outlineLevel="0" r="44">
      <c r="A44" s="35" t="n">
        <v>45040</v>
      </c>
      <c r="B44" s="16" t="s">
        <v>525</v>
      </c>
      <c r="C44" s="16" t="s">
        <v>326</v>
      </c>
      <c r="D44" s="16" t="s">
        <v>531</v>
      </c>
      <c r="E44" s="6" t="n">
        <v>1000</v>
      </c>
      <c r="F44" s="7" t="n">
        <v>10</v>
      </c>
      <c r="G44" s="6" t="n">
        <v>32.66</v>
      </c>
      <c r="H44" s="6" t="n">
        <v>42</v>
      </c>
      <c r="I44" s="6" t="n">
        <v>326.6</v>
      </c>
      <c r="J44" s="6" t="n">
        <v>284.6</v>
      </c>
    </row>
    <row collapsed="false" customFormat="false" customHeight="false" hidden="false" ht="12.1" outlineLevel="0" r="45">
      <c r="A45" s="35" t="n">
        <v>45049</v>
      </c>
      <c r="B45" s="16" t="s">
        <v>525</v>
      </c>
      <c r="C45" s="16" t="s">
        <v>327</v>
      </c>
      <c r="D45" s="16" t="s">
        <v>532</v>
      </c>
      <c r="E45" s="6" t="n">
        <v>1000</v>
      </c>
      <c r="F45" s="7" t="n">
        <v>9</v>
      </c>
      <c r="G45" s="6" t="n">
        <v>4.46</v>
      </c>
      <c r="H45" s="6" t="n">
        <v>5</v>
      </c>
      <c r="I45" s="6" t="n">
        <v>40.14</v>
      </c>
      <c r="J45" s="6" t="n">
        <v>35.14</v>
      </c>
    </row>
    <row collapsed="false" customFormat="false" customHeight="false" hidden="false" ht="12.1" outlineLevel="0" r="46">
      <c r="A46" s="35" t="n">
        <v>45075</v>
      </c>
      <c r="B46" s="16" t="s">
        <v>525</v>
      </c>
      <c r="C46" s="16" t="s">
        <v>328</v>
      </c>
      <c r="D46" s="16" t="s">
        <v>533</v>
      </c>
      <c r="E46" s="6" t="n">
        <v>1000</v>
      </c>
      <c r="F46" s="7" t="n">
        <v>7</v>
      </c>
      <c r="G46" s="6" t="n">
        <v>28.42</v>
      </c>
      <c r="H46" s="6" t="n">
        <v>26</v>
      </c>
      <c r="I46" s="6" t="n">
        <v>198.94</v>
      </c>
      <c r="J46" s="6" t="n">
        <v>172.94</v>
      </c>
    </row>
    <row collapsed="false" customFormat="false" customHeight="false" hidden="false" ht="12.1" outlineLevel="0" r="47">
      <c r="A47" s="35" t="n">
        <v>45080</v>
      </c>
      <c r="B47" s="16" t="s">
        <v>525</v>
      </c>
      <c r="C47" s="16" t="s">
        <v>327</v>
      </c>
      <c r="D47" s="16" t="s">
        <v>532</v>
      </c>
      <c r="E47" s="6" t="n">
        <v>1000</v>
      </c>
      <c r="F47" s="7" t="n">
        <v>9</v>
      </c>
      <c r="G47" s="6" t="n">
        <v>4.46</v>
      </c>
      <c r="H47" s="6" t="n">
        <v>5</v>
      </c>
      <c r="I47" s="6" t="n">
        <v>40.14</v>
      </c>
      <c r="J47" s="6" t="n">
        <v>35.14</v>
      </c>
    </row>
    <row collapsed="false" customFormat="false" customHeight="false" hidden="false" ht="12.1" outlineLevel="0" r="48">
      <c r="A48" s="35" t="n">
        <v>45111</v>
      </c>
      <c r="B48" s="16" t="s">
        <v>525</v>
      </c>
      <c r="C48" s="16" t="s">
        <v>327</v>
      </c>
      <c r="D48" s="16" t="s">
        <v>532</v>
      </c>
      <c r="E48" s="6" t="n">
        <v>1000</v>
      </c>
      <c r="F48" s="7" t="n">
        <v>9</v>
      </c>
      <c r="G48" s="6" t="n">
        <v>4.46</v>
      </c>
      <c r="H48" s="6" t="n">
        <v>5</v>
      </c>
      <c r="I48" s="6" t="n">
        <v>40.14</v>
      </c>
      <c r="J48" s="6" t="n">
        <v>35.14</v>
      </c>
    </row>
    <row collapsed="false" customFormat="false" customHeight="false" hidden="false" ht="12.1" outlineLevel="0" r="49">
      <c r="A49" s="35" t="n">
        <v>45209</v>
      </c>
      <c r="B49" s="16" t="s">
        <v>525</v>
      </c>
      <c r="C49" s="16" t="s">
        <v>104</v>
      </c>
      <c r="D49" s="16" t="s">
        <v>106</v>
      </c>
      <c r="E49" s="6" t="n">
        <v>1000</v>
      </c>
      <c r="F49" s="7" t="n">
        <v>15</v>
      </c>
      <c r="G49" s="6" t="n">
        <v>29.92</v>
      </c>
      <c r="H49" s="6" t="n">
        <v>58</v>
      </c>
      <c r="I49" s="6" t="n">
        <v>448.8</v>
      </c>
      <c r="J49" s="6" t="n">
        <v>390.8</v>
      </c>
    </row>
    <row collapsed="false" customFormat="false" customHeight="false" hidden="false" ht="12.1" outlineLevel="0" r="50">
      <c r="A50" s="35" t="n">
        <v>45223</v>
      </c>
      <c r="B50" s="16" t="s">
        <v>525</v>
      </c>
      <c r="C50" s="16" t="s">
        <v>326</v>
      </c>
      <c r="D50" s="16" t="s">
        <v>531</v>
      </c>
      <c r="E50" s="6" t="n">
        <v>1000</v>
      </c>
      <c r="F50" s="7" t="n">
        <v>10</v>
      </c>
      <c r="G50" s="6" t="n">
        <v>32.66</v>
      </c>
      <c r="H50" s="6" t="n">
        <v>43</v>
      </c>
      <c r="I50" s="6" t="n">
        <v>326.6</v>
      </c>
      <c r="J50" s="6" t="n">
        <v>283.6</v>
      </c>
    </row>
    <row collapsed="false" customFormat="false" customHeight="false" hidden="false" ht="12.1" outlineLevel="0" r="51">
      <c r="A51" s="35" t="n">
        <v>45257</v>
      </c>
      <c r="B51" s="16" t="s">
        <v>525</v>
      </c>
      <c r="C51" s="16" t="s">
        <v>328</v>
      </c>
      <c r="D51" s="16" t="s">
        <v>533</v>
      </c>
      <c r="E51" s="6" t="n">
        <v>1000</v>
      </c>
      <c r="F51" s="7" t="n">
        <v>7</v>
      </c>
      <c r="G51" s="6" t="n">
        <v>28.42</v>
      </c>
      <c r="H51" s="6" t="n">
        <v>26</v>
      </c>
      <c r="I51" s="6" t="n">
        <v>198.94</v>
      </c>
      <c r="J51" s="6" t="n">
        <v>172.94</v>
      </c>
    </row>
    <row collapsed="false" customFormat="false" customHeight="false" hidden="false" ht="12.1" outlineLevel="0" r="52">
      <c r="A52" s="35" t="n">
        <v>45391</v>
      </c>
      <c r="B52" s="16" t="s">
        <v>525</v>
      </c>
      <c r="C52" s="16" t="s">
        <v>104</v>
      </c>
      <c r="D52" s="16" t="s">
        <v>106</v>
      </c>
      <c r="E52" s="6" t="n">
        <v>1000</v>
      </c>
      <c r="F52" s="7" t="n">
        <v>15</v>
      </c>
      <c r="G52" s="6" t="n">
        <v>29.92</v>
      </c>
      <c r="H52" s="6" t="n">
        <v>58</v>
      </c>
      <c r="I52" s="6" t="n">
        <v>448.8</v>
      </c>
      <c r="J52" s="6" t="n">
        <v>390.8</v>
      </c>
    </row>
    <row collapsed="false" customFormat="false" customHeight="false" hidden="false" ht="12.1" outlineLevel="0" r="53">
      <c r="A53" s="35" t="n">
        <v>45404</v>
      </c>
      <c r="B53" s="16" t="s">
        <v>525</v>
      </c>
      <c r="C53" s="16" t="s">
        <v>326</v>
      </c>
      <c r="D53" s="16" t="s">
        <v>531</v>
      </c>
      <c r="E53" s="6" t="n">
        <v>1000</v>
      </c>
      <c r="F53" s="7" t="n">
        <v>10</v>
      </c>
      <c r="G53" s="6" t="n">
        <v>32.66</v>
      </c>
      <c r="H53" s="6" t="n">
        <v>42</v>
      </c>
      <c r="I53" s="6" t="n">
        <v>326.6</v>
      </c>
      <c r="J53" s="6" t="n">
        <v>284.6</v>
      </c>
    </row>
    <row collapsed="false" customFormat="false" customHeight="false" hidden="false" ht="12.1" outlineLevel="0" r="54">
      <c r="A54" s="35" t="n">
        <v>45439</v>
      </c>
      <c r="B54" s="16" t="s">
        <v>525</v>
      </c>
      <c r="C54" s="16" t="s">
        <v>328</v>
      </c>
      <c r="D54" s="16" t="s">
        <v>533</v>
      </c>
      <c r="E54" s="6" t="n">
        <v>1000</v>
      </c>
      <c r="F54" s="7" t="n">
        <v>7</v>
      </c>
      <c r="G54" s="6" t="n">
        <v>28.42</v>
      </c>
      <c r="H54" s="6" t="n">
        <v>26</v>
      </c>
      <c r="I54" s="6" t="n">
        <v>198.94</v>
      </c>
      <c r="J54" s="6" t="n">
        <v>172.94</v>
      </c>
    </row>
    <row collapsed="false" customFormat="false" customHeight="false" hidden="false" ht="12.1" outlineLevel="0" r="55">
      <c r="A55" s="35" t="n">
        <v>45573</v>
      </c>
      <c r="B55" s="16" t="s">
        <v>525</v>
      </c>
      <c r="C55" s="16" t="s">
        <v>104</v>
      </c>
      <c r="D55" s="16" t="s">
        <v>106</v>
      </c>
      <c r="E55" s="6" t="n">
        <v>1000</v>
      </c>
      <c r="F55" s="7" t="n">
        <v>15</v>
      </c>
      <c r="G55" s="6" t="n">
        <v>29.92</v>
      </c>
      <c r="H55" s="6" t="n">
        <v>58</v>
      </c>
      <c r="I55" s="6" t="n">
        <v>448.8</v>
      </c>
      <c r="J55" s="6" t="n">
        <v>390.8</v>
      </c>
    </row>
    <row collapsed="false" customFormat="false" customHeight="false" hidden="false" ht="12.1" outlineLevel="0" r="56">
      <c r="A56" s="35" t="n">
        <v>45621</v>
      </c>
      <c r="B56" s="16" t="s">
        <v>525</v>
      </c>
      <c r="C56" s="16" t="s">
        <v>328</v>
      </c>
      <c r="D56" s="16" t="s">
        <v>533</v>
      </c>
      <c r="E56" s="6" t="n">
        <v>1000</v>
      </c>
      <c r="F56" s="7" t="n">
        <v>7</v>
      </c>
      <c r="G56" s="6" t="n">
        <v>28.42</v>
      </c>
      <c r="H56" s="6" t="n">
        <v>26</v>
      </c>
      <c r="I56" s="6" t="n">
        <v>198.94</v>
      </c>
      <c r="J56" s="6" t="n">
        <v>172.94</v>
      </c>
    </row>
    <row collapsed="false" customFormat="false" customHeight="false" hidden="false" ht="12.1" outlineLevel="0" r="57">
      <c r="A57" s="35" t="n">
        <v>45755</v>
      </c>
      <c r="B57" s="16" t="s">
        <v>525</v>
      </c>
      <c r="C57" s="16" t="s">
        <v>104</v>
      </c>
      <c r="D57" s="16" t="s">
        <v>106</v>
      </c>
      <c r="E57" s="6" t="n">
        <v>1000</v>
      </c>
      <c r="F57" s="7" t="n">
        <v>15</v>
      </c>
      <c r="G57" s="6" t="n">
        <v>29.92</v>
      </c>
      <c r="H57" s="6" t="n">
        <v>58</v>
      </c>
      <c r="I57" s="6" t="n">
        <v>448.8</v>
      </c>
      <c r="J57" s="6" t="n">
        <v>390.8</v>
      </c>
    </row>
    <row collapsed="false" customFormat="false" customHeight="false" hidden="false" ht="12.1" outlineLevel="0" r="58">
      <c r="A58" s="35" t="n">
        <v>45803</v>
      </c>
      <c r="B58" s="16" t="s">
        <v>525</v>
      </c>
      <c r="C58" s="16" t="s">
        <v>328</v>
      </c>
      <c r="D58" s="16" t="s">
        <v>533</v>
      </c>
      <c r="E58" s="6" t="n">
        <v>1000</v>
      </c>
      <c r="F58" s="7" t="n">
        <v>7</v>
      </c>
      <c r="G58" s="6" t="n">
        <v>28.42</v>
      </c>
      <c r="H58" s="6" t="n">
        <v>26</v>
      </c>
      <c r="I58" s="6" t="n">
        <v>198.94</v>
      </c>
      <c r="J58" s="6" t="n">
        <v>172.94</v>
      </c>
    </row>
    <row collapsed="false" customFormat="false" customHeight="false" hidden="false" ht="12.1" outlineLevel="0" r="59">
      <c r="A59" s="35" t="n">
        <v>45937</v>
      </c>
      <c r="B59" s="16" t="s">
        <v>525</v>
      </c>
      <c r="C59" s="16" t="s">
        <v>104</v>
      </c>
      <c r="D59" s="16" t="s">
        <v>106</v>
      </c>
      <c r="E59" s="6" t="n">
        <v>1000</v>
      </c>
      <c r="F59" s="7" t="n">
        <v>15</v>
      </c>
      <c r="G59" s="6" t="n">
        <v>29.92</v>
      </c>
      <c r="H59" s="6" t="n">
        <v>58</v>
      </c>
      <c r="I59" s="6" t="n">
        <v>448.8</v>
      </c>
      <c r="J59" s="6" t="n">
        <v>390.8</v>
      </c>
    </row>
    <row collapsed="false" customFormat="false" customHeight="false" hidden="false" ht="12.1" outlineLevel="0" r="60">
      <c r="A60" s="35" t="n">
        <v>46119</v>
      </c>
      <c r="B60" s="16" t="s">
        <v>525</v>
      </c>
      <c r="C60" s="16" t="s">
        <v>104</v>
      </c>
      <c r="D60" s="16" t="s">
        <v>106</v>
      </c>
      <c r="E60" s="6" t="n">
        <v>1000</v>
      </c>
      <c r="F60" s="7" t="n">
        <v>15</v>
      </c>
      <c r="G60" s="6" t="n">
        <v>29.92</v>
      </c>
      <c r="H60" s="6" t="n">
        <v>58</v>
      </c>
      <c r="I60" s="6" t="n">
        <v>448.8</v>
      </c>
      <c r="J60" s="6" t="n">
        <v>390.8</v>
      </c>
    </row>
    <row collapsed="false" customFormat="false" customHeight="false" hidden="false" ht="12.1" outlineLevel="0" r="61">
      <c r="A61" s="35"/>
      <c r="B61" s="16"/>
      <c r="C61" s="16"/>
      <c r="D61" s="16"/>
      <c r="E61" s="6"/>
      <c r="F61" s="7"/>
      <c r="G61" s="6"/>
      <c r="H61" s="6"/>
      <c r="I61" s="6"/>
      <c r="J61" s="6"/>
    </row>
    <row collapsed="false" customFormat="false" customHeight="false" hidden="false" ht="12.1" outlineLevel="0" r="62">
      <c r="A62" s="35" t="n">
        <v>46301</v>
      </c>
      <c r="B62" s="16" t="s">
        <v>525</v>
      </c>
      <c r="C62" s="16" t="s">
        <v>104</v>
      </c>
      <c r="D62" s="16" t="s">
        <v>106</v>
      </c>
      <c r="E62" s="6" t="n">
        <v>1000</v>
      </c>
      <c r="F62" s="7" t="n">
        <v>15</v>
      </c>
      <c r="G62" s="6" t="n">
        <v>29.92</v>
      </c>
      <c r="H62" s="6" t="n">
        <v>58</v>
      </c>
      <c r="I62" s="6" t="n">
        <v>448.8</v>
      </c>
      <c r="J62" s="6" t="n">
        <v>390.8</v>
      </c>
    </row>
    <row collapsed="false" customFormat="false" customHeight="false" hidden="false" ht="12.1" outlineLevel="0" r="63">
      <c r="A63" s="35" t="n">
        <v>46483</v>
      </c>
      <c r="B63" s="16" t="s">
        <v>525</v>
      </c>
      <c r="C63" s="16" t="s">
        <v>104</v>
      </c>
      <c r="D63" s="16" t="s">
        <v>106</v>
      </c>
      <c r="E63" s="6" t="n">
        <v>1000</v>
      </c>
      <c r="F63" s="7" t="n">
        <v>15</v>
      </c>
      <c r="G63" s="6" t="n">
        <v>29.92</v>
      </c>
      <c r="H63" s="6" t="n">
        <v>58</v>
      </c>
      <c r="I63" s="6" t="n">
        <v>448.8</v>
      </c>
      <c r="J63" s="6" t="n">
        <v>390.8</v>
      </c>
    </row>
    <row collapsed="false" customFormat="false" customHeight="false" hidden="false" ht="12.1" outlineLevel="0" r="64">
      <c r="A64" s="35" t="n">
        <v>46665</v>
      </c>
      <c r="B64" s="16" t="s">
        <v>525</v>
      </c>
      <c r="C64" s="16" t="s">
        <v>104</v>
      </c>
      <c r="D64" s="16" t="s">
        <v>106</v>
      </c>
      <c r="E64" s="6" t="n">
        <v>1000</v>
      </c>
      <c r="F64" s="7" t="n">
        <v>15</v>
      </c>
      <c r="G64" s="6" t="n">
        <v>29.92</v>
      </c>
      <c r="H64" s="6" t="n">
        <v>58</v>
      </c>
      <c r="I64" s="6" t="n">
        <v>448.8</v>
      </c>
      <c r="J64" s="6" t="n">
        <v>390.8</v>
      </c>
    </row>
  </sheetData>
  <autoFilter ref="A1:J6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6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112</v>
      </c>
      <c r="B1" s="34" t="s">
        <v>515</v>
      </c>
      <c r="C1" s="34" t="s">
        <v>0</v>
      </c>
      <c r="D1" s="34" t="s">
        <v>2</v>
      </c>
      <c r="E1" s="34" t="s">
        <v>516</v>
      </c>
      <c r="F1" s="34" t="s">
        <v>534</v>
      </c>
      <c r="G1" s="34" t="s">
        <v>535</v>
      </c>
      <c r="H1" s="34" t="s">
        <v>116</v>
      </c>
      <c r="I1" s="34" t="s">
        <v>536</v>
      </c>
      <c r="J1" s="34" t="s">
        <v>537</v>
      </c>
      <c r="K1" s="34" t="s">
        <v>538</v>
      </c>
      <c r="L1" s="34" t="s">
        <v>539</v>
      </c>
      <c r="M1" s="34" t="s">
        <v>540</v>
      </c>
      <c r="N1" s="34" t="s">
        <v>541</v>
      </c>
      <c r="O1" s="34" t="s">
        <v>542</v>
      </c>
    </row>
    <row collapsed="false" customFormat="false" customHeight="false" hidden="false" ht="12.1" outlineLevel="0" r="2">
      <c r="A2" s="36" t="n">
        <v>45407</v>
      </c>
      <c r="B2" s="16" t="s">
        <v>525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806</v>
      </c>
      <c r="J2" s="17" t="n">
        <v>7833.88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6" t="n">
        <v>45623</v>
      </c>
      <c r="B3" s="16" t="s">
        <v>525</v>
      </c>
      <c r="C3" s="16" t="s">
        <v>16</v>
      </c>
      <c r="D3" s="16" t="s">
        <v>18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590</v>
      </c>
      <c r="J3" s="17" t="n">
        <v>6915.15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6" t="n">
        <v>45750</v>
      </c>
      <c r="B4" s="16" t="s">
        <v>525</v>
      </c>
      <c r="C4" s="16" t="s">
        <v>16</v>
      </c>
      <c r="D4" s="16" t="s">
        <v>18</v>
      </c>
      <c r="E4" s="17" t="n">
        <v>2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463</v>
      </c>
      <c r="J4" s="17" t="n">
        <v>6761.08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6" t="n">
        <v>45923</v>
      </c>
      <c r="B5" s="16" t="s">
        <v>525</v>
      </c>
      <c r="C5" s="16" t="s">
        <v>16</v>
      </c>
      <c r="D5" s="16" t="s">
        <v>18</v>
      </c>
      <c r="E5" s="17" t="n">
        <v>2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291</v>
      </c>
      <c r="J5" s="17" t="n">
        <v>6288.655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6" t="n">
        <v>46044</v>
      </c>
      <c r="B6" s="16" t="s">
        <v>525</v>
      </c>
      <c r="C6" s="16" t="s">
        <v>16</v>
      </c>
      <c r="D6" s="16" t="s">
        <v>18</v>
      </c>
      <c r="E6" s="17" t="n">
        <v>2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169</v>
      </c>
      <c r="J6" s="17" t="n">
        <v>5362.325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6" t="n">
        <v>46148</v>
      </c>
      <c r="B7" s="16" t="s">
        <v>525</v>
      </c>
      <c r="C7" s="16" t="s">
        <v>16</v>
      </c>
      <c r="D7" s="16" t="s">
        <v>18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66</v>
      </c>
      <c r="J7" s="17" t="n">
        <v>5133.61</v>
      </c>
      <c r="K7" s="6" t="s">
        <f>=Портфель!F2*Портфель!$Q$13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6" t="n">
        <v>46197</v>
      </c>
      <c r="B8" s="16" t="s">
        <v>525</v>
      </c>
      <c r="C8" s="16" t="s">
        <v>16</v>
      </c>
      <c r="D8" s="16" t="s">
        <v>18</v>
      </c>
      <c r="E8" s="17" t="n">
        <v>2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17</v>
      </c>
      <c r="J8" s="17" t="n">
        <v>4207.78</v>
      </c>
      <c r="K8" s="6" t="s">
        <f>=Портфель!F2*Портфель!$Q$13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6" t="n">
        <v>43985</v>
      </c>
      <c r="B9" s="16" t="s">
        <v>525</v>
      </c>
      <c r="C9" s="16" t="s">
        <v>21</v>
      </c>
      <c r="D9" s="16" t="s">
        <v>22</v>
      </c>
      <c r="E9" s="17" t="n">
        <v>10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2229</v>
      </c>
      <c r="J9" s="17" t="n">
        <v>196.136</v>
      </c>
      <c r="K9" s="6" t="s">
        <f>=Портфель!F3*Портфель!$Q$13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6" t="n">
        <v>44595</v>
      </c>
      <c r="B10" s="16" t="s">
        <v>525</v>
      </c>
      <c r="C10" s="16" t="s">
        <v>21</v>
      </c>
      <c r="D10" s="16" t="s">
        <v>22</v>
      </c>
      <c r="E10" s="17" t="n">
        <v>20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1619</v>
      </c>
      <c r="J10" s="17" t="n">
        <v>239.9665</v>
      </c>
      <c r="K10" s="6" t="s">
        <f>=Портфель!F3*Портфель!$Q$13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6" t="n">
        <v>44614</v>
      </c>
      <c r="B11" s="16" t="s">
        <v>525</v>
      </c>
      <c r="C11" s="16" t="s">
        <v>21</v>
      </c>
      <c r="D11" s="16" t="s">
        <v>22</v>
      </c>
      <c r="E11" s="17" t="n">
        <v>30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1600</v>
      </c>
      <c r="J11" s="17" t="n">
        <v>191.01233333333</v>
      </c>
      <c r="K11" s="6" t="s">
        <f>=Портфель!F3*Портфель!$Q$13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6" t="n">
        <v>44816</v>
      </c>
      <c r="B12" s="16" t="s">
        <v>525</v>
      </c>
      <c r="C12" s="16" t="s">
        <v>21</v>
      </c>
      <c r="D12" s="16" t="s">
        <v>22</v>
      </c>
      <c r="E12" s="17" t="n">
        <v>50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1398</v>
      </c>
      <c r="J12" s="17" t="n">
        <v>132.5716</v>
      </c>
      <c r="K12" s="6" t="s">
        <f>=Портфель!F3*Портфель!$Q$13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6" t="n">
        <v>45679</v>
      </c>
      <c r="B13" s="16" t="s">
        <v>525</v>
      </c>
      <c r="C13" s="16" t="s">
        <v>21</v>
      </c>
      <c r="D13" s="16" t="s">
        <v>22</v>
      </c>
      <c r="E13" s="17" t="n">
        <v>10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534</v>
      </c>
      <c r="J13" s="17" t="n">
        <v>283.74</v>
      </c>
      <c r="K13" s="6" t="s">
        <f>=Портфель!F3*Портфель!$Q$13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6" t="n">
        <v>46148</v>
      </c>
      <c r="B14" s="16" t="s">
        <v>525</v>
      </c>
      <c r="C14" s="16" t="s">
        <v>21</v>
      </c>
      <c r="D14" s="16" t="s">
        <v>22</v>
      </c>
      <c r="E14" s="17" t="n">
        <v>10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66</v>
      </c>
      <c r="J14" s="17" t="n">
        <v>320.628</v>
      </c>
      <c r="K14" s="6" t="s">
        <f>=Портфель!F3*Портфель!$Q$13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6" t="n">
        <v>45623</v>
      </c>
      <c r="B15" s="16" t="s">
        <v>525</v>
      </c>
      <c r="C15" s="16" t="s">
        <v>24</v>
      </c>
      <c r="D15" s="16" t="s">
        <v>25</v>
      </c>
      <c r="E15" s="17" t="n">
        <v>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590</v>
      </c>
      <c r="J15" s="17" t="n">
        <v>3377.02</v>
      </c>
      <c r="K15" s="6" t="s">
        <f>=Портфель!F4*Портфель!$Q$13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6" t="n">
        <v>45806</v>
      </c>
      <c r="B16" s="16" t="s">
        <v>525</v>
      </c>
      <c r="C16" s="16" t="s">
        <v>24</v>
      </c>
      <c r="D16" s="16" t="s">
        <v>25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408</v>
      </c>
      <c r="J16" s="17" t="n">
        <v>4126.71</v>
      </c>
      <c r="K16" s="6" t="s">
        <f>=Портфель!F4*Портфель!$Q$13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6" t="n">
        <v>45968</v>
      </c>
      <c r="B17" s="16" t="s">
        <v>525</v>
      </c>
      <c r="C17" s="16" t="s">
        <v>24</v>
      </c>
      <c r="D17" s="16" t="s">
        <v>25</v>
      </c>
      <c r="E17" s="17" t="n">
        <v>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245</v>
      </c>
      <c r="J17" s="17" t="n">
        <v>4064.44</v>
      </c>
      <c r="K17" s="6" t="s">
        <f>=Портфель!F4*Портфель!$Q$13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6" t="n">
        <v>46044</v>
      </c>
      <c r="B18" s="16" t="s">
        <v>525</v>
      </c>
      <c r="C18" s="16" t="s">
        <v>24</v>
      </c>
      <c r="D18" s="16" t="s">
        <v>25</v>
      </c>
      <c r="E18" s="17" t="n">
        <v>1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169</v>
      </c>
      <c r="J18" s="17" t="n">
        <v>4749.27</v>
      </c>
      <c r="K18" s="6" t="s">
        <f>=Портфель!F4*Портфель!$Q$13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6" t="n">
        <v>46044</v>
      </c>
      <c r="B19" s="16" t="s">
        <v>525</v>
      </c>
      <c r="C19" s="16" t="s">
        <v>24</v>
      </c>
      <c r="D19" s="16" t="s">
        <v>25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169</v>
      </c>
      <c r="J19" s="17" t="n">
        <v>4747.84</v>
      </c>
      <c r="K19" s="6" t="s">
        <f>=Портфель!F4*Портфель!$Q$13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6" t="n">
        <v>45530</v>
      </c>
      <c r="B20" s="16" t="s">
        <v>525</v>
      </c>
      <c r="C20" s="16" t="s">
        <v>27</v>
      </c>
      <c r="D20" s="16" t="s">
        <v>28</v>
      </c>
      <c r="E20" s="17" t="n">
        <v>10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683</v>
      </c>
      <c r="J20" s="17" t="n">
        <v>257.782</v>
      </c>
      <c r="K20" s="6" t="s">
        <f>=Портфель!F5*Портфель!$Q$13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6" t="n">
        <v>45825</v>
      </c>
      <c r="B21" s="16" t="s">
        <v>525</v>
      </c>
      <c r="C21" s="16" t="s">
        <v>27</v>
      </c>
      <c r="D21" s="16" t="s">
        <v>28</v>
      </c>
      <c r="E21" s="17" t="n">
        <v>30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388</v>
      </c>
      <c r="J21" s="17" t="n">
        <v>321.449</v>
      </c>
      <c r="K21" s="6" t="s">
        <f>=Портфель!F5*Портфель!$Q$13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6" t="n">
        <v>46091</v>
      </c>
      <c r="B22" s="16" t="s">
        <v>525</v>
      </c>
      <c r="C22" s="16" t="s">
        <v>27</v>
      </c>
      <c r="D22" s="16" t="s">
        <v>28</v>
      </c>
      <c r="E22" s="17" t="n">
        <v>10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122</v>
      </c>
      <c r="J22" s="17" t="n">
        <v>340.206</v>
      </c>
      <c r="K22" s="6" t="s">
        <f>=Портфель!F5*Портфель!$Q$13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6" t="n">
        <v>46197</v>
      </c>
      <c r="B23" s="16" t="s">
        <v>525</v>
      </c>
      <c r="C23" s="16" t="s">
        <v>27</v>
      </c>
      <c r="D23" s="16" t="s">
        <v>28</v>
      </c>
      <c r="E23" s="17" t="n">
        <v>7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17</v>
      </c>
      <c r="J23" s="17" t="n">
        <v>272.34571428571</v>
      </c>
      <c r="K23" s="6" t="s">
        <f>=Портфель!F5*Портфель!$Q$13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6" t="n">
        <v>43972</v>
      </c>
      <c r="B24" s="16" t="s">
        <v>525</v>
      </c>
      <c r="C24" s="16" t="s">
        <v>30</v>
      </c>
      <c r="D24" s="16" t="s">
        <v>31</v>
      </c>
      <c r="E24" s="17" t="n">
        <v>6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2242</v>
      </c>
      <c r="J24" s="17" t="n">
        <v>553.38333333333</v>
      </c>
      <c r="K24" s="6" t="s">
        <f>=Портфель!F6*Портфель!$Q$13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6" t="n">
        <v>44103</v>
      </c>
      <c r="B25" s="16" t="s">
        <v>525</v>
      </c>
      <c r="C25" s="16" t="s">
        <v>30</v>
      </c>
      <c r="D25" s="16" t="s">
        <v>31</v>
      </c>
      <c r="E25" s="17" t="n">
        <v>2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2111</v>
      </c>
      <c r="J25" s="17" t="n">
        <v>467.325</v>
      </c>
      <c r="K25" s="6" t="s">
        <f>=Портфель!F6*Портфель!$Q$13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6" t="n">
        <v>44113</v>
      </c>
      <c r="B26" s="16" t="s">
        <v>525</v>
      </c>
      <c r="C26" s="16" t="s">
        <v>30</v>
      </c>
      <c r="D26" s="16" t="s">
        <v>31</v>
      </c>
      <c r="E26" s="17" t="n">
        <v>2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2101</v>
      </c>
      <c r="J26" s="17" t="n">
        <v>456.12</v>
      </c>
      <c r="K26" s="6" t="s">
        <f>=Портфель!F6*Портфель!$Q$13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6" t="n">
        <v>44123</v>
      </c>
      <c r="B27" s="16" t="s">
        <v>525</v>
      </c>
      <c r="C27" s="16" t="s">
        <v>30</v>
      </c>
      <c r="D27" s="16" t="s">
        <v>31</v>
      </c>
      <c r="E27" s="17" t="n">
        <v>3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2091</v>
      </c>
      <c r="J27" s="17" t="n">
        <v>431.29666666667</v>
      </c>
      <c r="K27" s="6" t="s">
        <f>=Портфель!F6*Портфель!$Q$13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6" t="n">
        <v>44123</v>
      </c>
      <c r="B28" s="16" t="s">
        <v>525</v>
      </c>
      <c r="C28" s="16" t="s">
        <v>30</v>
      </c>
      <c r="D28" s="16" t="s">
        <v>31</v>
      </c>
      <c r="E28" s="17" t="n">
        <v>2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2091</v>
      </c>
      <c r="J28" s="17" t="n">
        <v>430.3</v>
      </c>
      <c r="K28" s="6" t="s">
        <f>=Портфель!F6*Портфель!$Q$13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6" t="n">
        <v>44823</v>
      </c>
      <c r="B29" s="16" t="s">
        <v>525</v>
      </c>
      <c r="C29" s="16" t="s">
        <v>30</v>
      </c>
      <c r="D29" s="16" t="s">
        <v>31</v>
      </c>
      <c r="E29" s="17" t="n">
        <v>1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1391</v>
      </c>
      <c r="J29" s="17" t="n">
        <v>438.3</v>
      </c>
      <c r="K29" s="6" t="s">
        <f>=Портфель!F6*Портфель!$Q$13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6" t="n">
        <v>44838</v>
      </c>
      <c r="B30" s="16" t="s">
        <v>525</v>
      </c>
      <c r="C30" s="16" t="s">
        <v>30</v>
      </c>
      <c r="D30" s="16" t="s">
        <v>31</v>
      </c>
      <c r="E30" s="17" t="n">
        <v>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1376</v>
      </c>
      <c r="J30" s="17" t="n">
        <v>399.88</v>
      </c>
      <c r="K30" s="6" t="s">
        <f>=Портфель!F6*Портфель!$Q$13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6" t="n">
        <v>44909</v>
      </c>
      <c r="B31" s="16" t="s">
        <v>525</v>
      </c>
      <c r="C31" s="16" t="s">
        <v>30</v>
      </c>
      <c r="D31" s="16" t="s">
        <v>31</v>
      </c>
      <c r="E31" s="17" t="n">
        <v>2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1305</v>
      </c>
      <c r="J31" s="17" t="n">
        <v>357.82</v>
      </c>
      <c r="K31" s="6" t="s">
        <f>=Портфель!F6*Портфель!$Q$13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6" t="n">
        <v>45125</v>
      </c>
      <c r="B32" s="16" t="s">
        <v>525</v>
      </c>
      <c r="C32" s="16" t="s">
        <v>30</v>
      </c>
      <c r="D32" s="16" t="s">
        <v>31</v>
      </c>
      <c r="E32" s="17" t="n">
        <v>8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1089</v>
      </c>
      <c r="J32" s="17" t="n">
        <v>497.1975</v>
      </c>
      <c r="K32" s="6" t="s">
        <f>=Портфель!F6*Портфель!$Q$13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6" t="n">
        <v>45358</v>
      </c>
      <c r="B33" s="16" t="s">
        <v>525</v>
      </c>
      <c r="C33" s="16" t="s">
        <v>30</v>
      </c>
      <c r="D33" s="16" t="s">
        <v>31</v>
      </c>
      <c r="E33" s="17" t="n">
        <v>1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855</v>
      </c>
      <c r="J33" s="17" t="n">
        <v>750.68</v>
      </c>
      <c r="K33" s="6" t="s">
        <f>=Портфель!F6*Портфель!$Q$13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6" t="n">
        <v>45827</v>
      </c>
      <c r="B34" s="16" t="s">
        <v>525</v>
      </c>
      <c r="C34" s="16" t="s">
        <v>33</v>
      </c>
      <c r="D34" s="16" t="s">
        <v>34</v>
      </c>
      <c r="E34" s="17" t="n">
        <v>5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386</v>
      </c>
      <c r="J34" s="17" t="n">
        <v>539.986</v>
      </c>
      <c r="K34" s="6" t="s">
        <f>=Портфель!F7*Портфель!$Q$13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6" t="n">
        <v>45901</v>
      </c>
      <c r="B35" s="16" t="s">
        <v>525</v>
      </c>
      <c r="C35" s="16" t="s">
        <v>33</v>
      </c>
      <c r="D35" s="16" t="s">
        <v>34</v>
      </c>
      <c r="E35" s="17" t="n">
        <v>8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312</v>
      </c>
      <c r="J35" s="17" t="n">
        <v>522.16875</v>
      </c>
      <c r="K35" s="6" t="s">
        <f>=Портфель!F7*Портфель!$Q$13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6" t="n">
        <v>45923</v>
      </c>
      <c r="B36" s="16" t="s">
        <v>525</v>
      </c>
      <c r="C36" s="16" t="s">
        <v>33</v>
      </c>
      <c r="D36" s="16" t="s">
        <v>34</v>
      </c>
      <c r="E36" s="17" t="n">
        <v>5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291</v>
      </c>
      <c r="J36" s="17" t="n">
        <v>493.544</v>
      </c>
      <c r="K36" s="6" t="s">
        <f>=Портфель!F7*Портфель!$Q$13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6" t="n">
        <v>45950</v>
      </c>
      <c r="B37" s="16" t="s">
        <v>525</v>
      </c>
      <c r="C37" s="16" t="s">
        <v>33</v>
      </c>
      <c r="D37" s="16" t="s">
        <v>34</v>
      </c>
      <c r="E37" s="17" t="n">
        <v>1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264</v>
      </c>
      <c r="J37" s="17" t="n">
        <v>494.05</v>
      </c>
      <c r="K37" s="6" t="s">
        <f>=Портфель!F7*Портфель!$Q$13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36" t="n">
        <v>45968</v>
      </c>
      <c r="B38" s="16" t="s">
        <v>525</v>
      </c>
      <c r="C38" s="16" t="s">
        <v>33</v>
      </c>
      <c r="D38" s="16" t="s">
        <v>34</v>
      </c>
      <c r="E38" s="17" t="n">
        <v>7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245</v>
      </c>
      <c r="J38" s="17" t="n">
        <v>480.93285714286</v>
      </c>
      <c r="K38" s="6" t="s">
        <f>=Портфель!F7*Портфель!$Q$13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36" t="n">
        <v>46091</v>
      </c>
      <c r="B39" s="16" t="s">
        <v>525</v>
      </c>
      <c r="C39" s="16" t="s">
        <v>33</v>
      </c>
      <c r="D39" s="16" t="s">
        <v>34</v>
      </c>
      <c r="E39" s="17" t="n">
        <v>4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122</v>
      </c>
      <c r="J39" s="17" t="n">
        <v>536.0325</v>
      </c>
      <c r="K39" s="6" t="s">
        <f>=Портфель!F7*Портфель!$Q$13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36" t="n">
        <v>46148</v>
      </c>
      <c r="B40" s="16" t="s">
        <v>525</v>
      </c>
      <c r="C40" s="16" t="s">
        <v>33</v>
      </c>
      <c r="D40" s="16" t="s">
        <v>34</v>
      </c>
      <c r="E40" s="17" t="n">
        <v>2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66</v>
      </c>
      <c r="J40" s="17" t="n">
        <v>504.85</v>
      </c>
      <c r="K40" s="6" t="s">
        <f>=Портфель!F7*Портфель!$Q$13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36" t="n">
        <v>43972</v>
      </c>
      <c r="B41" s="16" t="s">
        <v>525</v>
      </c>
      <c r="C41" s="16" t="s">
        <v>36</v>
      </c>
      <c r="D41" s="16" t="s">
        <v>37</v>
      </c>
      <c r="E41" s="17" t="n">
        <v>10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2242</v>
      </c>
      <c r="J41" s="17" t="n">
        <v>334.031</v>
      </c>
      <c r="K41" s="6" t="s">
        <f>=Портфель!F8*Портфель!$Q$13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36" t="n">
        <v>44022</v>
      </c>
      <c r="B42" s="16" t="s">
        <v>525</v>
      </c>
      <c r="C42" s="16" t="s">
        <v>36</v>
      </c>
      <c r="D42" s="16" t="s">
        <v>37</v>
      </c>
      <c r="E42" s="17" t="n">
        <v>10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2192</v>
      </c>
      <c r="J42" s="17" t="n">
        <v>315.618</v>
      </c>
      <c r="K42" s="6" t="s">
        <f>=Портфель!F8*Портфель!$Q$13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36" t="n">
        <v>44252</v>
      </c>
      <c r="B43" s="16" t="s">
        <v>525</v>
      </c>
      <c r="C43" s="16" t="s">
        <v>36</v>
      </c>
      <c r="D43" s="16" t="s">
        <v>37</v>
      </c>
      <c r="E43" s="17" t="n">
        <v>10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1961</v>
      </c>
      <c r="J43" s="17" t="n">
        <v>316.62</v>
      </c>
      <c r="K43" s="6" t="s">
        <f>=Портфель!F8*Портфель!$Q$13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36" t="n">
        <v>44614</v>
      </c>
      <c r="B44" s="16" t="s">
        <v>525</v>
      </c>
      <c r="C44" s="16" t="s">
        <v>36</v>
      </c>
      <c r="D44" s="16" t="s">
        <v>37</v>
      </c>
      <c r="E44" s="17" t="n">
        <v>10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1600</v>
      </c>
      <c r="J44" s="17" t="n">
        <v>237.164</v>
      </c>
      <c r="K44" s="6" t="s">
        <f>=Портфель!F8*Портфель!$Q$13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36" t="n">
        <v>44823</v>
      </c>
      <c r="B45" s="16" t="s">
        <v>525</v>
      </c>
      <c r="C45" s="16" t="s">
        <v>36</v>
      </c>
      <c r="D45" s="16" t="s">
        <v>37</v>
      </c>
      <c r="E45" s="17" t="n">
        <v>20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1391</v>
      </c>
      <c r="J45" s="17" t="n">
        <v>236.0135</v>
      </c>
      <c r="K45" s="6" t="s">
        <f>=Портфель!F8*Портфель!$Q$13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36" t="n">
        <v>44909</v>
      </c>
      <c r="B46" s="16" t="s">
        <v>525</v>
      </c>
      <c r="C46" s="16" t="s">
        <v>36</v>
      </c>
      <c r="D46" s="16" t="s">
        <v>37</v>
      </c>
      <c r="E46" s="17" t="n">
        <v>10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1305</v>
      </c>
      <c r="J46" s="17" t="n">
        <v>228.705</v>
      </c>
      <c r="K46" s="6" t="s">
        <f>=Портфель!F8*Портфель!$Q$13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36" t="n">
        <v>45509</v>
      </c>
      <c r="B47" s="16" t="s">
        <v>525</v>
      </c>
      <c r="C47" s="16" t="s">
        <v>39</v>
      </c>
      <c r="D47" s="16" t="s">
        <v>40</v>
      </c>
      <c r="E47" s="17" t="n">
        <v>40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705</v>
      </c>
      <c r="J47" s="17" t="n">
        <v>124.37175</v>
      </c>
      <c r="K47" s="6" t="s">
        <f>=Портфель!F9*Портфель!$Q$13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36" t="n">
        <v>45679</v>
      </c>
      <c r="B48" s="16" t="s">
        <v>525</v>
      </c>
      <c r="C48" s="16" t="s">
        <v>39</v>
      </c>
      <c r="D48" s="16" t="s">
        <v>40</v>
      </c>
      <c r="E48" s="17" t="n">
        <v>10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534</v>
      </c>
      <c r="J48" s="17" t="n">
        <v>125.613</v>
      </c>
      <c r="K48" s="6" t="s">
        <f>=Портфель!F9*Портфель!$Q$13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36" t="n">
        <v>45806</v>
      </c>
      <c r="B49" s="16" t="s">
        <v>525</v>
      </c>
      <c r="C49" s="16" t="s">
        <v>39</v>
      </c>
      <c r="D49" s="16" t="s">
        <v>40</v>
      </c>
      <c r="E49" s="17" t="n">
        <v>10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408</v>
      </c>
      <c r="J49" s="17" t="n">
        <v>107.378</v>
      </c>
      <c r="K49" s="6" t="s">
        <f>=Портфель!F9*Портфель!$Q$13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36" t="n">
        <v>45873</v>
      </c>
      <c r="B50" s="16" t="s">
        <v>525</v>
      </c>
      <c r="C50" s="16" t="s">
        <v>39</v>
      </c>
      <c r="D50" s="16" t="s">
        <v>40</v>
      </c>
      <c r="E50" s="17" t="n">
        <v>10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341</v>
      </c>
      <c r="J50" s="17" t="n">
        <v>120.152</v>
      </c>
      <c r="K50" s="6" t="s">
        <f>=Портфель!F9*Портфель!$Q$13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36" t="n">
        <v>45968</v>
      </c>
      <c r="B51" s="16" t="s">
        <v>525</v>
      </c>
      <c r="C51" s="16" t="s">
        <v>39</v>
      </c>
      <c r="D51" s="16" t="s">
        <v>40</v>
      </c>
      <c r="E51" s="17" t="n">
        <v>20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245</v>
      </c>
      <c r="J51" s="17" t="n">
        <v>126.794</v>
      </c>
      <c r="K51" s="6" t="s">
        <f>=Портфель!F9*Портфель!$Q$13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36" t="n">
        <v>46197</v>
      </c>
      <c r="B52" s="16" t="s">
        <v>525</v>
      </c>
      <c r="C52" s="16" t="s">
        <v>39</v>
      </c>
      <c r="D52" s="16" t="s">
        <v>40</v>
      </c>
      <c r="E52" s="17" t="n">
        <v>20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17</v>
      </c>
      <c r="J52" s="17" t="n">
        <v>122.29</v>
      </c>
      <c r="K52" s="6" t="s">
        <f>=Портфель!F9*Портфель!$Q$13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36" t="n">
        <v>45407</v>
      </c>
      <c r="B53" s="16" t="s">
        <v>525</v>
      </c>
      <c r="C53" s="16" t="s">
        <v>42</v>
      </c>
      <c r="D53" s="16" t="s">
        <v>43</v>
      </c>
      <c r="E53" s="17" t="n">
        <v>1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806</v>
      </c>
      <c r="J53" s="17" t="n">
        <v>1242.12</v>
      </c>
      <c r="K53" s="6" t="s">
        <f>=Портфель!F10*Портфель!$Q$13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36" t="n">
        <v>45509</v>
      </c>
      <c r="B54" s="16" t="s">
        <v>525</v>
      </c>
      <c r="C54" s="16" t="s">
        <v>42</v>
      </c>
      <c r="D54" s="16" t="s">
        <v>43</v>
      </c>
      <c r="E54" s="17" t="n">
        <v>1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705</v>
      </c>
      <c r="J54" s="17" t="n">
        <v>1001.8</v>
      </c>
      <c r="K54" s="6" t="s">
        <f>=Портфель!F10*Портфель!$Q$13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36" t="n">
        <v>45530</v>
      </c>
      <c r="B55" s="16" t="s">
        <v>525</v>
      </c>
      <c r="C55" s="16" t="s">
        <v>42</v>
      </c>
      <c r="D55" s="16" t="s">
        <v>43</v>
      </c>
      <c r="E55" s="17" t="n">
        <v>2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683</v>
      </c>
      <c r="J55" s="17" t="n">
        <v>1010.71</v>
      </c>
      <c r="K55" s="6" t="s">
        <f>=Портфель!F10*Портфель!$Q$13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36" t="n">
        <v>45581</v>
      </c>
      <c r="B56" s="16" t="s">
        <v>525</v>
      </c>
      <c r="C56" s="16" t="s">
        <v>42</v>
      </c>
      <c r="D56" s="16" t="s">
        <v>43</v>
      </c>
      <c r="E56" s="17" t="n">
        <v>1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633</v>
      </c>
      <c r="J56" s="17" t="n">
        <v>976.48</v>
      </c>
      <c r="K56" s="6" t="s">
        <f>=Портфель!F10*Портфель!$Q$13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36" t="n">
        <v>45581</v>
      </c>
      <c r="B57" s="16" t="s">
        <v>525</v>
      </c>
      <c r="C57" s="16" t="s">
        <v>42</v>
      </c>
      <c r="D57" s="16" t="s">
        <v>43</v>
      </c>
      <c r="E57" s="17" t="n">
        <v>1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633</v>
      </c>
      <c r="J57" s="17" t="n">
        <v>976.47</v>
      </c>
      <c r="K57" s="6" t="s">
        <f>=Портфель!F10*Портфель!$Q$13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36" t="n">
        <v>45750</v>
      </c>
      <c r="B58" s="16" t="s">
        <v>525</v>
      </c>
      <c r="C58" s="16" t="s">
        <v>42</v>
      </c>
      <c r="D58" s="16" t="s">
        <v>43</v>
      </c>
      <c r="E58" s="17" t="n">
        <v>1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463</v>
      </c>
      <c r="J58" s="17" t="n">
        <v>1196.27</v>
      </c>
      <c r="K58" s="6" t="s">
        <f>=Портфель!F10*Портфель!$Q$13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36" t="n">
        <v>45873</v>
      </c>
      <c r="B59" s="16" t="s">
        <v>525</v>
      </c>
      <c r="C59" s="16" t="s">
        <v>42</v>
      </c>
      <c r="D59" s="16" t="s">
        <v>43</v>
      </c>
      <c r="E59" s="17" t="n">
        <v>2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341</v>
      </c>
      <c r="J59" s="17" t="n">
        <v>1030.215</v>
      </c>
      <c r="K59" s="6" t="s">
        <f>=Портфель!F10*Портфель!$Q$13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36" t="n">
        <v>45968</v>
      </c>
      <c r="B60" s="16" t="s">
        <v>525</v>
      </c>
      <c r="C60" s="16" t="s">
        <v>42</v>
      </c>
      <c r="D60" s="16" t="s">
        <v>43</v>
      </c>
      <c r="E60" s="17" t="n">
        <v>2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245</v>
      </c>
      <c r="J60" s="17" t="n">
        <v>1079.97</v>
      </c>
      <c r="K60" s="6" t="s">
        <f>=Портфель!F10*Портфель!$Q$13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36" t="n">
        <v>46148</v>
      </c>
      <c r="B61" s="16" t="s">
        <v>525</v>
      </c>
      <c r="C61" s="16" t="s">
        <v>42</v>
      </c>
      <c r="D61" s="16" t="s">
        <v>43</v>
      </c>
      <c r="E61" s="17" t="n">
        <v>1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66</v>
      </c>
      <c r="J61" s="17" t="n">
        <v>1148.94</v>
      </c>
      <c r="K61" s="6" t="s">
        <f>=Портфель!F10*Портфель!$Q$13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36" t="n">
        <v>46197</v>
      </c>
      <c r="B62" s="16" t="s">
        <v>525</v>
      </c>
      <c r="C62" s="16" t="s">
        <v>42</v>
      </c>
      <c r="D62" s="16" t="s">
        <v>43</v>
      </c>
      <c r="E62" s="17" t="n">
        <v>1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17</v>
      </c>
      <c r="J62" s="17" t="n">
        <v>928.75</v>
      </c>
      <c r="K62" s="6" t="s">
        <f>=Портфель!F10*Портфель!$Q$13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36" t="n">
        <v>43972</v>
      </c>
      <c r="B63" s="16" t="s">
        <v>525</v>
      </c>
      <c r="C63" s="16" t="s">
        <v>45</v>
      </c>
      <c r="D63" s="16" t="s">
        <v>46</v>
      </c>
      <c r="E63" s="17" t="n">
        <v>10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2242</v>
      </c>
      <c r="J63" s="17" t="n">
        <v>195.535</v>
      </c>
      <c r="K63" s="6" t="s">
        <f>=Портфель!F11*Портфель!$Q$13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36" t="n">
        <v>43972</v>
      </c>
      <c r="B64" s="16" t="s">
        <v>525</v>
      </c>
      <c r="C64" s="16" t="s">
        <v>45</v>
      </c>
      <c r="D64" s="16" t="s">
        <v>46</v>
      </c>
      <c r="E64" s="17" t="n">
        <v>7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2242</v>
      </c>
      <c r="J64" s="17" t="n">
        <v>194.23428571429</v>
      </c>
      <c r="K64" s="6" t="s">
        <f>=Портфель!F11*Портфель!$Q$13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36" t="n">
        <v>44000</v>
      </c>
      <c r="B65" s="16" t="s">
        <v>525</v>
      </c>
      <c r="C65" s="16" t="s">
        <v>45</v>
      </c>
      <c r="D65" s="16" t="s">
        <v>46</v>
      </c>
      <c r="E65" s="17" t="n">
        <v>3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2214</v>
      </c>
      <c r="J65" s="17" t="n">
        <v>204.44</v>
      </c>
      <c r="K65" s="6" t="s">
        <f>=Портфель!F11*Портфель!$Q$13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36" t="n">
        <v>46091</v>
      </c>
      <c r="B66" s="16" t="s">
        <v>525</v>
      </c>
      <c r="C66" s="16" t="s">
        <v>45</v>
      </c>
      <c r="D66" s="16" t="s">
        <v>46</v>
      </c>
      <c r="E66" s="17" t="n">
        <v>10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122</v>
      </c>
      <c r="J66" s="17" t="n">
        <v>314.743</v>
      </c>
      <c r="K66" s="6" t="s">
        <f>=Портфель!F11*Портфель!$Q$13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36" t="n">
        <v>46162</v>
      </c>
      <c r="B67" s="16" t="s">
        <v>525</v>
      </c>
      <c r="C67" s="16" t="s">
        <v>45</v>
      </c>
      <c r="D67" s="16" t="s">
        <v>46</v>
      </c>
      <c r="E67" s="17" t="n">
        <v>6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52</v>
      </c>
      <c r="J67" s="17" t="n">
        <v>323.81</v>
      </c>
      <c r="K67" s="6" t="s">
        <f>=Портфель!F11*Портфель!$Q$13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36" t="n">
        <v>45537</v>
      </c>
      <c r="B68" s="16" t="s">
        <v>525</v>
      </c>
      <c r="C68" s="16" t="s">
        <v>48</v>
      </c>
      <c r="D68" s="16" t="s">
        <v>49</v>
      </c>
      <c r="E68" s="17" t="n">
        <v>100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677</v>
      </c>
      <c r="J68" s="17" t="n">
        <v>46.1927</v>
      </c>
      <c r="K68" s="6" t="s">
        <f>=Портфель!F12*Портфель!$Q$13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36" t="n">
        <v>45776</v>
      </c>
      <c r="B69" s="16" t="s">
        <v>525</v>
      </c>
      <c r="C69" s="16" t="s">
        <v>48</v>
      </c>
      <c r="D69" s="16" t="s">
        <v>49</v>
      </c>
      <c r="E69" s="17" t="n">
        <v>70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438</v>
      </c>
      <c r="J69" s="17" t="n">
        <v>53.798428571429</v>
      </c>
      <c r="K69" s="6" t="s">
        <f>=Портфель!F12*Портфель!$Q$13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36" t="n">
        <v>45873</v>
      </c>
      <c r="B70" s="16" t="s">
        <v>525</v>
      </c>
      <c r="C70" s="16" t="s">
        <v>48</v>
      </c>
      <c r="D70" s="16" t="s">
        <v>49</v>
      </c>
      <c r="E70" s="17" t="n">
        <v>30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341</v>
      </c>
      <c r="J70" s="17" t="n">
        <v>45.000333333333</v>
      </c>
      <c r="K70" s="6" t="s">
        <f>=Портфель!F12*Портфель!$Q$13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36" t="n">
        <v>45950</v>
      </c>
      <c r="B71" s="16" t="s">
        <v>525</v>
      </c>
      <c r="C71" s="16" t="s">
        <v>48</v>
      </c>
      <c r="D71" s="16" t="s">
        <v>49</v>
      </c>
      <c r="E71" s="17" t="n">
        <v>20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264</v>
      </c>
      <c r="J71" s="17" t="n">
        <v>40.446</v>
      </c>
      <c r="K71" s="6" t="s">
        <f>=Портфель!F12*Портфель!$Q$13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36" t="n">
        <v>45968</v>
      </c>
      <c r="B72" s="16" t="s">
        <v>525</v>
      </c>
      <c r="C72" s="16" t="s">
        <v>48</v>
      </c>
      <c r="D72" s="16" t="s">
        <v>49</v>
      </c>
      <c r="E72" s="17" t="n">
        <v>50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245</v>
      </c>
      <c r="J72" s="17" t="n">
        <v>38.6598</v>
      </c>
      <c r="K72" s="6" t="s">
        <f>=Портфель!F12*Портфель!$Q$13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36" t="n">
        <v>45968</v>
      </c>
      <c r="B73" s="16" t="s">
        <v>525</v>
      </c>
      <c r="C73" s="16" t="s">
        <v>48</v>
      </c>
      <c r="D73" s="16" t="s">
        <v>49</v>
      </c>
      <c r="E73" s="17" t="n">
        <v>10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245</v>
      </c>
      <c r="J73" s="17" t="n">
        <v>38.66</v>
      </c>
      <c r="K73" s="6" t="s">
        <f>=Портфель!F12*Портфель!$Q$13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36" t="n">
        <v>45806</v>
      </c>
      <c r="B74" s="16" t="s">
        <v>525</v>
      </c>
      <c r="C74" s="16" t="s">
        <v>51</v>
      </c>
      <c r="D74" s="16" t="s">
        <v>52</v>
      </c>
      <c r="E74" s="17" t="n">
        <v>26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408</v>
      </c>
      <c r="J74" s="17" t="n">
        <v>95.246923076923</v>
      </c>
      <c r="K74" s="6" t="s">
        <f>=Портфель!F13*Портфель!$Q$13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36" t="n">
        <v>45873</v>
      </c>
      <c r="B75" s="16" t="s">
        <v>525</v>
      </c>
      <c r="C75" s="16" t="s">
        <v>51</v>
      </c>
      <c r="D75" s="16" t="s">
        <v>52</v>
      </c>
      <c r="E75" s="17" t="n">
        <v>6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341</v>
      </c>
      <c r="J75" s="17" t="n">
        <v>76.38</v>
      </c>
      <c r="K75" s="6" t="s">
        <f>=Портфель!F13*Портфель!$Q$13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36" t="n">
        <v>45901</v>
      </c>
      <c r="B76" s="16" t="s">
        <v>525</v>
      </c>
      <c r="C76" s="16" t="s">
        <v>51</v>
      </c>
      <c r="D76" s="16" t="s">
        <v>52</v>
      </c>
      <c r="E76" s="17" t="n">
        <v>1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312</v>
      </c>
      <c r="J76" s="17" t="n">
        <v>74.59</v>
      </c>
      <c r="K76" s="6" t="s">
        <f>=Портфель!F13*Портфель!$Q$13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36" t="n">
        <v>45923</v>
      </c>
      <c r="B77" s="16" t="s">
        <v>525</v>
      </c>
      <c r="C77" s="16" t="s">
        <v>51</v>
      </c>
      <c r="D77" s="16" t="s">
        <v>52</v>
      </c>
      <c r="E77" s="17" t="n">
        <v>4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291</v>
      </c>
      <c r="J77" s="17" t="n">
        <v>70.925</v>
      </c>
      <c r="K77" s="6" t="s">
        <f>=Портфель!F13*Портфель!$Q$13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36" t="n">
        <v>45968</v>
      </c>
      <c r="B78" s="16" t="s">
        <v>525</v>
      </c>
      <c r="C78" s="16" t="s">
        <v>51</v>
      </c>
      <c r="D78" s="16" t="s">
        <v>52</v>
      </c>
      <c r="E78" s="17" t="n">
        <v>1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245</v>
      </c>
      <c r="J78" s="17" t="n">
        <v>69.83</v>
      </c>
      <c r="K78" s="6" t="s">
        <f>=Портфель!F13*Портфель!$Q$13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36" t="n">
        <v>45968</v>
      </c>
      <c r="B79" s="16" t="s">
        <v>525</v>
      </c>
      <c r="C79" s="16" t="s">
        <v>51</v>
      </c>
      <c r="D79" s="16" t="s">
        <v>52</v>
      </c>
      <c r="E79" s="17" t="n">
        <v>1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245</v>
      </c>
      <c r="J79" s="17" t="n">
        <v>69.81</v>
      </c>
      <c r="K79" s="6" t="s">
        <f>=Портфель!F13*Портфель!$Q$13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36" t="n">
        <v>46044</v>
      </c>
      <c r="B80" s="16" t="s">
        <v>525</v>
      </c>
      <c r="C80" s="16" t="s">
        <v>51</v>
      </c>
      <c r="D80" s="16" t="s">
        <v>52</v>
      </c>
      <c r="E80" s="17" t="n">
        <v>1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169</v>
      </c>
      <c r="J80" s="17" t="n">
        <v>72.99</v>
      </c>
      <c r="K80" s="6" t="s">
        <f>=Портфель!F13*Портфель!$Q$13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36" t="n">
        <v>46044</v>
      </c>
      <c r="B81" s="16" t="s">
        <v>525</v>
      </c>
      <c r="C81" s="16" t="s">
        <v>51</v>
      </c>
      <c r="D81" s="16" t="s">
        <v>52</v>
      </c>
      <c r="E81" s="17" t="n">
        <v>40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169</v>
      </c>
      <c r="J81" s="17" t="n">
        <v>72.9955</v>
      </c>
      <c r="K81" s="6" t="s">
        <f>=Портфель!F13*Портфель!$Q$13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36" t="n">
        <v>46091</v>
      </c>
      <c r="B82" s="16" t="s">
        <v>525</v>
      </c>
      <c r="C82" s="16" t="s">
        <v>51</v>
      </c>
      <c r="D82" s="16" t="s">
        <v>52</v>
      </c>
      <c r="E82" s="17" t="n">
        <v>65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122</v>
      </c>
      <c r="J82" s="17" t="n">
        <v>85.582</v>
      </c>
      <c r="K82" s="6" t="s">
        <f>=Портфель!F13*Портфель!$Q$13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36" t="n">
        <v>46162</v>
      </c>
      <c r="B83" s="16" t="s">
        <v>525</v>
      </c>
      <c r="C83" s="16" t="s">
        <v>51</v>
      </c>
      <c r="D83" s="16" t="s">
        <v>52</v>
      </c>
      <c r="E83" s="17" t="n">
        <v>4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52</v>
      </c>
      <c r="J83" s="17" t="n">
        <v>89.8975</v>
      </c>
      <c r="K83" s="6" t="s">
        <f>=Портфель!F13*Портфель!$Q$13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36" t="n">
        <v>46091</v>
      </c>
      <c r="B84" s="16" t="s">
        <v>525</v>
      </c>
      <c r="C84" s="16" t="s">
        <v>53</v>
      </c>
      <c r="D84" s="16" t="s">
        <v>54</v>
      </c>
      <c r="E84" s="17" t="n">
        <v>1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122</v>
      </c>
      <c r="J84" s="17" t="n">
        <v>4577.61</v>
      </c>
      <c r="K84" s="6" t="s">
        <f>=Портфель!F14*Портфель!$Q$13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36" t="n">
        <v>46148</v>
      </c>
      <c r="B85" s="16" t="s">
        <v>525</v>
      </c>
      <c r="C85" s="16" t="s">
        <v>53</v>
      </c>
      <c r="D85" s="16" t="s">
        <v>54</v>
      </c>
      <c r="E85" s="17" t="n">
        <v>1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66</v>
      </c>
      <c r="J85" s="17" t="n">
        <v>4182.25</v>
      </c>
      <c r="K85" s="6" t="s">
        <f>=Портфель!F14*Портфель!$Q$13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36" t="n">
        <v>46197</v>
      </c>
      <c r="B86" s="16" t="s">
        <v>525</v>
      </c>
      <c r="C86" s="16" t="s">
        <v>53</v>
      </c>
      <c r="D86" s="16" t="s">
        <v>54</v>
      </c>
      <c r="E86" s="17" t="n">
        <v>1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17</v>
      </c>
      <c r="J86" s="17" t="n">
        <v>3577.22</v>
      </c>
      <c r="K86" s="6" t="s">
        <f>=Портфель!F14*Портфель!$Q$13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36" t="n">
        <v>45901</v>
      </c>
      <c r="B87" s="16" t="s">
        <v>525</v>
      </c>
      <c r="C87" s="16" t="s">
        <v>56</v>
      </c>
      <c r="D87" s="16" t="s">
        <v>57</v>
      </c>
      <c r="E87" s="17" t="n">
        <v>2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312</v>
      </c>
      <c r="J87" s="17" t="n">
        <v>2930.635</v>
      </c>
      <c r="K87" s="6" t="s">
        <f>=Портфель!F15*Портфель!$Q$13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36" t="n">
        <v>45923</v>
      </c>
      <c r="B88" s="16" t="s">
        <v>525</v>
      </c>
      <c r="C88" s="16" t="s">
        <v>56</v>
      </c>
      <c r="D88" s="16" t="s">
        <v>57</v>
      </c>
      <c r="E88" s="17" t="n">
        <v>1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291</v>
      </c>
      <c r="J88" s="17" t="n">
        <v>2904.61</v>
      </c>
      <c r="K88" s="6" t="s">
        <f>=Портфель!F15*Портфель!$Q$13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36" t="n">
        <v>46148</v>
      </c>
      <c r="B89" s="16" t="s">
        <v>525</v>
      </c>
      <c r="C89" s="16" t="s">
        <v>56</v>
      </c>
      <c r="D89" s="16" t="s">
        <v>57</v>
      </c>
      <c r="E89" s="17" t="n">
        <v>1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66</v>
      </c>
      <c r="J89" s="17" t="n">
        <v>2333.6</v>
      </c>
      <c r="K89" s="6" t="s">
        <f>=Портфель!F15*Портфель!$Q$13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36" t="n">
        <v>45405</v>
      </c>
      <c r="B90" s="16" t="s">
        <v>525</v>
      </c>
      <c r="C90" s="16" t="s">
        <v>59</v>
      </c>
      <c r="D90" s="16" t="s">
        <v>60</v>
      </c>
      <c r="E90" s="17" t="n">
        <v>1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809</v>
      </c>
      <c r="J90" s="17" t="n">
        <v>585.52</v>
      </c>
      <c r="K90" s="6" t="s">
        <f>=Портфель!F16*Портфель!$Q$13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36" t="n">
        <v>45407</v>
      </c>
      <c r="B91" s="16" t="s">
        <v>525</v>
      </c>
      <c r="C91" s="16" t="s">
        <v>59</v>
      </c>
      <c r="D91" s="16" t="s">
        <v>60</v>
      </c>
      <c r="E91" s="17" t="n">
        <v>2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806</v>
      </c>
      <c r="J91" s="17" t="n">
        <v>578.82</v>
      </c>
      <c r="K91" s="6" t="s">
        <f>=Портфель!F16*Портфель!$Q$13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36" t="n">
        <v>45497</v>
      </c>
      <c r="B92" s="16" t="s">
        <v>525</v>
      </c>
      <c r="C92" s="16" t="s">
        <v>59</v>
      </c>
      <c r="D92" s="16" t="s">
        <v>60</v>
      </c>
      <c r="E92" s="17" t="n">
        <v>1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716</v>
      </c>
      <c r="J92" s="17" t="n">
        <v>534.13</v>
      </c>
      <c r="K92" s="6" t="s">
        <f>=Портфель!F16*Портфель!$Q$13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36" t="n">
        <v>45497</v>
      </c>
      <c r="B93" s="16" t="s">
        <v>525</v>
      </c>
      <c r="C93" s="16" t="s">
        <v>59</v>
      </c>
      <c r="D93" s="16" t="s">
        <v>60</v>
      </c>
      <c r="E93" s="17" t="n">
        <v>1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716</v>
      </c>
      <c r="J93" s="17" t="n">
        <v>534.18</v>
      </c>
      <c r="K93" s="6" t="s">
        <f>=Портфель!F16*Портфель!$Q$13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36" t="n">
        <v>45537</v>
      </c>
      <c r="B94" s="16" t="s">
        <v>525</v>
      </c>
      <c r="C94" s="16" t="s">
        <v>59</v>
      </c>
      <c r="D94" s="16" t="s">
        <v>60</v>
      </c>
      <c r="E94" s="17" t="n">
        <v>1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677</v>
      </c>
      <c r="J94" s="17" t="n">
        <v>469.82</v>
      </c>
      <c r="K94" s="6" t="s">
        <f>=Портфель!F16*Портфель!$Q$13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36" t="n">
        <v>45679</v>
      </c>
      <c r="B95" s="16" t="s">
        <v>525</v>
      </c>
      <c r="C95" s="16" t="s">
        <v>59</v>
      </c>
      <c r="D95" s="16" t="s">
        <v>60</v>
      </c>
      <c r="E95" s="17" t="n">
        <v>10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534</v>
      </c>
      <c r="J95" s="17" t="n">
        <v>549.494</v>
      </c>
      <c r="K95" s="6" t="s">
        <f>=Портфель!F16*Портфель!$Q$13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36" t="n">
        <v>45901</v>
      </c>
      <c r="B96" s="16" t="s">
        <v>525</v>
      </c>
      <c r="C96" s="16" t="s">
        <v>59</v>
      </c>
      <c r="D96" s="16" t="s">
        <v>60</v>
      </c>
      <c r="E96" s="17" t="n">
        <v>1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312</v>
      </c>
      <c r="J96" s="17" t="n">
        <v>459.52</v>
      </c>
      <c r="K96" s="6" t="s">
        <f>=Портфель!F16*Портфель!$Q$13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36" t="n">
        <v>45968</v>
      </c>
      <c r="B97" s="16" t="s">
        <v>525</v>
      </c>
      <c r="C97" s="16" t="s">
        <v>59</v>
      </c>
      <c r="D97" s="16" t="s">
        <v>60</v>
      </c>
      <c r="E97" s="17" t="n">
        <v>3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245</v>
      </c>
      <c r="J97" s="17" t="n">
        <v>394.35333333333</v>
      </c>
      <c r="K97" s="6" t="s">
        <f>=Портфель!F16*Портфель!$Q$13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36" t="n">
        <v>45968</v>
      </c>
      <c r="B98" s="16" t="s">
        <v>525</v>
      </c>
      <c r="C98" s="16" t="s">
        <v>59</v>
      </c>
      <c r="D98" s="16" t="s">
        <v>60</v>
      </c>
      <c r="E98" s="17" t="n">
        <v>1</v>
      </c>
      <c r="F98" s="7" t="s">
        <f>=DATEDIF(A98,$O$2,"y")</f>
      </c>
      <c r="G98" s="7" t="s">
        <f>=DATEDIF(A98,$O$2,"ym")</f>
      </c>
      <c r="H98" s="7" t="s">
        <f>=DATEDIF(A98,$O$2,"md")</f>
      </c>
      <c r="I98" s="7" t="n">
        <v>245</v>
      </c>
      <c r="J98" s="17" t="n">
        <v>393.86</v>
      </c>
      <c r="K98" s="6" t="s">
        <f>=Портфель!F16*Портфель!$Q$13</f>
      </c>
      <c r="L98" s="6" t="s">
        <f>=E98*K98</f>
      </c>
      <c r="M98" s="6" t="s">
        <f>=(K98-J98)*E98</f>
      </c>
      <c r="N98" s="6" t="s">
        <f>=MAX(0,M98*0.13)</f>
      </c>
    </row>
    <row collapsed="false" customFormat="false" customHeight="false" hidden="false" ht="12.1" outlineLevel="0" r="99">
      <c r="A99" s="36" t="n">
        <v>46148</v>
      </c>
      <c r="B99" s="16" t="s">
        <v>525</v>
      </c>
      <c r="C99" s="16" t="s">
        <v>59</v>
      </c>
      <c r="D99" s="16" t="s">
        <v>60</v>
      </c>
      <c r="E99" s="17" t="n">
        <v>1</v>
      </c>
      <c r="F99" s="7" t="s">
        <f>=DATEDIF(A99,$O$2,"y")</f>
      </c>
      <c r="G99" s="7" t="s">
        <f>=DATEDIF(A99,$O$2,"ym")</f>
      </c>
      <c r="H99" s="7" t="s">
        <f>=DATEDIF(A99,$O$2,"md")</f>
      </c>
      <c r="I99" s="7" t="n">
        <v>66</v>
      </c>
      <c r="J99" s="17" t="n">
        <v>414.17</v>
      </c>
      <c r="K99" s="6" t="s">
        <f>=Портфель!F16*Портфель!$Q$13</f>
      </c>
      <c r="L99" s="6" t="s">
        <f>=E99*K99</f>
      </c>
      <c r="M99" s="6" t="s">
        <f>=(K99-J99)*E99</f>
      </c>
      <c r="N99" s="6" t="s">
        <f>=MAX(0,M99*0.13)</f>
      </c>
    </row>
    <row collapsed="false" customFormat="false" customHeight="false" hidden="false" ht="12.1" outlineLevel="0" r="100">
      <c r="A100" s="36" t="n">
        <v>46197</v>
      </c>
      <c r="B100" s="16" t="s">
        <v>525</v>
      </c>
      <c r="C100" s="16" t="s">
        <v>59</v>
      </c>
      <c r="D100" s="16" t="s">
        <v>60</v>
      </c>
      <c r="E100" s="17" t="n">
        <v>2</v>
      </c>
      <c r="F100" s="7" t="s">
        <f>=DATEDIF(A100,$O$2,"y")</f>
      </c>
      <c r="G100" s="7" t="s">
        <f>=DATEDIF(A100,$O$2,"ym")</f>
      </c>
      <c r="H100" s="7" t="s">
        <f>=DATEDIF(A100,$O$2,"md")</f>
      </c>
      <c r="I100" s="7" t="n">
        <v>17</v>
      </c>
      <c r="J100" s="17" t="n">
        <v>307.98</v>
      </c>
      <c r="K100" s="6" t="s">
        <f>=Портфель!F16*Портфель!$Q$13</f>
      </c>
      <c r="L100" s="6" t="s">
        <f>=E100*K100</f>
      </c>
      <c r="M100" s="6" t="s">
        <f>=(K100-J100)*E100</f>
      </c>
      <c r="N100" s="6" t="s">
        <f>=MAX(0,M100*0.13)</f>
      </c>
    </row>
    <row collapsed="false" customFormat="false" customHeight="false" hidden="false" ht="12.1" outlineLevel="0" r="101">
      <c r="A101" s="36" t="n">
        <v>45825</v>
      </c>
      <c r="B101" s="16" t="s">
        <v>525</v>
      </c>
      <c r="C101" s="16" t="s">
        <v>62</v>
      </c>
      <c r="D101" s="16" t="s">
        <v>63</v>
      </c>
      <c r="E101" s="17" t="n">
        <v>4</v>
      </c>
      <c r="F101" s="7" t="s">
        <f>=DATEDIF(A101,$O$2,"y")</f>
      </c>
      <c r="G101" s="7" t="s">
        <f>=DATEDIF(A101,$O$2,"ym")</f>
      </c>
      <c r="H101" s="7" t="s">
        <f>=DATEDIF(A101,$O$2,"md")</f>
      </c>
      <c r="I101" s="7" t="n">
        <v>388</v>
      </c>
      <c r="J101" s="17" t="n">
        <v>1740.9675</v>
      </c>
      <c r="K101" s="6" t="s">
        <f>=Портфель!F17*Портфель!$Q$13</f>
      </c>
      <c r="L101" s="6" t="s">
        <f>=E101*K101</f>
      </c>
      <c r="M101" s="6" t="s">
        <f>=(K101-J101)*E101</f>
      </c>
      <c r="N101" s="6" t="s">
        <f>=MAX(0,M101*0.13)</f>
      </c>
    </row>
    <row collapsed="false" customFormat="false" customHeight="false" hidden="false" ht="12.1" outlineLevel="0" r="102">
      <c r="A102" s="36" t="n">
        <v>45968</v>
      </c>
      <c r="B102" s="16" t="s">
        <v>525</v>
      </c>
      <c r="C102" s="16" t="s">
        <v>62</v>
      </c>
      <c r="D102" s="16" t="s">
        <v>63</v>
      </c>
      <c r="E102" s="17" t="n">
        <v>1</v>
      </c>
      <c r="F102" s="7" t="s">
        <f>=DATEDIF(A102,$O$2,"y")</f>
      </c>
      <c r="G102" s="7" t="s">
        <f>=DATEDIF(A102,$O$2,"ym")</f>
      </c>
      <c r="H102" s="7" t="s">
        <f>=DATEDIF(A102,$O$2,"md")</f>
      </c>
      <c r="I102" s="7" t="n">
        <v>245</v>
      </c>
      <c r="J102" s="17" t="n">
        <v>2086.08</v>
      </c>
      <c r="K102" s="6" t="s">
        <f>=Портфель!F17*Портфель!$Q$13</f>
      </c>
      <c r="L102" s="6" t="s">
        <f>=E102*K102</f>
      </c>
      <c r="M102" s="6" t="s">
        <f>=(K102-J102)*E102</f>
      </c>
      <c r="N102" s="6" t="s">
        <f>=MAX(0,M102*0.13)</f>
      </c>
    </row>
    <row collapsed="false" customFormat="false" customHeight="false" hidden="false" ht="12.1" outlineLevel="0" r="103">
      <c r="A103" s="36" t="n">
        <v>46148</v>
      </c>
      <c r="B103" s="16" t="s">
        <v>525</v>
      </c>
      <c r="C103" s="16" t="s">
        <v>62</v>
      </c>
      <c r="D103" s="16" t="s">
        <v>63</v>
      </c>
      <c r="E103" s="17" t="n">
        <v>1</v>
      </c>
      <c r="F103" s="7" t="s">
        <f>=DATEDIF(A103,$O$2,"y")</f>
      </c>
      <c r="G103" s="7" t="s">
        <f>=DATEDIF(A103,$O$2,"ym")</f>
      </c>
      <c r="H103" s="7" t="s">
        <f>=DATEDIF(A103,$O$2,"md")</f>
      </c>
      <c r="I103" s="7" t="n">
        <v>66</v>
      </c>
      <c r="J103" s="17" t="n">
        <v>2157.93</v>
      </c>
      <c r="K103" s="6" t="s">
        <f>=Портфель!F17*Портфель!$Q$13</f>
      </c>
      <c r="L103" s="6" t="s">
        <f>=E103*K103</f>
      </c>
      <c r="M103" s="6" t="s">
        <f>=(K103-J103)*E103</f>
      </c>
      <c r="N103" s="6" t="s">
        <f>=MAX(0,M103*0.13)</f>
      </c>
    </row>
    <row collapsed="false" customFormat="false" customHeight="false" hidden="false" ht="12.1" outlineLevel="0" r="104">
      <c r="A104" s="36" t="n">
        <v>44407</v>
      </c>
      <c r="B104" s="16" t="s">
        <v>525</v>
      </c>
      <c r="C104" s="16" t="s">
        <v>65</v>
      </c>
      <c r="D104" s="16" t="s">
        <v>66</v>
      </c>
      <c r="E104" s="17" t="n">
        <v>5</v>
      </c>
      <c r="F104" s="7" t="s">
        <f>=DATEDIF(A104,$O$2,"y")</f>
      </c>
      <c r="G104" s="7" t="s">
        <f>=DATEDIF(A104,$O$2,"ym")</f>
      </c>
      <c r="H104" s="7" t="s">
        <f>=DATEDIF(A104,$O$2,"md")</f>
      </c>
      <c r="I104" s="7" t="n">
        <v>1807</v>
      </c>
      <c r="J104" s="17" t="n">
        <v>458.316</v>
      </c>
      <c r="K104" s="6" t="s">
        <f>=Портфель!F18*Портфель!$Q$13</f>
      </c>
      <c r="L104" s="6" t="s">
        <f>=E104*K104</f>
      </c>
      <c r="M104" s="6" t="s">
        <f>=(K104-J104)*E104</f>
      </c>
      <c r="N104" s="6" t="s">
        <f>=MAX(0,M104*0.13)</f>
      </c>
    </row>
    <row collapsed="false" customFormat="false" customHeight="false" hidden="false" ht="12.1" outlineLevel="0" r="105">
      <c r="A105" s="36" t="n">
        <v>44614</v>
      </c>
      <c r="B105" s="16" t="s">
        <v>525</v>
      </c>
      <c r="C105" s="16" t="s">
        <v>65</v>
      </c>
      <c r="D105" s="16" t="s">
        <v>66</v>
      </c>
      <c r="E105" s="17" t="n">
        <v>5</v>
      </c>
      <c r="F105" s="7" t="s">
        <f>=DATEDIF(A105,$O$2,"y")</f>
      </c>
      <c r="G105" s="7" t="s">
        <f>=DATEDIF(A105,$O$2,"ym")</f>
      </c>
      <c r="H105" s="7" t="s">
        <f>=DATEDIF(A105,$O$2,"md")</f>
      </c>
      <c r="I105" s="7" t="n">
        <v>1600</v>
      </c>
      <c r="J105" s="17" t="n">
        <v>359.25</v>
      </c>
      <c r="K105" s="6" t="s">
        <f>=Портфель!F18*Портфель!$Q$13</f>
      </c>
      <c r="L105" s="6" t="s">
        <f>=E105*K105</f>
      </c>
      <c r="M105" s="6" t="s">
        <f>=(K105-J105)*E105</f>
      </c>
      <c r="N105" s="6" t="s">
        <f>=MAX(0,M105*0.13)</f>
      </c>
    </row>
    <row collapsed="false" customFormat="false" customHeight="false" hidden="false" ht="12.1" outlineLevel="0" r="106">
      <c r="A106" s="36" t="n">
        <v>44008</v>
      </c>
      <c r="B106" s="16" t="s">
        <v>525</v>
      </c>
      <c r="C106" s="16" t="s">
        <v>67</v>
      </c>
      <c r="D106" s="16" t="s">
        <v>68</v>
      </c>
      <c r="E106" s="17" t="n">
        <v>10</v>
      </c>
      <c r="F106" s="7" t="s">
        <f>=DATEDIF(A106,$O$2,"y")</f>
      </c>
      <c r="G106" s="7" t="s">
        <f>=DATEDIF(A106,$O$2,"ym")</f>
      </c>
      <c r="H106" s="7" t="s">
        <f>=DATEDIF(A106,$O$2,"md")</f>
      </c>
      <c r="I106" s="7" t="n">
        <v>2206</v>
      </c>
      <c r="J106" s="17" t="n">
        <v>112.978</v>
      </c>
      <c r="K106" s="6" t="s">
        <f>=Портфель!F19*Портфель!$Q$13</f>
      </c>
      <c r="L106" s="6" t="s">
        <f>=E106*K106</f>
      </c>
      <c r="M106" s="6" t="s">
        <f>=(K106-J106)*E106</f>
      </c>
      <c r="N106" s="6" t="s">
        <f>=MAX(0,M106*0.13)</f>
      </c>
    </row>
    <row collapsed="false" customFormat="false" customHeight="false" hidden="false" ht="12.1" outlineLevel="0" r="107">
      <c r="A107" s="36" t="n">
        <v>44909</v>
      </c>
      <c r="B107" s="16" t="s">
        <v>525</v>
      </c>
      <c r="C107" s="16" t="s">
        <v>67</v>
      </c>
      <c r="D107" s="16" t="s">
        <v>68</v>
      </c>
      <c r="E107" s="17" t="n">
        <v>10</v>
      </c>
      <c r="F107" s="7" t="s">
        <f>=DATEDIF(A107,$O$2,"y")</f>
      </c>
      <c r="G107" s="7" t="s">
        <f>=DATEDIF(A107,$O$2,"ym")</f>
      </c>
      <c r="H107" s="7" t="s">
        <f>=DATEDIF(A107,$O$2,"md")</f>
      </c>
      <c r="I107" s="7" t="n">
        <v>1305</v>
      </c>
      <c r="J107" s="17" t="n">
        <v>87.669</v>
      </c>
      <c r="K107" s="6" t="s">
        <f>=Портфель!F19*Портфель!$Q$13</f>
      </c>
      <c r="L107" s="6" t="s">
        <f>=E107*K107</f>
      </c>
      <c r="M107" s="6" t="s">
        <f>=(K107-J107)*E107</f>
      </c>
      <c r="N107" s="6" t="s">
        <f>=MAX(0,M107*0.13)</f>
      </c>
    </row>
    <row collapsed="false" customFormat="false" customHeight="false" hidden="false" ht="12.1" outlineLevel="0" r="108">
      <c r="A108" s="36" t="n">
        <v>45776</v>
      </c>
      <c r="B108" s="16" t="s">
        <v>525</v>
      </c>
      <c r="C108" s="16" t="s">
        <v>69</v>
      </c>
      <c r="D108" s="16" t="s">
        <v>70</v>
      </c>
      <c r="E108" s="17" t="n">
        <v>600</v>
      </c>
      <c r="F108" s="7" t="s">
        <f>=DATEDIF(A108,$O$2,"y")</f>
      </c>
      <c r="G108" s="7" t="s">
        <f>=DATEDIF(A108,$O$2,"ym")</f>
      </c>
      <c r="H108" s="7" t="s">
        <f>=DATEDIF(A108,$O$2,"md")</f>
      </c>
      <c r="I108" s="7" t="n">
        <v>438</v>
      </c>
      <c r="J108" s="17" t="n">
        <v>3.5927333333333</v>
      </c>
      <c r="K108" s="6" t="s">
        <f>=Портфель!F20*Портфель!$Q$13</f>
      </c>
      <c r="L108" s="6" t="s">
        <f>=E108*K108</f>
      </c>
      <c r="M108" s="6" t="s">
        <f>=(K108-J108)*E108</f>
      </c>
      <c r="N108" s="6" t="s">
        <f>=MAX(0,M108*0.13)</f>
      </c>
    </row>
    <row collapsed="false" customFormat="false" customHeight="false" hidden="false" ht="12.1" outlineLevel="0" r="109">
      <c r="A109" s="36" t="n">
        <v>45806</v>
      </c>
      <c r="B109" s="16" t="s">
        <v>525</v>
      </c>
      <c r="C109" s="16" t="s">
        <v>69</v>
      </c>
      <c r="D109" s="16" t="s">
        <v>70</v>
      </c>
      <c r="E109" s="17" t="n">
        <v>100</v>
      </c>
      <c r="F109" s="7" t="s">
        <f>=DATEDIF(A109,$O$2,"y")</f>
      </c>
      <c r="G109" s="7" t="s">
        <f>=DATEDIF(A109,$O$2,"ym")</f>
      </c>
      <c r="H109" s="7" t="s">
        <f>=DATEDIF(A109,$O$2,"md")</f>
      </c>
      <c r="I109" s="7" t="n">
        <v>408</v>
      </c>
      <c r="J109" s="17" t="n">
        <v>3.5311</v>
      </c>
      <c r="K109" s="6" t="s">
        <f>=Портфель!F20*Портфель!$Q$13</f>
      </c>
      <c r="L109" s="6" t="s">
        <f>=E109*K109</f>
      </c>
      <c r="M109" s="6" t="s">
        <f>=(K109-J109)*E109</f>
      </c>
      <c r="N109" s="6" t="s">
        <f>=MAX(0,M109*0.13)</f>
      </c>
    </row>
    <row collapsed="false" customFormat="false" customHeight="false" hidden="false" ht="12.1" outlineLevel="0" r="110">
      <c r="A110" s="36" t="n">
        <v>45873</v>
      </c>
      <c r="B110" s="16" t="s">
        <v>525</v>
      </c>
      <c r="C110" s="16" t="s">
        <v>69</v>
      </c>
      <c r="D110" s="16" t="s">
        <v>70</v>
      </c>
      <c r="E110" s="17" t="n">
        <v>100</v>
      </c>
      <c r="F110" s="7" t="s">
        <f>=DATEDIF(A110,$O$2,"y")</f>
      </c>
      <c r="G110" s="7" t="s">
        <f>=DATEDIF(A110,$O$2,"ym")</f>
      </c>
      <c r="H110" s="7" t="s">
        <f>=DATEDIF(A110,$O$2,"md")</f>
      </c>
      <c r="I110" s="7" t="n">
        <v>341</v>
      </c>
      <c r="J110" s="17" t="n">
        <v>3.1468</v>
      </c>
      <c r="K110" s="6" t="s">
        <f>=Портфель!F20*Портфель!$Q$13</f>
      </c>
      <c r="L110" s="6" t="s">
        <f>=E110*K110</f>
      </c>
      <c r="M110" s="6" t="s">
        <f>=(K110-J110)*E110</f>
      </c>
      <c r="N110" s="6" t="s">
        <f>=MAX(0,M110*0.13)</f>
      </c>
    </row>
    <row collapsed="false" customFormat="false" customHeight="false" hidden="false" ht="12.1" outlineLevel="0" r="111">
      <c r="A111" s="36" t="n">
        <v>45923</v>
      </c>
      <c r="B111" s="16" t="s">
        <v>525</v>
      </c>
      <c r="C111" s="16" t="s">
        <v>69</v>
      </c>
      <c r="D111" s="16" t="s">
        <v>70</v>
      </c>
      <c r="E111" s="17" t="n">
        <v>100</v>
      </c>
      <c r="F111" s="7" t="s">
        <f>=DATEDIF(A111,$O$2,"y")</f>
      </c>
      <c r="G111" s="7" t="s">
        <f>=DATEDIF(A111,$O$2,"ym")</f>
      </c>
      <c r="H111" s="7" t="s">
        <f>=DATEDIF(A111,$O$2,"md")</f>
      </c>
      <c r="I111" s="7" t="n">
        <v>291</v>
      </c>
      <c r="J111" s="17" t="n">
        <v>3.0983</v>
      </c>
      <c r="K111" s="6" t="s">
        <f>=Портфель!F20*Портфель!$Q$13</f>
      </c>
      <c r="L111" s="6" t="s">
        <f>=E111*K111</f>
      </c>
      <c r="M111" s="6" t="s">
        <f>=(K111-J111)*E111</f>
      </c>
      <c r="N111" s="6" t="s">
        <f>=MAX(0,M111*0.13)</f>
      </c>
    </row>
    <row collapsed="false" customFormat="false" customHeight="false" hidden="false" ht="12.1" outlineLevel="0" r="112">
      <c r="A112" s="36" t="n">
        <v>45968</v>
      </c>
      <c r="B112" s="16" t="s">
        <v>525</v>
      </c>
      <c r="C112" s="16" t="s">
        <v>69</v>
      </c>
      <c r="D112" s="16" t="s">
        <v>70</v>
      </c>
      <c r="E112" s="17" t="n">
        <v>100</v>
      </c>
      <c r="F112" s="7" t="s">
        <f>=DATEDIF(A112,$O$2,"y")</f>
      </c>
      <c r="G112" s="7" t="s">
        <f>=DATEDIF(A112,$O$2,"ym")</f>
      </c>
      <c r="H112" s="7" t="s">
        <f>=DATEDIF(A112,$O$2,"md")</f>
      </c>
      <c r="I112" s="7" t="n">
        <v>245</v>
      </c>
      <c r="J112" s="17" t="n">
        <v>2.8111</v>
      </c>
      <c r="K112" s="6" t="s">
        <f>=Портфель!F20*Портфель!$Q$13</f>
      </c>
      <c r="L112" s="6" t="s">
        <f>=E112*K112</f>
      </c>
      <c r="M112" s="6" t="s">
        <f>=(K112-J112)*E112</f>
      </c>
      <c r="N112" s="6" t="s">
        <f>=MAX(0,M112*0.13)</f>
      </c>
    </row>
    <row collapsed="false" customFormat="false" customHeight="false" hidden="false" ht="12.1" outlineLevel="0" r="113">
      <c r="A113" s="36" t="n">
        <v>46148</v>
      </c>
      <c r="B113" s="16" t="s">
        <v>525</v>
      </c>
      <c r="C113" s="16" t="s">
        <v>69</v>
      </c>
      <c r="D113" s="16" t="s">
        <v>70</v>
      </c>
      <c r="E113" s="17" t="n">
        <v>100</v>
      </c>
      <c r="F113" s="7" t="s">
        <f>=DATEDIF(A113,$O$2,"y")</f>
      </c>
      <c r="G113" s="7" t="s">
        <f>=DATEDIF(A113,$O$2,"ym")</f>
      </c>
      <c r="H113" s="7" t="s">
        <f>=DATEDIF(A113,$O$2,"md")</f>
      </c>
      <c r="I113" s="7" t="n">
        <v>66</v>
      </c>
      <c r="J113" s="17" t="n">
        <v>3.1478</v>
      </c>
      <c r="K113" s="6" t="s">
        <f>=Портфель!F20*Портфель!$Q$13</f>
      </c>
      <c r="L113" s="6" t="s">
        <f>=E113*K113</f>
      </c>
      <c r="M113" s="6" t="s">
        <f>=(K113-J113)*E113</f>
      </c>
      <c r="N113" s="6" t="s">
        <f>=MAX(0,M113*0.13)</f>
      </c>
    </row>
    <row collapsed="false" customFormat="false" customHeight="false" hidden="false" ht="12.1" outlineLevel="0" r="114">
      <c r="A114" s="36" t="n">
        <v>46197</v>
      </c>
      <c r="B114" s="16" t="s">
        <v>525</v>
      </c>
      <c r="C114" s="16" t="s">
        <v>69</v>
      </c>
      <c r="D114" s="16" t="s">
        <v>70</v>
      </c>
      <c r="E114" s="17" t="n">
        <v>100</v>
      </c>
      <c r="F114" s="7" t="s">
        <f>=DATEDIF(A114,$O$2,"y")</f>
      </c>
      <c r="G114" s="7" t="s">
        <f>=DATEDIF(A114,$O$2,"ym")</f>
      </c>
      <c r="H114" s="7" t="s">
        <f>=DATEDIF(A114,$O$2,"md")</f>
      </c>
      <c r="I114" s="7" t="n">
        <v>17</v>
      </c>
      <c r="J114" s="17" t="n">
        <v>2.5618</v>
      </c>
      <c r="K114" s="6" t="s">
        <f>=Портфель!F20*Портфель!$Q$13</f>
      </c>
      <c r="L114" s="6" t="s">
        <f>=E114*K114</f>
      </c>
      <c r="M114" s="6" t="s">
        <f>=(K114-J114)*E114</f>
      </c>
      <c r="N114" s="6" t="s">
        <f>=MAX(0,M114*0.13)</f>
      </c>
    </row>
    <row collapsed="false" customFormat="false" customHeight="false" hidden="false" ht="12.1" outlineLevel="0" r="115">
      <c r="A115" s="36" t="n">
        <v>45776</v>
      </c>
      <c r="B115" s="16" t="s">
        <v>525</v>
      </c>
      <c r="C115" s="16" t="s">
        <v>71</v>
      </c>
      <c r="D115" s="16" t="s">
        <v>72</v>
      </c>
      <c r="E115" s="17" t="n">
        <v>1</v>
      </c>
      <c r="F115" s="7" t="s">
        <f>=DATEDIF(A115,$O$2,"y")</f>
      </c>
      <c r="G115" s="7" t="s">
        <f>=DATEDIF(A115,$O$2,"ym")</f>
      </c>
      <c r="H115" s="7" t="s">
        <f>=DATEDIF(A115,$O$2,"md")</f>
      </c>
      <c r="I115" s="7" t="n">
        <v>438</v>
      </c>
      <c r="J115" s="17" t="n">
        <v>3202.88</v>
      </c>
      <c r="K115" s="6" t="s">
        <f>=Портфель!F21*Портфель!$Q$13</f>
      </c>
      <c r="L115" s="6" t="s">
        <f>=E115*K115</f>
      </c>
      <c r="M115" s="6" t="s">
        <f>=(K115-J115)*E115</f>
      </c>
      <c r="N115" s="6" t="s">
        <f>=MAX(0,M115*0.13)</f>
      </c>
    </row>
    <row collapsed="false" customFormat="false" customHeight="false" hidden="false" ht="12.1" outlineLevel="0" r="116">
      <c r="A116" s="36" t="n">
        <v>45581</v>
      </c>
      <c r="B116" s="16" t="s">
        <v>525</v>
      </c>
      <c r="C116" s="16" t="s">
        <v>73</v>
      </c>
      <c r="D116" s="16" t="s">
        <v>74</v>
      </c>
      <c r="E116" s="17" t="n">
        <v>10</v>
      </c>
      <c r="F116" s="7" t="s">
        <f>=DATEDIF(A116,$O$2,"y")</f>
      </c>
      <c r="G116" s="7" t="s">
        <f>=DATEDIF(A116,$O$2,"ym")</f>
      </c>
      <c r="H116" s="7" t="s">
        <f>=DATEDIF(A116,$O$2,"md")</f>
      </c>
      <c r="I116" s="7" t="n">
        <v>633</v>
      </c>
      <c r="J116" s="17" t="n">
        <v>34.726</v>
      </c>
      <c r="K116" s="6" t="s">
        <f>=Портфель!F22*Портфель!$Q$13</f>
      </c>
      <c r="L116" s="6" t="s">
        <f>=E116*K116</f>
      </c>
      <c r="M116" s="6" t="s">
        <f>=(K116-J116)*E116</f>
      </c>
      <c r="N116" s="6" t="s">
        <f>=MAX(0,M116*0.13)</f>
      </c>
    </row>
    <row collapsed="false" customFormat="false" customHeight="false" hidden="false" ht="12.1" outlineLevel="0" r="117">
      <c r="A117" s="36" t="n">
        <v>45679</v>
      </c>
      <c r="B117" s="16" t="s">
        <v>525</v>
      </c>
      <c r="C117" s="16" t="s">
        <v>73</v>
      </c>
      <c r="D117" s="16" t="s">
        <v>74</v>
      </c>
      <c r="E117" s="17" t="n">
        <v>10</v>
      </c>
      <c r="F117" s="7" t="s">
        <f>=DATEDIF(A117,$O$2,"y")</f>
      </c>
      <c r="G117" s="7" t="s">
        <f>=DATEDIF(A117,$O$2,"ym")</f>
      </c>
      <c r="H117" s="7" t="s">
        <f>=DATEDIF(A117,$O$2,"md")</f>
      </c>
      <c r="I117" s="7" t="n">
        <v>534</v>
      </c>
      <c r="J117" s="17" t="n">
        <v>37.82</v>
      </c>
      <c r="K117" s="6" t="s">
        <f>=Портфель!F22*Портфель!$Q$13</f>
      </c>
      <c r="L117" s="6" t="s">
        <f>=E117*K117</f>
      </c>
      <c r="M117" s="6" t="s">
        <f>=(K117-J117)*E117</f>
      </c>
      <c r="N117" s="6" t="s">
        <f>=MAX(0,M117*0.13)</f>
      </c>
    </row>
    <row collapsed="false" customFormat="false" customHeight="false" hidden="false" ht="12.1" outlineLevel="0" r="118">
      <c r="A118" s="36" t="n">
        <v>45684</v>
      </c>
      <c r="B118" s="16" t="s">
        <v>525</v>
      </c>
      <c r="C118" s="16" t="s">
        <v>73</v>
      </c>
      <c r="D118" s="16" t="s">
        <v>74</v>
      </c>
      <c r="E118" s="17" t="n">
        <v>20</v>
      </c>
      <c r="F118" s="7" t="s">
        <f>=DATEDIF(A118,$O$2,"y")</f>
      </c>
      <c r="G118" s="7" t="s">
        <f>=DATEDIF(A118,$O$2,"ym")</f>
      </c>
      <c r="H118" s="7" t="s">
        <f>=DATEDIF(A118,$O$2,"md")</f>
      </c>
      <c r="I118" s="7" t="n">
        <v>530</v>
      </c>
      <c r="J118" s="17" t="n">
        <v>36.027</v>
      </c>
      <c r="K118" s="6" t="s">
        <f>=Портфель!F22*Портфель!$Q$13</f>
      </c>
      <c r="L118" s="6" t="s">
        <f>=E118*K118</f>
      </c>
      <c r="M118" s="6" t="s">
        <f>=(K118-J118)*E118</f>
      </c>
      <c r="N118" s="6" t="s">
        <f>=MAX(0,M118*0.13)</f>
      </c>
    </row>
    <row collapsed="false" customFormat="false" customHeight="false" hidden="false" ht="12.1" outlineLevel="0" r="119">
      <c r="A119" s="36" t="n">
        <v>45776</v>
      </c>
      <c r="B119" s="16" t="s">
        <v>525</v>
      </c>
      <c r="C119" s="16" t="s">
        <v>73</v>
      </c>
      <c r="D119" s="16" t="s">
        <v>74</v>
      </c>
      <c r="E119" s="17" t="n">
        <v>10</v>
      </c>
      <c r="F119" s="7" t="s">
        <f>=DATEDIF(A119,$O$2,"y")</f>
      </c>
      <c r="G119" s="7" t="s">
        <f>=DATEDIF(A119,$O$2,"ym")</f>
      </c>
      <c r="H119" s="7" t="s">
        <f>=DATEDIF(A119,$O$2,"md")</f>
      </c>
      <c r="I119" s="7" t="n">
        <v>438</v>
      </c>
      <c r="J119" s="17" t="n">
        <v>34.565</v>
      </c>
      <c r="K119" s="6" t="s">
        <f>=Портфель!F22*Портфель!$Q$13</f>
      </c>
      <c r="L119" s="6" t="s">
        <f>=E119*K119</f>
      </c>
      <c r="M119" s="6" t="s">
        <f>=(K119-J119)*E119</f>
      </c>
      <c r="N119" s="6" t="s">
        <f>=MAX(0,M119*0.13)</f>
      </c>
    </row>
    <row collapsed="false" customFormat="false" customHeight="false" hidden="false" ht="12.1" outlineLevel="0" r="120">
      <c r="A120" s="36" t="n">
        <v>45825</v>
      </c>
      <c r="B120" s="16" t="s">
        <v>525</v>
      </c>
      <c r="C120" s="16" t="s">
        <v>73</v>
      </c>
      <c r="D120" s="16" t="s">
        <v>74</v>
      </c>
      <c r="E120" s="17" t="n">
        <v>10</v>
      </c>
      <c r="F120" s="7" t="s">
        <f>=DATEDIF(A120,$O$2,"y")</f>
      </c>
      <c r="G120" s="7" t="s">
        <f>=DATEDIF(A120,$O$2,"ym")</f>
      </c>
      <c r="H120" s="7" t="s">
        <f>=DATEDIF(A120,$O$2,"md")</f>
      </c>
      <c r="I120" s="7" t="n">
        <v>388</v>
      </c>
      <c r="J120" s="17" t="n">
        <v>30.512</v>
      </c>
      <c r="K120" s="6" t="s">
        <f>=Портфель!F22*Портфель!$Q$13</f>
      </c>
      <c r="L120" s="6" t="s">
        <f>=E120*K120</f>
      </c>
      <c r="M120" s="6" t="s">
        <f>=(K120-J120)*E120</f>
      </c>
      <c r="N120" s="6" t="s">
        <f>=MAX(0,M120*0.13)</f>
      </c>
    </row>
    <row collapsed="false" customFormat="false" customHeight="false" hidden="false" ht="12.1" outlineLevel="0" r="121">
      <c r="A121" s="36" t="n">
        <v>45873</v>
      </c>
      <c r="B121" s="16" t="s">
        <v>525</v>
      </c>
      <c r="C121" s="16" t="s">
        <v>73</v>
      </c>
      <c r="D121" s="16" t="s">
        <v>74</v>
      </c>
      <c r="E121" s="17" t="n">
        <v>10</v>
      </c>
      <c r="F121" s="7" t="s">
        <f>=DATEDIF(A121,$O$2,"y")</f>
      </c>
      <c r="G121" s="7" t="s">
        <f>=DATEDIF(A121,$O$2,"ym")</f>
      </c>
      <c r="H121" s="7" t="s">
        <f>=DATEDIF(A121,$O$2,"md")</f>
      </c>
      <c r="I121" s="7" t="n">
        <v>341</v>
      </c>
      <c r="J121" s="17" t="n">
        <v>31.193</v>
      </c>
      <c r="K121" s="6" t="s">
        <f>=Портфель!F22*Портфель!$Q$13</f>
      </c>
      <c r="L121" s="6" t="s">
        <f>=E121*K121</f>
      </c>
      <c r="M121" s="6" t="s">
        <f>=(K121-J121)*E121</f>
      </c>
      <c r="N121" s="6" t="s">
        <f>=MAX(0,M121*0.13)</f>
      </c>
    </row>
    <row collapsed="false" customFormat="false" customHeight="false" hidden="false" ht="12.1" outlineLevel="0" r="122">
      <c r="A122" s="36" t="n">
        <v>45923</v>
      </c>
      <c r="B122" s="16" t="s">
        <v>525</v>
      </c>
      <c r="C122" s="16" t="s">
        <v>73</v>
      </c>
      <c r="D122" s="16" t="s">
        <v>74</v>
      </c>
      <c r="E122" s="17" t="n">
        <v>10</v>
      </c>
      <c r="F122" s="7" t="s">
        <f>=DATEDIF(A122,$O$2,"y")</f>
      </c>
      <c r="G122" s="7" t="s">
        <f>=DATEDIF(A122,$O$2,"ym")</f>
      </c>
      <c r="H122" s="7" t="s">
        <f>=DATEDIF(A122,$O$2,"md")</f>
      </c>
      <c r="I122" s="7" t="n">
        <v>291</v>
      </c>
      <c r="J122" s="17" t="n">
        <v>32.119</v>
      </c>
      <c r="K122" s="6" t="s">
        <f>=Портфель!F22*Портфель!$Q$13</f>
      </c>
      <c r="L122" s="6" t="s">
        <f>=E122*K122</f>
      </c>
      <c r="M122" s="6" t="s">
        <f>=(K122-J122)*E122</f>
      </c>
      <c r="N122" s="6" t="s">
        <f>=MAX(0,M122*0.13)</f>
      </c>
    </row>
    <row collapsed="false" customFormat="false" customHeight="false" hidden="false" ht="12.1" outlineLevel="0" r="123">
      <c r="A123" s="36" t="n">
        <v>46091</v>
      </c>
      <c r="B123" s="16" t="s">
        <v>525</v>
      </c>
      <c r="C123" s="16" t="s">
        <v>73</v>
      </c>
      <c r="D123" s="16" t="s">
        <v>74</v>
      </c>
      <c r="E123" s="17" t="n">
        <v>10</v>
      </c>
      <c r="F123" s="7" t="s">
        <f>=DATEDIF(A123,$O$2,"y")</f>
      </c>
      <c r="G123" s="7" t="s">
        <f>=DATEDIF(A123,$O$2,"ym")</f>
      </c>
      <c r="H123" s="7" t="s">
        <f>=DATEDIF(A123,$O$2,"md")</f>
      </c>
      <c r="I123" s="7" t="n">
        <v>122</v>
      </c>
      <c r="J123" s="17" t="n">
        <v>44.312</v>
      </c>
      <c r="K123" s="6" t="s">
        <f>=Портфель!F22*Портфель!$Q$13</f>
      </c>
      <c r="L123" s="6" t="s">
        <f>=E123*K123</f>
      </c>
      <c r="M123" s="6" t="s">
        <f>=(K123-J123)*E123</f>
      </c>
      <c r="N123" s="6" t="s">
        <f>=MAX(0,M123*0.13)</f>
      </c>
    </row>
    <row collapsed="false" customFormat="false" customHeight="false" hidden="false" ht="12.1" outlineLevel="0" r="124">
      <c r="A124" s="36" t="n">
        <v>46197</v>
      </c>
      <c r="B124" s="16" t="s">
        <v>525</v>
      </c>
      <c r="C124" s="16" t="s">
        <v>73</v>
      </c>
      <c r="D124" s="16" t="s">
        <v>74</v>
      </c>
      <c r="E124" s="17" t="n">
        <v>10</v>
      </c>
      <c r="F124" s="7" t="s">
        <f>=DATEDIF(A124,$O$2,"y")</f>
      </c>
      <c r="G124" s="7" t="s">
        <f>=DATEDIF(A124,$O$2,"ym")</f>
      </c>
      <c r="H124" s="7" t="s">
        <f>=DATEDIF(A124,$O$2,"md")</f>
      </c>
      <c r="I124" s="7" t="n">
        <v>17</v>
      </c>
      <c r="J124" s="17" t="n">
        <v>28.331</v>
      </c>
      <c r="K124" s="6" t="s">
        <f>=Портфель!F22*Портфель!$Q$13</f>
      </c>
      <c r="L124" s="6" t="s">
        <f>=E124*K124</f>
      </c>
      <c r="M124" s="6" t="s">
        <f>=(K124-J124)*E124</f>
      </c>
      <c r="N124" s="6" t="s">
        <f>=MAX(0,M124*0.13)</f>
      </c>
    </row>
    <row collapsed="false" customFormat="false" customHeight="false" hidden="false" ht="12.1" outlineLevel="0" r="125">
      <c r="A125" s="36" t="n">
        <v>45757</v>
      </c>
      <c r="B125" s="16" t="s">
        <v>525</v>
      </c>
      <c r="C125" s="16" t="s">
        <v>75</v>
      </c>
      <c r="D125" s="16" t="s">
        <v>76</v>
      </c>
      <c r="E125" s="17" t="n">
        <v>100</v>
      </c>
      <c r="F125" s="7" t="s">
        <f>=DATEDIF(A125,$O$2,"y")</f>
      </c>
      <c r="G125" s="7" t="s">
        <f>=DATEDIF(A125,$O$2,"ym")</f>
      </c>
      <c r="H125" s="7" t="s">
        <f>=DATEDIF(A125,$O$2,"md")</f>
      </c>
      <c r="I125" s="7" t="n">
        <v>456</v>
      </c>
      <c r="J125" s="17" t="n">
        <v>7.6089</v>
      </c>
      <c r="K125" s="6" t="s">
        <f>=Портфель!F23*Портфель!$Q$13</f>
      </c>
      <c r="L125" s="6" t="s">
        <f>=E125*K125</f>
      </c>
      <c r="M125" s="6" t="s">
        <f>=(K125-J125)*E125</f>
      </c>
      <c r="N125" s="6" t="s">
        <f>=MAX(0,M125*0.13)</f>
      </c>
    </row>
    <row collapsed="false" customFormat="false" customHeight="false" hidden="false" ht="12.1" outlineLevel="0" r="126">
      <c r="A126" s="36" t="n">
        <v>45827</v>
      </c>
      <c r="B126" s="16" t="s">
        <v>525</v>
      </c>
      <c r="C126" s="16" t="s">
        <v>75</v>
      </c>
      <c r="D126" s="16" t="s">
        <v>76</v>
      </c>
      <c r="E126" s="17" t="n">
        <v>100</v>
      </c>
      <c r="F126" s="7" t="s">
        <f>=DATEDIF(A126,$O$2,"y")</f>
      </c>
      <c r="G126" s="7" t="s">
        <f>=DATEDIF(A126,$O$2,"ym")</f>
      </c>
      <c r="H126" s="7" t="s">
        <f>=DATEDIF(A126,$O$2,"md")</f>
      </c>
      <c r="I126" s="7" t="n">
        <v>386</v>
      </c>
      <c r="J126" s="17" t="n">
        <v>6.4007</v>
      </c>
      <c r="K126" s="6" t="s">
        <f>=Портфель!F23*Портфель!$Q$13</f>
      </c>
      <c r="L126" s="6" t="s">
        <f>=E126*K126</f>
      </c>
      <c r="M126" s="6" t="s">
        <f>=(K126-J126)*E126</f>
      </c>
      <c r="N126" s="6" t="s">
        <f>=MAX(0,M126*0.13)</f>
      </c>
    </row>
    <row collapsed="false" customFormat="false" customHeight="false" hidden="false" ht="12.1" outlineLevel="0" r="127">
      <c r="A127" s="36" t="n">
        <v>46197</v>
      </c>
      <c r="B127" s="16" t="s">
        <v>525</v>
      </c>
      <c r="C127" s="16" t="s">
        <v>75</v>
      </c>
      <c r="D127" s="16" t="s">
        <v>76</v>
      </c>
      <c r="E127" s="17" t="n">
        <v>100</v>
      </c>
      <c r="F127" s="7" t="s">
        <f>=DATEDIF(A127,$O$2,"y")</f>
      </c>
      <c r="G127" s="7" t="s">
        <f>=DATEDIF(A127,$O$2,"ym")</f>
      </c>
      <c r="H127" s="7" t="s">
        <f>=DATEDIF(A127,$O$2,"md")</f>
      </c>
      <c r="I127" s="7" t="n">
        <v>17</v>
      </c>
      <c r="J127" s="17" t="n">
        <v>8.2203</v>
      </c>
      <c r="K127" s="6" t="s">
        <f>=Портфель!F23*Портфель!$Q$13</f>
      </c>
      <c r="L127" s="6" t="s">
        <f>=E127*K127</f>
      </c>
      <c r="M127" s="6" t="s">
        <f>=(K127-J127)*E127</f>
      </c>
      <c r="N127" s="6" t="s">
        <f>=MAX(0,M127*0.13)</f>
      </c>
    </row>
    <row collapsed="false" customFormat="false" customHeight="false" hidden="false" ht="12.1" outlineLevel="0" r="128">
      <c r="A128" s="36" t="n">
        <v>46148</v>
      </c>
      <c r="B128" s="16" t="s">
        <v>525</v>
      </c>
      <c r="C128" s="16" t="s">
        <v>77</v>
      </c>
      <c r="D128" s="16" t="s">
        <v>78</v>
      </c>
      <c r="E128" s="17" t="n">
        <v>1</v>
      </c>
      <c r="F128" s="7" t="s">
        <f>=DATEDIF(A128,$O$2,"y")</f>
      </c>
      <c r="G128" s="7" t="s">
        <f>=DATEDIF(A128,$O$2,"ym")</f>
      </c>
      <c r="H128" s="7" t="s">
        <f>=DATEDIF(A128,$O$2,"md")</f>
      </c>
      <c r="I128" s="7" t="n">
        <v>66</v>
      </c>
      <c r="J128" s="17" t="n">
        <v>2224.6</v>
      </c>
      <c r="K128" s="6" t="s">
        <f>=Портфель!F24*Портфель!$Q$13</f>
      </c>
      <c r="L128" s="6" t="s">
        <f>=E128*K128</f>
      </c>
      <c r="M128" s="6" t="s">
        <f>=(K128-J128)*E128</f>
      </c>
      <c r="N128" s="6" t="s">
        <f>=MAX(0,M128*0.13)</f>
      </c>
    </row>
    <row collapsed="false" customFormat="false" customHeight="false" hidden="false" ht="12.1" outlineLevel="0" r="129">
      <c r="A129" s="36" t="n">
        <v>45588</v>
      </c>
      <c r="B129" s="16" t="s">
        <v>525</v>
      </c>
      <c r="C129" s="16" t="s">
        <v>79</v>
      </c>
      <c r="D129" s="16" t="s">
        <v>80</v>
      </c>
      <c r="E129" s="17" t="n">
        <v>1</v>
      </c>
      <c r="F129" s="7" t="s">
        <f>=DATEDIF(A129,$O$2,"y")</f>
      </c>
      <c r="G129" s="7" t="s">
        <f>=DATEDIF(A129,$O$2,"ym")</f>
      </c>
      <c r="H129" s="7" t="s">
        <f>=DATEDIF(A129,$O$2,"md")</f>
      </c>
      <c r="I129" s="7" t="n">
        <v>626</v>
      </c>
      <c r="J129" s="17" t="n">
        <v>1185.06</v>
      </c>
      <c r="K129" s="6" t="s">
        <f>=Портфель!F25*Портфель!$Q$13</f>
      </c>
      <c r="L129" s="6" t="s">
        <f>=E129*K129</f>
      </c>
      <c r="M129" s="6" t="s">
        <f>=(K129-J129)*E129</f>
      </c>
      <c r="N129" s="6" t="s">
        <f>=MAX(0,M129*0.13)</f>
      </c>
    </row>
    <row collapsed="false" customFormat="false" customHeight="false" hidden="false" ht="12.1" outlineLevel="0" r="130">
      <c r="A130" s="36" t="n">
        <v>45776</v>
      </c>
      <c r="B130" s="16" t="s">
        <v>525</v>
      </c>
      <c r="C130" s="16" t="s">
        <v>79</v>
      </c>
      <c r="D130" s="16" t="s">
        <v>80</v>
      </c>
      <c r="E130" s="17" t="n">
        <v>1</v>
      </c>
      <c r="F130" s="7" t="s">
        <f>=DATEDIF(A130,$O$2,"y")</f>
      </c>
      <c r="G130" s="7" t="s">
        <f>=DATEDIF(A130,$O$2,"ym")</f>
      </c>
      <c r="H130" s="7" t="s">
        <f>=DATEDIF(A130,$O$2,"md")</f>
      </c>
      <c r="I130" s="7" t="n">
        <v>438</v>
      </c>
      <c r="J130" s="17" t="n">
        <v>1056.94</v>
      </c>
      <c r="K130" s="6" t="s">
        <f>=Портфель!F25*Портфель!$Q$13</f>
      </c>
      <c r="L130" s="6" t="s">
        <f>=E130*K130</f>
      </c>
      <c r="M130" s="6" t="s">
        <f>=(K130-J130)*E130</f>
      </c>
      <c r="N130" s="6" t="s">
        <f>=MAX(0,M130*0.13)</f>
      </c>
    </row>
    <row collapsed="false" customFormat="false" customHeight="false" hidden="false" ht="12.1" outlineLevel="0" r="131">
      <c r="A131" s="36" t="n">
        <v>45873</v>
      </c>
      <c r="B131" s="16" t="s">
        <v>525</v>
      </c>
      <c r="C131" s="16" t="s">
        <v>79</v>
      </c>
      <c r="D131" s="16" t="s">
        <v>80</v>
      </c>
      <c r="E131" s="17" t="n">
        <v>1</v>
      </c>
      <c r="F131" s="7" t="s">
        <f>=DATEDIF(A131,$O$2,"y")</f>
      </c>
      <c r="G131" s="7" t="s">
        <f>=DATEDIF(A131,$O$2,"ym")</f>
      </c>
      <c r="H131" s="7" t="s">
        <f>=DATEDIF(A131,$O$2,"md")</f>
      </c>
      <c r="I131" s="7" t="n">
        <v>341</v>
      </c>
      <c r="J131" s="17" t="n">
        <v>1003.3</v>
      </c>
      <c r="K131" s="6" t="s">
        <f>=Портфель!F25*Портфель!$Q$13</f>
      </c>
      <c r="L131" s="6" t="s">
        <f>=E131*K131</f>
      </c>
      <c r="M131" s="6" t="s">
        <f>=(K131-J131)*E131</f>
      </c>
      <c r="N131" s="6" t="s">
        <f>=MAX(0,M131*0.13)</f>
      </c>
    </row>
    <row collapsed="false" customFormat="false" customHeight="false" hidden="false" ht="12.1" outlineLevel="0" r="132">
      <c r="A132" s="36" t="n">
        <v>46148</v>
      </c>
      <c r="B132" s="16" t="s">
        <v>525</v>
      </c>
      <c r="C132" s="16" t="s">
        <v>79</v>
      </c>
      <c r="D132" s="16" t="s">
        <v>80</v>
      </c>
      <c r="E132" s="17" t="n">
        <v>1</v>
      </c>
      <c r="F132" s="7" t="s">
        <f>=DATEDIF(A132,$O$2,"y")</f>
      </c>
      <c r="G132" s="7" t="s">
        <f>=DATEDIF(A132,$O$2,"ym")</f>
      </c>
      <c r="H132" s="7" t="s">
        <f>=DATEDIF(A132,$O$2,"md")</f>
      </c>
      <c r="I132" s="7" t="n">
        <v>66</v>
      </c>
      <c r="J132" s="17" t="n">
        <v>745.07</v>
      </c>
      <c r="K132" s="6" t="s">
        <f>=Портфель!F25*Портфель!$Q$13</f>
      </c>
      <c r="L132" s="6" t="s">
        <f>=E132*K132</f>
      </c>
      <c r="M132" s="6" t="s">
        <f>=(K132-J132)*E132</f>
      </c>
      <c r="N132" s="6" t="s">
        <f>=MAX(0,M132*0.13)</f>
      </c>
    </row>
    <row collapsed="false" customFormat="false" customHeight="false" hidden="false" ht="12.1" outlineLevel="0" r="133">
      <c r="A133" s="36" t="n">
        <v>45776</v>
      </c>
      <c r="B133" s="16" t="s">
        <v>525</v>
      </c>
      <c r="C133" s="16" t="s">
        <v>81</v>
      </c>
      <c r="D133" s="16" t="s">
        <v>82</v>
      </c>
      <c r="E133" s="17" t="n">
        <v>100</v>
      </c>
      <c r="F133" s="7" t="s">
        <f>=DATEDIF(A133,$O$2,"y")</f>
      </c>
      <c r="G133" s="7" t="s">
        <f>=DATEDIF(A133,$O$2,"ym")</f>
      </c>
      <c r="H133" s="7" t="s">
        <f>=DATEDIF(A133,$O$2,"md")</f>
      </c>
      <c r="I133" s="7" t="n">
        <v>438</v>
      </c>
      <c r="J133" s="17" t="n">
        <v>15.9442</v>
      </c>
      <c r="K133" s="6" t="s">
        <f>=Портфель!F26*Портфель!$Q$13</f>
      </c>
      <c r="L133" s="6" t="s">
        <f>=E133*K133</f>
      </c>
      <c r="M133" s="6" t="s">
        <f>=(K133-J133)*E133</f>
      </c>
      <c r="N133" s="6" t="s">
        <f>=MAX(0,M133*0.13)</f>
      </c>
    </row>
    <row collapsed="false" customFormat="false" customHeight="false" hidden="false" ht="12.1" outlineLevel="0" r="134">
      <c r="A134" s="36" t="n">
        <v>46197</v>
      </c>
      <c r="B134" s="16" t="s">
        <v>525</v>
      </c>
      <c r="C134" s="16" t="s">
        <v>81</v>
      </c>
      <c r="D134" s="16" t="s">
        <v>82</v>
      </c>
      <c r="E134" s="17" t="n">
        <v>100</v>
      </c>
      <c r="F134" s="7" t="s">
        <f>=DATEDIF(A134,$O$2,"y")</f>
      </c>
      <c r="G134" s="7" t="s">
        <f>=DATEDIF(A134,$O$2,"ym")</f>
      </c>
      <c r="H134" s="7" t="s">
        <f>=DATEDIF(A134,$O$2,"md")</f>
      </c>
      <c r="I134" s="7" t="n">
        <v>17</v>
      </c>
      <c r="J134" s="17" t="n">
        <v>10.8898</v>
      </c>
      <c r="K134" s="6" t="s">
        <f>=Портфель!F26*Портфель!$Q$13</f>
      </c>
      <c r="L134" s="6" t="s">
        <f>=E134*K134</f>
      </c>
      <c r="M134" s="6" t="s">
        <f>=(K134-J134)*E134</f>
      </c>
      <c r="N134" s="6" t="s">
        <f>=MAX(0,M134*0.13)</f>
      </c>
    </row>
    <row collapsed="false" customFormat="false" customHeight="false" hidden="false" ht="12.1" outlineLevel="0" r="135">
      <c r="A135" s="36" t="n">
        <v>44909</v>
      </c>
      <c r="B135" s="16" t="s">
        <v>525</v>
      </c>
      <c r="C135" s="16" t="s">
        <v>83</v>
      </c>
      <c r="D135" s="16" t="s">
        <v>84</v>
      </c>
      <c r="E135" s="17" t="n">
        <v>20</v>
      </c>
      <c r="F135" s="7" t="s">
        <f>=DATEDIF(A135,$O$2,"y")</f>
      </c>
      <c r="G135" s="7" t="s">
        <f>=DATEDIF(A135,$O$2,"ym")</f>
      </c>
      <c r="H135" s="7" t="s">
        <f>=DATEDIF(A135,$O$2,"md")</f>
      </c>
      <c r="I135" s="7" t="n">
        <v>1305</v>
      </c>
      <c r="J135" s="17" t="n">
        <v>107.096</v>
      </c>
      <c r="K135" s="6" t="s">
        <f>=Портфель!F27*Портфель!$Q$13</f>
      </c>
      <c r="L135" s="6" t="s">
        <f>=E135*K135</f>
      </c>
      <c r="M135" s="6" t="s">
        <f>=(K135-J135)*E135</f>
      </c>
      <c r="N135" s="6" t="s">
        <f>=MAX(0,M135*0.13)</f>
      </c>
    </row>
    <row collapsed="false" customFormat="false" customHeight="false" hidden="false" ht="12.1" outlineLevel="0" r="136">
      <c r="A136" s="36" t="n">
        <v>44963</v>
      </c>
      <c r="B136" s="16" t="s">
        <v>525</v>
      </c>
      <c r="C136" s="16" t="s">
        <v>83</v>
      </c>
      <c r="D136" s="16" t="s">
        <v>84</v>
      </c>
      <c r="E136" s="17" t="n">
        <v>10</v>
      </c>
      <c r="F136" s="7" t="s">
        <f>=DATEDIF(A136,$O$2,"y")</f>
      </c>
      <c r="G136" s="7" t="s">
        <f>=DATEDIF(A136,$O$2,"ym")</f>
      </c>
      <c r="H136" s="7" t="s">
        <f>=DATEDIF(A136,$O$2,"md")</f>
      </c>
      <c r="I136" s="7" t="n">
        <v>1251</v>
      </c>
      <c r="J136" s="17" t="n">
        <v>121.733</v>
      </c>
      <c r="K136" s="6" t="s">
        <f>=Портфель!F27*Портфель!$Q$13</f>
      </c>
      <c r="L136" s="6" t="s">
        <f>=E136*K136</f>
      </c>
      <c r="M136" s="6" t="s">
        <f>=(K136-J136)*E136</f>
      </c>
      <c r="N136" s="6" t="s">
        <f>=MAX(0,M136*0.13)</f>
      </c>
    </row>
    <row collapsed="false" customFormat="false" customHeight="false" hidden="false" ht="12.1" outlineLevel="0" r="137">
      <c r="A137" s="36" t="n">
        <v>45776</v>
      </c>
      <c r="B137" s="16" t="s">
        <v>525</v>
      </c>
      <c r="C137" s="16" t="s">
        <v>85</v>
      </c>
      <c r="D137" s="16" t="s">
        <v>86</v>
      </c>
      <c r="E137" s="17" t="n">
        <v>20</v>
      </c>
      <c r="F137" s="7" t="s">
        <f>=DATEDIF(A137,$O$2,"y")</f>
      </c>
      <c r="G137" s="7" t="s">
        <f>=DATEDIF(A137,$O$2,"ym")</f>
      </c>
      <c r="H137" s="7" t="s">
        <f>=DATEDIF(A137,$O$2,"md")</f>
      </c>
      <c r="I137" s="7" t="n">
        <v>438</v>
      </c>
      <c r="J137" s="17" t="n">
        <v>71.6245</v>
      </c>
      <c r="K137" s="6" t="s">
        <f>=Портфель!F28*Портфель!$Q$13</f>
      </c>
      <c r="L137" s="6" t="s">
        <f>=E137*K137</f>
      </c>
      <c r="M137" s="6" t="s">
        <f>=(K137-J137)*E137</f>
      </c>
      <c r="N137" s="6" t="s">
        <f>=MAX(0,M137*0.13)</f>
      </c>
    </row>
    <row collapsed="false" customFormat="false" customHeight="false" hidden="false" ht="12.1" outlineLevel="0" r="138">
      <c r="A138" s="36" t="n">
        <v>45901</v>
      </c>
      <c r="B138" s="16" t="s">
        <v>525</v>
      </c>
      <c r="C138" s="16" t="s">
        <v>85</v>
      </c>
      <c r="D138" s="16" t="s">
        <v>86</v>
      </c>
      <c r="E138" s="17" t="n">
        <v>10</v>
      </c>
      <c r="F138" s="7" t="s">
        <f>=DATEDIF(A138,$O$2,"y")</f>
      </c>
      <c r="G138" s="7" t="s">
        <f>=DATEDIF(A138,$O$2,"ym")</f>
      </c>
      <c r="H138" s="7" t="s">
        <f>=DATEDIF(A138,$O$2,"md")</f>
      </c>
      <c r="I138" s="7" t="n">
        <v>312</v>
      </c>
      <c r="J138" s="17" t="n">
        <v>61.516</v>
      </c>
      <c r="K138" s="6" t="s">
        <f>=Портфель!F28*Портфель!$Q$13</f>
      </c>
      <c r="L138" s="6" t="s">
        <f>=E138*K138</f>
      </c>
      <c r="M138" s="6" t="s">
        <f>=(K138-J138)*E138</f>
      </c>
      <c r="N138" s="6" t="s">
        <f>=MAX(0,M138*0.13)</f>
      </c>
    </row>
    <row collapsed="false" customFormat="false" customHeight="false" hidden="false" ht="12.1" outlineLevel="0" r="139">
      <c r="A139" s="36" t="n">
        <v>46148</v>
      </c>
      <c r="B139" s="16" t="s">
        <v>525</v>
      </c>
      <c r="C139" s="16" t="s">
        <v>85</v>
      </c>
      <c r="D139" s="16" t="s">
        <v>86</v>
      </c>
      <c r="E139" s="17" t="n">
        <v>10</v>
      </c>
      <c r="F139" s="7" t="s">
        <f>=DATEDIF(A139,$O$2,"y")</f>
      </c>
      <c r="G139" s="7" t="s">
        <f>=DATEDIF(A139,$O$2,"ym")</f>
      </c>
      <c r="H139" s="7" t="s">
        <f>=DATEDIF(A139,$O$2,"md")</f>
      </c>
      <c r="I139" s="7" t="n">
        <v>66</v>
      </c>
      <c r="J139" s="17" t="n">
        <v>47.752</v>
      </c>
      <c r="K139" s="6" t="s">
        <f>=Портфель!F28*Портфель!$Q$13</f>
      </c>
      <c r="L139" s="6" t="s">
        <f>=E139*K139</f>
      </c>
      <c r="M139" s="6" t="s">
        <f>=(K139-J139)*E139</f>
      </c>
      <c r="N139" s="6" t="s">
        <f>=MAX(0,M139*0.13)</f>
      </c>
    </row>
    <row collapsed="false" customFormat="false" customHeight="false" hidden="false" ht="12.1" outlineLevel="0" r="140">
      <c r="A140" s="36" t="n">
        <v>45825</v>
      </c>
      <c r="B140" s="16" t="s">
        <v>525</v>
      </c>
      <c r="C140" s="16" t="s">
        <v>87</v>
      </c>
      <c r="D140" s="16" t="s">
        <v>88</v>
      </c>
      <c r="E140" s="17" t="n">
        <v>20</v>
      </c>
      <c r="F140" s="7" t="s">
        <f>=DATEDIF(A140,$O$2,"y")</f>
      </c>
      <c r="G140" s="7" t="s">
        <f>=DATEDIF(A140,$O$2,"ym")</f>
      </c>
      <c r="H140" s="7" t="s">
        <f>=DATEDIF(A140,$O$2,"md")</f>
      </c>
      <c r="I140" s="7" t="n">
        <v>388</v>
      </c>
      <c r="J140" s="17" t="n">
        <v>54.739</v>
      </c>
      <c r="K140" s="6" t="s">
        <f>=Портфель!F29*Портфель!$Q$13</f>
      </c>
      <c r="L140" s="6" t="s">
        <f>=E140*K140</f>
      </c>
      <c r="M140" s="6" t="s">
        <f>=(K140-J140)*E140</f>
      </c>
      <c r="N140" s="6" t="s">
        <f>=MAX(0,M140*0.13)</f>
      </c>
    </row>
    <row collapsed="false" customFormat="false" customHeight="false" hidden="false" ht="12.1" outlineLevel="0" r="141">
      <c r="A141" s="36" t="n">
        <v>45923</v>
      </c>
      <c r="B141" s="16" t="s">
        <v>525</v>
      </c>
      <c r="C141" s="16" t="s">
        <v>87</v>
      </c>
      <c r="D141" s="16" t="s">
        <v>88</v>
      </c>
      <c r="E141" s="17" t="n">
        <v>10</v>
      </c>
      <c r="F141" s="7" t="s">
        <f>=DATEDIF(A141,$O$2,"y")</f>
      </c>
      <c r="G141" s="7" t="s">
        <f>=DATEDIF(A141,$O$2,"ym")</f>
      </c>
      <c r="H141" s="7" t="s">
        <f>=DATEDIF(A141,$O$2,"md")</f>
      </c>
      <c r="I141" s="7" t="n">
        <v>291</v>
      </c>
      <c r="J141" s="17" t="n">
        <v>61.145</v>
      </c>
      <c r="K141" s="6" t="s">
        <f>=Портфель!F29*Портфель!$Q$13</f>
      </c>
      <c r="L141" s="6" t="s">
        <f>=E141*K141</f>
      </c>
      <c r="M141" s="6" t="s">
        <f>=(K141-J141)*E141</f>
      </c>
      <c r="N141" s="6" t="s">
        <f>=MAX(0,M141*0.13)</f>
      </c>
    </row>
    <row collapsed="false" customFormat="false" customHeight="false" hidden="false" ht="12.1" outlineLevel="0" r="142">
      <c r="A142" s="36" t="n">
        <v>45873</v>
      </c>
      <c r="B142" s="16" t="s">
        <v>525</v>
      </c>
      <c r="C142" s="16" t="s">
        <v>89</v>
      </c>
      <c r="D142" s="16" t="s">
        <v>90</v>
      </c>
      <c r="E142" s="17" t="n">
        <v>1</v>
      </c>
      <c r="F142" s="7" t="s">
        <f>=DATEDIF(A142,$O$2,"y")</f>
      </c>
      <c r="G142" s="7" t="s">
        <f>=DATEDIF(A142,$O$2,"ym")</f>
      </c>
      <c r="H142" s="7" t="s">
        <f>=DATEDIF(A142,$O$2,"md")</f>
      </c>
      <c r="I142" s="7" t="n">
        <v>341</v>
      </c>
      <c r="J142" s="17" t="n">
        <v>1302.38</v>
      </c>
      <c r="K142" s="6" t="s">
        <f>=Портфель!F30*Портфель!$Q$13</f>
      </c>
      <c r="L142" s="6" t="s">
        <f>=E142*K142</f>
      </c>
      <c r="M142" s="6" t="s">
        <f>=(K142-J142)*E142</f>
      </c>
      <c r="N142" s="6" t="s">
        <f>=MAX(0,M142*0.13)</f>
      </c>
    </row>
    <row collapsed="false" customFormat="false" customHeight="false" hidden="false" ht="12.1" outlineLevel="0" r="143">
      <c r="A143" s="36" t="n">
        <v>45776</v>
      </c>
      <c r="B143" s="16" t="s">
        <v>525</v>
      </c>
      <c r="C143" s="16" t="s">
        <v>91</v>
      </c>
      <c r="D143" s="16" t="s">
        <v>92</v>
      </c>
      <c r="E143" s="17" t="n">
        <v>30</v>
      </c>
      <c r="F143" s="7" t="s">
        <f>=DATEDIF(A143,$O$2,"y")</f>
      </c>
      <c r="G143" s="7" t="s">
        <f>=DATEDIF(A143,$O$2,"ym")</f>
      </c>
      <c r="H143" s="7" t="s">
        <f>=DATEDIF(A143,$O$2,"md")</f>
      </c>
      <c r="I143" s="7" t="n">
        <v>438</v>
      </c>
      <c r="J143" s="17" t="n">
        <v>34.451</v>
      </c>
      <c r="K143" s="6" t="s">
        <f>=Портфель!F31*Портфель!$Q$13</f>
      </c>
      <c r="L143" s="6" t="s">
        <f>=E143*K143</f>
      </c>
      <c r="M143" s="6" t="s">
        <f>=(K143-J143)*E143</f>
      </c>
      <c r="N143" s="6" t="s">
        <f>=MAX(0,M143*0.13)</f>
      </c>
    </row>
    <row collapsed="false" customFormat="false" customHeight="false" hidden="false" ht="12.1" outlineLevel="0" r="144">
      <c r="A144" s="36" t="n">
        <v>45901</v>
      </c>
      <c r="B144" s="16" t="s">
        <v>525</v>
      </c>
      <c r="C144" s="16" t="s">
        <v>91</v>
      </c>
      <c r="D144" s="16" t="s">
        <v>92</v>
      </c>
      <c r="E144" s="17" t="n">
        <v>20</v>
      </c>
      <c r="F144" s="7" t="s">
        <f>=DATEDIF(A144,$O$2,"y")</f>
      </c>
      <c r="G144" s="7" t="s">
        <f>=DATEDIF(A144,$O$2,"ym")</f>
      </c>
      <c r="H144" s="7" t="s">
        <f>=DATEDIF(A144,$O$2,"md")</f>
      </c>
      <c r="I144" s="7" t="n">
        <v>312</v>
      </c>
      <c r="J144" s="17" t="n">
        <v>33.0745</v>
      </c>
      <c r="K144" s="6" t="s">
        <f>=Портфель!F31*Портфель!$Q$13</f>
      </c>
      <c r="L144" s="6" t="s">
        <f>=E144*K144</f>
      </c>
      <c r="M144" s="6" t="s">
        <f>=(K144-J144)*E144</f>
      </c>
      <c r="N144" s="6" t="s">
        <f>=MAX(0,M144*0.13)</f>
      </c>
    </row>
    <row collapsed="false" customFormat="false" customHeight="false" hidden="false" ht="12.1" outlineLevel="0" r="145">
      <c r="A145" s="36" t="n">
        <v>45968</v>
      </c>
      <c r="B145" s="16" t="s">
        <v>525</v>
      </c>
      <c r="C145" s="16" t="s">
        <v>91</v>
      </c>
      <c r="D145" s="16" t="s">
        <v>92</v>
      </c>
      <c r="E145" s="17" t="n">
        <v>10</v>
      </c>
      <c r="F145" s="7" t="s">
        <f>=DATEDIF(A145,$O$2,"y")</f>
      </c>
      <c r="G145" s="7" t="s">
        <f>=DATEDIF(A145,$O$2,"ym")</f>
      </c>
      <c r="H145" s="7" t="s">
        <f>=DATEDIF(A145,$O$2,"md")</f>
      </c>
      <c r="I145" s="7" t="n">
        <v>245</v>
      </c>
      <c r="J145" s="17" t="n">
        <v>24.982</v>
      </c>
      <c r="K145" s="6" t="s">
        <f>=Портфель!F31*Портфель!$Q$13</f>
      </c>
      <c r="L145" s="6" t="s">
        <f>=E145*K145</f>
      </c>
      <c r="M145" s="6" t="s">
        <f>=(K145-J145)*E145</f>
      </c>
      <c r="N145" s="6" t="s">
        <f>=MAX(0,M145*0.13)</f>
      </c>
    </row>
    <row collapsed="false" customFormat="false" customHeight="false" hidden="false" ht="12.1" outlineLevel="0" r="146">
      <c r="A146" s="36" t="n">
        <v>45825</v>
      </c>
      <c r="B146" s="16" t="s">
        <v>525</v>
      </c>
      <c r="C146" s="16" t="s">
        <v>93</v>
      </c>
      <c r="D146" s="16" t="s">
        <v>94</v>
      </c>
      <c r="E146" s="17" t="n">
        <v>100</v>
      </c>
      <c r="F146" s="7" t="s">
        <f>=DATEDIF(A146,$O$2,"y")</f>
      </c>
      <c r="G146" s="7" t="s">
        <f>=DATEDIF(A146,$O$2,"ym")</f>
      </c>
      <c r="H146" s="7" t="s">
        <f>=DATEDIF(A146,$O$2,"md")</f>
      </c>
      <c r="I146" s="7" t="n">
        <v>388</v>
      </c>
      <c r="J146" s="17" t="n">
        <v>14.9165</v>
      </c>
      <c r="K146" s="6" t="s">
        <f>=Портфель!F32*Портфель!$Q$13</f>
      </c>
      <c r="L146" s="6" t="s">
        <f>=E146*K146</f>
      </c>
      <c r="M146" s="6" t="s">
        <f>=(K146-J146)*E146</f>
      </c>
      <c r="N146" s="6" t="s">
        <f>=MAX(0,M146*0.13)</f>
      </c>
    </row>
    <row collapsed="false" customFormat="false" customHeight="false" hidden="false" ht="12.1" outlineLevel="0" r="147">
      <c r="A147" s="36" t="n">
        <v>45456</v>
      </c>
      <c r="B147" s="16" t="s">
        <v>525</v>
      </c>
      <c r="C147" s="16" t="s">
        <v>95</v>
      </c>
      <c r="D147" s="16" t="s">
        <v>96</v>
      </c>
      <c r="E147" s="17" t="n">
        <v>20</v>
      </c>
      <c r="F147" s="7" t="s">
        <f>=DATEDIF(A147,$O$2,"y")</f>
      </c>
      <c r="G147" s="7" t="s">
        <f>=DATEDIF(A147,$O$2,"ym")</f>
      </c>
      <c r="H147" s="7" t="s">
        <f>=DATEDIF(A147,$O$2,"md")</f>
      </c>
      <c r="I147" s="7" t="n">
        <v>758</v>
      </c>
      <c r="J147" s="17" t="n">
        <v>73.9065</v>
      </c>
      <c r="K147" s="6" t="s">
        <f>=Портфель!F33*Портфель!$Q$13</f>
      </c>
      <c r="L147" s="6" t="s">
        <f>=E147*K147</f>
      </c>
      <c r="M147" s="6" t="s">
        <f>=(K147-J147)*E147</f>
      </c>
      <c r="N147" s="6" t="s">
        <f>=MAX(0,M147*0.13)</f>
      </c>
    </row>
    <row collapsed="false" customFormat="false" customHeight="false" hidden="false" ht="12.1" outlineLevel="0" r="148">
      <c r="A148" s="36" t="n">
        <v>45581</v>
      </c>
      <c r="B148" s="16" t="s">
        <v>525</v>
      </c>
      <c r="C148" s="16" t="s">
        <v>95</v>
      </c>
      <c r="D148" s="16" t="s">
        <v>96</v>
      </c>
      <c r="E148" s="17" t="n">
        <v>10</v>
      </c>
      <c r="F148" s="7" t="s">
        <f>=DATEDIF(A148,$O$2,"y")</f>
      </c>
      <c r="G148" s="7" t="s">
        <f>=DATEDIF(A148,$O$2,"ym")</f>
      </c>
      <c r="H148" s="7" t="s">
        <f>=DATEDIF(A148,$O$2,"md")</f>
      </c>
      <c r="I148" s="7" t="n">
        <v>633</v>
      </c>
      <c r="J148" s="17" t="n">
        <v>55.45</v>
      </c>
      <c r="K148" s="6" t="s">
        <f>=Портфель!F33*Портфель!$Q$13</f>
      </c>
      <c r="L148" s="6" t="s">
        <f>=E148*K148</f>
      </c>
      <c r="M148" s="6" t="s">
        <f>=(K148-J148)*E148</f>
      </c>
      <c r="N148" s="6" t="s">
        <f>=MAX(0,M148*0.13)</f>
      </c>
    </row>
    <row collapsed="false" customFormat="false" customHeight="false" hidden="false" ht="12.1" outlineLevel="0" r="149">
      <c r="A149" s="36" t="n">
        <v>45679</v>
      </c>
      <c r="B149" s="16" t="s">
        <v>525</v>
      </c>
      <c r="C149" s="16" t="s">
        <v>95</v>
      </c>
      <c r="D149" s="16" t="s">
        <v>96</v>
      </c>
      <c r="E149" s="17" t="n">
        <v>20</v>
      </c>
      <c r="F149" s="7" t="s">
        <f>=DATEDIF(A149,$O$2,"y")</f>
      </c>
      <c r="G149" s="7" t="s">
        <f>=DATEDIF(A149,$O$2,"ym")</f>
      </c>
      <c r="H149" s="7" t="s">
        <f>=DATEDIF(A149,$O$2,"md")</f>
      </c>
      <c r="I149" s="7" t="n">
        <v>534</v>
      </c>
      <c r="J149" s="17" t="n">
        <v>56.8515</v>
      </c>
      <c r="K149" s="6" t="s">
        <f>=Портфель!F33*Портфель!$Q$13</f>
      </c>
      <c r="L149" s="6" t="s">
        <f>=E149*K149</f>
      </c>
      <c r="M149" s="6" t="s">
        <f>=(K149-J149)*E149</f>
      </c>
      <c r="N149" s="6" t="s">
        <f>=MAX(0,M149*0.13)</f>
      </c>
    </row>
    <row collapsed="false" customFormat="false" customHeight="false" hidden="false" ht="12.1" outlineLevel="0" r="150">
      <c r="A150" s="36" t="n">
        <v>44963</v>
      </c>
      <c r="B150" s="16" t="s">
        <v>525</v>
      </c>
      <c r="C150" s="16" t="s">
        <v>98</v>
      </c>
      <c r="D150" s="16" t="s">
        <v>100</v>
      </c>
      <c r="E150" s="17" t="n">
        <v>2</v>
      </c>
      <c r="F150" s="7" t="s">
        <f>=DATEDIF(A150,$O$2,"y")</f>
      </c>
      <c r="G150" s="7" t="s">
        <f>=DATEDIF(A150,$O$2,"ym")</f>
      </c>
      <c r="H150" s="7" t="s">
        <f>=DATEDIF(A150,$O$2,"md")</f>
      </c>
      <c r="I150" s="7" t="n">
        <v>1251</v>
      </c>
      <c r="J150" s="17" t="n">
        <v>817.135</v>
      </c>
      <c r="K150" s="6" t="s">
        <f>=Портфель!F35*Портфель!$Q$13</f>
      </c>
      <c r="L150" s="6" t="s">
        <f>=E150*K150</f>
      </c>
      <c r="M150" s="6" t="s">
        <f>=(K150-J150)*E150</f>
      </c>
      <c r="N150" s="6" t="s">
        <f>=MAX(0,M150*0.13)</f>
      </c>
    </row>
    <row collapsed="false" customFormat="false" customHeight="false" hidden="false" ht="12.1" outlineLevel="0" r="151">
      <c r="A151" s="36" t="n">
        <v>44963</v>
      </c>
      <c r="B151" s="16" t="s">
        <v>525</v>
      </c>
      <c r="C151" s="16" t="s">
        <v>98</v>
      </c>
      <c r="D151" s="16" t="s">
        <v>100</v>
      </c>
      <c r="E151" s="17" t="n">
        <v>1</v>
      </c>
      <c r="F151" s="7" t="s">
        <f>=DATEDIF(A151,$O$2,"y")</f>
      </c>
      <c r="G151" s="7" t="s">
        <f>=DATEDIF(A151,$O$2,"ym")</f>
      </c>
      <c r="H151" s="7" t="s">
        <f>=DATEDIF(A151,$O$2,"md")</f>
      </c>
      <c r="I151" s="7" t="n">
        <v>1251</v>
      </c>
      <c r="J151" s="17" t="n">
        <v>817.53</v>
      </c>
      <c r="K151" s="6" t="s">
        <f>=Портфель!F35*Портфель!$Q$13</f>
      </c>
      <c r="L151" s="6" t="s">
        <f>=E151*K151</f>
      </c>
      <c r="M151" s="6" t="s">
        <f>=(K151-J151)*E151</f>
      </c>
      <c r="N151" s="6" t="s">
        <f>=MAX(0,M151*0.13)</f>
      </c>
    </row>
    <row collapsed="false" customFormat="false" customHeight="false" hidden="false" ht="12.1" outlineLevel="0" r="152">
      <c r="A152" s="36" t="n">
        <v>44963</v>
      </c>
      <c r="B152" s="16" t="s">
        <v>525</v>
      </c>
      <c r="C152" s="16" t="s">
        <v>98</v>
      </c>
      <c r="D152" s="16" t="s">
        <v>100</v>
      </c>
      <c r="E152" s="17" t="n">
        <v>7</v>
      </c>
      <c r="F152" s="7" t="s">
        <f>=DATEDIF(A152,$O$2,"y")</f>
      </c>
      <c r="G152" s="7" t="s">
        <f>=DATEDIF(A152,$O$2,"ym")</f>
      </c>
      <c r="H152" s="7" t="s">
        <f>=DATEDIF(A152,$O$2,"md")</f>
      </c>
      <c r="I152" s="7" t="n">
        <v>1251</v>
      </c>
      <c r="J152" s="17" t="n">
        <v>819.13714285714</v>
      </c>
      <c r="K152" s="6" t="s">
        <f>=Портфель!F35*Портфель!$Q$13</f>
      </c>
      <c r="L152" s="6" t="s">
        <f>=E152*K152</f>
      </c>
      <c r="M152" s="6" t="s">
        <f>=(K152-J152)*E152</f>
      </c>
      <c r="N152" s="6" t="s">
        <f>=MAX(0,M152*0.13)</f>
      </c>
    </row>
    <row collapsed="false" customFormat="false" customHeight="false" hidden="false" ht="12.1" outlineLevel="0" r="153">
      <c r="A153" s="36" t="n">
        <v>45125</v>
      </c>
      <c r="B153" s="16" t="s">
        <v>525</v>
      </c>
      <c r="C153" s="16" t="s">
        <v>98</v>
      </c>
      <c r="D153" s="16" t="s">
        <v>100</v>
      </c>
      <c r="E153" s="17" t="n">
        <v>2</v>
      </c>
      <c r="F153" s="7" t="s">
        <f>=DATEDIF(A153,$O$2,"y")</f>
      </c>
      <c r="G153" s="7" t="s">
        <f>=DATEDIF(A153,$O$2,"ym")</f>
      </c>
      <c r="H153" s="7" t="s">
        <f>=DATEDIF(A153,$O$2,"md")</f>
      </c>
      <c r="I153" s="7" t="n">
        <v>1089</v>
      </c>
      <c r="J153" s="17" t="n">
        <v>1090.855</v>
      </c>
      <c r="K153" s="6" t="s">
        <f>=Портфель!F35*Портфель!$Q$13</f>
      </c>
      <c r="L153" s="6" t="s">
        <f>=E153*K153</f>
      </c>
      <c r="M153" s="6" t="s">
        <f>=(K153-J153)*E153</f>
      </c>
      <c r="N153" s="6" t="s">
        <f>=MAX(0,M153*0.13)</f>
      </c>
    </row>
    <row collapsed="false" customFormat="false" customHeight="false" hidden="false" ht="12.1" outlineLevel="0" r="154">
      <c r="A154" s="36" t="n">
        <v>45358</v>
      </c>
      <c r="B154" s="16" t="s">
        <v>525</v>
      </c>
      <c r="C154" s="16" t="s">
        <v>98</v>
      </c>
      <c r="D154" s="16" t="s">
        <v>100</v>
      </c>
      <c r="E154" s="17" t="n">
        <v>1</v>
      </c>
      <c r="F154" s="7" t="s">
        <f>=DATEDIF(A154,$O$2,"y")</f>
      </c>
      <c r="G154" s="7" t="s">
        <f>=DATEDIF(A154,$O$2,"ym")</f>
      </c>
      <c r="H154" s="7" t="s">
        <f>=DATEDIF(A154,$O$2,"md")</f>
      </c>
      <c r="I154" s="7" t="n">
        <v>855</v>
      </c>
      <c r="J154" s="17" t="n">
        <v>1290.75</v>
      </c>
      <c r="K154" s="6" t="s">
        <f>=Портфель!F35*Портфель!$Q$13</f>
      </c>
      <c r="L154" s="6" t="s">
        <f>=E154*K154</f>
      </c>
      <c r="M154" s="6" t="s">
        <f>=(K154-J154)*E154</f>
      </c>
      <c r="N154" s="6" t="s">
        <f>=MAX(0,M154*0.13)</f>
      </c>
    </row>
    <row collapsed="false" customFormat="false" customHeight="false" hidden="false" ht="12.1" outlineLevel="0" r="155">
      <c r="A155" s="36" t="n">
        <v>45358</v>
      </c>
      <c r="B155" s="16" t="s">
        <v>525</v>
      </c>
      <c r="C155" s="16" t="s">
        <v>98</v>
      </c>
      <c r="D155" s="16" t="s">
        <v>100</v>
      </c>
      <c r="E155" s="17" t="n">
        <v>1</v>
      </c>
      <c r="F155" s="7" t="s">
        <f>=DATEDIF(A155,$O$2,"y")</f>
      </c>
      <c r="G155" s="7" t="s">
        <f>=DATEDIF(A155,$O$2,"ym")</f>
      </c>
      <c r="H155" s="7" t="s">
        <f>=DATEDIF(A155,$O$2,"md")</f>
      </c>
      <c r="I155" s="7" t="n">
        <v>855</v>
      </c>
      <c r="J155" s="17" t="n">
        <v>1292.36</v>
      </c>
      <c r="K155" s="6" t="s">
        <f>=Портфель!F35*Портфель!$Q$13</f>
      </c>
      <c r="L155" s="6" t="s">
        <f>=E155*K155</f>
      </c>
      <c r="M155" s="6" t="s">
        <f>=(K155-J155)*E155</f>
      </c>
      <c r="N155" s="6" t="s">
        <f>=MAX(0,M155*0.13)</f>
      </c>
    </row>
    <row collapsed="false" customFormat="false" customHeight="false" hidden="false" ht="12.1" outlineLevel="0" r="156">
      <c r="A156" s="36" t="n">
        <v>45873</v>
      </c>
      <c r="B156" s="16" t="s">
        <v>525</v>
      </c>
      <c r="C156" s="16" t="s">
        <v>98</v>
      </c>
      <c r="D156" s="16" t="s">
        <v>100</v>
      </c>
      <c r="E156" s="17" t="n">
        <v>1</v>
      </c>
      <c r="F156" s="7" t="s">
        <f>=DATEDIF(A156,$O$2,"y")</f>
      </c>
      <c r="G156" s="7" t="s">
        <f>=DATEDIF(A156,$O$2,"ym")</f>
      </c>
      <c r="H156" s="7" t="s">
        <f>=DATEDIF(A156,$O$2,"md")</f>
      </c>
      <c r="I156" s="7" t="n">
        <v>341</v>
      </c>
      <c r="J156" s="17" t="n">
        <v>1155.64</v>
      </c>
      <c r="K156" s="6" t="s">
        <f>=Портфель!F35*Портфель!$Q$13</f>
      </c>
      <c r="L156" s="6" t="s">
        <f>=E156*K156</f>
      </c>
      <c r="M156" s="6" t="s">
        <f>=(K156-J156)*E156</f>
      </c>
      <c r="N156" s="6" t="s">
        <f>=MAX(0,M156*0.13)</f>
      </c>
    </row>
    <row collapsed="false" customFormat="false" customHeight="false" hidden="false" ht="12.1" outlineLevel="0" r="157">
      <c r="A157" s="36" t="n">
        <v>45968</v>
      </c>
      <c r="B157" s="16" t="s">
        <v>525</v>
      </c>
      <c r="C157" s="16" t="s">
        <v>98</v>
      </c>
      <c r="D157" s="16" t="s">
        <v>100</v>
      </c>
      <c r="E157" s="17" t="n">
        <v>2</v>
      </c>
      <c r="F157" s="7" t="s">
        <f>=DATEDIF(A157,$O$2,"y")</f>
      </c>
      <c r="G157" s="7" t="s">
        <f>=DATEDIF(A157,$O$2,"ym")</f>
      </c>
      <c r="H157" s="7" t="s">
        <f>=DATEDIF(A157,$O$2,"md")</f>
      </c>
      <c r="I157" s="7" t="n">
        <v>245</v>
      </c>
      <c r="J157" s="17" t="n">
        <v>1081.47</v>
      </c>
      <c r="K157" s="6" t="s">
        <f>=Портфель!F35*Портфель!$Q$13</f>
      </c>
      <c r="L157" s="6" t="s">
        <f>=E157*K157</f>
      </c>
      <c r="M157" s="6" t="s">
        <f>=(K157-J157)*E157</f>
      </c>
      <c r="N157" s="6" t="s">
        <f>=MAX(0,M157*0.13)</f>
      </c>
    </row>
    <row collapsed="false" customFormat="false" customHeight="false" hidden="false" ht="12.1" outlineLevel="0" r="158">
      <c r="A158" s="36" t="n">
        <v>46091</v>
      </c>
      <c r="B158" s="16" t="s">
        <v>525</v>
      </c>
      <c r="C158" s="16" t="s">
        <v>98</v>
      </c>
      <c r="D158" s="16" t="s">
        <v>100</v>
      </c>
      <c r="E158" s="17" t="n">
        <v>1</v>
      </c>
      <c r="F158" s="7" t="s">
        <f>=DATEDIF(A158,$O$2,"y")</f>
      </c>
      <c r="G158" s="7" t="s">
        <f>=DATEDIF(A158,$O$2,"ym")</f>
      </c>
      <c r="H158" s="7" t="s">
        <f>=DATEDIF(A158,$O$2,"md")</f>
      </c>
      <c r="I158" s="7" t="n">
        <v>122</v>
      </c>
      <c r="J158" s="17" t="n">
        <v>1204.96</v>
      </c>
      <c r="K158" s="6" t="s">
        <f>=Портфель!F35*Портфель!$Q$13</f>
      </c>
      <c r="L158" s="6" t="s">
        <f>=E158*K158</f>
      </c>
      <c r="M158" s="6" t="s">
        <f>=(K158-J158)*E158</f>
      </c>
      <c r="N158" s="6" t="s">
        <f>=MAX(0,M158*0.13)</f>
      </c>
    </row>
    <row collapsed="false" customFormat="false" customHeight="false" hidden="false" ht="12.1" outlineLevel="0" r="159">
      <c r="A159" s="36" t="n">
        <v>46148</v>
      </c>
      <c r="B159" s="16" t="s">
        <v>525</v>
      </c>
      <c r="C159" s="16" t="s">
        <v>98</v>
      </c>
      <c r="D159" s="16" t="s">
        <v>100</v>
      </c>
      <c r="E159" s="17" t="n">
        <v>1</v>
      </c>
      <c r="F159" s="7" t="s">
        <f>=DATEDIF(A159,$O$2,"y")</f>
      </c>
      <c r="G159" s="7" t="s">
        <f>=DATEDIF(A159,$O$2,"ym")</f>
      </c>
      <c r="H159" s="7" t="s">
        <f>=DATEDIF(A159,$O$2,"md")</f>
      </c>
      <c r="I159" s="7" t="n">
        <v>66</v>
      </c>
      <c r="J159" s="17" t="n">
        <v>1137.9</v>
      </c>
      <c r="K159" s="6" t="s">
        <f>=Портфель!F35*Портфель!$Q$13</f>
      </c>
      <c r="L159" s="6" t="s">
        <f>=E159*K159</f>
      </c>
      <c r="M159" s="6" t="s">
        <f>=(K159-J159)*E159</f>
      </c>
      <c r="N159" s="6" t="s">
        <f>=MAX(0,M159*0.13)</f>
      </c>
    </row>
    <row collapsed="false" customFormat="false" customHeight="false" hidden="false" ht="12.1" outlineLevel="0" r="160">
      <c r="A160" s="36" t="n">
        <v>44909</v>
      </c>
      <c r="B160" s="16" t="s">
        <v>525</v>
      </c>
      <c r="C160" s="16" t="s">
        <v>101</v>
      </c>
      <c r="D160" s="16" t="s">
        <v>102</v>
      </c>
      <c r="E160" s="17" t="n">
        <v>5</v>
      </c>
      <c r="F160" s="7" t="s">
        <f>=DATEDIF(A160,$O$2,"y")</f>
      </c>
      <c r="G160" s="7" t="s">
        <f>=DATEDIF(A160,$O$2,"ym")</f>
      </c>
      <c r="H160" s="7" t="s">
        <f>=DATEDIF(A160,$O$2,"md")</f>
      </c>
      <c r="I160" s="7" t="n">
        <v>1305</v>
      </c>
      <c r="J160" s="17" t="n">
        <v>1050.946</v>
      </c>
      <c r="K160" s="6" t="s">
        <f>=Портфель!F36*Портфель!$Q$13</f>
      </c>
      <c r="L160" s="6" t="s">
        <f>=E160*K160</f>
      </c>
      <c r="M160" s="6" t="s">
        <f>=(K160-J160)*E160</f>
      </c>
      <c r="N160" s="6" t="s">
        <f>=MAX(0,M160*0.13)</f>
      </c>
    </row>
    <row collapsed="false" customFormat="false" customHeight="false" hidden="false" ht="12.1" outlineLevel="0" r="161">
      <c r="A161" s="36" t="n">
        <v>44018</v>
      </c>
      <c r="B161" s="16" t="s">
        <v>525</v>
      </c>
      <c r="C161" s="16" t="s">
        <v>104</v>
      </c>
      <c r="D161" s="16" t="s">
        <v>106</v>
      </c>
      <c r="E161" s="17" t="n">
        <v>5</v>
      </c>
      <c r="F161" s="7" t="s">
        <f>=DATEDIF(A161,$O$2,"y")</f>
      </c>
      <c r="G161" s="7" t="s">
        <f>=DATEDIF(A161,$O$2,"ym")</f>
      </c>
      <c r="H161" s="7" t="s">
        <f>=DATEDIF(A161,$O$2,"md")</f>
      </c>
      <c r="I161" s="7" t="n">
        <v>2196</v>
      </c>
      <c r="J161" s="17" t="n">
        <v>1039.196</v>
      </c>
      <c r="K161" s="6" t="s">
        <f>=Портфель!F38*Портфель!G38/100*Портфель!$Q$13+Портфель!H38*Портфель!$Q$13</f>
      </c>
      <c r="L161" s="6" t="s">
        <f>=E161*K161</f>
      </c>
      <c r="M161" s="6" t="s">
        <f>=(K161-J161)*E161</f>
      </c>
      <c r="N161" s="6" t="s">
        <f>=MAX(0,M161*0.13)</f>
      </c>
    </row>
    <row collapsed="false" customFormat="false" customHeight="false" hidden="false" ht="12.1" outlineLevel="0" r="162">
      <c r="A162" s="36" t="n">
        <v>45125</v>
      </c>
      <c r="B162" s="16" t="s">
        <v>525</v>
      </c>
      <c r="C162" s="16" t="s">
        <v>104</v>
      </c>
      <c r="D162" s="16" t="s">
        <v>106</v>
      </c>
      <c r="E162" s="17" t="n">
        <v>10</v>
      </c>
      <c r="F162" s="7" t="s">
        <f>=DATEDIF(A162,$O$2,"y")</f>
      </c>
      <c r="G162" s="7" t="s">
        <f>=DATEDIF(A162,$O$2,"ym")</f>
      </c>
      <c r="H162" s="7" t="s">
        <f>=DATEDIF(A162,$O$2,"md")</f>
      </c>
      <c r="I162" s="7" t="n">
        <v>1089</v>
      </c>
      <c r="J162" s="17" t="n">
        <v>887.112</v>
      </c>
      <c r="K162" s="6" t="s">
        <f>=Портфель!F38*Портфель!G38/100*Портфель!$Q$13+Портфель!H38*Портфель!$Q$13</f>
      </c>
      <c r="L162" s="6" t="s">
        <f>=E162*K162</f>
      </c>
      <c r="M162" s="6" t="s">
        <f>=(K162-J162)*E162</f>
      </c>
      <c r="N162" s="6" t="s">
        <f>=MAX(0,M162*0.13)</f>
      </c>
    </row>
    <row collapsed="false" customFormat="false" customHeight="false" hidden="false" ht="12.1" outlineLevel="0" r="163">
      <c r="A163" s="36"/>
      <c r="B163" s="16"/>
      <c r="C163" s="16"/>
      <c r="D163" s="16"/>
      <c r="E163" s="17"/>
      <c r="F163" s="7"/>
      <c r="G163" s="17"/>
      <c r="H163" s="16"/>
      <c r="I163" s="7"/>
      <c r="J163" s="17"/>
      <c r="K163" s="4" t="s">
        <v>111</v>
      </c>
      <c r="L163" s="8" t="s">
        <f>=SUBTOTAL(109,L2:L162)</f>
      </c>
      <c r="M163" s="8" t="s">
        <f>=SUBTOTAL(109,M2:M162)</f>
      </c>
      <c r="N163" s="8" t="s">
        <f>=MAX(0,M163*0.13)</f>
      </c>
    </row>
  </sheetData>
  <autoFilter ref="A1:O16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2026-07-10T17:13:53.00Z</dcterms:created>
  <dc:creator>izi-invest.ru</dc:creator>
  <cp:revision>0</cp:revision>
</cp:coreProperties>
</file>