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<sst xmlns="http://schemas.openxmlformats.org/spreadsheetml/2006/main" count="904" uniqueCount="195">
  <si>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</si>
  <si>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</si>
  <si>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</si>
  <si>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</si>
  <si>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</si>
  <si>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</si>
  <si>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</si>
  <si>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</si>
  <si>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</si>
  <si>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</si>
  <si>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</si>
  <si>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</si>
  <si>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</si>
  <si>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</si>
  <si>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</si>
  <si>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</si>
  <si>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AFKS</t>
  </si>
  <si>
    <t>share</t>
  </si>
  <si>
    <t>Система ао</t>
  </si>
  <si>
    <t>RUR</t>
  </si>
  <si>
    <t>AMD</t>
  </si>
  <si>
    <t>GAZP</t>
  </si>
  <si>
    <t>ГАЗПРОМ ао</t>
  </si>
  <si>
    <t>BYN</t>
  </si>
  <si>
    <t>Сумма по акциям:</t>
  </si>
  <si>
    <t>CAD</t>
  </si>
  <si>
    <t>Рубль</t>
  </si>
  <si>
    <t>CHF</t>
  </si>
  <si>
    <t>Сумма по валютам:</t>
  </si>
  <si>
    <t>CNY</t>
  </si>
  <si>
    <t>Сумма: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</si>
  <si>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</si>
  <si>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</si>
  <si>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</si>
  <si>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</si>
  <si>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</si>
  <si>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</si>
  <si>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</si>
  <si>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</si>
  <si>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</si>
  <si>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</si>
  <si>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</si>
  <si>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</si>
  <si>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</si>
  <si>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</si>
  <si>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</si>
  <si>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</si>
  <si>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</si>
  <si>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</si>
  <si>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MOEX (данные из сделок)</t>
  </si>
  <si>
    <t>Дивиденд по MOEX - МосБиржа 100шт. по 7.7 RUR - налог 100 RUR (данные из БД)</t>
  </si>
  <si>
    <t>Дивиденд SBER (данные из сделок)</t>
  </si>
  <si>
    <t>Дивиденд по SBER - Сбербанк 20шт. по 16 RUR - налог 42 RUR (данные из БД)</t>
  </si>
  <si>
    <t>Амортизация ТАЛАНФБ1P1: 20 шт. по 200 RUR.  (данные из БД)</t>
  </si>
  <si>
    <t>Купон по RU000A100AA4 - ТАЛАНФБ1P1 20шт. по 37.4 RUR - налог 69 RUR (данные из БД)</t>
  </si>
  <si>
    <t>Купон ТАЛАНФБ1P1 (данные из сделок)</t>
  </si>
  <si>
    <t>Амортизация ТАЛАНФБ1P1 (данные из сделок)</t>
  </si>
  <si>
    <t>Купон по RU000A100YT4 - Экспоб Б02 20шт. по 22.05 RUR - налог 0 RUR (данные из БД)</t>
  </si>
  <si>
    <t>Купон Экспоб Б02 (данные из сделок)</t>
  </si>
  <si>
    <t>Дивиденд NVTK (данные из сделок)</t>
  </si>
  <si>
    <t>Дивиденд по NVTK - Новатэк ао 18шт. по 18.1 RUR - налог 42 RUR (данные из БД)</t>
  </si>
  <si>
    <t>Дивиденд по MOEX - МосБиржа 100шт. по 7.93 RUR - налог 103 RUR (данные из БД)</t>
  </si>
  <si>
    <t>Дивиденд OGKB (данные из сделок)</t>
  </si>
  <si>
    <t>Дивиденд по OGKB - ОГК-2 ао 28000шт. по 0.05 RUR - налог 198 RUR (данные из БД)</t>
  </si>
  <si>
    <t>Дивиденд AFKS (данные из сделок)</t>
  </si>
  <si>
    <t>Дивиденд GAZP (данные из сделок)</t>
  </si>
  <si>
    <t>Дивиденд по AFKS - Система ао 1000шт. по 0.13 RUR - налог 17 RUR (данные из БД)</t>
  </si>
  <si>
    <t>Дивиденд по GAZP - ГАЗПРОМ ао 90шт. по 15.24 RUR - налог 178 RUR (данные из БД)</t>
  </si>
  <si>
    <t>Купон по RU000A100AA4 - ТАЛАНФБ1P1 20шт. по 29.92 RUR - налог 67 RUR (данные из БД)</t>
  </si>
  <si>
    <t>Дивиденд по SBER - Сбербанк 70шт. по 18.7 RUR - налог 170 RUR (данные из БД)</t>
  </si>
  <si>
    <t>Дивиденд по NVTK - Новатэк ао 18шт. по 11.82 RUR - налог 28 RUR (данные из БД)</t>
  </si>
  <si>
    <t>Купон по RU000A100AA4 - ТАЛАНФБ1P1 20шт. по 29.92 RUR - налог 80 RUR (данные из БД)</t>
  </si>
  <si>
    <t>Купон по RU000A100AA4 - ТАЛАНФБ1P1 30шт. по 29.92 RUR - налог 117 RUR (данные из БД)</t>
  </si>
  <si>
    <t>Купон по RU000A100YT4 - Экспоб Б02 20шт. по 17.01 RUR - налог 44 RUR (данные из БД)</t>
  </si>
  <si>
    <t>Амортизация ТАЛАНФБ1P1: 30 шт. по 300 RUR.  (данные из БД)</t>
  </si>
  <si>
    <t>Дивиденд по NVTK - Новатэк ао 18шт. по 23.74 RUR - налог 56 RUR (данные из БД)</t>
  </si>
  <si>
    <t>Дивиденд по MOEX - МосБиржа 100шт. по 9.45 RUR - налог 123 RUR (данные из БД)</t>
  </si>
  <si>
    <t>Дивиденд по GMKN - ГМКНорНик 1шт. по 1021.22 RUR - налог 133 RUR (данные из БД)</t>
  </si>
  <si>
    <t>Дивиденд по IRAO - ИнтерРАОао 3000шт. по 0.18 RUR - налог 70 RUR (данные из БД)</t>
  </si>
  <si>
    <t>Дивиденд по PLZL - Полюс 1шт. по 387.15 RUR - налог 50 RUR (данные из БД)</t>
  </si>
  <si>
    <t>Купон по RU000A102US0 - ТАЛАНФБ1P2 100шт. по 26.18 RUR - налог 340 RUR (данные из БД)</t>
  </si>
  <si>
    <t>Дивиденд по AFKS - Система ао 1000шт. по 0.31 RUR - налог 40 RUR (данные из БД)</t>
  </si>
  <si>
    <t>Дивиденд по GAZP - ГАЗПРОМ ао 90шт. по 12.55 RUR - налог 147 RUR (данные из БД)</t>
  </si>
  <si>
    <t>Дивиденды АО ОГК-2 ПАО, выпуск 02 ISIN RU000A0JNG55 (данные из сделок)</t>
  </si>
  <si>
    <t>Купон по RU000A100AA4 - ТАЛАНФБ1P1 30шт. по 18.7 RUR - налог 73 RUR (данные из БД)</t>
  </si>
  <si>
    <t>Амортизация ТАЛАНФБ1P1: 30 шт. по 500 RUR.  (данные из БД)</t>
  </si>
  <si>
    <t>Дивиденд по GAZP - ГАЗПРОМ ао 90шт. по 51.03 RUR - налог 597 RUR (данные из БД)</t>
  </si>
  <si>
    <t>Дивиденд по AFKS - Система ао 1000шт. по 0.41 RUR - налог 53 RUR (данные из БД)</t>
  </si>
  <si>
    <t>Амортизация ТАЛАНФБ1P2: 100 шт. по 400 RUR.  (данные из БД)</t>
  </si>
  <si>
    <t>Амортизация ТАЛАНФБ1P2: 100 шт. по 300 RUR.  (данные из БД)</t>
  </si>
  <si>
    <t>Купон по RU000A102US0 - ТАЛАНФБ1P2 100шт. по 15.71 RUR - налог 204 RUR (данные из БД)</t>
  </si>
  <si>
    <t>Купон по RU000A102US0 - ТАЛАНФБ1P2 100шт. по 7.85 RUR - налог 102 RUR (данные из БД)</t>
  </si>
  <si>
    <t>Дивиденд по AFKS - Система ао 1000шт. по 0.52 RUR - налог 68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</si>
  <si>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</si>
  <si>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</si>
  <si>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</si>
  <si>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</si>
  <si>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</si>
  <si>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</si>
  <si>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</si>
  <si>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</si>
  <si>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MOEX</t>
  </si>
  <si>
    <t>LSRG</t>
  </si>
  <si>
    <t>SBER</t>
  </si>
  <si>
    <t>OGKB</t>
  </si>
  <si>
    <t>RU000A100YT4</t>
  </si>
  <si>
    <t>RU000A100AA4</t>
  </si>
  <si>
    <t>SBMX</t>
  </si>
  <si>
    <t>NVTK</t>
  </si>
  <si>
    <t>GMKN</t>
  </si>
  <si>
    <t>IRAO</t>
  </si>
  <si>
    <t>PLZL</t>
  </si>
  <si>
    <t>RU000A102US0</t>
  </si>
  <si>
    <t>sell</t>
  </si>
  <si>
    <t>AFKS
Система ао</t>
  </si>
  <si>
    <t>GAZP
ГАЗПРОМ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</si>
  <si>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</si>
  <si>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</si>
  <si>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</si>
  <si>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</si>
  <si>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</si>
  <si>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</si>
  <si>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</si>
  <si>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</si>
  <si>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ПАО Московская Биржа</t>
  </si>
  <si>
    <t>Группа ЛСР ПАО ао</t>
  </si>
  <si>
    <t>Сбербанк России ПАО ао</t>
  </si>
  <si>
    <t>dohod</t>
  </si>
  <si>
    <t>Дивиденд MOEX</t>
  </si>
  <si>
    <t>Дивиденд SBER</t>
  </si>
  <si>
    <t>АФК "Система" ПАО ао</t>
  </si>
  <si>
    <t>ОГК-2 ПАО ао</t>
  </si>
  <si>
    <t>"Газпром" (ПАО) ао</t>
  </si>
  <si>
    <t>Экспобанк БО-02</t>
  </si>
  <si>
    <t>bond</t>
  </si>
  <si>
    <t>ТАЛАН-ФИНАНС БО 001Р-01</t>
  </si>
  <si>
    <t>БПИФ Сбербанк Индекс Мосбиржи</t>
  </si>
  <si>
    <t>etf</t>
  </si>
  <si>
    <t>ПАО "НОВАТЭК" ао</t>
  </si>
  <si>
    <t>amort</t>
  </si>
  <si>
    <t>Амортизация ТАЛАНФБ1P1</t>
  </si>
  <si>
    <t>Купон ТАЛАНФБ1P1</t>
  </si>
  <si>
    <t>Купон Экспоб Б02</t>
  </si>
  <si>
    <t>Дивиденд NVTK</t>
  </si>
  <si>
    <t>Дивиденд OGKB</t>
  </si>
  <si>
    <t>Дивиденд AFKS</t>
  </si>
  <si>
    <t>Дивиденд GAZP</t>
  </si>
  <si>
    <t>ГМК "Нор.Никель" ПАО ао</t>
  </si>
  <si>
    <t>"Интер РАО" ПАО ао</t>
  </si>
  <si>
    <t>Полюс ПАО ао</t>
  </si>
  <si>
    <t>ТАЛАН-ФИНАНС БО 001Р-02</t>
  </si>
  <si>
    <t>ПСБ не удержал налог 117 руб.</t>
  </si>
  <si>
    <t>БПИФ Сбер Индекс Мосбиржи</t>
  </si>
  <si>
    <t>Дивиденды АО ОГК-2 ПАО, выпуск 02 ISIN RU000A0JNG55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</si>
  <si>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</si>
  <si>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</si>
  <si>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</si>
  <si>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</si>
  <si>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</si>
  <si>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</si>
  <si>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</si>
  <si>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</si>
  <si>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</si>
  <si>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</si>
  <si>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</si>
  <si>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ПСБ</t>
  </si>
  <si>
    <t>МосБиржа</t>
  </si>
  <si>
    <t>Сбербанк</t>
  </si>
  <si>
    <t>Новатэк ао</t>
  </si>
  <si>
    <t>ОГК-2 ао</t>
  </si>
  <si>
    <t>ГМКНорНик</t>
  </si>
  <si>
    <t>ИнтерРАОао</t>
  </si>
  <si>
    <t>Полюс</t>
  </si>
  <si>
    <t>Купон</t>
  </si>
  <si>
    <t>ТАЛАНФБ1P1</t>
  </si>
  <si>
    <t>Экспоб Б02</t>
  </si>
  <si>
    <t>ТАЛАНФБ1P2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</si>
  <si>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</si>
  <si>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</si>
  <si>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</si>
  <si>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</si>
  <si>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</si>
  <si>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</si>
  <si>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</si>
  <si>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</si>
  <si>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</si>
  <si>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</si>
  <si>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</si>
  <si>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</si>
  <si>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</si>
  <si>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</si>
  <si>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</si>
  <si>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</si>
  <si>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ЛСР ао</t>
  </si>
  <si>
    <t>SBMX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</si>
</sst>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1000</v>
      </c>
      <c r="F2" s="6" t="n">
        <v>13.913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-0.0396</v>
      </c>
      <c r="L2" s="6" t="n">
        <v>19.1</v>
      </c>
      <c r="M2" s="17" t="n">
        <v>2.28</v>
      </c>
      <c r="N2" s="16"/>
      <c r="O2" s="16" t="s">
        <v>20</v>
      </c>
      <c r="P2" s="17" t="n">
        <v>0.203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90</v>
      </c>
      <c r="F3" s="6" t="n">
        <v>127.11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-0.0365</v>
      </c>
      <c r="L3" s="6" t="n">
        <v>232.96</v>
      </c>
      <c r="M3" s="17" t="n">
        <v>1.87</v>
      </c>
      <c r="N3" s="16"/>
      <c r="O3" s="16" t="s">
        <v>23</v>
      </c>
      <c r="P3" s="17" t="n">
        <v>26.6375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24</v>
      </c>
      <c r="I4" s="4"/>
      <c r="J4" s="5" t="s">
        <f>=SUM(J2:J3)</f>
      </c>
      <c r="K4" s="4"/>
      <c r="L4" s="4"/>
      <c r="M4" s="10" t="s">
        <f>=J4/J7</f>
      </c>
      <c r="N4" s="16"/>
      <c r="O4" s="16" t="s">
        <v>25</v>
      </c>
      <c r="P4" s="17" t="n">
        <v>56.031439643197</v>
      </c>
      <c r="Q4" s="6" t="s">
        <f>=P4/$P$13</f>
      </c>
    </row>
    <row collapsed="false" customFormat="false" customHeight="false" hidden="false" ht="12.1" outlineLevel="0" r="5">
      <c r="A5" s="16" t="s">
        <v>19</v>
      </c>
      <c r="B5" s="16" t="s">
        <v>3</v>
      </c>
      <c r="C5" s="16" t="s">
        <v>26</v>
      </c>
      <c r="D5" s="16" t="s">
        <v>19</v>
      </c>
      <c r="E5" s="7" t="n">
        <v>585247.69</v>
      </c>
      <c r="F5" s="6" t="n">
        <v>1</v>
      </c>
      <c r="G5" s="17" t="n">
        <v>0</v>
      </c>
      <c r="H5" s="6" t="n">
        <v>0</v>
      </c>
      <c r="I5" s="16"/>
      <c r="J5" s="6" t="s">
        <f>=E5*F5</f>
      </c>
      <c r="K5" s="17"/>
      <c r="L5" s="6"/>
      <c r="M5" s="17"/>
      <c r="N5" s="16"/>
      <c r="O5" s="16" t="s">
        <v>27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28</v>
      </c>
      <c r="I6" s="4"/>
      <c r="J6" s="5" t="s">
        <f>=SUM(J5:J5)</f>
      </c>
      <c r="K6" s="4"/>
      <c r="L6" s="4"/>
      <c r="M6" s="10" t="s">
        <f>=J6/J7</f>
      </c>
      <c r="N6" s="16"/>
      <c r="O6" s="16" t="s">
        <v>29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30</v>
      </c>
      <c r="I7" s="4"/>
      <c r="J7" s="5" t="s">
        <f>=J4+J6</f>
      </c>
      <c r="K7" s="17"/>
      <c r="L7" s="6"/>
      <c r="M7" s="17"/>
      <c r="N7" s="16"/>
      <c r="O7" s="16" t="s">
        <v>31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32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33</v>
      </c>
      <c r="P9" s="17" t="n">
        <v>12780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34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35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36</v>
      </c>
      <c r="P12" s="17" t="n">
        <v>0.155125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37</v>
      </c>
      <c r="P14" s="17" t="n">
        <v>220.84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38</v>
      </c>
      <c r="P15" s="17" t="n">
        <v>1.721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40</v>
      </c>
      <c r="P17" s="17" t="n">
        <v>76.6342</v>
      </c>
      <c r="Q17" s="6" t="s">
        <f>=P17/$P$13</f>
      </c>
    </row>
  </sheetData>
  <mergeCells>
    <mergeCell ref="H4:I4"/>
    <mergeCell ref="H6:I6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186</v>
      </c>
      <c r="D1" s="30" t="s">
        <v>187</v>
      </c>
      <c r="E1" s="30" t="s">
        <v>159</v>
      </c>
      <c r="F1" s="30" t="s">
        <v>188</v>
      </c>
      <c r="G1" s="30" t="s">
        <v>156</v>
      </c>
      <c r="H1" s="30" t="s">
        <v>189</v>
      </c>
      <c r="I1" s="30" t="s">
        <v>190</v>
      </c>
      <c r="J1" s="30" t="s">
        <v>191</v>
      </c>
      <c r="K1" s="30" t="s">
        <v>192</v>
      </c>
    </row>
    <row collapsed="false" customFormat="false" customHeight="false" hidden="false" ht="12.1" outlineLevel="0" r="2">
      <c r="A2" s="16" t="s">
        <v>101</v>
      </c>
      <c r="B2" s="16" t="s">
        <v>166</v>
      </c>
      <c r="C2" s="33" t="n">
        <v>43350</v>
      </c>
      <c r="D2" s="34" t="n">
        <v>44385</v>
      </c>
      <c r="E2" s="17" t="n">
        <v>95.0915</v>
      </c>
      <c r="F2" s="17" t="n">
        <v>172.4727</v>
      </c>
      <c r="G2" s="17" t="n">
        <v>100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102</v>
      </c>
      <c r="B3" s="16" t="s">
        <v>193</v>
      </c>
      <c r="C3" s="33" t="n">
        <v>43355</v>
      </c>
      <c r="D3" s="34" t="n">
        <v>43361</v>
      </c>
      <c r="E3" s="17" t="n">
        <v>648.39</v>
      </c>
      <c r="F3" s="17" t="n">
        <v>651.615</v>
      </c>
      <c r="G3" s="17" t="n">
        <v>4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103</v>
      </c>
      <c r="B4" s="16" t="s">
        <v>167</v>
      </c>
      <c r="C4" s="33" t="n">
        <v>43356</v>
      </c>
      <c r="D4" s="34" t="n">
        <v>44385</v>
      </c>
      <c r="E4" s="17" t="n">
        <v>180.957</v>
      </c>
      <c r="F4" s="17" t="n">
        <v>302.6293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103</v>
      </c>
      <c r="B5" s="16" t="s">
        <v>167</v>
      </c>
      <c r="C5" s="33" t="n">
        <v>43361</v>
      </c>
      <c r="D5" s="34" t="n">
        <v>44385</v>
      </c>
      <c r="E5" s="17" t="n">
        <v>192.055</v>
      </c>
      <c r="F5" s="17" t="n">
        <v>302.6293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103</v>
      </c>
      <c r="B6" s="16" t="s">
        <v>167</v>
      </c>
      <c r="C6" s="33" t="n">
        <v>43892</v>
      </c>
      <c r="D6" s="34" t="n">
        <v>44385</v>
      </c>
      <c r="E6" s="17" t="n">
        <v>225.4318</v>
      </c>
      <c r="F6" s="17" t="n">
        <v>302.6293</v>
      </c>
      <c r="G6" s="17" t="n">
        <v>50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103</v>
      </c>
      <c r="B7" s="16" t="s">
        <v>167</v>
      </c>
      <c r="C7" s="33" t="n">
        <v>44385</v>
      </c>
      <c r="D7" s="34" t="n">
        <v>44385</v>
      </c>
      <c r="E7" s="17" t="n">
        <v>302.8207</v>
      </c>
      <c r="F7" s="17" t="n">
        <v>302.6691</v>
      </c>
      <c r="G7" s="17" t="n">
        <v>70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104</v>
      </c>
      <c r="B8" s="16" t="s">
        <v>169</v>
      </c>
      <c r="C8" s="33" t="n">
        <v>43875</v>
      </c>
      <c r="D8" s="34" t="n">
        <v>44385</v>
      </c>
      <c r="E8" s="17" t="n">
        <v>0.7295</v>
      </c>
      <c r="F8" s="17" t="n">
        <v>0.7266</v>
      </c>
      <c r="G8" s="17" t="n">
        <v>1000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104</v>
      </c>
      <c r="B9" s="16" t="s">
        <v>169</v>
      </c>
      <c r="C9" s="33" t="n">
        <v>43875</v>
      </c>
      <c r="D9" s="34" t="n">
        <v>44385</v>
      </c>
      <c r="E9" s="17" t="n">
        <v>0.7295</v>
      </c>
      <c r="F9" s="17" t="n">
        <v>0.7266</v>
      </c>
      <c r="G9" s="17" t="n">
        <v>2000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104</v>
      </c>
      <c r="B10" s="16" t="s">
        <v>169</v>
      </c>
      <c r="C10" s="33" t="n">
        <v>43875</v>
      </c>
      <c r="D10" s="34" t="n">
        <v>44391</v>
      </c>
      <c r="E10" s="17" t="n">
        <v>0.7295</v>
      </c>
      <c r="F10" s="17" t="n">
        <v>0.7169</v>
      </c>
      <c r="G10" s="17" t="n">
        <v>8000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104</v>
      </c>
      <c r="B11" s="16" t="s">
        <v>169</v>
      </c>
      <c r="C11" s="33" t="n">
        <v>43875</v>
      </c>
      <c r="D11" s="34" t="n">
        <v>44391</v>
      </c>
      <c r="E11" s="17" t="n">
        <v>0.7295</v>
      </c>
      <c r="F11" s="17" t="n">
        <v>0.7169</v>
      </c>
      <c r="G11" s="17" t="n">
        <v>17000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105</v>
      </c>
      <c r="B12" s="16" t="s">
        <v>175</v>
      </c>
      <c r="C12" s="33" t="n">
        <v>43879</v>
      </c>
      <c r="D12" s="34" t="n">
        <v>44278</v>
      </c>
      <c r="E12" s="17" t="n">
        <v>1009.837</v>
      </c>
      <c r="F12" s="17" t="n">
        <v>1007.2915</v>
      </c>
      <c r="G12" s="17" t="n">
        <v>13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105</v>
      </c>
      <c r="B13" s="16" t="s">
        <v>175</v>
      </c>
      <c r="C13" s="33" t="n">
        <v>43879</v>
      </c>
      <c r="D13" s="34" t="n">
        <v>44278</v>
      </c>
      <c r="E13" s="17" t="n">
        <v>1009.837</v>
      </c>
      <c r="F13" s="17" t="n">
        <v>1009.59</v>
      </c>
      <c r="G13" s="17" t="n">
        <v>2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105</v>
      </c>
      <c r="B14" s="16" t="s">
        <v>175</v>
      </c>
      <c r="C14" s="33" t="n">
        <v>43879</v>
      </c>
      <c r="D14" s="34" t="n">
        <v>44278</v>
      </c>
      <c r="E14" s="17" t="n">
        <v>1009.837</v>
      </c>
      <c r="F14" s="17" t="n">
        <v>1009.79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105</v>
      </c>
      <c r="B15" s="16" t="s">
        <v>175</v>
      </c>
      <c r="C15" s="33" t="n">
        <v>43879</v>
      </c>
      <c r="D15" s="34" t="n">
        <v>44278</v>
      </c>
      <c r="E15" s="17" t="n">
        <v>1009.837</v>
      </c>
      <c r="F15" s="17" t="n">
        <v>1007.39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105</v>
      </c>
      <c r="B16" s="16" t="s">
        <v>175</v>
      </c>
      <c r="C16" s="33" t="n">
        <v>43879</v>
      </c>
      <c r="D16" s="34" t="n">
        <v>44278</v>
      </c>
      <c r="E16" s="17" t="n">
        <v>1009.837</v>
      </c>
      <c r="F16" s="17" t="n">
        <v>1007.39</v>
      </c>
      <c r="G16" s="17" t="n">
        <v>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105</v>
      </c>
      <c r="B17" s="16" t="s">
        <v>175</v>
      </c>
      <c r="C17" s="33" t="n">
        <v>43879</v>
      </c>
      <c r="D17" s="34" t="n">
        <v>44278</v>
      </c>
      <c r="E17" s="17" t="n">
        <v>1009.837</v>
      </c>
      <c r="F17" s="17" t="n">
        <v>1007.39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106</v>
      </c>
      <c r="B18" s="16" t="s">
        <v>174</v>
      </c>
      <c r="C18" s="33" t="n">
        <v>43879</v>
      </c>
      <c r="D18" s="34" t="n">
        <v>44671</v>
      </c>
      <c r="E18" s="17" t="n">
        <v>1039.28</v>
      </c>
      <c r="F18" s="17" t="n">
        <v>500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106</v>
      </c>
      <c r="B19" s="16" t="s">
        <v>174</v>
      </c>
      <c r="C19" s="33" t="n">
        <v>43882</v>
      </c>
      <c r="D19" s="34" t="n">
        <v>44671</v>
      </c>
      <c r="E19" s="17" t="n">
        <v>1039.321</v>
      </c>
      <c r="F19" s="17" t="n">
        <v>500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106</v>
      </c>
      <c r="B20" s="16" t="s">
        <v>174</v>
      </c>
      <c r="C20" s="33" t="n">
        <v>44207</v>
      </c>
      <c r="D20" s="34" t="n">
        <v>44671</v>
      </c>
      <c r="E20" s="17" t="n">
        <v>863.437</v>
      </c>
      <c r="F20" s="17" t="n">
        <v>500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107</v>
      </c>
      <c r="B21" s="16" t="s">
        <v>194</v>
      </c>
      <c r="C21" s="33" t="n">
        <v>43879</v>
      </c>
      <c r="D21" s="34" t="n">
        <v>44391</v>
      </c>
      <c r="E21" s="17" t="n">
        <v>14.3584</v>
      </c>
      <c r="F21" s="17" t="n">
        <v>19.3791</v>
      </c>
      <c r="G21" s="17" t="n">
        <v>1500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108</v>
      </c>
      <c r="B22" s="16" t="s">
        <v>168</v>
      </c>
      <c r="C22" s="33" t="n">
        <v>43882</v>
      </c>
      <c r="D22" s="34" t="n">
        <v>44385</v>
      </c>
      <c r="E22" s="17" t="n">
        <v>1113.6511</v>
      </c>
      <c r="F22" s="17" t="n">
        <v>1633.0783</v>
      </c>
      <c r="G22" s="17" t="n">
        <v>18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109</v>
      </c>
      <c r="B23" s="16" t="s">
        <v>170</v>
      </c>
      <c r="C23" s="33" t="n">
        <v>44202</v>
      </c>
      <c r="D23" s="34" t="n">
        <v>44385</v>
      </c>
      <c r="E23" s="17" t="n">
        <v>25034.26</v>
      </c>
      <c r="F23" s="17" t="n">
        <v>24452.2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110</v>
      </c>
      <c r="B24" s="16" t="s">
        <v>171</v>
      </c>
      <c r="C24" s="33" t="n">
        <v>44202</v>
      </c>
      <c r="D24" s="34" t="n">
        <v>44385</v>
      </c>
      <c r="E24" s="17" t="n">
        <v>5.4181</v>
      </c>
      <c r="F24" s="17" t="n">
        <v>4.6754</v>
      </c>
      <c r="G24" s="17" t="n">
        <v>3000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111</v>
      </c>
      <c r="B25" s="16" t="s">
        <v>172</v>
      </c>
      <c r="C25" s="33" t="n">
        <v>44202</v>
      </c>
      <c r="D25" s="34" t="n">
        <v>44391</v>
      </c>
      <c r="E25" s="17" t="n">
        <v>15731.46</v>
      </c>
      <c r="F25" s="17" t="n">
        <v>14350.9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112</v>
      </c>
      <c r="B26" s="16" t="s">
        <v>176</v>
      </c>
      <c r="C26" s="33" t="n">
        <v>44278</v>
      </c>
      <c r="D26" s="34" t="n">
        <v>45363</v>
      </c>
      <c r="E26" s="17" t="n">
        <v>1009.484</v>
      </c>
      <c r="F26" s="17" t="n">
        <v>300</v>
      </c>
      <c r="G26" s="17" t="n">
        <v>10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112</v>
      </c>
      <c r="B27" s="16" t="s">
        <v>176</v>
      </c>
      <c r="C27" s="33" t="n">
        <v>44278</v>
      </c>
      <c r="D27" s="34" t="n">
        <v>45363</v>
      </c>
      <c r="E27" s="17" t="n">
        <v>1009.484</v>
      </c>
      <c r="F27" s="17" t="n">
        <v>300</v>
      </c>
      <c r="G27" s="17" t="n">
        <v>10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112</v>
      </c>
      <c r="B28" s="16" t="s">
        <v>176</v>
      </c>
      <c r="C28" s="33" t="n">
        <v>44278</v>
      </c>
      <c r="D28" s="34" t="n">
        <v>45363</v>
      </c>
      <c r="E28" s="17" t="n">
        <v>1009.584</v>
      </c>
      <c r="F28" s="17" t="n">
        <v>300</v>
      </c>
      <c r="G28" s="17" t="n">
        <v>20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112</v>
      </c>
      <c r="B29" s="16" t="s">
        <v>176</v>
      </c>
      <c r="C29" s="33" t="n">
        <v>44278</v>
      </c>
      <c r="D29" s="34" t="n">
        <v>45363</v>
      </c>
      <c r="E29" s="17" t="n">
        <v>1009.5842</v>
      </c>
      <c r="F29" s="17" t="n">
        <v>300</v>
      </c>
      <c r="G29" s="17" t="n">
        <v>12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112</v>
      </c>
      <c r="B30" s="16" t="s">
        <v>176</v>
      </c>
      <c r="C30" s="33" t="n">
        <v>44278</v>
      </c>
      <c r="D30" s="34" t="n">
        <v>45363</v>
      </c>
      <c r="E30" s="17" t="n">
        <v>1009.5836</v>
      </c>
      <c r="F30" s="17" t="n">
        <v>300</v>
      </c>
      <c r="G30" s="17" t="n">
        <v>25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112</v>
      </c>
      <c r="B31" s="16" t="s">
        <v>176</v>
      </c>
      <c r="C31" s="33" t="n">
        <v>44278</v>
      </c>
      <c r="D31" s="34" t="n">
        <v>45363</v>
      </c>
      <c r="E31" s="17" t="n">
        <v>1009.5833</v>
      </c>
      <c r="F31" s="17" t="n">
        <v>300</v>
      </c>
      <c r="G31" s="17" t="n">
        <v>3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112</v>
      </c>
      <c r="B32" s="16" t="s">
        <v>176</v>
      </c>
      <c r="C32" s="33" t="n">
        <v>44279</v>
      </c>
      <c r="D32" s="34" t="n">
        <v>45363</v>
      </c>
      <c r="E32" s="17" t="n">
        <v>1010.5745</v>
      </c>
      <c r="F32" s="17" t="n">
        <v>300</v>
      </c>
      <c r="G32" s="17" t="n">
        <v>20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41</v>
      </c>
      <c r="B1" s="18" t="s">
        <v>9</v>
      </c>
      <c r="C1" s="18" t="s">
        <v>42</v>
      </c>
      <c r="D1" s="18" t="s">
        <v>43</v>
      </c>
      <c r="E1" s="18" t="s">
        <v>44</v>
      </c>
      <c r="F1" s="18" t="s">
        <v>45</v>
      </c>
      <c r="G1" s="18" t="s">
        <v>46</v>
      </c>
      <c r="H1" s="18" t="s">
        <v>47</v>
      </c>
    </row>
    <row collapsed="false" customFormat="false" customHeight="false" hidden="false" ht="12.1" outlineLevel="0" r="2">
      <c r="A2" s="13" t="n">
        <v>43346</v>
      </c>
      <c r="B2" s="6" t="n">
        <v>14100</v>
      </c>
      <c r="C2" s="16" t="s">
        <v>48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43595</v>
      </c>
      <c r="B3" s="6" t="n">
        <v>670</v>
      </c>
      <c r="C3" s="16" t="s">
        <v>49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43599</v>
      </c>
      <c r="B4" s="6" t="n">
        <v>-670</v>
      </c>
      <c r="C4" s="16" t="s">
        <v>50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43626</v>
      </c>
      <c r="B5" s="6" t="n">
        <v>278</v>
      </c>
      <c r="C5" s="16" t="s">
        <v>51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43629</v>
      </c>
      <c r="B6" s="6" t="n">
        <v>-278</v>
      </c>
      <c r="C6" s="16" t="s">
        <v>52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43829</v>
      </c>
      <c r="B7" s="6" t="n">
        <v>290000</v>
      </c>
      <c r="C7" s="16" t="s">
        <v>48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43943</v>
      </c>
      <c r="B8" s="6" t="n">
        <v>-4000</v>
      </c>
      <c r="C8" s="16" t="s">
        <v>53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43944</v>
      </c>
      <c r="B9" s="6" t="n">
        <v>-679</v>
      </c>
      <c r="C9" s="16" t="s">
        <v>54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43944</v>
      </c>
      <c r="B10" s="6" t="n">
        <v>679</v>
      </c>
      <c r="C10" s="16" t="s">
        <v>55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43944</v>
      </c>
      <c r="B11" s="6" t="n">
        <v>4000</v>
      </c>
      <c r="C11" s="16" t="s">
        <v>56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43947</v>
      </c>
      <c r="B12" s="6" t="n">
        <v>-441</v>
      </c>
      <c r="C12" s="16" t="s">
        <v>57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43947</v>
      </c>
      <c r="B13" s="6" t="n">
        <v>441</v>
      </c>
      <c r="C13" s="16" t="s">
        <v>58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43957</v>
      </c>
      <c r="B14" s="6" t="n">
        <v>283.8</v>
      </c>
      <c r="C14" s="16" t="s">
        <v>59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43959</v>
      </c>
      <c r="B15" s="6" t="n">
        <v>-283.8</v>
      </c>
      <c r="C15" s="16" t="s">
        <v>60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43964</v>
      </c>
      <c r="B16" s="6" t="n">
        <v>690</v>
      </c>
      <c r="C16" s="16" t="s">
        <v>49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43966</v>
      </c>
      <c r="B17" s="6" t="n">
        <v>-690</v>
      </c>
      <c r="C17" s="16" t="s">
        <v>61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44020</v>
      </c>
      <c r="B18" s="6" t="n">
        <v>1325.2</v>
      </c>
      <c r="C18" s="16" t="s">
        <v>62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44022</v>
      </c>
      <c r="B19" s="6" t="n">
        <v>-1325.2</v>
      </c>
      <c r="C19" s="16" t="s">
        <v>63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44026</v>
      </c>
      <c r="B20" s="6" t="n">
        <v>113</v>
      </c>
      <c r="C20" s="16" t="s">
        <v>64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44026</v>
      </c>
      <c r="B21" s="6" t="n">
        <v>1193.6</v>
      </c>
      <c r="C21" s="16" t="s">
        <v>65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44028</v>
      </c>
      <c r="B22" s="6" t="n">
        <v>-113</v>
      </c>
      <c r="C22" s="16" t="s">
        <v>66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44028</v>
      </c>
      <c r="B23" s="6" t="n">
        <v>-1193.6</v>
      </c>
      <c r="C23" s="16" t="s">
        <v>67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44035</v>
      </c>
      <c r="B24" s="6" t="n">
        <v>-531.4</v>
      </c>
      <c r="C24" s="16" t="s">
        <v>68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44035</v>
      </c>
      <c r="B25" s="6" t="n">
        <v>531.4</v>
      </c>
      <c r="C25" s="16" t="s">
        <v>55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44039</v>
      </c>
      <c r="B26" s="6" t="n">
        <v>-441</v>
      </c>
      <c r="C26" s="16" t="s">
        <v>57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44039</v>
      </c>
      <c r="B27" s="6" t="n">
        <v>441</v>
      </c>
      <c r="C27" s="16" t="s">
        <v>58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44105</v>
      </c>
      <c r="B28" s="6" t="n">
        <v>1139</v>
      </c>
      <c r="C28" s="16" t="s">
        <v>51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44109</v>
      </c>
      <c r="B29" s="6" t="n">
        <v>-1139</v>
      </c>
      <c r="C29" s="16" t="s">
        <v>69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44112</v>
      </c>
      <c r="B30" s="6" t="n">
        <v>184.76</v>
      </c>
      <c r="C30" s="16" t="s">
        <v>59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44116</v>
      </c>
      <c r="B31" s="6" t="n">
        <v>-184.76</v>
      </c>
      <c r="C31" s="16" t="s">
        <v>70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44126</v>
      </c>
      <c r="B32" s="6" t="n">
        <v>-518.4</v>
      </c>
      <c r="C32" s="16" t="s">
        <v>71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44126</v>
      </c>
      <c r="B33" s="6" t="n">
        <v>518.4</v>
      </c>
      <c r="C33" s="16" t="s">
        <v>55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44131</v>
      </c>
      <c r="B34" s="6" t="n">
        <v>-441</v>
      </c>
      <c r="C34" s="16" t="s">
        <v>57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44131</v>
      </c>
      <c r="B35" s="6" t="n">
        <v>441</v>
      </c>
      <c r="C35" s="16" t="s">
        <v>58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44194.649305556</v>
      </c>
      <c r="B36" s="6" t="n">
        <v>400000</v>
      </c>
      <c r="C36" s="16" t="s">
        <v>48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44217</v>
      </c>
      <c r="B37" s="6" t="n">
        <v>-780.6</v>
      </c>
      <c r="C37" s="16" t="s">
        <v>72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44217</v>
      </c>
      <c r="B38" s="6" t="n">
        <v>780.6</v>
      </c>
      <c r="C38" s="16" t="s">
        <v>55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44223</v>
      </c>
      <c r="B39" s="6" t="n">
        <v>-296.2</v>
      </c>
      <c r="C39" s="16" t="s">
        <v>73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44223</v>
      </c>
      <c r="B40" s="6" t="n">
        <v>296.2</v>
      </c>
      <c r="C40" s="16" t="s">
        <v>58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44307</v>
      </c>
      <c r="B41" s="6" t="n">
        <v>-9000</v>
      </c>
      <c r="C41" s="16" t="s">
        <v>74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44308</v>
      </c>
      <c r="B42" s="6" t="n">
        <v>-780.6</v>
      </c>
      <c r="C42" s="16" t="s">
        <v>72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44308</v>
      </c>
      <c r="B43" s="6" t="n">
        <v>9000</v>
      </c>
      <c r="C43" s="16" t="s">
        <v>56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44312</v>
      </c>
      <c r="B44" s="6" t="n">
        <v>897.6</v>
      </c>
      <c r="C44" s="16" t="s">
        <v>55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44323</v>
      </c>
      <c r="B45" s="6" t="n">
        <v>-371.32</v>
      </c>
      <c r="C45" s="16" t="s">
        <v>75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44328</v>
      </c>
      <c r="B46" s="6" t="n">
        <v>-1139</v>
      </c>
      <c r="C46" s="16" t="s">
        <v>69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44330</v>
      </c>
      <c r="B47" s="6" t="n">
        <v>-822</v>
      </c>
      <c r="C47" s="16" t="s">
        <v>76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44348</v>
      </c>
      <c r="B48" s="6" t="n">
        <v>-888.22</v>
      </c>
      <c r="C48" s="16" t="s">
        <v>77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44354</v>
      </c>
      <c r="B49" s="6" t="n">
        <v>-470</v>
      </c>
      <c r="C49" s="16" t="s">
        <v>78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44354</v>
      </c>
      <c r="B50" s="6" t="n">
        <v>-337.15</v>
      </c>
      <c r="C50" s="16" t="s">
        <v>79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44363</v>
      </c>
      <c r="B51" s="6" t="n">
        <v>-2278</v>
      </c>
      <c r="C51" s="16" t="s">
        <v>80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44392</v>
      </c>
      <c r="B52" s="6" t="n">
        <v>-270</v>
      </c>
      <c r="C52" s="16" t="s">
        <v>81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44392</v>
      </c>
      <c r="B53" s="6" t="n">
        <v>-982.5</v>
      </c>
      <c r="C53" s="16" t="s">
        <v>82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44397</v>
      </c>
      <c r="B54" s="6" t="n">
        <v>1463.28</v>
      </c>
      <c r="C54" s="16" t="s">
        <v>83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44399</v>
      </c>
      <c r="B55" s="6" t="n">
        <v>-488</v>
      </c>
      <c r="C55" s="16" t="s">
        <v>84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44454</v>
      </c>
      <c r="B56" s="6" t="n">
        <v>-2278</v>
      </c>
      <c r="C56" s="16" t="s">
        <v>80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44490</v>
      </c>
      <c r="B57" s="6" t="n">
        <v>-488</v>
      </c>
      <c r="C57" s="16" t="s">
        <v>84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44545</v>
      </c>
      <c r="B58" s="6" t="n">
        <v>-2278</v>
      </c>
      <c r="C58" s="16" t="s">
        <v>80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44581</v>
      </c>
      <c r="B59" s="6" t="n">
        <v>-488</v>
      </c>
      <c r="C59" s="16" t="s">
        <v>84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44636</v>
      </c>
      <c r="B60" s="6" t="n">
        <v>-2278</v>
      </c>
      <c r="C60" s="16" t="s">
        <v>80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44671</v>
      </c>
      <c r="B61" s="6" t="n">
        <v>-15000</v>
      </c>
      <c r="C61" s="16" t="s">
        <v>85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44672</v>
      </c>
      <c r="B62" s="6" t="n">
        <v>-488</v>
      </c>
      <c r="C62" s="16" t="s">
        <v>84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44727</v>
      </c>
      <c r="B63" s="6" t="n">
        <v>-2278</v>
      </c>
      <c r="C63" s="16" t="s">
        <v>80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44818</v>
      </c>
      <c r="B64" s="6" t="n">
        <v>-2278</v>
      </c>
      <c r="C64" s="16" t="s">
        <v>80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44845</v>
      </c>
      <c r="B65" s="6" t="n">
        <v>-3995.7</v>
      </c>
      <c r="C65" s="16" t="s">
        <v>86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44909</v>
      </c>
      <c r="B66" s="6" t="n">
        <v>-2278</v>
      </c>
      <c r="C66" s="16" t="s">
        <v>80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45000</v>
      </c>
      <c r="B67" s="6" t="n">
        <v>-2278</v>
      </c>
      <c r="C67" s="16" t="s">
        <v>80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45091</v>
      </c>
      <c r="B68" s="6" t="n">
        <v>-2278</v>
      </c>
      <c r="C68" s="16" t="s">
        <v>80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45126</v>
      </c>
      <c r="B69" s="6" t="n">
        <v>-357</v>
      </c>
      <c r="C69" s="16" t="s">
        <v>87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45181</v>
      </c>
      <c r="B70" s="6" t="n">
        <v>-40000</v>
      </c>
      <c r="C70" s="16" t="s">
        <v>88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45182</v>
      </c>
      <c r="B71" s="6" t="n">
        <v>-2278</v>
      </c>
      <c r="C71" s="16" t="s">
        <v>80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45272</v>
      </c>
      <c r="B72" s="6" t="n">
        <v>-30000</v>
      </c>
      <c r="C72" s="16" t="s">
        <v>89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45273</v>
      </c>
      <c r="B73" s="6" t="n">
        <v>-1367</v>
      </c>
      <c r="C73" s="16" t="s">
        <v>90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45363</v>
      </c>
      <c r="B74" s="6" t="n">
        <v>-30000</v>
      </c>
      <c r="C74" s="16" t="s">
        <v>89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45364</v>
      </c>
      <c r="B75" s="6" t="n">
        <v>-683</v>
      </c>
      <c r="C75" s="16" t="s">
        <v>91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45490</v>
      </c>
      <c r="B76" s="6" t="n">
        <v>-452</v>
      </c>
      <c r="C76" s="16" t="s">
        <v>92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2" t="n">
        <v>46078.493055556</v>
      </c>
      <c r="B77" s="5" t="n">
        <v>-610600.59</v>
      </c>
      <c r="C77" s="14" t="s">
        <v>93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/>
      <c r="B78" s="9" t="s">
        <f>=XIRR(B2:B77,A2:A77)</f>
      </c>
      <c r="C78" s="16" t="s">
        <v>94</v>
      </c>
      <c r="D78" s="16"/>
      <c r="E78" s="16"/>
      <c r="F78" s="7"/>
      <c r="G78" s="2" t="s">
        <v>95</v>
      </c>
      <c r="H78" s="6" t="s">
        <f>=SUM(I2:H77)/365</f>
      </c>
    </row>
    <row collapsed="false" customFormat="false" customHeight="false" hidden="false" ht="12.1" outlineLevel="0" r="79">
      <c r="A79" s="13"/>
      <c r="B79" s="5" t="s">
        <f>=-SUM(B2:B77)</f>
      </c>
      <c r="C79" s="16" t="s">
        <v>96</v>
      </c>
      <c r="D79" s="16"/>
      <c r="E79" s="16"/>
      <c r="F79" s="7"/>
      <c r="G79" s="14" t="s">
        <v>97</v>
      </c>
      <c r="H79" s="9" t="s">
        <f>=B79/H78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</row>
    <row collapsed="false" customFormat="false" customHeight="false" hidden="false" ht="12.1" outlineLevel="0" r="2">
      <c r="A2" s="11" t="n">
        <v>43875</v>
      </c>
      <c r="B2" s="6" t="n">
        <v>19101.17</v>
      </c>
      <c r="C2" s="0" t="s">
        <v>98</v>
      </c>
      <c r="D2" s="11" t="n">
        <v>43878</v>
      </c>
      <c r="E2" s="6" t="n">
        <v>20966.05</v>
      </c>
      <c r="F2" s="0" t="s">
        <v>98</v>
      </c>
    </row>
    <row collapsed="false" customFormat="false" customHeight="false" hidden="false" ht="12.1" outlineLevel="0" r="3">
      <c r="A3" s="11" t="n">
        <v>44028</v>
      </c>
      <c r="B3" s="6" t="n">
        <v>-113</v>
      </c>
      <c r="C3" s="0" t="s">
        <v>66</v>
      </c>
      <c r="D3" s="11" t="n">
        <v>44028</v>
      </c>
      <c r="E3" s="6" t="n">
        <v>-1193.6</v>
      </c>
      <c r="F3" s="0" t="s">
        <v>67</v>
      </c>
    </row>
    <row collapsed="false" customFormat="false" customHeight="false" hidden="false" ht="12.1" outlineLevel="0" r="4">
      <c r="A4" s="11" t="n">
        <v>44392</v>
      </c>
      <c r="B4" s="6" t="n">
        <v>-270</v>
      </c>
      <c r="C4" s="0" t="s">
        <v>81</v>
      </c>
      <c r="D4" s="11" t="n">
        <v>44392</v>
      </c>
      <c r="E4" s="6" t="n">
        <v>-982.5</v>
      </c>
      <c r="F4" s="0" t="s">
        <v>82</v>
      </c>
    </row>
    <row collapsed="false" customFormat="false" customHeight="false" hidden="false" ht="12.1" outlineLevel="0" r="5">
      <c r="A5" s="11" t="n">
        <v>45126</v>
      </c>
      <c r="B5" s="6" t="n">
        <v>-357</v>
      </c>
      <c r="C5" s="0" t="s">
        <v>87</v>
      </c>
      <c r="D5" s="11" t="n">
        <v>44845</v>
      </c>
      <c r="E5" s="6" t="n">
        <v>-3995.7</v>
      </c>
      <c r="F5" s="0" t="s">
        <v>86</v>
      </c>
    </row>
    <row collapsed="false" customFormat="false" customHeight="false" hidden="false" ht="12.1" outlineLevel="0" r="6">
      <c r="A6" s="11" t="n">
        <v>45490</v>
      </c>
      <c r="B6" s="6" t="n">
        <v>-452</v>
      </c>
      <c r="C6" s="0" t="s">
        <v>92</v>
      </c>
      <c r="D6" s="11" t="n">
        <v>46078</v>
      </c>
      <c r="E6" s="8" t="s">
        <f>=-Портфель!J3</f>
      </c>
      <c r="F6" s="0" t="s">
        <v>99</v>
      </c>
    </row>
    <row collapsed="false" customFormat="false" customHeight="false" hidden="false" ht="12.1" outlineLevel="0" r="7">
      <c r="A7" s="11" t="n">
        <v>46078</v>
      </c>
      <c r="B7" s="8" t="s">
        <f>=-Портфель!J2</f>
      </c>
      <c r="C7" s="0" t="s">
        <v>99</v>
      </c>
      <c r="D7" s="0"/>
      <c r="E7" s="10" t="s">
        <f>=XIRR(E2:E6,D2:D6)</f>
      </c>
      <c r="F7" s="0"/>
    </row>
    <row collapsed="false" customFormat="false" customHeight="false" hidden="false" ht="12.1" outlineLevel="0" r="8">
      <c r="A8" s="0"/>
      <c r="B8" s="10" t="s">
        <f>=XIRR(B2:B7,A2:A7)</f>
      </c>
      <c r="C8" s="0"/>
      <c r="D8" s="0"/>
      <c r="E8" s="8" t="s">
        <f>=-SUM(E2:E6)</f>
      </c>
      <c r="F8" s="0" t="s">
        <v>100</v>
      </c>
    </row>
    <row collapsed="false" customFormat="false" customHeight="false" hidden="false" ht="12.1" outlineLevel="0" r="9">
      <c r="A9" s="0"/>
      <c r="B9" s="8" t="s">
        <f>=-SUM(B2:B7)</f>
      </c>
      <c r="C9" s="0" t="s">
        <v>100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101</v>
      </c>
      <c r="C1" s="0"/>
      <c r="D1" s="0"/>
      <c r="E1" s="4" t="s">
        <v>102</v>
      </c>
      <c r="F1" s="0"/>
      <c r="G1" s="0"/>
      <c r="H1" s="4" t="s">
        <v>103</v>
      </c>
      <c r="I1" s="0"/>
      <c r="J1" s="0"/>
      <c r="K1" s="4" t="s">
        <v>104</v>
      </c>
      <c r="L1" s="0"/>
      <c r="M1" s="0"/>
      <c r="N1" s="4" t="s">
        <v>105</v>
      </c>
      <c r="O1" s="0"/>
      <c r="P1" s="0"/>
      <c r="Q1" s="4" t="s">
        <v>106</v>
      </c>
      <c r="R1" s="0"/>
      <c r="S1" s="0"/>
      <c r="T1" s="4" t="s">
        <v>107</v>
      </c>
      <c r="U1" s="0"/>
      <c r="V1" s="0"/>
      <c r="W1" s="4" t="s">
        <v>108</v>
      </c>
      <c r="X1" s="0"/>
      <c r="Y1" s="0"/>
      <c r="Z1" s="4" t="s">
        <v>109</v>
      </c>
      <c r="AA1" s="0"/>
      <c r="AB1" s="0"/>
      <c r="AC1" s="4" t="s">
        <v>110</v>
      </c>
      <c r="AD1" s="0"/>
      <c r="AE1" s="0"/>
      <c r="AF1" s="4" t="s">
        <v>111</v>
      </c>
      <c r="AG1" s="0"/>
      <c r="AH1" s="0"/>
      <c r="AI1" s="4" t="s">
        <v>112</v>
      </c>
      <c r="AJ1" s="0"/>
    </row>
    <row collapsed="false" customFormat="false" customHeight="false" hidden="false" ht="12.1" outlineLevel="0" r="2">
      <c r="A2" s="11" t="n">
        <v>43350</v>
      </c>
      <c r="B2" s="6" t="n">
        <v>9509.15</v>
      </c>
      <c r="C2" s="0" t="s">
        <v>98</v>
      </c>
      <c r="D2" s="11" t="n">
        <v>43355</v>
      </c>
      <c r="E2" s="6" t="n">
        <v>2593.56</v>
      </c>
      <c r="F2" s="0" t="s">
        <v>98</v>
      </c>
      <c r="G2" s="11" t="n">
        <v>43356</v>
      </c>
      <c r="H2" s="6" t="n">
        <v>1809.57</v>
      </c>
      <c r="I2" s="0" t="s">
        <v>98</v>
      </c>
      <c r="J2" s="11" t="n">
        <v>43875</v>
      </c>
      <c r="K2" s="6" t="n">
        <v>20426.74</v>
      </c>
      <c r="L2" s="0" t="s">
        <v>98</v>
      </c>
      <c r="M2" s="11" t="n">
        <v>43879</v>
      </c>
      <c r="N2" s="6" t="n">
        <v>20196.74</v>
      </c>
      <c r="O2" s="0" t="s">
        <v>98</v>
      </c>
      <c r="P2" s="11" t="n">
        <v>43879</v>
      </c>
      <c r="Q2" s="6" t="n">
        <v>10392.8</v>
      </c>
      <c r="R2" s="0" t="s">
        <v>98</v>
      </c>
      <c r="S2" s="11" t="n">
        <v>43879</v>
      </c>
      <c r="T2" s="6" t="n">
        <v>21537.59</v>
      </c>
      <c r="U2" s="0" t="s">
        <v>98</v>
      </c>
      <c r="V2" s="11" t="n">
        <v>43882</v>
      </c>
      <c r="W2" s="6" t="n">
        <v>20045.72</v>
      </c>
      <c r="X2" s="0" t="s">
        <v>98</v>
      </c>
      <c r="Y2" s="11" t="n">
        <v>44202</v>
      </c>
      <c r="Z2" s="6" t="n">
        <v>25034.26</v>
      </c>
      <c r="AA2" s="0" t="s">
        <v>98</v>
      </c>
      <c r="AB2" s="11" t="n">
        <v>44202</v>
      </c>
      <c r="AC2" s="6" t="n">
        <v>16254.26</v>
      </c>
      <c r="AD2" s="0" t="s">
        <v>98</v>
      </c>
      <c r="AE2" s="11" t="n">
        <v>44202</v>
      </c>
      <c r="AF2" s="6" t="n">
        <v>15731.46</v>
      </c>
      <c r="AG2" s="0" t="s">
        <v>98</v>
      </c>
      <c r="AH2" s="11" t="n">
        <v>44278</v>
      </c>
      <c r="AI2" s="6" t="n">
        <v>10094.84</v>
      </c>
      <c r="AJ2" s="0" t="s">
        <v>98</v>
      </c>
    </row>
    <row collapsed="false" customFormat="false" customHeight="false" hidden="false" ht="12.1" outlineLevel="0" r="3">
      <c r="A3" s="11" t="n">
        <v>43599</v>
      </c>
      <c r="B3" s="6" t="n">
        <v>-670</v>
      </c>
      <c r="C3" s="0" t="s">
        <v>50</v>
      </c>
      <c r="D3" s="11" t="n">
        <v>43361</v>
      </c>
      <c r="E3" s="6" t="n">
        <v>-2606.46</v>
      </c>
      <c r="F3" s="0" t="s">
        <v>113</v>
      </c>
      <c r="G3" s="11" t="n">
        <v>43361</v>
      </c>
      <c r="H3" s="6" t="n">
        <v>1920.55</v>
      </c>
      <c r="I3" s="0" t="s">
        <v>98</v>
      </c>
      <c r="J3" s="11" t="n">
        <v>44022</v>
      </c>
      <c r="K3" s="6" t="n">
        <v>-1325.2</v>
      </c>
      <c r="L3" s="0" t="s">
        <v>63</v>
      </c>
      <c r="M3" s="11" t="n">
        <v>43947</v>
      </c>
      <c r="N3" s="6" t="n">
        <v>-441</v>
      </c>
      <c r="O3" s="0" t="s">
        <v>57</v>
      </c>
      <c r="P3" s="11" t="n">
        <v>43882</v>
      </c>
      <c r="Q3" s="6" t="n">
        <v>10393.21</v>
      </c>
      <c r="R3" s="0" t="s">
        <v>98</v>
      </c>
      <c r="S3" s="11" t="n">
        <v>44391</v>
      </c>
      <c r="T3" s="6" t="n">
        <v>-29068.6</v>
      </c>
      <c r="U3" s="0" t="s">
        <v>113</v>
      </c>
      <c r="V3" s="11" t="n">
        <v>43959</v>
      </c>
      <c r="W3" s="6" t="n">
        <v>-283.8</v>
      </c>
      <c r="X3" s="0" t="s">
        <v>60</v>
      </c>
      <c r="Y3" s="11" t="n">
        <v>44348</v>
      </c>
      <c r="Z3" s="6" t="n">
        <v>-888.22</v>
      </c>
      <c r="AA3" s="0" t="s">
        <v>77</v>
      </c>
      <c r="AB3" s="11" t="n">
        <v>44354</v>
      </c>
      <c r="AC3" s="6" t="n">
        <v>-470</v>
      </c>
      <c r="AD3" s="0" t="s">
        <v>78</v>
      </c>
      <c r="AE3" s="11" t="n">
        <v>44354</v>
      </c>
      <c r="AF3" s="6" t="n">
        <v>-337.15</v>
      </c>
      <c r="AG3" s="0" t="s">
        <v>79</v>
      </c>
      <c r="AH3" s="11" t="n">
        <v>44278</v>
      </c>
      <c r="AI3" s="6" t="n">
        <v>10094.84</v>
      </c>
      <c r="AJ3" s="0" t="s">
        <v>98</v>
      </c>
    </row>
    <row collapsed="false" customFormat="false" customHeight="false" hidden="false" ht="12.1" outlineLevel="0" r="4">
      <c r="A4" s="11" t="n">
        <v>43966</v>
      </c>
      <c r="B4" s="6" t="n">
        <v>-690</v>
      </c>
      <c r="C4" s="0" t="s">
        <v>61</v>
      </c>
      <c r="D4" s="0"/>
      <c r="E4" s="10" t="s">
        <f>=XIRR(E2:E3,D2:D3)</f>
      </c>
      <c r="F4" s="0"/>
      <c r="G4" s="11" t="n">
        <v>43629</v>
      </c>
      <c r="H4" s="6" t="n">
        <v>-278</v>
      </c>
      <c r="I4" s="0" t="s">
        <v>52</v>
      </c>
      <c r="J4" s="11" t="n">
        <v>44385</v>
      </c>
      <c r="K4" s="6" t="n">
        <v>-726.59</v>
      </c>
      <c r="L4" s="0" t="s">
        <v>113</v>
      </c>
      <c r="M4" s="11" t="n">
        <v>44039</v>
      </c>
      <c r="N4" s="6" t="n">
        <v>-441</v>
      </c>
      <c r="O4" s="0" t="s">
        <v>57</v>
      </c>
      <c r="P4" s="11" t="n">
        <v>43944</v>
      </c>
      <c r="Q4" s="6" t="n">
        <v>-679</v>
      </c>
      <c r="R4" s="0" t="s">
        <v>54</v>
      </c>
      <c r="S4" s="0"/>
      <c r="T4" s="10" t="s">
        <f>=XIRR(T2:T3,S2:S3)</f>
      </c>
      <c r="U4" s="0"/>
      <c r="V4" s="11" t="n">
        <v>44116</v>
      </c>
      <c r="W4" s="6" t="n">
        <v>-184.76</v>
      </c>
      <c r="X4" s="0" t="s">
        <v>70</v>
      </c>
      <c r="Y4" s="11" t="n">
        <v>44385</v>
      </c>
      <c r="Z4" s="6" t="n">
        <v>-24452.2</v>
      </c>
      <c r="AA4" s="0" t="s">
        <v>113</v>
      </c>
      <c r="AB4" s="11" t="n">
        <v>44385</v>
      </c>
      <c r="AC4" s="6" t="n">
        <v>-14026.09</v>
      </c>
      <c r="AD4" s="0" t="s">
        <v>113</v>
      </c>
      <c r="AE4" s="11" t="n">
        <v>44391</v>
      </c>
      <c r="AF4" s="6" t="n">
        <v>-14350.9</v>
      </c>
      <c r="AG4" s="0" t="s">
        <v>113</v>
      </c>
      <c r="AH4" s="11" t="n">
        <v>44278</v>
      </c>
      <c r="AI4" s="6" t="n">
        <v>20191.68</v>
      </c>
      <c r="AJ4" s="0" t="s">
        <v>98</v>
      </c>
    </row>
    <row collapsed="false" customFormat="false" customHeight="false" hidden="false" ht="12.1" outlineLevel="0" r="5">
      <c r="A5" s="11" t="n">
        <v>44330</v>
      </c>
      <c r="B5" s="6" t="n">
        <v>-822</v>
      </c>
      <c r="C5" s="0" t="s">
        <v>76</v>
      </c>
      <c r="D5" s="0"/>
      <c r="E5" s="8" t="s">
        <f>=-SUM(E2:E3)</f>
      </c>
      <c r="F5" s="0" t="s">
        <v>100</v>
      </c>
      <c r="G5" s="11" t="n">
        <v>43892</v>
      </c>
      <c r="H5" s="6" t="n">
        <v>11271.59</v>
      </c>
      <c r="I5" s="0" t="s">
        <v>98</v>
      </c>
      <c r="J5" s="11" t="n">
        <v>44385</v>
      </c>
      <c r="K5" s="6" t="n">
        <v>-1453.18</v>
      </c>
      <c r="L5" s="0" t="s">
        <v>113</v>
      </c>
      <c r="M5" s="11" t="n">
        <v>44131</v>
      </c>
      <c r="N5" s="6" t="n">
        <v>-441</v>
      </c>
      <c r="O5" s="0" t="s">
        <v>57</v>
      </c>
      <c r="P5" s="11" t="n">
        <v>43943</v>
      </c>
      <c r="Q5" s="6" t="n">
        <v>-4000</v>
      </c>
      <c r="R5" s="0" t="s">
        <v>53</v>
      </c>
      <c r="S5" s="0"/>
      <c r="T5" s="8" t="s">
        <f>=-SUM(T2:T3)</f>
      </c>
      <c r="U5" s="0" t="s">
        <v>100</v>
      </c>
      <c r="V5" s="11" t="n">
        <v>44323</v>
      </c>
      <c r="W5" s="6" t="n">
        <v>-371.32</v>
      </c>
      <c r="X5" s="0" t="s">
        <v>75</v>
      </c>
      <c r="Y5" s="0"/>
      <c r="Z5" s="10" t="s">
        <f>=XIRR(Z2:Z4,Y2:Y4)</f>
      </c>
      <c r="AA5" s="0"/>
      <c r="AB5" s="0"/>
      <c r="AC5" s="10" t="s">
        <f>=XIRR(AC2:AC4,AB2:AB4)</f>
      </c>
      <c r="AD5" s="0"/>
      <c r="AE5" s="0"/>
      <c r="AF5" s="10" t="s">
        <f>=XIRR(AF2:AF4,AE2:AE4)</f>
      </c>
      <c r="AG5" s="0"/>
      <c r="AH5" s="11" t="n">
        <v>44278</v>
      </c>
      <c r="AI5" s="6" t="n">
        <v>12115.01</v>
      </c>
      <c r="AJ5" s="0" t="s">
        <v>98</v>
      </c>
    </row>
    <row collapsed="false" customFormat="false" customHeight="false" hidden="false" ht="12.1" outlineLevel="0" r="6">
      <c r="A6" s="11" t="n">
        <v>44385</v>
      </c>
      <c r="B6" s="6" t="n">
        <v>-17247.27</v>
      </c>
      <c r="C6" s="0" t="s">
        <v>113</v>
      </c>
      <c r="D6" s="0"/>
      <c r="E6" s="0"/>
      <c r="F6" s="0"/>
      <c r="G6" s="11" t="n">
        <v>44109</v>
      </c>
      <c r="H6" s="6" t="n">
        <v>-1139</v>
      </c>
      <c r="I6" s="0" t="s">
        <v>69</v>
      </c>
      <c r="J6" s="11" t="n">
        <v>44391</v>
      </c>
      <c r="K6" s="6" t="n">
        <v>-5735.16</v>
      </c>
      <c r="L6" s="0" t="s">
        <v>113</v>
      </c>
      <c r="M6" s="11" t="n">
        <v>44223</v>
      </c>
      <c r="N6" s="6" t="n">
        <v>-296.2</v>
      </c>
      <c r="O6" s="0" t="s">
        <v>73</v>
      </c>
      <c r="P6" s="11" t="n">
        <v>44035</v>
      </c>
      <c r="Q6" s="6" t="n">
        <v>-531.4</v>
      </c>
      <c r="R6" s="0" t="s">
        <v>68</v>
      </c>
      <c r="S6" s="0"/>
      <c r="T6" s="0"/>
      <c r="U6" s="0"/>
      <c r="V6" s="11" t="n">
        <v>44385</v>
      </c>
      <c r="W6" s="6" t="n">
        <v>-29395.41</v>
      </c>
      <c r="X6" s="0" t="s">
        <v>113</v>
      </c>
      <c r="Y6" s="0"/>
      <c r="Z6" s="8" t="s">
        <f>=-SUM(Z2:Z4)</f>
      </c>
      <c r="AA6" s="0" t="s">
        <v>100</v>
      </c>
      <c r="AB6" s="0"/>
      <c r="AC6" s="8" t="s">
        <f>=-SUM(AC2:AC4)</f>
      </c>
      <c r="AD6" s="0" t="s">
        <v>100</v>
      </c>
      <c r="AE6" s="0"/>
      <c r="AF6" s="8" t="s">
        <f>=-SUM(AF2:AF4)</f>
      </c>
      <c r="AG6" s="0" t="s">
        <v>100</v>
      </c>
      <c r="AH6" s="11" t="n">
        <v>44278</v>
      </c>
      <c r="AI6" s="6" t="n">
        <v>25239.59</v>
      </c>
      <c r="AJ6" s="0" t="s">
        <v>98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0"/>
      <c r="E7" s="0"/>
      <c r="F7" s="0"/>
      <c r="G7" s="11" t="n">
        <v>44328</v>
      </c>
      <c r="H7" s="6" t="n">
        <v>-1139</v>
      </c>
      <c r="I7" s="0" t="s">
        <v>69</v>
      </c>
      <c r="J7" s="11" t="n">
        <v>44391</v>
      </c>
      <c r="K7" s="6" t="n">
        <v>-12187.22</v>
      </c>
      <c r="L7" s="0" t="s">
        <v>113</v>
      </c>
      <c r="M7" s="11" t="n">
        <v>44278</v>
      </c>
      <c r="N7" s="6" t="n">
        <v>-13094.79</v>
      </c>
      <c r="O7" s="0" t="s">
        <v>113</v>
      </c>
      <c r="P7" s="11" t="n">
        <v>44126</v>
      </c>
      <c r="Q7" s="6" t="n">
        <v>-518.4</v>
      </c>
      <c r="R7" s="0" t="s">
        <v>71</v>
      </c>
      <c r="S7" s="0"/>
      <c r="T7" s="0"/>
      <c r="U7" s="0"/>
      <c r="V7" s="0"/>
      <c r="W7" s="10" t="s">
        <f>=XIRR(W2:W6,V2:V6)</f>
      </c>
      <c r="X7" s="0"/>
      <c r="Y7" s="0"/>
      <c r="Z7" s="0"/>
      <c r="AA7" s="0"/>
      <c r="AB7" s="0"/>
      <c r="AC7" s="0"/>
      <c r="AD7" s="0"/>
      <c r="AE7" s="0"/>
      <c r="AF7" s="0"/>
      <c r="AG7" s="0"/>
      <c r="AH7" s="11" t="n">
        <v>44278</v>
      </c>
      <c r="AI7" s="6" t="n">
        <v>3028.75</v>
      </c>
      <c r="AJ7" s="0" t="s">
        <v>98</v>
      </c>
    </row>
    <row collapsed="false" customFormat="false" customHeight="false" hidden="false" ht="12.1" outlineLevel="0" r="8">
      <c r="A8" s="0"/>
      <c r="B8" s="8" t="s">
        <f>=-SUM(B2:B6)</f>
      </c>
      <c r="C8" s="0" t="s">
        <v>100</v>
      </c>
      <c r="D8" s="0"/>
      <c r="E8" s="0"/>
      <c r="F8" s="0"/>
      <c r="G8" s="11" t="n">
        <v>44385</v>
      </c>
      <c r="H8" s="6" t="n">
        <v>21197.45</v>
      </c>
      <c r="I8" s="0" t="s">
        <v>98</v>
      </c>
      <c r="J8" s="0"/>
      <c r="K8" s="10" t="s">
        <f>=XIRR(K2:K7,J2:J7)</f>
      </c>
      <c r="L8" s="0"/>
      <c r="M8" s="11" t="n">
        <v>44278</v>
      </c>
      <c r="N8" s="6" t="n">
        <v>-2019.18</v>
      </c>
      <c r="O8" s="0" t="s">
        <v>113</v>
      </c>
      <c r="P8" s="11" t="n">
        <v>44207</v>
      </c>
      <c r="Q8" s="6" t="n">
        <v>8634.37</v>
      </c>
      <c r="R8" s="0" t="s">
        <v>98</v>
      </c>
      <c r="S8" s="0"/>
      <c r="T8" s="0"/>
      <c r="U8" s="0"/>
      <c r="V8" s="0"/>
      <c r="W8" s="8" t="s">
        <f>=-SUM(W2:W6)</f>
      </c>
      <c r="X8" s="0" t="s">
        <v>100</v>
      </c>
      <c r="Y8" s="0"/>
      <c r="Z8" s="0"/>
      <c r="AA8" s="0"/>
      <c r="AB8" s="0"/>
      <c r="AC8" s="0"/>
      <c r="AD8" s="0"/>
      <c r="AE8" s="0"/>
      <c r="AF8" s="0"/>
      <c r="AG8" s="0"/>
      <c r="AH8" s="11" t="n">
        <v>44279</v>
      </c>
      <c r="AI8" s="6" t="n">
        <v>20211.49</v>
      </c>
      <c r="AJ8" s="0" t="s">
        <v>98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11" t="n">
        <v>44385</v>
      </c>
      <c r="H9" s="6" t="n">
        <v>-21184.05</v>
      </c>
      <c r="I9" s="0" t="s">
        <v>113</v>
      </c>
      <c r="J9" s="0"/>
      <c r="K9" s="8" t="s">
        <f>=-SUM(K2:K7)</f>
      </c>
      <c r="L9" s="0" t="s">
        <v>100</v>
      </c>
      <c r="M9" s="11" t="n">
        <v>44278</v>
      </c>
      <c r="N9" s="6" t="n">
        <v>-1009.79</v>
      </c>
      <c r="O9" s="0" t="s">
        <v>113</v>
      </c>
      <c r="P9" s="11" t="n">
        <v>44217</v>
      </c>
      <c r="Q9" s="6" t="n">
        <v>-780.6</v>
      </c>
      <c r="R9" s="0" t="s">
        <v>72</v>
      </c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11" t="n">
        <v>44363</v>
      </c>
      <c r="AI9" s="6" t="n">
        <v>-2278</v>
      </c>
      <c r="AJ9" s="0" t="s">
        <v>80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11" t="n">
        <v>44385</v>
      </c>
      <c r="H10" s="6" t="n">
        <v>-21186.84</v>
      </c>
      <c r="I10" s="0" t="s">
        <v>113</v>
      </c>
      <c r="J10" s="0"/>
      <c r="K10" s="0"/>
      <c r="L10" s="0"/>
      <c r="M10" s="11" t="n">
        <v>44278</v>
      </c>
      <c r="N10" s="6" t="n">
        <v>-1007.39</v>
      </c>
      <c r="O10" s="0" t="s">
        <v>113</v>
      </c>
      <c r="P10" s="11" t="n">
        <v>44308</v>
      </c>
      <c r="Q10" s="6" t="n">
        <v>-780.6</v>
      </c>
      <c r="R10" s="0" t="s">
        <v>72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11" t="n">
        <v>44454</v>
      </c>
      <c r="AI10" s="6" t="n">
        <v>-2278</v>
      </c>
      <c r="AJ10" s="0" t="s">
        <v>80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10" t="s">
        <f>=XIRR(H2:H10,G2:G10)</f>
      </c>
      <c r="I11" s="0"/>
      <c r="J11" s="0"/>
      <c r="K11" s="0"/>
      <c r="L11" s="0"/>
      <c r="M11" s="11" t="n">
        <v>44278</v>
      </c>
      <c r="N11" s="6" t="n">
        <v>-2014.78</v>
      </c>
      <c r="O11" s="0" t="s">
        <v>113</v>
      </c>
      <c r="P11" s="11" t="n">
        <v>44307</v>
      </c>
      <c r="Q11" s="6" t="n">
        <v>-9000</v>
      </c>
      <c r="R11" s="0" t="s">
        <v>74</v>
      </c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11" t="n">
        <v>44545</v>
      </c>
      <c r="AI11" s="6" t="n">
        <v>-2278</v>
      </c>
      <c r="AJ11" s="0" t="s">
        <v>80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8" t="s">
        <f>=-SUM(H2:H10)</f>
      </c>
      <c r="I12" s="0" t="s">
        <v>100</v>
      </c>
      <c r="J12" s="0"/>
      <c r="K12" s="0"/>
      <c r="L12" s="0"/>
      <c r="M12" s="11" t="n">
        <v>44278</v>
      </c>
      <c r="N12" s="6" t="n">
        <v>-1007.39</v>
      </c>
      <c r="O12" s="0" t="s">
        <v>113</v>
      </c>
      <c r="P12" s="11" t="n">
        <v>44399</v>
      </c>
      <c r="Q12" s="6" t="n">
        <v>-488</v>
      </c>
      <c r="R12" s="0" t="s">
        <v>84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11" t="n">
        <v>44636</v>
      </c>
      <c r="AI12" s="6" t="n">
        <v>-2278</v>
      </c>
      <c r="AJ12" s="0" t="s">
        <v>80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10" t="s">
        <f>=XIRR(N2:N12,M2:M12)</f>
      </c>
      <c r="O13" s="0"/>
      <c r="P13" s="11" t="n">
        <v>44490</v>
      </c>
      <c r="Q13" s="6" t="n">
        <v>-488</v>
      </c>
      <c r="R13" s="0" t="s">
        <v>84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11" t="n">
        <v>44727</v>
      </c>
      <c r="AI13" s="6" t="n">
        <v>-2278</v>
      </c>
      <c r="AJ13" s="0" t="s">
        <v>80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8" t="s">
        <f>=-SUM(N2:N12)</f>
      </c>
      <c r="O14" s="0" t="s">
        <v>100</v>
      </c>
      <c r="P14" s="11" t="n">
        <v>44581</v>
      </c>
      <c r="Q14" s="6" t="n">
        <v>-488</v>
      </c>
      <c r="R14" s="0" t="s">
        <v>84</v>
      </c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44818</v>
      </c>
      <c r="AI14" s="6" t="n">
        <v>-2278</v>
      </c>
      <c r="AJ14" s="0" t="s">
        <v>80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11" t="n">
        <v>44672</v>
      </c>
      <c r="Q15" s="6" t="n">
        <v>-488</v>
      </c>
      <c r="R15" s="0" t="s">
        <v>84</v>
      </c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44909</v>
      </c>
      <c r="AI15" s="6" t="n">
        <v>-2278</v>
      </c>
      <c r="AJ15" s="0" t="s">
        <v>80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11" t="n">
        <v>44671</v>
      </c>
      <c r="Q16" s="6" t="n">
        <v>-15000</v>
      </c>
      <c r="R16" s="0" t="s">
        <v>85</v>
      </c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11" t="n">
        <v>45000</v>
      </c>
      <c r="AI16" s="6" t="n">
        <v>-2278</v>
      </c>
      <c r="AJ16" s="0" t="s">
        <v>80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10" t="s">
        <f>=XIRR(Q2:Q16,P2:P16)</f>
      </c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11" t="n">
        <v>45091</v>
      </c>
      <c r="AI17" s="6" t="n">
        <v>-2278</v>
      </c>
      <c r="AJ17" s="0" t="s">
        <v>80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8" t="s">
        <f>=-SUM(Q2:Q16)</f>
      </c>
      <c r="R18" s="0" t="s">
        <v>100</v>
      </c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11" t="n">
        <v>45182</v>
      </c>
      <c r="AI18" s="6" t="n">
        <v>-2278</v>
      </c>
      <c r="AJ18" s="0" t="s">
        <v>80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11" t="n">
        <v>45181</v>
      </c>
      <c r="AI19" s="6" t="n">
        <v>-40000</v>
      </c>
      <c r="AJ19" s="0" t="s">
        <v>88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11" t="n">
        <v>45273</v>
      </c>
      <c r="AI20" s="6" t="n">
        <v>-1367</v>
      </c>
      <c r="AJ20" s="0" t="s">
        <v>90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11" t="n">
        <v>45272</v>
      </c>
      <c r="AI21" s="6" t="n">
        <v>-30000</v>
      </c>
      <c r="AJ21" s="0" t="s">
        <v>89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11" t="n">
        <v>45364</v>
      </c>
      <c r="AI22" s="6" t="n">
        <v>-683</v>
      </c>
      <c r="AJ22" s="0" t="s">
        <v>91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11" t="n">
        <v>45363</v>
      </c>
      <c r="AI23" s="6" t="n">
        <v>-30000</v>
      </c>
      <c r="AJ23" s="0" t="s">
        <v>89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10" t="s">
        <f>=XIRR(AI2:AI23,AH2:AH23)</f>
      </c>
      <c r="AJ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8" t="s">
        <f>=-SUM(AI2:AI23)</f>
      </c>
      <c r="AJ25" s="0" t="s">
        <v>100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114</v>
      </c>
      <c r="C1" s="0"/>
      <c r="D1" s="0"/>
      <c r="E1" s="3" t="s">
        <v>115</v>
      </c>
      <c r="F1" s="0"/>
    </row>
    <row collapsed="false" customFormat="false" customHeight="false" hidden="false" ht="12.1" outlineLevel="0" r="2">
      <c r="A2" s="11" t="n">
        <v>43875</v>
      </c>
      <c r="B2" s="6" t="n">
        <v>1000</v>
      </c>
      <c r="C2" s="6" t="n">
        <v>19101.17</v>
      </c>
      <c r="D2" s="11" t="n">
        <v>43878</v>
      </c>
      <c r="E2" s="6" t="n">
        <v>90</v>
      </c>
      <c r="F2" s="6" t="n">
        <v>20966.05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</row>
    <row collapsed="false" customFormat="false" customHeight="false" hidden="false" ht="12.1" outlineLevel="0" r="4">
      <c r="A4" s="0"/>
      <c r="B4" s="6" t="n">
        <v>13.913</v>
      </c>
      <c r="C4" s="0" t="s">
        <v>116</v>
      </c>
      <c r="D4" s="0"/>
      <c r="E4" s="6" t="n">
        <v>127.11</v>
      </c>
      <c r="F4" s="0" t="s">
        <v>116</v>
      </c>
    </row>
    <row collapsed="false" customFormat="false" customHeight="false" hidden="false" ht="12.1" outlineLevel="0" r="5">
      <c r="A5" s="0"/>
      <c r="B5" s="6" t="n">
        <v>1000</v>
      </c>
      <c r="C5" s="0" t="s">
        <v>117</v>
      </c>
      <c r="D5" s="0"/>
      <c r="E5" s="6" t="n">
        <v>90</v>
      </c>
      <c r="F5" s="0" t="s">
        <v>117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118</v>
      </c>
      <c r="D6" s="0"/>
      <c r="E6" s="5" t="s">
        <f>=E5*(ABS(E4)-ABS(E3))</f>
      </c>
      <c r="F6" s="0" t="s">
        <v>118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41</v>
      </c>
      <c r="B1" s="18" t="s">
        <v>0</v>
      </c>
      <c r="C1" s="18" t="s">
        <v>2</v>
      </c>
      <c r="D1" s="18" t="s">
        <v>119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120</v>
      </c>
      <c r="L1" s="18" t="s">
        <v>121</v>
      </c>
      <c r="M1" s="18" t="s">
        <v>19</v>
      </c>
      <c r="N1" s="18" t="s">
        <v>122</v>
      </c>
    </row>
    <row collapsed="false" customFormat="false" customHeight="false" hidden="false" ht="12.1" outlineLevel="0" r="2">
      <c r="A2" s="21" t="n">
        <v>43346</v>
      </c>
      <c r="B2" s="22" t="s">
        <v>123</v>
      </c>
      <c r="C2" s="22" t="s">
        <v>48</v>
      </c>
      <c r="D2" s="22" t="s">
        <v>123</v>
      </c>
      <c r="E2" s="22" t="s">
        <v>123</v>
      </c>
      <c r="F2" s="22" t="s">
        <v>19</v>
      </c>
      <c r="G2" s="23" t="n">
        <v>1</v>
      </c>
      <c r="H2" s="24" t="n">
        <v>14100</v>
      </c>
      <c r="I2" s="24" t="n">
        <v>14100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43350</v>
      </c>
      <c r="B3" s="16" t="s">
        <v>101</v>
      </c>
      <c r="C3" s="16" t="s">
        <v>124</v>
      </c>
      <c r="D3" s="16" t="s">
        <v>98</v>
      </c>
      <c r="E3" s="16" t="s">
        <v>17</v>
      </c>
      <c r="F3" s="16" t="s">
        <v>19</v>
      </c>
      <c r="G3" s="7" t="n">
        <v>100</v>
      </c>
      <c r="H3" s="6" t="n">
        <v>95.035</v>
      </c>
      <c r="I3" s="6" t="n">
        <v>-9503.5</v>
      </c>
      <c r="J3" s="6" t="n">
        <v>0</v>
      </c>
      <c r="K3" s="6" t="n">
        <v>-5.65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43355</v>
      </c>
      <c r="B4" s="16" t="s">
        <v>102</v>
      </c>
      <c r="C4" s="16" t="s">
        <v>125</v>
      </c>
      <c r="D4" s="16" t="s">
        <v>98</v>
      </c>
      <c r="E4" s="16" t="s">
        <v>17</v>
      </c>
      <c r="F4" s="16" t="s">
        <v>19</v>
      </c>
      <c r="G4" s="7" t="n">
        <v>4</v>
      </c>
      <c r="H4" s="6" t="n">
        <v>648</v>
      </c>
      <c r="I4" s="6" t="n">
        <v>-2592</v>
      </c>
      <c r="J4" s="6" t="n">
        <v>0</v>
      </c>
      <c r="K4" s="6" t="n">
        <v>-1.56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43356</v>
      </c>
      <c r="B5" s="16" t="s">
        <v>103</v>
      </c>
      <c r="C5" s="16" t="s">
        <v>126</v>
      </c>
      <c r="D5" s="16" t="s">
        <v>98</v>
      </c>
      <c r="E5" s="16" t="s">
        <v>17</v>
      </c>
      <c r="F5" s="16" t="s">
        <v>19</v>
      </c>
      <c r="G5" s="7" t="n">
        <v>10</v>
      </c>
      <c r="H5" s="6" t="n">
        <v>180.85</v>
      </c>
      <c r="I5" s="6" t="n">
        <v>-1808.5</v>
      </c>
      <c r="J5" s="6" t="n">
        <v>0</v>
      </c>
      <c r="K5" s="6" t="n">
        <v>-1.07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43361</v>
      </c>
      <c r="B6" s="16" t="s">
        <v>103</v>
      </c>
      <c r="C6" s="16" t="s">
        <v>126</v>
      </c>
      <c r="D6" s="16" t="s">
        <v>98</v>
      </c>
      <c r="E6" s="16" t="s">
        <v>17</v>
      </c>
      <c r="F6" s="16" t="s">
        <v>19</v>
      </c>
      <c r="G6" s="7" t="n">
        <v>10</v>
      </c>
      <c r="H6" s="6" t="n">
        <v>191.94</v>
      </c>
      <c r="I6" s="6" t="n">
        <v>-1919.4</v>
      </c>
      <c r="J6" s="6" t="n">
        <v>0</v>
      </c>
      <c r="K6" s="6" t="n">
        <v>-1.15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5" t="n">
        <v>43361</v>
      </c>
      <c r="B7" s="26" t="s">
        <v>102</v>
      </c>
      <c r="C7" s="26" t="s">
        <v>125</v>
      </c>
      <c r="D7" s="26" t="s">
        <v>113</v>
      </c>
      <c r="E7" s="26" t="s">
        <v>17</v>
      </c>
      <c r="F7" s="26" t="s">
        <v>19</v>
      </c>
      <c r="G7" s="27" t="n">
        <v>-4</v>
      </c>
      <c r="H7" s="28" t="n">
        <v>652</v>
      </c>
      <c r="I7" s="28" t="n">
        <v>2608</v>
      </c>
      <c r="J7" s="28" t="n">
        <v>0</v>
      </c>
      <c r="K7" s="28" t="n">
        <v>-1.54</v>
      </c>
      <c r="L7" s="28" t="n">
        <v>0</v>
      </c>
      <c r="M7" s="6" t="s">
        <f>=I7+J7+K7+L7</f>
      </c>
      <c r="N7" s="26"/>
    </row>
    <row collapsed="false" customFormat="false" customHeight="false" hidden="false" ht="12.1" outlineLevel="0" r="8">
      <c r="A8" s="21" t="n">
        <v>43595</v>
      </c>
      <c r="B8" s="22" t="s">
        <v>127</v>
      </c>
      <c r="C8" s="22" t="s">
        <v>128</v>
      </c>
      <c r="D8" s="22" t="s">
        <v>127</v>
      </c>
      <c r="E8" s="22" t="s">
        <v>127</v>
      </c>
      <c r="F8" s="22" t="s">
        <v>19</v>
      </c>
      <c r="G8" s="23" t="n">
        <v>100</v>
      </c>
      <c r="H8" s="24" t="n">
        <v>7.7</v>
      </c>
      <c r="I8" s="24" t="n">
        <v>670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/>
    </row>
    <row collapsed="false" customFormat="false" customHeight="false" hidden="false" ht="12.1" outlineLevel="0" r="9">
      <c r="A9" s="21" t="n">
        <v>43626</v>
      </c>
      <c r="B9" s="22" t="s">
        <v>127</v>
      </c>
      <c r="C9" s="22" t="s">
        <v>129</v>
      </c>
      <c r="D9" s="22" t="s">
        <v>127</v>
      </c>
      <c r="E9" s="22" t="s">
        <v>127</v>
      </c>
      <c r="F9" s="22" t="s">
        <v>19</v>
      </c>
      <c r="G9" s="23" t="n">
        <v>20</v>
      </c>
      <c r="H9" s="24" t="n">
        <v>16</v>
      </c>
      <c r="I9" s="24" t="n">
        <v>278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/>
    </row>
    <row collapsed="false" customFormat="false" customHeight="false" hidden="false" ht="12.1" outlineLevel="0" r="10">
      <c r="A10" s="21" t="n">
        <v>43829</v>
      </c>
      <c r="B10" s="22" t="s">
        <v>123</v>
      </c>
      <c r="C10" s="22" t="s">
        <v>48</v>
      </c>
      <c r="D10" s="22" t="s">
        <v>123</v>
      </c>
      <c r="E10" s="22" t="s">
        <v>123</v>
      </c>
      <c r="F10" s="22" t="s">
        <v>19</v>
      </c>
      <c r="G10" s="23" t="n">
        <v>1</v>
      </c>
      <c r="H10" s="24" t="n">
        <v>290000</v>
      </c>
      <c r="I10" s="24" t="n">
        <v>290000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0" t="n">
        <v>43875</v>
      </c>
      <c r="B11" s="16" t="s">
        <v>16</v>
      </c>
      <c r="C11" s="16" t="s">
        <v>130</v>
      </c>
      <c r="D11" s="16" t="s">
        <v>98</v>
      </c>
      <c r="E11" s="16" t="s">
        <v>17</v>
      </c>
      <c r="F11" s="16" t="s">
        <v>19</v>
      </c>
      <c r="G11" s="7" t="n">
        <v>1000</v>
      </c>
      <c r="H11" s="6" t="n">
        <v>19.09</v>
      </c>
      <c r="I11" s="6" t="n">
        <v>-19090</v>
      </c>
      <c r="J11" s="6" t="n">
        <v>0</v>
      </c>
      <c r="K11" s="6" t="n">
        <v>-11.17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43875</v>
      </c>
      <c r="B12" s="16" t="s">
        <v>104</v>
      </c>
      <c r="C12" s="16" t="s">
        <v>131</v>
      </c>
      <c r="D12" s="16" t="s">
        <v>98</v>
      </c>
      <c r="E12" s="16" t="s">
        <v>17</v>
      </c>
      <c r="F12" s="16" t="s">
        <v>19</v>
      </c>
      <c r="G12" s="7" t="n">
        <v>28000</v>
      </c>
      <c r="H12" s="6" t="n">
        <v>0.7291</v>
      </c>
      <c r="I12" s="6" t="n">
        <v>-20414.8</v>
      </c>
      <c r="J12" s="6" t="n">
        <v>0</v>
      </c>
      <c r="K12" s="6" t="n">
        <v>-11.94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43878</v>
      </c>
      <c r="B13" s="16" t="s">
        <v>21</v>
      </c>
      <c r="C13" s="16" t="s">
        <v>132</v>
      </c>
      <c r="D13" s="16" t="s">
        <v>98</v>
      </c>
      <c r="E13" s="16" t="s">
        <v>17</v>
      </c>
      <c r="F13" s="16" t="s">
        <v>19</v>
      </c>
      <c r="G13" s="7" t="n">
        <v>90</v>
      </c>
      <c r="H13" s="6" t="n">
        <v>232.82</v>
      </c>
      <c r="I13" s="6" t="n">
        <v>-20953.8</v>
      </c>
      <c r="J13" s="6" t="n">
        <v>0</v>
      </c>
      <c r="K13" s="6" t="n">
        <v>-12.25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43879</v>
      </c>
      <c r="B14" s="16" t="s">
        <v>105</v>
      </c>
      <c r="C14" s="16" t="s">
        <v>133</v>
      </c>
      <c r="D14" s="16" t="s">
        <v>98</v>
      </c>
      <c r="E14" s="16" t="s">
        <v>134</v>
      </c>
      <c r="F14" s="16" t="s">
        <v>19</v>
      </c>
      <c r="G14" s="7" t="n">
        <v>20</v>
      </c>
      <c r="H14" s="6" t="n">
        <v>100.35</v>
      </c>
      <c r="I14" s="6" t="n">
        <v>-20070</v>
      </c>
      <c r="J14" s="6" t="n">
        <v>-115</v>
      </c>
      <c r="K14" s="6" t="n">
        <v>-11.74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43879</v>
      </c>
      <c r="B15" s="16" t="s">
        <v>106</v>
      </c>
      <c r="C15" s="16" t="s">
        <v>135</v>
      </c>
      <c r="D15" s="16" t="s">
        <v>98</v>
      </c>
      <c r="E15" s="16" t="s">
        <v>134</v>
      </c>
      <c r="F15" s="16" t="s">
        <v>19</v>
      </c>
      <c r="G15" s="7" t="n">
        <v>10</v>
      </c>
      <c r="H15" s="6" t="n">
        <v>102.8</v>
      </c>
      <c r="I15" s="6" t="n">
        <v>-10280</v>
      </c>
      <c r="J15" s="6" t="n">
        <v>-106.8</v>
      </c>
      <c r="K15" s="6" t="n">
        <v>-6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43879</v>
      </c>
      <c r="B16" s="16" t="s">
        <v>107</v>
      </c>
      <c r="C16" s="16" t="s">
        <v>136</v>
      </c>
      <c r="D16" s="16" t="s">
        <v>98</v>
      </c>
      <c r="E16" s="16" t="s">
        <v>137</v>
      </c>
      <c r="F16" s="16" t="s">
        <v>19</v>
      </c>
      <c r="G16" s="7" t="n">
        <v>15</v>
      </c>
      <c r="H16" s="6" t="n">
        <v>1435</v>
      </c>
      <c r="I16" s="6" t="n">
        <v>-21525</v>
      </c>
      <c r="J16" s="6" t="n">
        <v>0</v>
      </c>
      <c r="K16" s="6" t="n">
        <v>-12.59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43882</v>
      </c>
      <c r="B17" s="16" t="s">
        <v>106</v>
      </c>
      <c r="C17" s="16" t="s">
        <v>135</v>
      </c>
      <c r="D17" s="16" t="s">
        <v>98</v>
      </c>
      <c r="E17" s="16" t="s">
        <v>134</v>
      </c>
      <c r="F17" s="16" t="s">
        <v>19</v>
      </c>
      <c r="G17" s="7" t="n">
        <v>10</v>
      </c>
      <c r="H17" s="6" t="n">
        <v>102.68</v>
      </c>
      <c r="I17" s="6" t="n">
        <v>-10268</v>
      </c>
      <c r="J17" s="6" t="n">
        <v>-119.2</v>
      </c>
      <c r="K17" s="6" t="n">
        <v>-6.01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43882.668263889</v>
      </c>
      <c r="B18" s="16" t="s">
        <v>108</v>
      </c>
      <c r="C18" s="16" t="s">
        <v>138</v>
      </c>
      <c r="D18" s="16" t="s">
        <v>98</v>
      </c>
      <c r="E18" s="16" t="s">
        <v>17</v>
      </c>
      <c r="F18" s="16" t="s">
        <v>19</v>
      </c>
      <c r="G18" s="7" t="n">
        <v>18</v>
      </c>
      <c r="H18" s="6" t="n">
        <v>1113</v>
      </c>
      <c r="I18" s="6" t="n">
        <v>-20034</v>
      </c>
      <c r="J18" s="6" t="n">
        <v>0</v>
      </c>
      <c r="K18" s="6" t="n">
        <v>-10.57</v>
      </c>
      <c r="L18" s="6" t="n">
        <v>-1.15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43892</v>
      </c>
      <c r="B19" s="16" t="s">
        <v>103</v>
      </c>
      <c r="C19" s="16" t="s">
        <v>126</v>
      </c>
      <c r="D19" s="16" t="s">
        <v>98</v>
      </c>
      <c r="E19" s="16" t="s">
        <v>17</v>
      </c>
      <c r="F19" s="16" t="s">
        <v>19</v>
      </c>
      <c r="G19" s="7" t="n">
        <v>50</v>
      </c>
      <c r="H19" s="6" t="n">
        <v>225.3</v>
      </c>
      <c r="I19" s="6" t="n">
        <v>-11265</v>
      </c>
      <c r="J19" s="6" t="n">
        <v>0</v>
      </c>
      <c r="K19" s="6" t="n">
        <v>-5.94</v>
      </c>
      <c r="L19" s="6" t="n">
        <v>-0.65</v>
      </c>
      <c r="M19" s="6" t="s">
        <f>=I19+J19+K19+L19</f>
      </c>
      <c r="N19" s="16"/>
    </row>
    <row collapsed="false" customFormat="false" customHeight="false" hidden="false" ht="12.1" outlineLevel="0" r="20">
      <c r="A20" s="21" t="n">
        <v>43944</v>
      </c>
      <c r="B20" s="22" t="s">
        <v>139</v>
      </c>
      <c r="C20" s="22" t="s">
        <v>140</v>
      </c>
      <c r="D20" s="22" t="s">
        <v>139</v>
      </c>
      <c r="E20" s="22" t="s">
        <v>139</v>
      </c>
      <c r="F20" s="22" t="s">
        <v>19</v>
      </c>
      <c r="G20" s="23" t="n">
        <v>20</v>
      </c>
      <c r="H20" s="24" t="n">
        <v>200</v>
      </c>
      <c r="I20" s="24" t="n">
        <v>4000</v>
      </c>
      <c r="J20" s="24" t="n">
        <v>0</v>
      </c>
      <c r="K20" s="24" t="n">
        <v>0</v>
      </c>
      <c r="L20" s="24" t="n">
        <v>0</v>
      </c>
      <c r="M20" s="6" t="s">
        <f>=I20+J20+K20+L20</f>
      </c>
      <c r="N20" s="22"/>
    </row>
    <row collapsed="false" customFormat="false" customHeight="false" hidden="false" ht="12.1" outlineLevel="0" r="21">
      <c r="A21" s="21" t="n">
        <v>43944</v>
      </c>
      <c r="B21" s="22" t="s">
        <v>127</v>
      </c>
      <c r="C21" s="22" t="s">
        <v>141</v>
      </c>
      <c r="D21" s="22" t="s">
        <v>127</v>
      </c>
      <c r="E21" s="22" t="s">
        <v>127</v>
      </c>
      <c r="F21" s="22" t="s">
        <v>19</v>
      </c>
      <c r="G21" s="23" t="n">
        <v>20</v>
      </c>
      <c r="H21" s="24" t="n">
        <v>33.95</v>
      </c>
      <c r="I21" s="24" t="n">
        <v>679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1" t="n">
        <v>43947</v>
      </c>
      <c r="B22" s="22" t="s">
        <v>127</v>
      </c>
      <c r="C22" s="22" t="s">
        <v>142</v>
      </c>
      <c r="D22" s="22" t="s">
        <v>127</v>
      </c>
      <c r="E22" s="22" t="s">
        <v>127</v>
      </c>
      <c r="F22" s="22" t="s">
        <v>19</v>
      </c>
      <c r="G22" s="23" t="n">
        <v>20</v>
      </c>
      <c r="H22" s="24" t="n">
        <v>22.05</v>
      </c>
      <c r="I22" s="24" t="n">
        <v>441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2"/>
    </row>
    <row collapsed="false" customFormat="false" customHeight="false" hidden="false" ht="12.1" outlineLevel="0" r="23">
      <c r="A23" s="21" t="n">
        <v>43957</v>
      </c>
      <c r="B23" s="22" t="s">
        <v>127</v>
      </c>
      <c r="C23" s="22" t="s">
        <v>143</v>
      </c>
      <c r="D23" s="22" t="s">
        <v>127</v>
      </c>
      <c r="E23" s="22" t="s">
        <v>127</v>
      </c>
      <c r="F23" s="22" t="s">
        <v>19</v>
      </c>
      <c r="G23" s="23" t="n">
        <v>18</v>
      </c>
      <c r="H23" s="24" t="n">
        <v>18.1</v>
      </c>
      <c r="I23" s="24" t="n">
        <v>283.8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1" t="n">
        <v>43964</v>
      </c>
      <c r="B24" s="22" t="s">
        <v>127</v>
      </c>
      <c r="C24" s="22" t="s">
        <v>128</v>
      </c>
      <c r="D24" s="22" t="s">
        <v>127</v>
      </c>
      <c r="E24" s="22" t="s">
        <v>127</v>
      </c>
      <c r="F24" s="22" t="s">
        <v>19</v>
      </c>
      <c r="G24" s="23" t="n">
        <v>100</v>
      </c>
      <c r="H24" s="24" t="n">
        <v>7.93</v>
      </c>
      <c r="I24" s="24" t="n">
        <v>690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/>
    </row>
    <row collapsed="false" customFormat="false" customHeight="false" hidden="false" ht="12.1" outlineLevel="0" r="25">
      <c r="A25" s="21" t="n">
        <v>44020</v>
      </c>
      <c r="B25" s="22" t="s">
        <v>127</v>
      </c>
      <c r="C25" s="22" t="s">
        <v>144</v>
      </c>
      <c r="D25" s="22" t="s">
        <v>127</v>
      </c>
      <c r="E25" s="22" t="s">
        <v>127</v>
      </c>
      <c r="F25" s="22" t="s">
        <v>19</v>
      </c>
      <c r="G25" s="23" t="n">
        <v>28000</v>
      </c>
      <c r="H25" s="24" t="n">
        <v>0.0544</v>
      </c>
      <c r="I25" s="24" t="n">
        <v>1325.2</v>
      </c>
      <c r="J25" s="24" t="n">
        <v>0</v>
      </c>
      <c r="K25" s="24" t="n">
        <v>0</v>
      </c>
      <c r="L25" s="24" t="n">
        <v>0</v>
      </c>
      <c r="M25" s="6" t="s">
        <f>=I25+J25+K25+L25</f>
      </c>
      <c r="N25" s="22"/>
    </row>
    <row collapsed="false" customFormat="false" customHeight="false" hidden="false" ht="12.1" outlineLevel="0" r="26">
      <c r="A26" s="21" t="n">
        <v>44026</v>
      </c>
      <c r="B26" s="22" t="s">
        <v>127</v>
      </c>
      <c r="C26" s="22" t="s">
        <v>145</v>
      </c>
      <c r="D26" s="22" t="s">
        <v>127</v>
      </c>
      <c r="E26" s="22" t="s">
        <v>127</v>
      </c>
      <c r="F26" s="22" t="s">
        <v>19</v>
      </c>
      <c r="G26" s="23" t="n">
        <v>1000</v>
      </c>
      <c r="H26" s="24" t="n">
        <v>0.13</v>
      </c>
      <c r="I26" s="24" t="n">
        <v>113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1" t="n">
        <v>44026</v>
      </c>
      <c r="B27" s="22" t="s">
        <v>127</v>
      </c>
      <c r="C27" s="22" t="s">
        <v>146</v>
      </c>
      <c r="D27" s="22" t="s">
        <v>127</v>
      </c>
      <c r="E27" s="22" t="s">
        <v>127</v>
      </c>
      <c r="F27" s="22" t="s">
        <v>19</v>
      </c>
      <c r="G27" s="23" t="n">
        <v>90</v>
      </c>
      <c r="H27" s="24" t="n">
        <v>15.24</v>
      </c>
      <c r="I27" s="24" t="n">
        <v>1193.6</v>
      </c>
      <c r="J27" s="24" t="n">
        <v>0</v>
      </c>
      <c r="K27" s="24" t="n">
        <v>0</v>
      </c>
      <c r="L27" s="24" t="n">
        <v>0</v>
      </c>
      <c r="M27" s="6" t="s">
        <f>=I27+J27+K27+L27</f>
      </c>
      <c r="N27" s="22"/>
    </row>
    <row collapsed="false" customFormat="false" customHeight="false" hidden="false" ht="12.1" outlineLevel="0" r="28">
      <c r="A28" s="21" t="n">
        <v>44035</v>
      </c>
      <c r="B28" s="22" t="s">
        <v>127</v>
      </c>
      <c r="C28" s="22" t="s">
        <v>141</v>
      </c>
      <c r="D28" s="22" t="s">
        <v>127</v>
      </c>
      <c r="E28" s="22" t="s">
        <v>127</v>
      </c>
      <c r="F28" s="22" t="s">
        <v>19</v>
      </c>
      <c r="G28" s="23" t="n">
        <v>20</v>
      </c>
      <c r="H28" s="24" t="n">
        <v>29.92</v>
      </c>
      <c r="I28" s="24" t="n">
        <v>531.4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2"/>
    </row>
    <row collapsed="false" customFormat="false" customHeight="false" hidden="false" ht="12.1" outlineLevel="0" r="29">
      <c r="A29" s="21" t="n">
        <v>44039</v>
      </c>
      <c r="B29" s="22" t="s">
        <v>127</v>
      </c>
      <c r="C29" s="22" t="s">
        <v>142</v>
      </c>
      <c r="D29" s="22" t="s">
        <v>127</v>
      </c>
      <c r="E29" s="22" t="s">
        <v>127</v>
      </c>
      <c r="F29" s="22" t="s">
        <v>19</v>
      </c>
      <c r="G29" s="23" t="n">
        <v>20</v>
      </c>
      <c r="H29" s="24" t="n">
        <v>22.05</v>
      </c>
      <c r="I29" s="24" t="n">
        <v>441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1" t="n">
        <v>44105</v>
      </c>
      <c r="B30" s="22" t="s">
        <v>127</v>
      </c>
      <c r="C30" s="22" t="s">
        <v>129</v>
      </c>
      <c r="D30" s="22" t="s">
        <v>127</v>
      </c>
      <c r="E30" s="22" t="s">
        <v>127</v>
      </c>
      <c r="F30" s="22" t="s">
        <v>19</v>
      </c>
      <c r="G30" s="23" t="n">
        <v>70</v>
      </c>
      <c r="H30" s="24" t="n">
        <v>18.7</v>
      </c>
      <c r="I30" s="24" t="n">
        <v>1139</v>
      </c>
      <c r="J30" s="24" t="n">
        <v>0</v>
      </c>
      <c r="K30" s="24" t="n">
        <v>0</v>
      </c>
      <c r="L30" s="24" t="n">
        <v>0</v>
      </c>
      <c r="M30" s="6" t="s">
        <f>=I30+J30+K30+L30</f>
      </c>
      <c r="N30" s="22"/>
    </row>
    <row collapsed="false" customFormat="false" customHeight="false" hidden="false" ht="12.1" outlineLevel="0" r="31">
      <c r="A31" s="21" t="n">
        <v>44112</v>
      </c>
      <c r="B31" s="22" t="s">
        <v>127</v>
      </c>
      <c r="C31" s="22" t="s">
        <v>143</v>
      </c>
      <c r="D31" s="22" t="s">
        <v>127</v>
      </c>
      <c r="E31" s="22" t="s">
        <v>127</v>
      </c>
      <c r="F31" s="22" t="s">
        <v>19</v>
      </c>
      <c r="G31" s="23" t="n">
        <v>18</v>
      </c>
      <c r="H31" s="24" t="n">
        <v>11.82</v>
      </c>
      <c r="I31" s="24" t="n">
        <v>184.76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1" t="n">
        <v>44126</v>
      </c>
      <c r="B32" s="22" t="s">
        <v>127</v>
      </c>
      <c r="C32" s="22" t="s">
        <v>141</v>
      </c>
      <c r="D32" s="22" t="s">
        <v>127</v>
      </c>
      <c r="E32" s="22" t="s">
        <v>127</v>
      </c>
      <c r="F32" s="22" t="s">
        <v>19</v>
      </c>
      <c r="G32" s="23" t="n">
        <v>20</v>
      </c>
      <c r="H32" s="24" t="n">
        <v>29.92</v>
      </c>
      <c r="I32" s="24" t="n">
        <v>518.4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/>
    </row>
    <row collapsed="false" customFormat="false" customHeight="false" hidden="false" ht="12.1" outlineLevel="0" r="33">
      <c r="A33" s="21" t="n">
        <v>44131</v>
      </c>
      <c r="B33" s="22" t="s">
        <v>127</v>
      </c>
      <c r="C33" s="22" t="s">
        <v>142</v>
      </c>
      <c r="D33" s="22" t="s">
        <v>127</v>
      </c>
      <c r="E33" s="22" t="s">
        <v>127</v>
      </c>
      <c r="F33" s="22" t="s">
        <v>19</v>
      </c>
      <c r="G33" s="23" t="n">
        <v>20</v>
      </c>
      <c r="H33" s="24" t="n">
        <v>22.05</v>
      </c>
      <c r="I33" s="24" t="n">
        <v>441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2"/>
    </row>
    <row collapsed="false" customFormat="false" customHeight="false" hidden="false" ht="12.1" outlineLevel="0" r="34">
      <c r="A34" s="21" t="n">
        <v>44194.649305556</v>
      </c>
      <c r="B34" s="22" t="s">
        <v>123</v>
      </c>
      <c r="C34" s="22" t="s">
        <v>48</v>
      </c>
      <c r="D34" s="22" t="s">
        <v>123</v>
      </c>
      <c r="E34" s="22" t="s">
        <v>123</v>
      </c>
      <c r="F34" s="22" t="s">
        <v>19</v>
      </c>
      <c r="G34" s="23" t="n">
        <v>1</v>
      </c>
      <c r="H34" s="24" t="n">
        <v>400000</v>
      </c>
      <c r="I34" s="24" t="n">
        <v>400000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44202.754305556</v>
      </c>
      <c r="B35" s="16" t="s">
        <v>109</v>
      </c>
      <c r="C35" s="16" t="s">
        <v>147</v>
      </c>
      <c r="D35" s="16" t="s">
        <v>98</v>
      </c>
      <c r="E35" s="16" t="s">
        <v>17</v>
      </c>
      <c r="F35" s="16" t="s">
        <v>19</v>
      </c>
      <c r="G35" s="7" t="n">
        <v>1</v>
      </c>
      <c r="H35" s="6" t="n">
        <v>25020</v>
      </c>
      <c r="I35" s="6" t="n">
        <v>-25020</v>
      </c>
      <c r="J35" s="6" t="n">
        <v>0</v>
      </c>
      <c r="K35" s="6" t="n">
        <v>-14.26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44202.763888889</v>
      </c>
      <c r="B36" s="16" t="s">
        <v>110</v>
      </c>
      <c r="C36" s="16" t="s">
        <v>148</v>
      </c>
      <c r="D36" s="16" t="s">
        <v>98</v>
      </c>
      <c r="E36" s="16" t="s">
        <v>17</v>
      </c>
      <c r="F36" s="16" t="s">
        <v>19</v>
      </c>
      <c r="G36" s="7" t="n">
        <v>3000</v>
      </c>
      <c r="H36" s="6" t="n">
        <v>5.415</v>
      </c>
      <c r="I36" s="6" t="n">
        <v>-16245</v>
      </c>
      <c r="J36" s="6" t="n">
        <v>0</v>
      </c>
      <c r="K36" s="6" t="n">
        <v>-9.26</v>
      </c>
      <c r="L36" s="6" t="n">
        <v>0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44202.765625</v>
      </c>
      <c r="B37" s="16" t="s">
        <v>111</v>
      </c>
      <c r="C37" s="16" t="s">
        <v>149</v>
      </c>
      <c r="D37" s="16" t="s">
        <v>98</v>
      </c>
      <c r="E37" s="16" t="s">
        <v>17</v>
      </c>
      <c r="F37" s="16" t="s">
        <v>19</v>
      </c>
      <c r="G37" s="7" t="n">
        <v>1</v>
      </c>
      <c r="H37" s="6" t="n">
        <v>15722.5</v>
      </c>
      <c r="I37" s="6" t="n">
        <v>-15722.5</v>
      </c>
      <c r="J37" s="6" t="n">
        <v>0</v>
      </c>
      <c r="K37" s="6" t="n">
        <v>-8.96</v>
      </c>
      <c r="L37" s="6" t="n">
        <v>0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44207.715173611</v>
      </c>
      <c r="B38" s="16" t="s">
        <v>106</v>
      </c>
      <c r="C38" s="16" t="s">
        <v>135</v>
      </c>
      <c r="D38" s="16" t="s">
        <v>98</v>
      </c>
      <c r="E38" s="16" t="s">
        <v>134</v>
      </c>
      <c r="F38" s="16" t="s">
        <v>19</v>
      </c>
      <c r="G38" s="7" t="n">
        <v>10</v>
      </c>
      <c r="H38" s="6" t="n">
        <v>104.5</v>
      </c>
      <c r="I38" s="6" t="n">
        <v>-8360</v>
      </c>
      <c r="J38" s="6" t="n">
        <v>-269.6</v>
      </c>
      <c r="K38" s="6" t="n">
        <v>-4.77</v>
      </c>
      <c r="L38" s="6" t="n">
        <v>0</v>
      </c>
      <c r="M38" s="6" t="s">
        <f>=I38+J38+K38+L38</f>
      </c>
      <c r="N38" s="16"/>
    </row>
    <row collapsed="false" customFormat="false" customHeight="false" hidden="false" ht="12.1" outlineLevel="0" r="39">
      <c r="A39" s="21" t="n">
        <v>44217</v>
      </c>
      <c r="B39" s="22" t="s">
        <v>127</v>
      </c>
      <c r="C39" s="22" t="s">
        <v>141</v>
      </c>
      <c r="D39" s="22" t="s">
        <v>127</v>
      </c>
      <c r="E39" s="22" t="s">
        <v>127</v>
      </c>
      <c r="F39" s="22" t="s">
        <v>19</v>
      </c>
      <c r="G39" s="23" t="n">
        <v>30</v>
      </c>
      <c r="H39" s="24" t="n">
        <v>29.92</v>
      </c>
      <c r="I39" s="24" t="n">
        <v>780.6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</row>
    <row collapsed="false" customFormat="false" customHeight="false" hidden="false" ht="12.1" outlineLevel="0" r="40">
      <c r="A40" s="21" t="n">
        <v>44223</v>
      </c>
      <c r="B40" s="22" t="s">
        <v>127</v>
      </c>
      <c r="C40" s="22" t="s">
        <v>142</v>
      </c>
      <c r="D40" s="22" t="s">
        <v>127</v>
      </c>
      <c r="E40" s="22" t="s">
        <v>127</v>
      </c>
      <c r="F40" s="22" t="s">
        <v>19</v>
      </c>
      <c r="G40" s="23" t="n">
        <v>20</v>
      </c>
      <c r="H40" s="24" t="n">
        <v>17.01</v>
      </c>
      <c r="I40" s="24" t="n">
        <v>296.2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2"/>
    </row>
    <row collapsed="false" customFormat="false" customHeight="false" hidden="false" ht="12.1" outlineLevel="0" r="41">
      <c r="A41" s="20" t="n">
        <v>44278.599675926</v>
      </c>
      <c r="B41" s="16" t="s">
        <v>112</v>
      </c>
      <c r="C41" s="16" t="s">
        <v>150</v>
      </c>
      <c r="D41" s="16" t="s">
        <v>98</v>
      </c>
      <c r="E41" s="16" t="s">
        <v>134</v>
      </c>
      <c r="F41" s="16" t="s">
        <v>19</v>
      </c>
      <c r="G41" s="7" t="n">
        <v>10</v>
      </c>
      <c r="H41" s="6" t="n">
        <v>100.69</v>
      </c>
      <c r="I41" s="6" t="n">
        <v>-10069</v>
      </c>
      <c r="J41" s="6" t="n">
        <v>-20.1</v>
      </c>
      <c r="K41" s="6" t="n">
        <v>-5.74</v>
      </c>
      <c r="L41" s="6" t="n">
        <v>0</v>
      </c>
      <c r="M41" s="6" t="s">
        <f>=I41+J41+K41+L41</f>
      </c>
      <c r="N41" s="16"/>
    </row>
    <row collapsed="false" customFormat="false" customHeight="false" hidden="false" ht="12.1" outlineLevel="0" r="42">
      <c r="A42" s="20" t="n">
        <v>44278.599675926</v>
      </c>
      <c r="B42" s="16" t="s">
        <v>112</v>
      </c>
      <c r="C42" s="16" t="s">
        <v>150</v>
      </c>
      <c r="D42" s="16" t="s">
        <v>98</v>
      </c>
      <c r="E42" s="16" t="s">
        <v>134</v>
      </c>
      <c r="F42" s="16" t="s">
        <v>19</v>
      </c>
      <c r="G42" s="7" t="n">
        <v>10</v>
      </c>
      <c r="H42" s="6" t="n">
        <v>100.69</v>
      </c>
      <c r="I42" s="6" t="n">
        <v>-10069</v>
      </c>
      <c r="J42" s="6" t="n">
        <v>-20.1</v>
      </c>
      <c r="K42" s="6" t="n">
        <v>-5.74</v>
      </c>
      <c r="L42" s="6" t="n">
        <v>0</v>
      </c>
      <c r="M42" s="6" t="s">
        <f>=I42+J42+K42+L42</f>
      </c>
      <c r="N42" s="16"/>
    </row>
    <row collapsed="false" customFormat="false" customHeight="false" hidden="false" ht="12.1" outlineLevel="0" r="43">
      <c r="A43" s="25" t="n">
        <v>44278.602094907</v>
      </c>
      <c r="B43" s="26" t="s">
        <v>105</v>
      </c>
      <c r="C43" s="26" t="s">
        <v>133</v>
      </c>
      <c r="D43" s="26" t="s">
        <v>113</v>
      </c>
      <c r="E43" s="26" t="s">
        <v>134</v>
      </c>
      <c r="F43" s="26" t="s">
        <v>19</v>
      </c>
      <c r="G43" s="27" t="n">
        <v>-1</v>
      </c>
      <c r="H43" s="28" t="n">
        <v>100</v>
      </c>
      <c r="I43" s="28" t="n">
        <v>1000</v>
      </c>
      <c r="J43" s="28" t="n">
        <v>10.36</v>
      </c>
      <c r="K43" s="28" t="n">
        <v>-0.57</v>
      </c>
      <c r="L43" s="28" t="n">
        <v>0</v>
      </c>
      <c r="M43" s="6" t="s">
        <f>=I43+J43+K43+L43</f>
      </c>
      <c r="N43" s="26"/>
    </row>
    <row collapsed="false" customFormat="false" customHeight="false" hidden="false" ht="12.1" outlineLevel="0" r="44">
      <c r="A44" s="25" t="n">
        <v>44278.602094907</v>
      </c>
      <c r="B44" s="26" t="s">
        <v>105</v>
      </c>
      <c r="C44" s="26" t="s">
        <v>133</v>
      </c>
      <c r="D44" s="26" t="s">
        <v>113</v>
      </c>
      <c r="E44" s="26" t="s">
        <v>134</v>
      </c>
      <c r="F44" s="26" t="s">
        <v>19</v>
      </c>
      <c r="G44" s="27" t="n">
        <v>-2</v>
      </c>
      <c r="H44" s="28" t="n">
        <v>99.98</v>
      </c>
      <c r="I44" s="28" t="n">
        <v>1999.6</v>
      </c>
      <c r="J44" s="28" t="n">
        <v>20.72</v>
      </c>
      <c r="K44" s="28" t="n">
        <v>-1.14</v>
      </c>
      <c r="L44" s="28" t="n">
        <v>0</v>
      </c>
      <c r="M44" s="6" t="s">
        <f>=I44+J44+K44+L44</f>
      </c>
      <c r="N44" s="26"/>
    </row>
    <row collapsed="false" customFormat="false" customHeight="false" hidden="false" ht="12.1" outlineLevel="0" r="45">
      <c r="A45" s="25" t="n">
        <v>44278.602094907</v>
      </c>
      <c r="B45" s="26" t="s">
        <v>105</v>
      </c>
      <c r="C45" s="26" t="s">
        <v>133</v>
      </c>
      <c r="D45" s="26" t="s">
        <v>113</v>
      </c>
      <c r="E45" s="26" t="s">
        <v>134</v>
      </c>
      <c r="F45" s="26" t="s">
        <v>19</v>
      </c>
      <c r="G45" s="27" t="n">
        <v>-1</v>
      </c>
      <c r="H45" s="28" t="n">
        <v>99.76</v>
      </c>
      <c r="I45" s="28" t="n">
        <v>997.6</v>
      </c>
      <c r="J45" s="28" t="n">
        <v>10.36</v>
      </c>
      <c r="K45" s="28" t="n">
        <v>-0.57</v>
      </c>
      <c r="L45" s="28" t="n">
        <v>0</v>
      </c>
      <c r="M45" s="6" t="s">
        <f>=I45+J45+K45+L45</f>
      </c>
      <c r="N45" s="26"/>
    </row>
    <row collapsed="false" customFormat="false" customHeight="false" hidden="false" ht="12.1" outlineLevel="0" r="46">
      <c r="A46" s="25" t="n">
        <v>44278.602094907</v>
      </c>
      <c r="B46" s="26" t="s">
        <v>105</v>
      </c>
      <c r="C46" s="26" t="s">
        <v>133</v>
      </c>
      <c r="D46" s="26" t="s">
        <v>113</v>
      </c>
      <c r="E46" s="26" t="s">
        <v>134</v>
      </c>
      <c r="F46" s="26" t="s">
        <v>19</v>
      </c>
      <c r="G46" s="27" t="n">
        <v>-1</v>
      </c>
      <c r="H46" s="28" t="n">
        <v>99.76</v>
      </c>
      <c r="I46" s="28" t="n">
        <v>997.6</v>
      </c>
      <c r="J46" s="28" t="n">
        <v>10.36</v>
      </c>
      <c r="K46" s="28" t="n">
        <v>-0.57</v>
      </c>
      <c r="L46" s="28" t="n">
        <v>0</v>
      </c>
      <c r="M46" s="6" t="s">
        <f>=I46+J46+K46+L46</f>
      </c>
      <c r="N46" s="26"/>
    </row>
    <row collapsed="false" customFormat="false" customHeight="false" hidden="false" ht="12.1" outlineLevel="0" r="47">
      <c r="A47" s="25" t="n">
        <v>44278.602094907</v>
      </c>
      <c r="B47" s="26" t="s">
        <v>105</v>
      </c>
      <c r="C47" s="26" t="s">
        <v>133</v>
      </c>
      <c r="D47" s="26" t="s">
        <v>113</v>
      </c>
      <c r="E47" s="26" t="s">
        <v>134</v>
      </c>
      <c r="F47" s="26" t="s">
        <v>19</v>
      </c>
      <c r="G47" s="27" t="n">
        <v>-2</v>
      </c>
      <c r="H47" s="28" t="n">
        <v>99.76</v>
      </c>
      <c r="I47" s="28" t="n">
        <v>1995.2</v>
      </c>
      <c r="J47" s="28" t="n">
        <v>20.72</v>
      </c>
      <c r="K47" s="28" t="n">
        <v>-1.14</v>
      </c>
      <c r="L47" s="28" t="n">
        <v>0</v>
      </c>
      <c r="M47" s="6" t="s">
        <f>=I47+J47+K47+L47</f>
      </c>
      <c r="N47" s="26"/>
    </row>
    <row collapsed="false" customFormat="false" customHeight="false" hidden="false" ht="12.1" outlineLevel="0" r="48">
      <c r="A48" s="25" t="n">
        <v>44278.602094907</v>
      </c>
      <c r="B48" s="26" t="s">
        <v>105</v>
      </c>
      <c r="C48" s="26" t="s">
        <v>133</v>
      </c>
      <c r="D48" s="26" t="s">
        <v>113</v>
      </c>
      <c r="E48" s="26" t="s">
        <v>134</v>
      </c>
      <c r="F48" s="26" t="s">
        <v>19</v>
      </c>
      <c r="G48" s="27" t="n">
        <v>-13</v>
      </c>
      <c r="H48" s="28" t="n">
        <v>99.75</v>
      </c>
      <c r="I48" s="28" t="n">
        <v>12967.5</v>
      </c>
      <c r="J48" s="28" t="n">
        <v>134.68</v>
      </c>
      <c r="K48" s="28" t="n">
        <v>-7.39</v>
      </c>
      <c r="L48" s="28" t="n">
        <v>0</v>
      </c>
      <c r="M48" s="6" t="s">
        <f>=I48+J48+K48+L48</f>
      </c>
      <c r="N48" s="26"/>
    </row>
    <row collapsed="false" customFormat="false" customHeight="false" hidden="false" ht="12.1" outlineLevel="0" r="49">
      <c r="A49" s="20" t="n">
        <v>44278.605833333</v>
      </c>
      <c r="B49" s="16" t="s">
        <v>112</v>
      </c>
      <c r="C49" s="16" t="s">
        <v>150</v>
      </c>
      <c r="D49" s="16" t="s">
        <v>98</v>
      </c>
      <c r="E49" s="16" t="s">
        <v>134</v>
      </c>
      <c r="F49" s="16" t="s">
        <v>19</v>
      </c>
      <c r="G49" s="7" t="n">
        <v>20</v>
      </c>
      <c r="H49" s="6" t="n">
        <v>100.7</v>
      </c>
      <c r="I49" s="6" t="n">
        <v>-20140</v>
      </c>
      <c r="J49" s="6" t="n">
        <v>-40.2</v>
      </c>
      <c r="K49" s="6" t="n">
        <v>-11.48</v>
      </c>
      <c r="L49" s="6" t="n">
        <v>0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44278.609664352</v>
      </c>
      <c r="B50" s="16" t="s">
        <v>112</v>
      </c>
      <c r="C50" s="16" t="s">
        <v>150</v>
      </c>
      <c r="D50" s="16" t="s">
        <v>98</v>
      </c>
      <c r="E50" s="16" t="s">
        <v>134</v>
      </c>
      <c r="F50" s="16" t="s">
        <v>19</v>
      </c>
      <c r="G50" s="7" t="n">
        <v>12</v>
      </c>
      <c r="H50" s="6" t="n">
        <v>100.7</v>
      </c>
      <c r="I50" s="6" t="n">
        <v>-12084</v>
      </c>
      <c r="J50" s="6" t="n">
        <v>-24.12</v>
      </c>
      <c r="K50" s="6" t="n">
        <v>-6.89</v>
      </c>
      <c r="L50" s="6" t="n">
        <v>0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44278.609664352</v>
      </c>
      <c r="B51" s="16" t="s">
        <v>112</v>
      </c>
      <c r="C51" s="16" t="s">
        <v>150</v>
      </c>
      <c r="D51" s="16" t="s">
        <v>98</v>
      </c>
      <c r="E51" s="16" t="s">
        <v>134</v>
      </c>
      <c r="F51" s="16" t="s">
        <v>19</v>
      </c>
      <c r="G51" s="7" t="n">
        <v>25</v>
      </c>
      <c r="H51" s="6" t="n">
        <v>100.7</v>
      </c>
      <c r="I51" s="6" t="n">
        <v>-25175</v>
      </c>
      <c r="J51" s="6" t="n">
        <v>-50.25</v>
      </c>
      <c r="K51" s="6" t="n">
        <v>-14.34</v>
      </c>
      <c r="L51" s="6" t="n">
        <v>0</v>
      </c>
      <c r="M51" s="6" t="s">
        <f>=I51+J51+K51+L51</f>
      </c>
      <c r="N51" s="16"/>
    </row>
    <row collapsed="false" customFormat="false" customHeight="false" hidden="false" ht="12.1" outlineLevel="0" r="52">
      <c r="A52" s="20" t="n">
        <v>44278.609664352</v>
      </c>
      <c r="B52" s="16" t="s">
        <v>112</v>
      </c>
      <c r="C52" s="16" t="s">
        <v>150</v>
      </c>
      <c r="D52" s="16" t="s">
        <v>98</v>
      </c>
      <c r="E52" s="16" t="s">
        <v>134</v>
      </c>
      <c r="F52" s="16" t="s">
        <v>19</v>
      </c>
      <c r="G52" s="7" t="n">
        <v>3</v>
      </c>
      <c r="H52" s="6" t="n">
        <v>100.7</v>
      </c>
      <c r="I52" s="6" t="n">
        <v>-3021</v>
      </c>
      <c r="J52" s="6" t="n">
        <v>-6.03</v>
      </c>
      <c r="K52" s="6" t="n">
        <v>-1.72</v>
      </c>
      <c r="L52" s="6" t="n">
        <v>0</v>
      </c>
      <c r="M52" s="6" t="s">
        <f>=I52+J52+K52+L52</f>
      </c>
      <c r="N52" s="16"/>
    </row>
    <row collapsed="false" customFormat="false" customHeight="false" hidden="false" ht="12.1" outlineLevel="0" r="53">
      <c r="A53" s="20" t="n">
        <v>44279.730983796</v>
      </c>
      <c r="B53" s="16" t="s">
        <v>112</v>
      </c>
      <c r="C53" s="16" t="s">
        <v>150</v>
      </c>
      <c r="D53" s="16" t="s">
        <v>98</v>
      </c>
      <c r="E53" s="16" t="s">
        <v>134</v>
      </c>
      <c r="F53" s="16" t="s">
        <v>19</v>
      </c>
      <c r="G53" s="7" t="n">
        <v>20</v>
      </c>
      <c r="H53" s="6" t="n">
        <v>100.77</v>
      </c>
      <c r="I53" s="6" t="n">
        <v>-20154</v>
      </c>
      <c r="J53" s="6" t="n">
        <v>-46</v>
      </c>
      <c r="K53" s="6" t="n">
        <v>-11.49</v>
      </c>
      <c r="L53" s="6" t="n">
        <v>0</v>
      </c>
      <c r="M53" s="6" t="s">
        <f>=I53+J53+K53+L53</f>
      </c>
      <c r="N53" s="16"/>
    </row>
    <row collapsed="false" customFormat="false" customHeight="false" hidden="false" ht="12.1" outlineLevel="0" r="54">
      <c r="A54" s="21" t="n">
        <v>44308</v>
      </c>
      <c r="B54" s="22" t="s">
        <v>139</v>
      </c>
      <c r="C54" s="22" t="s">
        <v>140</v>
      </c>
      <c r="D54" s="22" t="s">
        <v>139</v>
      </c>
      <c r="E54" s="22" t="s">
        <v>139</v>
      </c>
      <c r="F54" s="22" t="s">
        <v>19</v>
      </c>
      <c r="G54" s="23" t="n">
        <v>30</v>
      </c>
      <c r="H54" s="24" t="n">
        <v>300</v>
      </c>
      <c r="I54" s="24" t="n">
        <v>9000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2"/>
    </row>
    <row collapsed="false" customFormat="false" customHeight="false" hidden="false" ht="12.1" outlineLevel="0" r="55">
      <c r="A55" s="21" t="n">
        <v>44312.34375</v>
      </c>
      <c r="B55" s="22" t="s">
        <v>127</v>
      </c>
      <c r="C55" s="22" t="s">
        <v>141</v>
      </c>
      <c r="D55" s="22" t="s">
        <v>127</v>
      </c>
      <c r="E55" s="22" t="s">
        <v>127</v>
      </c>
      <c r="F55" s="22" t="s">
        <v>19</v>
      </c>
      <c r="G55" s="23" t="n">
        <v>30</v>
      </c>
      <c r="H55" s="24" t="n">
        <v>29.92</v>
      </c>
      <c r="I55" s="24" t="n">
        <v>897.6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 t="s">
        <v>151</v>
      </c>
    </row>
    <row collapsed="false" customFormat="false" customHeight="false" hidden="false" ht="12.1" outlineLevel="0" r="56">
      <c r="A56" s="20" t="n">
        <v>44385.762337963</v>
      </c>
      <c r="B56" s="16" t="s">
        <v>103</v>
      </c>
      <c r="C56" s="16" t="s">
        <v>126</v>
      </c>
      <c r="D56" s="16" t="s">
        <v>98</v>
      </c>
      <c r="E56" s="16" t="s">
        <v>17</v>
      </c>
      <c r="F56" s="16" t="s">
        <v>19</v>
      </c>
      <c r="G56" s="7" t="n">
        <v>70</v>
      </c>
      <c r="H56" s="6" t="n">
        <v>302.65</v>
      </c>
      <c r="I56" s="6" t="n">
        <v>-21185.5</v>
      </c>
      <c r="J56" s="6" t="n">
        <v>0</v>
      </c>
      <c r="K56" s="6" t="n">
        <v>-11.95</v>
      </c>
      <c r="L56" s="6" t="n">
        <v>0</v>
      </c>
      <c r="M56" s="6" t="s">
        <f>=I56+J56+K56+L56</f>
      </c>
      <c r="N56" s="16"/>
    </row>
    <row collapsed="false" customFormat="false" customHeight="false" hidden="false" ht="12.1" outlineLevel="0" r="57">
      <c r="A57" s="25" t="n">
        <v>44385.765289352</v>
      </c>
      <c r="B57" s="26" t="s">
        <v>108</v>
      </c>
      <c r="C57" s="26" t="s">
        <v>138</v>
      </c>
      <c r="D57" s="26" t="s">
        <v>113</v>
      </c>
      <c r="E57" s="26" t="s">
        <v>17</v>
      </c>
      <c r="F57" s="26" t="s">
        <v>19</v>
      </c>
      <c r="G57" s="27" t="n">
        <v>-18</v>
      </c>
      <c r="H57" s="28" t="n">
        <v>1634</v>
      </c>
      <c r="I57" s="28" t="n">
        <v>29412</v>
      </c>
      <c r="J57" s="28" t="n">
        <v>0</v>
      </c>
      <c r="K57" s="28" t="n">
        <v>-16.59</v>
      </c>
      <c r="L57" s="28" t="n">
        <v>0</v>
      </c>
      <c r="M57" s="6" t="s">
        <f>=I57+J57+K57+L57</f>
      </c>
      <c r="N57" s="26"/>
    </row>
    <row collapsed="false" customFormat="false" customHeight="false" hidden="false" ht="12.1" outlineLevel="0" r="58">
      <c r="A58" s="25" t="n">
        <v>44385.768078704</v>
      </c>
      <c r="B58" s="26" t="s">
        <v>109</v>
      </c>
      <c r="C58" s="26" t="s">
        <v>147</v>
      </c>
      <c r="D58" s="26" t="s">
        <v>113</v>
      </c>
      <c r="E58" s="26" t="s">
        <v>17</v>
      </c>
      <c r="F58" s="26" t="s">
        <v>19</v>
      </c>
      <c r="G58" s="27" t="n">
        <v>-1</v>
      </c>
      <c r="H58" s="28" t="n">
        <v>24466</v>
      </c>
      <c r="I58" s="28" t="n">
        <v>24466</v>
      </c>
      <c r="J58" s="28" t="n">
        <v>0</v>
      </c>
      <c r="K58" s="28" t="n">
        <v>-13.8</v>
      </c>
      <c r="L58" s="28" t="n">
        <v>0</v>
      </c>
      <c r="M58" s="6" t="s">
        <f>=I58+J58+K58+L58</f>
      </c>
      <c r="N58" s="26"/>
    </row>
    <row collapsed="false" customFormat="false" customHeight="false" hidden="false" ht="12.1" outlineLevel="0" r="59">
      <c r="A59" s="25" t="n">
        <v>44385.771550926</v>
      </c>
      <c r="B59" s="26" t="s">
        <v>103</v>
      </c>
      <c r="C59" s="26" t="s">
        <v>126</v>
      </c>
      <c r="D59" s="26" t="s">
        <v>113</v>
      </c>
      <c r="E59" s="26" t="s">
        <v>17</v>
      </c>
      <c r="F59" s="26" t="s">
        <v>19</v>
      </c>
      <c r="G59" s="27" t="n">
        <v>-70</v>
      </c>
      <c r="H59" s="28" t="n">
        <v>302.8</v>
      </c>
      <c r="I59" s="28" t="n">
        <v>21196</v>
      </c>
      <c r="J59" s="28" t="n">
        <v>0</v>
      </c>
      <c r="K59" s="28" t="n">
        <v>-11.95</v>
      </c>
      <c r="L59" s="28" t="n">
        <v>0</v>
      </c>
      <c r="M59" s="6" t="s">
        <f>=I59+J59+K59+L59</f>
      </c>
      <c r="N59" s="26"/>
    </row>
    <row collapsed="false" customFormat="false" customHeight="false" hidden="false" ht="12.1" outlineLevel="0" r="60">
      <c r="A60" s="25" t="n">
        <v>44385.77525463</v>
      </c>
      <c r="B60" s="26" t="s">
        <v>110</v>
      </c>
      <c r="C60" s="26" t="s">
        <v>148</v>
      </c>
      <c r="D60" s="26" t="s">
        <v>113</v>
      </c>
      <c r="E60" s="26" t="s">
        <v>17</v>
      </c>
      <c r="F60" s="26" t="s">
        <v>19</v>
      </c>
      <c r="G60" s="27" t="n">
        <v>-3000</v>
      </c>
      <c r="H60" s="28" t="n">
        <v>4.678</v>
      </c>
      <c r="I60" s="28" t="n">
        <v>14034</v>
      </c>
      <c r="J60" s="28" t="n">
        <v>0</v>
      </c>
      <c r="K60" s="28" t="n">
        <v>-7.91</v>
      </c>
      <c r="L60" s="28" t="n">
        <v>0</v>
      </c>
      <c r="M60" s="6" t="s">
        <f>=I60+J60+K60+L60</f>
      </c>
      <c r="N60" s="26"/>
    </row>
    <row collapsed="false" customFormat="false" customHeight="false" hidden="false" ht="12.1" outlineLevel="0" r="61">
      <c r="A61" s="25" t="n">
        <v>44385.776342593</v>
      </c>
      <c r="B61" s="26" t="s">
        <v>103</v>
      </c>
      <c r="C61" s="26" t="s">
        <v>126</v>
      </c>
      <c r="D61" s="26" t="s">
        <v>113</v>
      </c>
      <c r="E61" s="26" t="s">
        <v>17</v>
      </c>
      <c r="F61" s="26" t="s">
        <v>19</v>
      </c>
      <c r="G61" s="27" t="n">
        <v>-70</v>
      </c>
      <c r="H61" s="28" t="n">
        <v>302.84</v>
      </c>
      <c r="I61" s="28" t="n">
        <v>21198.8</v>
      </c>
      <c r="J61" s="28" t="n">
        <v>0</v>
      </c>
      <c r="K61" s="28" t="n">
        <v>-11.96</v>
      </c>
      <c r="L61" s="28" t="n">
        <v>0</v>
      </c>
      <c r="M61" s="6" t="s">
        <f>=I61+J61+K61+L61</f>
      </c>
      <c r="N61" s="26"/>
    </row>
    <row collapsed="false" customFormat="false" customHeight="false" hidden="false" ht="12.1" outlineLevel="0" r="62">
      <c r="A62" s="25" t="n">
        <v>44385.777141204</v>
      </c>
      <c r="B62" s="26" t="s">
        <v>101</v>
      </c>
      <c r="C62" s="26" t="s">
        <v>124</v>
      </c>
      <c r="D62" s="26" t="s">
        <v>113</v>
      </c>
      <c r="E62" s="26" t="s">
        <v>17</v>
      </c>
      <c r="F62" s="26" t="s">
        <v>19</v>
      </c>
      <c r="G62" s="27" t="n">
        <v>-100</v>
      </c>
      <c r="H62" s="28" t="n">
        <v>172.57</v>
      </c>
      <c r="I62" s="28" t="n">
        <v>17257</v>
      </c>
      <c r="J62" s="28" t="n">
        <v>0</v>
      </c>
      <c r="K62" s="28" t="n">
        <v>-9.73</v>
      </c>
      <c r="L62" s="28" t="n">
        <v>0</v>
      </c>
      <c r="M62" s="6" t="s">
        <f>=I62+J62+K62+L62</f>
      </c>
      <c r="N62" s="26"/>
    </row>
    <row collapsed="false" customFormat="false" customHeight="false" hidden="false" ht="12.1" outlineLevel="0" r="63">
      <c r="A63" s="25" t="n">
        <v>44385.777291667</v>
      </c>
      <c r="B63" s="26" t="s">
        <v>104</v>
      </c>
      <c r="C63" s="26" t="s">
        <v>131</v>
      </c>
      <c r="D63" s="26" t="s">
        <v>113</v>
      </c>
      <c r="E63" s="26" t="s">
        <v>17</v>
      </c>
      <c r="F63" s="26" t="s">
        <v>19</v>
      </c>
      <c r="G63" s="27" t="n">
        <v>-1000</v>
      </c>
      <c r="H63" s="28" t="n">
        <v>0.727</v>
      </c>
      <c r="I63" s="28" t="n">
        <v>727</v>
      </c>
      <c r="J63" s="28" t="n">
        <v>0</v>
      </c>
      <c r="K63" s="28" t="n">
        <v>-0.41</v>
      </c>
      <c r="L63" s="28" t="n">
        <v>0</v>
      </c>
      <c r="M63" s="6" t="s">
        <f>=I63+J63+K63+L63</f>
      </c>
      <c r="N63" s="26"/>
    </row>
    <row collapsed="false" customFormat="false" customHeight="false" hidden="false" ht="12.1" outlineLevel="0" r="64">
      <c r="A64" s="25" t="n">
        <v>44385.777708333</v>
      </c>
      <c r="B64" s="26" t="s">
        <v>104</v>
      </c>
      <c r="C64" s="26" t="s">
        <v>131</v>
      </c>
      <c r="D64" s="26" t="s">
        <v>113</v>
      </c>
      <c r="E64" s="26" t="s">
        <v>17</v>
      </c>
      <c r="F64" s="26" t="s">
        <v>19</v>
      </c>
      <c r="G64" s="27" t="n">
        <v>-2000</v>
      </c>
      <c r="H64" s="28" t="n">
        <v>0.727</v>
      </c>
      <c r="I64" s="28" t="n">
        <v>1454</v>
      </c>
      <c r="J64" s="28" t="n">
        <v>0</v>
      </c>
      <c r="K64" s="28" t="n">
        <v>-0.82</v>
      </c>
      <c r="L64" s="28" t="n">
        <v>0</v>
      </c>
      <c r="M64" s="6" t="s">
        <f>=I64+J64+K64+L64</f>
      </c>
      <c r="N64" s="26"/>
    </row>
    <row collapsed="false" customFormat="false" customHeight="false" hidden="false" ht="12.1" outlineLevel="0" r="65">
      <c r="A65" s="25" t="n">
        <v>44391.634537037</v>
      </c>
      <c r="B65" s="26" t="s">
        <v>111</v>
      </c>
      <c r="C65" s="26" t="s">
        <v>149</v>
      </c>
      <c r="D65" s="26" t="s">
        <v>113</v>
      </c>
      <c r="E65" s="26" t="s">
        <v>17</v>
      </c>
      <c r="F65" s="26" t="s">
        <v>19</v>
      </c>
      <c r="G65" s="27" t="n">
        <v>-1</v>
      </c>
      <c r="H65" s="28" t="n">
        <v>14359</v>
      </c>
      <c r="I65" s="28" t="n">
        <v>14359</v>
      </c>
      <c r="J65" s="28" t="n">
        <v>0</v>
      </c>
      <c r="K65" s="28" t="n">
        <v>-8.1</v>
      </c>
      <c r="L65" s="28" t="n">
        <v>0</v>
      </c>
      <c r="M65" s="6" t="s">
        <f>=I65+J65+K65+L65</f>
      </c>
      <c r="N65" s="26"/>
    </row>
    <row collapsed="false" customFormat="false" customHeight="false" hidden="false" ht="12.1" outlineLevel="0" r="66">
      <c r="A66" s="25" t="n">
        <v>44391.635891204</v>
      </c>
      <c r="B66" s="26" t="s">
        <v>107</v>
      </c>
      <c r="C66" s="26" t="s">
        <v>152</v>
      </c>
      <c r="D66" s="26" t="s">
        <v>113</v>
      </c>
      <c r="E66" s="26" t="s">
        <v>137</v>
      </c>
      <c r="F66" s="26" t="s">
        <v>19</v>
      </c>
      <c r="G66" s="27" t="n">
        <v>-1500</v>
      </c>
      <c r="H66" s="28" t="n">
        <v>19.39</v>
      </c>
      <c r="I66" s="28" t="n">
        <v>29085</v>
      </c>
      <c r="J66" s="28" t="n">
        <v>0</v>
      </c>
      <c r="K66" s="28" t="n">
        <v>-16.4</v>
      </c>
      <c r="L66" s="28" t="n">
        <v>0</v>
      </c>
      <c r="M66" s="6" t="s">
        <f>=I66+J66+K66+L66</f>
      </c>
      <c r="N66" s="26"/>
    </row>
    <row collapsed="false" customFormat="false" customHeight="false" hidden="false" ht="12.1" outlineLevel="0" r="67">
      <c r="A67" s="25" t="n">
        <v>44391.637777778</v>
      </c>
      <c r="B67" s="26" t="s">
        <v>104</v>
      </c>
      <c r="C67" s="26" t="s">
        <v>131</v>
      </c>
      <c r="D67" s="26" t="s">
        <v>113</v>
      </c>
      <c r="E67" s="26" t="s">
        <v>17</v>
      </c>
      <c r="F67" s="26" t="s">
        <v>19</v>
      </c>
      <c r="G67" s="27" t="n">
        <v>-8000</v>
      </c>
      <c r="H67" s="28" t="n">
        <v>0.7173</v>
      </c>
      <c r="I67" s="28" t="n">
        <v>5738.4</v>
      </c>
      <c r="J67" s="28" t="n">
        <v>0</v>
      </c>
      <c r="K67" s="28" t="n">
        <v>-3.24</v>
      </c>
      <c r="L67" s="28" t="n">
        <v>0</v>
      </c>
      <c r="M67" s="6" t="s">
        <f>=I67+J67+K67+L67</f>
      </c>
      <c r="N67" s="26"/>
    </row>
    <row collapsed="false" customFormat="false" customHeight="false" hidden="false" ht="12.1" outlineLevel="0" r="68">
      <c r="A68" s="25" t="n">
        <v>44391.638136574</v>
      </c>
      <c r="B68" s="26" t="s">
        <v>104</v>
      </c>
      <c r="C68" s="26" t="s">
        <v>131</v>
      </c>
      <c r="D68" s="26" t="s">
        <v>113</v>
      </c>
      <c r="E68" s="26" t="s">
        <v>17</v>
      </c>
      <c r="F68" s="26" t="s">
        <v>19</v>
      </c>
      <c r="G68" s="27" t="n">
        <v>-17000</v>
      </c>
      <c r="H68" s="28" t="n">
        <v>0.7173</v>
      </c>
      <c r="I68" s="28" t="n">
        <v>12194.1</v>
      </c>
      <c r="J68" s="28" t="n">
        <v>0</v>
      </c>
      <c r="K68" s="28" t="n">
        <v>-6.88</v>
      </c>
      <c r="L68" s="28" t="n">
        <v>0</v>
      </c>
      <c r="M68" s="6" t="s">
        <f>=I68+J68+K68+L68</f>
      </c>
      <c r="N68" s="26"/>
    </row>
    <row collapsed="false" customFormat="false" customHeight="false" hidden="false" ht="12.1" outlineLevel="0" r="69">
      <c r="A69" s="21" t="n">
        <v>44397</v>
      </c>
      <c r="B69" s="22" t="s">
        <v>127</v>
      </c>
      <c r="C69" s="22" t="s">
        <v>153</v>
      </c>
      <c r="D69" s="22" t="s">
        <v>127</v>
      </c>
      <c r="E69" s="22" t="s">
        <v>127</v>
      </c>
      <c r="F69" s="22" t="s">
        <v>19</v>
      </c>
      <c r="G69" s="23" t="n">
        <v>28000</v>
      </c>
      <c r="H69" s="24" t="n">
        <v>0.060046</v>
      </c>
      <c r="I69" s="24" t="n">
        <v>1463.28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2"/>
    </row>
    <row collapsed="false" customFormat="false" customHeight="false" hidden="false" ht="12.1" outlineLevel="0"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 t="s">
        <v>154</v>
      </c>
      <c r="M70" s="5" t="s">
        <f>=SUM(M2:M69)</f>
      </c>
      <c r="N70" s="4"/>
    </row>
  </sheetData>
  <autoFilter ref="A1:N7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41</v>
      </c>
      <c r="B1" s="30" t="s">
        <v>155</v>
      </c>
      <c r="C1" s="30" t="s">
        <v>0</v>
      </c>
      <c r="D1" s="30" t="s">
        <v>2</v>
      </c>
      <c r="E1" s="30" t="s">
        <v>156</v>
      </c>
      <c r="F1" s="30" t="s">
        <v>3</v>
      </c>
      <c r="G1" s="30" t="s">
        <v>157</v>
      </c>
      <c r="H1" s="30" t="s">
        <v>158</v>
      </c>
      <c r="I1" s="30" t="s">
        <v>159</v>
      </c>
      <c r="J1" s="30" t="s">
        <v>160</v>
      </c>
      <c r="K1" s="30" t="s">
        <v>161</v>
      </c>
      <c r="L1" s="30" t="s">
        <v>162</v>
      </c>
      <c r="M1" s="30" t="s">
        <v>163</v>
      </c>
      <c r="N1" s="30" t="s">
        <v>164</v>
      </c>
    </row>
    <row collapsed="false" customFormat="false" customHeight="false" hidden="false" ht="12.1" outlineLevel="0" r="2">
      <c r="A2" s="29" t="n">
        <v>43599</v>
      </c>
      <c r="B2" s="16" t="s">
        <v>165</v>
      </c>
      <c r="C2" s="16" t="s">
        <v>101</v>
      </c>
      <c r="D2" s="16" t="s">
        <v>166</v>
      </c>
      <c r="E2" s="7" t="n">
        <v>100</v>
      </c>
      <c r="F2" s="16" t="s">
        <v>19</v>
      </c>
      <c r="G2" s="6" t="n">
        <v>7.7</v>
      </c>
      <c r="H2" s="6" t="n">
        <v>85.51</v>
      </c>
      <c r="I2" s="6" t="n">
        <v>95.09</v>
      </c>
      <c r="J2" s="6" t="n">
        <v>100</v>
      </c>
      <c r="K2" s="6" t="n">
        <v>770</v>
      </c>
      <c r="L2" s="6" t="n">
        <v>670</v>
      </c>
      <c r="M2" s="6" t="n">
        <v>7.05</v>
      </c>
      <c r="N2" s="6" t="n">
        <v>7.84</v>
      </c>
    </row>
    <row collapsed="false" customFormat="false" customHeight="false" hidden="false" ht="12.1" outlineLevel="0" r="3">
      <c r="A3" s="29" t="n">
        <v>43629</v>
      </c>
      <c r="B3" s="16" t="s">
        <v>165</v>
      </c>
      <c r="C3" s="16" t="s">
        <v>103</v>
      </c>
      <c r="D3" s="16" t="s">
        <v>167</v>
      </c>
      <c r="E3" s="7" t="n">
        <v>20</v>
      </c>
      <c r="F3" s="16" t="s">
        <v>19</v>
      </c>
      <c r="G3" s="6" t="n">
        <v>16</v>
      </c>
      <c r="H3" s="6" t="n">
        <v>240.49</v>
      </c>
      <c r="I3" s="6" t="n">
        <v>186.51</v>
      </c>
      <c r="J3" s="6" t="n">
        <v>42</v>
      </c>
      <c r="K3" s="6" t="n">
        <v>320</v>
      </c>
      <c r="L3" s="6" t="n">
        <v>278</v>
      </c>
      <c r="M3" s="6" t="n">
        <v>7.45</v>
      </c>
      <c r="N3" s="6" t="n">
        <v>5.78</v>
      </c>
    </row>
    <row collapsed="false" customFormat="false" customHeight="false" hidden="false" ht="12.1" outlineLevel="0" r="4">
      <c r="A4" s="29" t="n">
        <v>43959</v>
      </c>
      <c r="B4" s="16" t="s">
        <v>165</v>
      </c>
      <c r="C4" s="16" t="s">
        <v>108</v>
      </c>
      <c r="D4" s="16" t="s">
        <v>168</v>
      </c>
      <c r="E4" s="7" t="n">
        <v>18</v>
      </c>
      <c r="F4" s="16" t="s">
        <v>19</v>
      </c>
      <c r="G4" s="6" t="n">
        <v>18.1</v>
      </c>
      <c r="H4" s="6" t="n">
        <v>1032</v>
      </c>
      <c r="I4" s="6" t="n">
        <v>1113.65</v>
      </c>
      <c r="J4" s="6" t="n">
        <v>42</v>
      </c>
      <c r="K4" s="6" t="n">
        <v>325.8</v>
      </c>
      <c r="L4" s="6" t="n">
        <v>283.8</v>
      </c>
      <c r="M4" s="6" t="n">
        <v>1.42</v>
      </c>
      <c r="N4" s="6" t="n">
        <v>1.53</v>
      </c>
    </row>
    <row collapsed="false" customFormat="false" customHeight="false" hidden="false" ht="12.1" outlineLevel="0" r="5">
      <c r="A5" s="29" t="n">
        <v>43966</v>
      </c>
      <c r="B5" s="16" t="s">
        <v>165</v>
      </c>
      <c r="C5" s="16" t="s">
        <v>101</v>
      </c>
      <c r="D5" s="16" t="s">
        <v>166</v>
      </c>
      <c r="E5" s="7" t="n">
        <v>100</v>
      </c>
      <c r="F5" s="16" t="s">
        <v>19</v>
      </c>
      <c r="G5" s="6" t="n">
        <v>7.93</v>
      </c>
      <c r="H5" s="6" t="n">
        <v>113.57</v>
      </c>
      <c r="I5" s="6" t="n">
        <v>95.09</v>
      </c>
      <c r="J5" s="6" t="n">
        <v>103</v>
      </c>
      <c r="K5" s="6" t="n">
        <v>793</v>
      </c>
      <c r="L5" s="6" t="n">
        <v>690</v>
      </c>
      <c r="M5" s="6" t="n">
        <v>7.26</v>
      </c>
      <c r="N5" s="6" t="n">
        <v>6.08</v>
      </c>
    </row>
    <row collapsed="false" customFormat="false" customHeight="false" hidden="false" ht="12.1" outlineLevel="0" r="6">
      <c r="A6" s="29" t="n">
        <v>44022</v>
      </c>
      <c r="B6" s="16" t="s">
        <v>165</v>
      </c>
      <c r="C6" s="16" t="s">
        <v>104</v>
      </c>
      <c r="D6" s="16" t="s">
        <v>169</v>
      </c>
      <c r="E6" s="7" t="n">
        <v>28000</v>
      </c>
      <c r="F6" s="16" t="s">
        <v>19</v>
      </c>
      <c r="G6" s="6" t="n">
        <v>0.0544</v>
      </c>
      <c r="H6" s="6" t="n">
        <v>0.7552</v>
      </c>
      <c r="I6" s="6" t="n">
        <v>0.73</v>
      </c>
      <c r="J6" s="6" t="n">
        <v>198</v>
      </c>
      <c r="K6" s="6" t="n">
        <v>1523.2</v>
      </c>
      <c r="L6" s="6" t="n">
        <v>1325.2</v>
      </c>
      <c r="M6" s="6" t="n">
        <v>6.49</v>
      </c>
      <c r="N6" s="6" t="n">
        <v>6.27</v>
      </c>
    </row>
    <row collapsed="false" customFormat="false" customHeight="false" hidden="false" ht="12.1" outlineLevel="0" r="7">
      <c r="A7" s="29" t="n">
        <v>44028</v>
      </c>
      <c r="B7" s="16" t="s">
        <v>165</v>
      </c>
      <c r="C7" s="16" t="s">
        <v>16</v>
      </c>
      <c r="D7" s="16" t="s">
        <v>18</v>
      </c>
      <c r="E7" s="7" t="n">
        <v>1000</v>
      </c>
      <c r="F7" s="16" t="s">
        <v>19</v>
      </c>
      <c r="G7" s="6" t="n">
        <v>0.13</v>
      </c>
      <c r="H7" s="6" t="n">
        <v>18.087</v>
      </c>
      <c r="I7" s="6" t="n">
        <v>19.1</v>
      </c>
      <c r="J7" s="6" t="n">
        <v>17</v>
      </c>
      <c r="K7" s="6" t="n">
        <v>130</v>
      </c>
      <c r="L7" s="6" t="n">
        <v>113</v>
      </c>
      <c r="M7" s="6" t="n">
        <v>0.59</v>
      </c>
      <c r="N7" s="6" t="n">
        <v>0.62</v>
      </c>
    </row>
    <row collapsed="false" customFormat="false" customHeight="false" hidden="false" ht="12.1" outlineLevel="0" r="8">
      <c r="A8" s="29" t="n">
        <v>44028</v>
      </c>
      <c r="B8" s="16" t="s">
        <v>165</v>
      </c>
      <c r="C8" s="16" t="s">
        <v>21</v>
      </c>
      <c r="D8" s="16" t="s">
        <v>22</v>
      </c>
      <c r="E8" s="7" t="n">
        <v>90</v>
      </c>
      <c r="F8" s="16" t="s">
        <v>19</v>
      </c>
      <c r="G8" s="6" t="n">
        <v>15.24</v>
      </c>
      <c r="H8" s="6" t="n">
        <v>183.32</v>
      </c>
      <c r="I8" s="6" t="n">
        <v>232.96</v>
      </c>
      <c r="J8" s="6" t="n">
        <v>178</v>
      </c>
      <c r="K8" s="6" t="n">
        <v>1371.6</v>
      </c>
      <c r="L8" s="6" t="n">
        <v>1193.6</v>
      </c>
      <c r="M8" s="6" t="n">
        <v>5.69</v>
      </c>
      <c r="N8" s="6" t="n">
        <v>7.23</v>
      </c>
    </row>
    <row collapsed="false" customFormat="false" customHeight="false" hidden="false" ht="12.1" outlineLevel="0" r="9">
      <c r="A9" s="29" t="n">
        <v>44109</v>
      </c>
      <c r="B9" s="16" t="s">
        <v>165</v>
      </c>
      <c r="C9" s="16" t="s">
        <v>103</v>
      </c>
      <c r="D9" s="16" t="s">
        <v>167</v>
      </c>
      <c r="E9" s="7" t="n">
        <v>70</v>
      </c>
      <c r="F9" s="16" t="s">
        <v>19</v>
      </c>
      <c r="G9" s="6" t="n">
        <v>18.7</v>
      </c>
      <c r="H9" s="6" t="n">
        <v>208.89</v>
      </c>
      <c r="I9" s="6" t="n">
        <v>214.31</v>
      </c>
      <c r="J9" s="6" t="n">
        <v>170</v>
      </c>
      <c r="K9" s="6" t="n">
        <v>1309</v>
      </c>
      <c r="L9" s="6" t="n">
        <v>1139</v>
      </c>
      <c r="M9" s="6" t="n">
        <v>7.59</v>
      </c>
      <c r="N9" s="6" t="n">
        <v>7.79</v>
      </c>
    </row>
    <row collapsed="false" customFormat="false" customHeight="false" hidden="false" ht="12.1" outlineLevel="0" r="10">
      <c r="A10" s="29" t="n">
        <v>44116</v>
      </c>
      <c r="B10" s="16" t="s">
        <v>165</v>
      </c>
      <c r="C10" s="16" t="s">
        <v>108</v>
      </c>
      <c r="D10" s="16" t="s">
        <v>168</v>
      </c>
      <c r="E10" s="7" t="n">
        <v>18</v>
      </c>
      <c r="F10" s="16" t="s">
        <v>19</v>
      </c>
      <c r="G10" s="6" t="n">
        <v>11.82</v>
      </c>
      <c r="H10" s="6" t="n">
        <v>1099.8</v>
      </c>
      <c r="I10" s="6" t="n">
        <v>1113.65</v>
      </c>
      <c r="J10" s="6" t="n">
        <v>28</v>
      </c>
      <c r="K10" s="6" t="n">
        <v>212.76</v>
      </c>
      <c r="L10" s="6" t="n">
        <v>184.76</v>
      </c>
      <c r="M10" s="6" t="n">
        <v>0.92</v>
      </c>
      <c r="N10" s="6" t="n">
        <v>0.93</v>
      </c>
    </row>
    <row collapsed="false" customFormat="false" customHeight="false" hidden="false" ht="12.1" outlineLevel="0" r="11">
      <c r="A11" s="29" t="n">
        <v>44323</v>
      </c>
      <c r="B11" s="16" t="s">
        <v>165</v>
      </c>
      <c r="C11" s="16" t="s">
        <v>108</v>
      </c>
      <c r="D11" s="16" t="s">
        <v>168</v>
      </c>
      <c r="E11" s="7" t="n">
        <v>18</v>
      </c>
      <c r="F11" s="16" t="s">
        <v>19</v>
      </c>
      <c r="G11" s="6" t="n">
        <v>23.74</v>
      </c>
      <c r="H11" s="6" t="n">
        <v>1419.6</v>
      </c>
      <c r="I11" s="6" t="n">
        <v>1113.65</v>
      </c>
      <c r="J11" s="6" t="n">
        <v>56</v>
      </c>
      <c r="K11" s="6" t="n">
        <v>427.32</v>
      </c>
      <c r="L11" s="6" t="n">
        <v>371.32</v>
      </c>
      <c r="M11" s="6" t="n">
        <v>1.85</v>
      </c>
      <c r="N11" s="6" t="n">
        <v>1.45</v>
      </c>
    </row>
    <row collapsed="false" customFormat="false" customHeight="false" hidden="false" ht="12.1" outlineLevel="0" r="12">
      <c r="A12" s="29" t="n">
        <v>44328</v>
      </c>
      <c r="B12" s="16" t="s">
        <v>165</v>
      </c>
      <c r="C12" s="16" t="s">
        <v>103</v>
      </c>
      <c r="D12" s="16" t="s">
        <v>167</v>
      </c>
      <c r="E12" s="7" t="n">
        <v>70</v>
      </c>
      <c r="F12" s="16" t="s">
        <v>19</v>
      </c>
      <c r="G12" s="6" t="n">
        <v>18.7</v>
      </c>
      <c r="H12" s="6" t="n">
        <v>302.02</v>
      </c>
      <c r="I12" s="6" t="n">
        <v>214.31</v>
      </c>
      <c r="J12" s="6" t="n">
        <v>170</v>
      </c>
      <c r="K12" s="6" t="n">
        <v>1309</v>
      </c>
      <c r="L12" s="6" t="n">
        <v>1139</v>
      </c>
      <c r="M12" s="6" t="n">
        <v>7.59</v>
      </c>
      <c r="N12" s="6" t="n">
        <v>5.39</v>
      </c>
    </row>
    <row collapsed="false" customFormat="false" customHeight="false" hidden="false" ht="12.1" outlineLevel="0" r="13">
      <c r="A13" s="29" t="n">
        <v>44330</v>
      </c>
      <c r="B13" s="16" t="s">
        <v>165</v>
      </c>
      <c r="C13" s="16" t="s">
        <v>101</v>
      </c>
      <c r="D13" s="16" t="s">
        <v>166</v>
      </c>
      <c r="E13" s="7" t="n">
        <v>100</v>
      </c>
      <c r="F13" s="16" t="s">
        <v>19</v>
      </c>
      <c r="G13" s="6" t="n">
        <v>9.45</v>
      </c>
      <c r="H13" s="6" t="n">
        <v>175.35</v>
      </c>
      <c r="I13" s="6" t="n">
        <v>95.09</v>
      </c>
      <c r="J13" s="6" t="n">
        <v>123</v>
      </c>
      <c r="K13" s="6" t="n">
        <v>945</v>
      </c>
      <c r="L13" s="6" t="n">
        <v>822</v>
      </c>
      <c r="M13" s="6" t="n">
        <v>8.64</v>
      </c>
      <c r="N13" s="6" t="n">
        <v>4.69</v>
      </c>
    </row>
    <row collapsed="false" customFormat="false" customHeight="false" hidden="false" ht="12.1" outlineLevel="0" r="14">
      <c r="A14" s="29" t="n">
        <v>44348</v>
      </c>
      <c r="B14" s="16" t="s">
        <v>165</v>
      </c>
      <c r="C14" s="16" t="s">
        <v>109</v>
      </c>
      <c r="D14" s="16" t="s">
        <v>170</v>
      </c>
      <c r="E14" s="7" t="n">
        <v>1</v>
      </c>
      <c r="F14" s="16" t="s">
        <v>19</v>
      </c>
      <c r="G14" s="6" t="n">
        <v>1021.22</v>
      </c>
      <c r="H14" s="6" t="n">
        <v>26750</v>
      </c>
      <c r="I14" s="6" t="n">
        <v>25034.26</v>
      </c>
      <c r="J14" s="6" t="n">
        <v>133</v>
      </c>
      <c r="K14" s="6" t="n">
        <v>1021.22</v>
      </c>
      <c r="L14" s="6" t="n">
        <v>888.22</v>
      </c>
      <c r="M14" s="6" t="n">
        <v>3.55</v>
      </c>
      <c r="N14" s="6" t="n">
        <v>3.32</v>
      </c>
    </row>
    <row collapsed="false" customFormat="false" customHeight="false" hidden="false" ht="12.1" outlineLevel="0" r="15">
      <c r="A15" s="29" t="n">
        <v>44354</v>
      </c>
      <c r="B15" s="16" t="s">
        <v>165</v>
      </c>
      <c r="C15" s="16" t="s">
        <v>110</v>
      </c>
      <c r="D15" s="16" t="s">
        <v>171</v>
      </c>
      <c r="E15" s="7" t="n">
        <v>3000</v>
      </c>
      <c r="F15" s="16" t="s">
        <v>19</v>
      </c>
      <c r="G15" s="6" t="n">
        <v>0.18</v>
      </c>
      <c r="H15" s="6" t="n">
        <v>5.0125</v>
      </c>
      <c r="I15" s="6" t="n">
        <v>5.42</v>
      </c>
      <c r="J15" s="6" t="n">
        <v>70</v>
      </c>
      <c r="K15" s="6" t="n">
        <v>540</v>
      </c>
      <c r="L15" s="6" t="n">
        <v>470</v>
      </c>
      <c r="M15" s="6" t="n">
        <v>2.89</v>
      </c>
      <c r="N15" s="6" t="n">
        <v>3.13</v>
      </c>
    </row>
    <row collapsed="false" customFormat="false" customHeight="false" hidden="false" ht="12.1" outlineLevel="0" r="16">
      <c r="A16" s="29" t="n">
        <v>44354</v>
      </c>
      <c r="B16" s="16" t="s">
        <v>165</v>
      </c>
      <c r="C16" s="16" t="s">
        <v>111</v>
      </c>
      <c r="D16" s="16" t="s">
        <v>172</v>
      </c>
      <c r="E16" s="7" t="n">
        <v>1</v>
      </c>
      <c r="F16" s="16" t="s">
        <v>19</v>
      </c>
      <c r="G16" s="6" t="n">
        <v>387.15</v>
      </c>
      <c r="H16" s="6" t="n">
        <v>15200</v>
      </c>
      <c r="I16" s="6" t="n">
        <v>15731.46</v>
      </c>
      <c r="J16" s="6" t="n">
        <v>50</v>
      </c>
      <c r="K16" s="6" t="n">
        <v>387.15</v>
      </c>
      <c r="L16" s="6" t="n">
        <v>337.15</v>
      </c>
      <c r="M16" s="6" t="n">
        <v>2.14</v>
      </c>
      <c r="N16" s="6" t="n">
        <v>2.22</v>
      </c>
    </row>
    <row collapsed="false" customFormat="false" customHeight="false" hidden="false" ht="12.1" outlineLevel="0" r="17">
      <c r="A17" s="29" t="n">
        <v>44392</v>
      </c>
      <c r="B17" s="16" t="s">
        <v>165</v>
      </c>
      <c r="C17" s="16" t="s">
        <v>16</v>
      </c>
      <c r="D17" s="16" t="s">
        <v>18</v>
      </c>
      <c r="E17" s="7" t="n">
        <v>1000</v>
      </c>
      <c r="F17" s="16" t="s">
        <v>19</v>
      </c>
      <c r="G17" s="6" t="n">
        <v>0.31</v>
      </c>
      <c r="H17" s="6" t="n">
        <v>30.07</v>
      </c>
      <c r="I17" s="6" t="n">
        <v>19.1</v>
      </c>
      <c r="J17" s="6" t="n">
        <v>40</v>
      </c>
      <c r="K17" s="6" t="n">
        <v>310</v>
      </c>
      <c r="L17" s="6" t="n">
        <v>270</v>
      </c>
      <c r="M17" s="6" t="n">
        <v>1.41</v>
      </c>
      <c r="N17" s="6" t="n">
        <v>0.9</v>
      </c>
    </row>
    <row collapsed="false" customFormat="false" customHeight="false" hidden="false" ht="12.1" outlineLevel="0" r="18">
      <c r="A18" s="29" t="n">
        <v>44392</v>
      </c>
      <c r="B18" s="16" t="s">
        <v>165</v>
      </c>
      <c r="C18" s="16" t="s">
        <v>21</v>
      </c>
      <c r="D18" s="16" t="s">
        <v>22</v>
      </c>
      <c r="E18" s="7" t="n">
        <v>90</v>
      </c>
      <c r="F18" s="16" t="s">
        <v>19</v>
      </c>
      <c r="G18" s="6" t="n">
        <v>12.55</v>
      </c>
      <c r="H18" s="6" t="n">
        <v>280.01</v>
      </c>
      <c r="I18" s="6" t="n">
        <v>232.96</v>
      </c>
      <c r="J18" s="6" t="n">
        <v>147</v>
      </c>
      <c r="K18" s="6" t="n">
        <v>1129.5</v>
      </c>
      <c r="L18" s="6" t="n">
        <v>982.5</v>
      </c>
      <c r="M18" s="6" t="n">
        <v>4.69</v>
      </c>
      <c r="N18" s="6" t="n">
        <v>3.9</v>
      </c>
    </row>
    <row collapsed="false" customFormat="false" customHeight="false" hidden="false" ht="12.1" outlineLevel="0" r="19">
      <c r="A19" s="29" t="n">
        <v>44397</v>
      </c>
      <c r="B19" s="16" t="s">
        <v>165</v>
      </c>
      <c r="C19" s="16" t="s">
        <v>104</v>
      </c>
      <c r="D19" s="16" t="s">
        <v>169</v>
      </c>
      <c r="E19" s="7" t="n">
        <v>1</v>
      </c>
      <c r="F19" s="16" t="s">
        <v>19</v>
      </c>
      <c r="G19" s="6" t="n">
        <v>0.06</v>
      </c>
      <c r="H19" s="6" t="n">
        <v>0.6822</v>
      </c>
      <c r="I19" s="6" t="n">
        <v>1</v>
      </c>
      <c r="J19" s="6" t="n">
        <v>218.008</v>
      </c>
      <c r="K19" s="6" t="n">
        <v>0.06</v>
      </c>
      <c r="L19" s="6" t="n">
        <v>-217.95</v>
      </c>
      <c r="M19" s="6" t="n">
        <v>-21795</v>
      </c>
      <c r="N19" s="6" t="n">
        <v>-31948.11</v>
      </c>
    </row>
    <row collapsed="false" customFormat="false" customHeight="false" hidden="false" ht="12.1" outlineLevel="0" r="20">
      <c r="A20" s="29" t="n">
        <v>44845</v>
      </c>
      <c r="B20" s="16" t="s">
        <v>165</v>
      </c>
      <c r="C20" s="16" t="s">
        <v>21</v>
      </c>
      <c r="D20" s="16" t="s">
        <v>22</v>
      </c>
      <c r="E20" s="7" t="n">
        <v>90</v>
      </c>
      <c r="F20" s="16" t="s">
        <v>19</v>
      </c>
      <c r="G20" s="6" t="n">
        <v>51.03</v>
      </c>
      <c r="H20" s="6" t="n">
        <v>162.89</v>
      </c>
      <c r="I20" s="6" t="n">
        <v>232.96</v>
      </c>
      <c r="J20" s="6" t="n">
        <v>597</v>
      </c>
      <c r="K20" s="6" t="n">
        <v>4592.7</v>
      </c>
      <c r="L20" s="6" t="n">
        <v>3995.7</v>
      </c>
      <c r="M20" s="6" t="n">
        <v>19.06</v>
      </c>
      <c r="N20" s="6" t="n">
        <v>27.26</v>
      </c>
    </row>
    <row collapsed="false" customFormat="false" customHeight="false" hidden="false" ht="12.1" outlineLevel="0" r="21">
      <c r="A21" s="29" t="n">
        <v>45126</v>
      </c>
      <c r="B21" s="16" t="s">
        <v>165</v>
      </c>
      <c r="C21" s="16" t="s">
        <v>16</v>
      </c>
      <c r="D21" s="16" t="s">
        <v>18</v>
      </c>
      <c r="E21" s="7" t="n">
        <v>1000</v>
      </c>
      <c r="F21" s="16" t="s">
        <v>19</v>
      </c>
      <c r="G21" s="6" t="n">
        <v>0.41</v>
      </c>
      <c r="H21" s="6" t="n">
        <v>17.648</v>
      </c>
      <c r="I21" s="6" t="n">
        <v>19.1</v>
      </c>
      <c r="J21" s="6" t="n">
        <v>53</v>
      </c>
      <c r="K21" s="6" t="n">
        <v>410</v>
      </c>
      <c r="L21" s="6" t="n">
        <v>357</v>
      </c>
      <c r="M21" s="6" t="n">
        <v>1.87</v>
      </c>
      <c r="N21" s="6" t="n">
        <v>2.02</v>
      </c>
    </row>
    <row collapsed="false" customFormat="false" customHeight="false" hidden="false" ht="12.1" outlineLevel="0" r="22">
      <c r="A22" s="29" t="n">
        <v>45490</v>
      </c>
      <c r="B22" s="16" t="s">
        <v>165</v>
      </c>
      <c r="C22" s="16" t="s">
        <v>16</v>
      </c>
      <c r="D22" s="16" t="s">
        <v>18</v>
      </c>
      <c r="E22" s="7" t="n">
        <v>1000</v>
      </c>
      <c r="F22" s="16" t="s">
        <v>19</v>
      </c>
      <c r="G22" s="6" t="n">
        <v>0.52</v>
      </c>
      <c r="H22" s="6" t="n">
        <v>21.288</v>
      </c>
      <c r="I22" s="6" t="n">
        <v>19.1</v>
      </c>
      <c r="J22" s="6" t="n">
        <v>68</v>
      </c>
      <c r="K22" s="6" t="n">
        <v>520</v>
      </c>
      <c r="L22" s="6" t="n">
        <v>452</v>
      </c>
      <c r="M22" s="6" t="n">
        <v>2.37</v>
      </c>
      <c r="N22" s="6" t="n">
        <v>2.12</v>
      </c>
    </row>
  </sheetData>
  <autoFilter ref="A1:N2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0" t="s">
        <v>41</v>
      </c>
      <c r="B1" s="30" t="s">
        <v>155</v>
      </c>
      <c r="C1" s="30" t="s">
        <v>0</v>
      </c>
      <c r="D1" s="30" t="s">
        <v>2</v>
      </c>
      <c r="E1" s="30" t="s">
        <v>6</v>
      </c>
      <c r="F1" s="30" t="s">
        <v>156</v>
      </c>
      <c r="G1" s="30" t="s">
        <v>173</v>
      </c>
      <c r="H1" s="30" t="s">
        <v>160</v>
      </c>
      <c r="I1" s="30" t="s">
        <v>161</v>
      </c>
      <c r="J1" s="30" t="s">
        <v>162</v>
      </c>
    </row>
    <row collapsed="false" customFormat="false" customHeight="false" hidden="false" ht="12.1" outlineLevel="0" r="2">
      <c r="A2" s="31" t="n">
        <v>43943</v>
      </c>
      <c r="B2" s="16" t="s">
        <v>165</v>
      </c>
      <c r="C2" s="16" t="s">
        <v>106</v>
      </c>
      <c r="D2" s="16" t="s">
        <v>174</v>
      </c>
      <c r="E2" s="6" t="n">
        <v>1000</v>
      </c>
      <c r="F2" s="7" t="n">
        <v>20</v>
      </c>
      <c r="G2" s="6" t="n">
        <v>37.4</v>
      </c>
      <c r="H2" s="6" t="n">
        <v>69</v>
      </c>
      <c r="I2" s="6" t="n">
        <v>748</v>
      </c>
      <c r="J2" s="6" t="n">
        <v>679</v>
      </c>
    </row>
    <row collapsed="false" customFormat="false" customHeight="false" hidden="false" ht="12.1" outlineLevel="0" r="3">
      <c r="A3" s="31" t="n">
        <v>43946</v>
      </c>
      <c r="B3" s="16" t="s">
        <v>165</v>
      </c>
      <c r="C3" s="16" t="s">
        <v>105</v>
      </c>
      <c r="D3" s="16" t="s">
        <v>175</v>
      </c>
      <c r="E3" s="6" t="n">
        <v>1000</v>
      </c>
      <c r="F3" s="7" t="n">
        <v>20</v>
      </c>
      <c r="G3" s="6" t="n">
        <v>22.05</v>
      </c>
      <c r="H3" s="6" t="n">
        <v>0</v>
      </c>
      <c r="I3" s="6" t="n">
        <v>441</v>
      </c>
      <c r="J3" s="6" t="n">
        <v>441</v>
      </c>
    </row>
    <row collapsed="false" customFormat="false" customHeight="false" hidden="false" ht="12.1" outlineLevel="0" r="4">
      <c r="A4" s="31" t="n">
        <v>44034</v>
      </c>
      <c r="B4" s="16" t="s">
        <v>165</v>
      </c>
      <c r="C4" s="16" t="s">
        <v>106</v>
      </c>
      <c r="D4" s="16" t="s">
        <v>174</v>
      </c>
      <c r="E4" s="6" t="n">
        <v>800</v>
      </c>
      <c r="F4" s="7" t="n">
        <v>20</v>
      </c>
      <c r="G4" s="6" t="n">
        <v>29.92</v>
      </c>
      <c r="H4" s="6" t="n">
        <v>67</v>
      </c>
      <c r="I4" s="6" t="n">
        <v>598.4</v>
      </c>
      <c r="J4" s="6" t="n">
        <v>531.4</v>
      </c>
    </row>
    <row collapsed="false" customFormat="false" customHeight="false" hidden="false" ht="12.1" outlineLevel="0" r="5">
      <c r="A5" s="31" t="n">
        <v>44038</v>
      </c>
      <c r="B5" s="16" t="s">
        <v>165</v>
      </c>
      <c r="C5" s="16" t="s">
        <v>105</v>
      </c>
      <c r="D5" s="16" t="s">
        <v>175</v>
      </c>
      <c r="E5" s="6" t="n">
        <v>1000</v>
      </c>
      <c r="F5" s="7" t="n">
        <v>20</v>
      </c>
      <c r="G5" s="6" t="n">
        <v>22.05</v>
      </c>
      <c r="H5" s="6" t="n">
        <v>0</v>
      </c>
      <c r="I5" s="6" t="n">
        <v>441</v>
      </c>
      <c r="J5" s="6" t="n">
        <v>441</v>
      </c>
    </row>
    <row collapsed="false" customFormat="false" customHeight="false" hidden="false" ht="12.1" outlineLevel="0" r="6">
      <c r="A6" s="31" t="n">
        <v>44125</v>
      </c>
      <c r="B6" s="16" t="s">
        <v>165</v>
      </c>
      <c r="C6" s="16" t="s">
        <v>106</v>
      </c>
      <c r="D6" s="16" t="s">
        <v>174</v>
      </c>
      <c r="E6" s="6" t="n">
        <v>800</v>
      </c>
      <c r="F6" s="7" t="n">
        <v>20</v>
      </c>
      <c r="G6" s="6" t="n">
        <v>29.92</v>
      </c>
      <c r="H6" s="6" t="n">
        <v>80</v>
      </c>
      <c r="I6" s="6" t="n">
        <v>598.4</v>
      </c>
      <c r="J6" s="6" t="n">
        <v>518.4</v>
      </c>
    </row>
    <row collapsed="false" customFormat="false" customHeight="false" hidden="false" ht="12.1" outlineLevel="0" r="7">
      <c r="A7" s="31" t="n">
        <v>44130</v>
      </c>
      <c r="B7" s="16" t="s">
        <v>165</v>
      </c>
      <c r="C7" s="16" t="s">
        <v>105</v>
      </c>
      <c r="D7" s="16" t="s">
        <v>175</v>
      </c>
      <c r="E7" s="6" t="n">
        <v>1000</v>
      </c>
      <c r="F7" s="7" t="n">
        <v>20</v>
      </c>
      <c r="G7" s="6" t="n">
        <v>22.05</v>
      </c>
      <c r="H7" s="6" t="n">
        <v>0</v>
      </c>
      <c r="I7" s="6" t="n">
        <v>441</v>
      </c>
      <c r="J7" s="6" t="n">
        <v>441</v>
      </c>
    </row>
    <row collapsed="false" customFormat="false" customHeight="false" hidden="false" ht="12.1" outlineLevel="0" r="8">
      <c r="A8" s="31" t="n">
        <v>44216</v>
      </c>
      <c r="B8" s="16" t="s">
        <v>165</v>
      </c>
      <c r="C8" s="16" t="s">
        <v>106</v>
      </c>
      <c r="D8" s="16" t="s">
        <v>174</v>
      </c>
      <c r="E8" s="6" t="n">
        <v>800</v>
      </c>
      <c r="F8" s="7" t="n">
        <v>30</v>
      </c>
      <c r="G8" s="6" t="n">
        <v>29.92</v>
      </c>
      <c r="H8" s="6" t="n">
        <v>117</v>
      </c>
      <c r="I8" s="6" t="n">
        <v>897.6</v>
      </c>
      <c r="J8" s="6" t="n">
        <v>780.6</v>
      </c>
    </row>
    <row collapsed="false" customFormat="false" customHeight="false" hidden="false" ht="12.1" outlineLevel="0" r="9">
      <c r="A9" s="31" t="n">
        <v>44222</v>
      </c>
      <c r="B9" s="16" t="s">
        <v>165</v>
      </c>
      <c r="C9" s="16" t="s">
        <v>105</v>
      </c>
      <c r="D9" s="16" t="s">
        <v>175</v>
      </c>
      <c r="E9" s="6" t="n">
        <v>1000</v>
      </c>
      <c r="F9" s="7" t="n">
        <v>20</v>
      </c>
      <c r="G9" s="6" t="n">
        <v>17.01</v>
      </c>
      <c r="H9" s="6" t="n">
        <v>44</v>
      </c>
      <c r="I9" s="6" t="n">
        <v>340.2</v>
      </c>
      <c r="J9" s="6" t="n">
        <v>296.2</v>
      </c>
    </row>
    <row collapsed="false" customFormat="false" customHeight="false" hidden="false" ht="12.1" outlineLevel="0" r="10">
      <c r="A10" s="31" t="n">
        <v>44307</v>
      </c>
      <c r="B10" s="16" t="s">
        <v>165</v>
      </c>
      <c r="C10" s="16" t="s">
        <v>106</v>
      </c>
      <c r="D10" s="16" t="s">
        <v>174</v>
      </c>
      <c r="E10" s="6" t="n">
        <v>800</v>
      </c>
      <c r="F10" s="7" t="n">
        <v>30</v>
      </c>
      <c r="G10" s="6" t="n">
        <v>29.92</v>
      </c>
      <c r="H10" s="6" t="n">
        <v>117</v>
      </c>
      <c r="I10" s="6" t="n">
        <v>897.6</v>
      </c>
      <c r="J10" s="6" t="n">
        <v>780.6</v>
      </c>
    </row>
    <row collapsed="false" customFormat="false" customHeight="false" hidden="false" ht="12.1" outlineLevel="0" r="11">
      <c r="A11" s="31" t="n">
        <v>44362</v>
      </c>
      <c r="B11" s="16" t="s">
        <v>165</v>
      </c>
      <c r="C11" s="16" t="s">
        <v>112</v>
      </c>
      <c r="D11" s="16" t="s">
        <v>176</v>
      </c>
      <c r="E11" s="6" t="n">
        <v>1000</v>
      </c>
      <c r="F11" s="7" t="n">
        <v>100</v>
      </c>
      <c r="G11" s="6" t="n">
        <v>26.18</v>
      </c>
      <c r="H11" s="6" t="n">
        <v>340</v>
      </c>
      <c r="I11" s="6" t="n">
        <v>2618</v>
      </c>
      <c r="J11" s="6" t="n">
        <v>2278</v>
      </c>
    </row>
    <row collapsed="false" customFormat="false" customHeight="false" hidden="false" ht="12.1" outlineLevel="0" r="12">
      <c r="A12" s="31" t="n">
        <v>44398</v>
      </c>
      <c r="B12" s="16" t="s">
        <v>165</v>
      </c>
      <c r="C12" s="16" t="s">
        <v>106</v>
      </c>
      <c r="D12" s="16" t="s">
        <v>174</v>
      </c>
      <c r="E12" s="6" t="n">
        <v>500</v>
      </c>
      <c r="F12" s="7" t="n">
        <v>30</v>
      </c>
      <c r="G12" s="6" t="n">
        <v>18.7</v>
      </c>
      <c r="H12" s="6" t="n">
        <v>73</v>
      </c>
      <c r="I12" s="6" t="n">
        <v>561</v>
      </c>
      <c r="J12" s="6" t="n">
        <v>488</v>
      </c>
    </row>
    <row collapsed="false" customFormat="false" customHeight="false" hidden="false" ht="12.1" outlineLevel="0" r="13">
      <c r="A13" s="31" t="n">
        <v>44453</v>
      </c>
      <c r="B13" s="16" t="s">
        <v>165</v>
      </c>
      <c r="C13" s="16" t="s">
        <v>112</v>
      </c>
      <c r="D13" s="16" t="s">
        <v>176</v>
      </c>
      <c r="E13" s="6" t="n">
        <v>1000</v>
      </c>
      <c r="F13" s="7" t="n">
        <v>100</v>
      </c>
      <c r="G13" s="6" t="n">
        <v>26.18</v>
      </c>
      <c r="H13" s="6" t="n">
        <v>340</v>
      </c>
      <c r="I13" s="6" t="n">
        <v>2618</v>
      </c>
      <c r="J13" s="6" t="n">
        <v>2278</v>
      </c>
    </row>
    <row collapsed="false" customFormat="false" customHeight="false" hidden="false" ht="12.1" outlineLevel="0" r="14">
      <c r="A14" s="31" t="n">
        <v>44489</v>
      </c>
      <c r="B14" s="16" t="s">
        <v>165</v>
      </c>
      <c r="C14" s="16" t="s">
        <v>106</v>
      </c>
      <c r="D14" s="16" t="s">
        <v>174</v>
      </c>
      <c r="E14" s="6" t="n">
        <v>500</v>
      </c>
      <c r="F14" s="7" t="n">
        <v>30</v>
      </c>
      <c r="G14" s="6" t="n">
        <v>18.7</v>
      </c>
      <c r="H14" s="6" t="n">
        <v>73</v>
      </c>
      <c r="I14" s="6" t="n">
        <v>561</v>
      </c>
      <c r="J14" s="6" t="n">
        <v>488</v>
      </c>
    </row>
    <row collapsed="false" customFormat="false" customHeight="false" hidden="false" ht="12.1" outlineLevel="0" r="15">
      <c r="A15" s="31" t="n">
        <v>44544</v>
      </c>
      <c r="B15" s="16" t="s">
        <v>165</v>
      </c>
      <c r="C15" s="16" t="s">
        <v>112</v>
      </c>
      <c r="D15" s="16" t="s">
        <v>176</v>
      </c>
      <c r="E15" s="6" t="n">
        <v>1000</v>
      </c>
      <c r="F15" s="7" t="n">
        <v>100</v>
      </c>
      <c r="G15" s="6" t="n">
        <v>26.18</v>
      </c>
      <c r="H15" s="6" t="n">
        <v>340</v>
      </c>
      <c r="I15" s="6" t="n">
        <v>2618</v>
      </c>
      <c r="J15" s="6" t="n">
        <v>2278</v>
      </c>
    </row>
    <row collapsed="false" customFormat="false" customHeight="false" hidden="false" ht="12.1" outlineLevel="0" r="16">
      <c r="A16" s="31" t="n">
        <v>44580</v>
      </c>
      <c r="B16" s="16" t="s">
        <v>165</v>
      </c>
      <c r="C16" s="16" t="s">
        <v>106</v>
      </c>
      <c r="D16" s="16" t="s">
        <v>174</v>
      </c>
      <c r="E16" s="6" t="n">
        <v>500</v>
      </c>
      <c r="F16" s="7" t="n">
        <v>30</v>
      </c>
      <c r="G16" s="6" t="n">
        <v>18.7</v>
      </c>
      <c r="H16" s="6" t="n">
        <v>73</v>
      </c>
      <c r="I16" s="6" t="n">
        <v>561</v>
      </c>
      <c r="J16" s="6" t="n">
        <v>488</v>
      </c>
    </row>
    <row collapsed="false" customFormat="false" customHeight="false" hidden="false" ht="12.1" outlineLevel="0" r="17">
      <c r="A17" s="31" t="n">
        <v>44635</v>
      </c>
      <c r="B17" s="16" t="s">
        <v>165</v>
      </c>
      <c r="C17" s="16" t="s">
        <v>112</v>
      </c>
      <c r="D17" s="16" t="s">
        <v>176</v>
      </c>
      <c r="E17" s="6" t="n">
        <v>1000</v>
      </c>
      <c r="F17" s="7" t="n">
        <v>100</v>
      </c>
      <c r="G17" s="6" t="n">
        <v>26.18</v>
      </c>
      <c r="H17" s="6" t="n">
        <v>340</v>
      </c>
      <c r="I17" s="6" t="n">
        <v>2618</v>
      </c>
      <c r="J17" s="6" t="n">
        <v>2278</v>
      </c>
    </row>
    <row collapsed="false" customFormat="false" customHeight="false" hidden="false" ht="12.1" outlineLevel="0" r="18">
      <c r="A18" s="31" t="n">
        <v>44671</v>
      </c>
      <c r="B18" s="16" t="s">
        <v>165</v>
      </c>
      <c r="C18" s="16" t="s">
        <v>106</v>
      </c>
      <c r="D18" s="16" t="s">
        <v>174</v>
      </c>
      <c r="E18" s="6" t="n">
        <v>500</v>
      </c>
      <c r="F18" s="7" t="n">
        <v>30</v>
      </c>
      <c r="G18" s="6" t="n">
        <v>18.7</v>
      </c>
      <c r="H18" s="6" t="n">
        <v>73</v>
      </c>
      <c r="I18" s="6" t="n">
        <v>561</v>
      </c>
      <c r="J18" s="6" t="n">
        <v>488</v>
      </c>
    </row>
    <row collapsed="false" customFormat="false" customHeight="false" hidden="false" ht="12.1" outlineLevel="0" r="19">
      <c r="A19" s="31" t="n">
        <v>44726</v>
      </c>
      <c r="B19" s="16" t="s">
        <v>165</v>
      </c>
      <c r="C19" s="16" t="s">
        <v>112</v>
      </c>
      <c r="D19" s="16" t="s">
        <v>176</v>
      </c>
      <c r="E19" s="6" t="n">
        <v>1000</v>
      </c>
      <c r="F19" s="7" t="n">
        <v>100</v>
      </c>
      <c r="G19" s="6" t="n">
        <v>26.18</v>
      </c>
      <c r="H19" s="6" t="n">
        <v>340</v>
      </c>
      <c r="I19" s="6" t="n">
        <v>2618</v>
      </c>
      <c r="J19" s="6" t="n">
        <v>2278</v>
      </c>
    </row>
    <row collapsed="false" customFormat="false" customHeight="false" hidden="false" ht="12.1" outlineLevel="0" r="20">
      <c r="A20" s="31" t="n">
        <v>44817</v>
      </c>
      <c r="B20" s="16" t="s">
        <v>165</v>
      </c>
      <c r="C20" s="16" t="s">
        <v>112</v>
      </c>
      <c r="D20" s="16" t="s">
        <v>176</v>
      </c>
      <c r="E20" s="6" t="n">
        <v>1000</v>
      </c>
      <c r="F20" s="7" t="n">
        <v>100</v>
      </c>
      <c r="G20" s="6" t="n">
        <v>26.18</v>
      </c>
      <c r="H20" s="6" t="n">
        <v>340</v>
      </c>
      <c r="I20" s="6" t="n">
        <v>2618</v>
      </c>
      <c r="J20" s="6" t="n">
        <v>2278</v>
      </c>
    </row>
    <row collapsed="false" customFormat="false" customHeight="false" hidden="false" ht="12.1" outlineLevel="0" r="21">
      <c r="A21" s="31" t="n">
        <v>44908</v>
      </c>
      <c r="B21" s="16" t="s">
        <v>165</v>
      </c>
      <c r="C21" s="16" t="s">
        <v>112</v>
      </c>
      <c r="D21" s="16" t="s">
        <v>176</v>
      </c>
      <c r="E21" s="6" t="n">
        <v>1000</v>
      </c>
      <c r="F21" s="7" t="n">
        <v>100</v>
      </c>
      <c r="G21" s="6" t="n">
        <v>26.18</v>
      </c>
      <c r="H21" s="6" t="n">
        <v>340</v>
      </c>
      <c r="I21" s="6" t="n">
        <v>2618</v>
      </c>
      <c r="J21" s="6" t="n">
        <v>2278</v>
      </c>
    </row>
    <row collapsed="false" customFormat="false" customHeight="false" hidden="false" ht="12.1" outlineLevel="0" r="22">
      <c r="A22" s="31" t="n">
        <v>44999</v>
      </c>
      <c r="B22" s="16" t="s">
        <v>165</v>
      </c>
      <c r="C22" s="16" t="s">
        <v>112</v>
      </c>
      <c r="D22" s="16" t="s">
        <v>176</v>
      </c>
      <c r="E22" s="6" t="n">
        <v>1000</v>
      </c>
      <c r="F22" s="7" t="n">
        <v>100</v>
      </c>
      <c r="G22" s="6" t="n">
        <v>26.18</v>
      </c>
      <c r="H22" s="6" t="n">
        <v>340</v>
      </c>
      <c r="I22" s="6" t="n">
        <v>2618</v>
      </c>
      <c r="J22" s="6" t="n">
        <v>2278</v>
      </c>
    </row>
    <row collapsed="false" customFormat="false" customHeight="false" hidden="false" ht="12.1" outlineLevel="0" r="23">
      <c r="A23" s="31" t="n">
        <v>45090</v>
      </c>
      <c r="B23" s="16" t="s">
        <v>165</v>
      </c>
      <c r="C23" s="16" t="s">
        <v>112</v>
      </c>
      <c r="D23" s="16" t="s">
        <v>176</v>
      </c>
      <c r="E23" s="6" t="n">
        <v>1000</v>
      </c>
      <c r="F23" s="7" t="n">
        <v>100</v>
      </c>
      <c r="G23" s="6" t="n">
        <v>26.18</v>
      </c>
      <c r="H23" s="6" t="n">
        <v>340</v>
      </c>
      <c r="I23" s="6" t="n">
        <v>2618</v>
      </c>
      <c r="J23" s="6" t="n">
        <v>2278</v>
      </c>
    </row>
    <row collapsed="false" customFormat="false" customHeight="false" hidden="false" ht="12.1" outlineLevel="0" r="24">
      <c r="A24" s="31" t="n">
        <v>45181</v>
      </c>
      <c r="B24" s="16" t="s">
        <v>165</v>
      </c>
      <c r="C24" s="16" t="s">
        <v>112</v>
      </c>
      <c r="D24" s="16" t="s">
        <v>176</v>
      </c>
      <c r="E24" s="6" t="n">
        <v>1000</v>
      </c>
      <c r="F24" s="7" t="n">
        <v>100</v>
      </c>
      <c r="G24" s="6" t="n">
        <v>26.18</v>
      </c>
      <c r="H24" s="6" t="n">
        <v>340</v>
      </c>
      <c r="I24" s="6" t="n">
        <v>2618</v>
      </c>
      <c r="J24" s="6" t="n">
        <v>2278</v>
      </c>
    </row>
    <row collapsed="false" customFormat="false" customHeight="false" hidden="false" ht="12.1" outlineLevel="0" r="25">
      <c r="A25" s="31" t="n">
        <v>45272</v>
      </c>
      <c r="B25" s="16" t="s">
        <v>165</v>
      </c>
      <c r="C25" s="16" t="s">
        <v>112</v>
      </c>
      <c r="D25" s="16" t="s">
        <v>176</v>
      </c>
      <c r="E25" s="6" t="n">
        <v>600</v>
      </c>
      <c r="F25" s="7" t="n">
        <v>100</v>
      </c>
      <c r="G25" s="6" t="n">
        <v>15.71</v>
      </c>
      <c r="H25" s="6" t="n">
        <v>204</v>
      </c>
      <c r="I25" s="6" t="n">
        <v>1571</v>
      </c>
      <c r="J25" s="6" t="n">
        <v>1367</v>
      </c>
    </row>
    <row collapsed="false" customFormat="false" customHeight="false" hidden="false" ht="12.1" outlineLevel="0" r="26">
      <c r="A26" s="31" t="n">
        <v>45363</v>
      </c>
      <c r="B26" s="16" t="s">
        <v>165</v>
      </c>
      <c r="C26" s="16" t="s">
        <v>112</v>
      </c>
      <c r="D26" s="16" t="s">
        <v>176</v>
      </c>
      <c r="E26" s="6" t="n">
        <v>300</v>
      </c>
      <c r="F26" s="7" t="n">
        <v>100</v>
      </c>
      <c r="G26" s="6" t="n">
        <v>7.85</v>
      </c>
      <c r="H26" s="6" t="n">
        <v>102</v>
      </c>
      <c r="I26" s="6" t="n">
        <v>785</v>
      </c>
      <c r="J26" s="6" t="n">
        <v>683</v>
      </c>
    </row>
  </sheetData>
  <autoFilter ref="A1:J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41</v>
      </c>
      <c r="B1" s="30" t="s">
        <v>155</v>
      </c>
      <c r="C1" s="30" t="s">
        <v>0</v>
      </c>
      <c r="D1" s="30" t="s">
        <v>2</v>
      </c>
      <c r="E1" s="30" t="s">
        <v>156</v>
      </c>
      <c r="F1" s="30" t="s">
        <v>177</v>
      </c>
      <c r="G1" s="30" t="s">
        <v>178</v>
      </c>
      <c r="H1" s="30" t="s">
        <v>45</v>
      </c>
      <c r="I1" s="30" t="s">
        <v>179</v>
      </c>
      <c r="J1" s="30" t="s">
        <v>180</v>
      </c>
      <c r="K1" s="30" t="s">
        <v>181</v>
      </c>
      <c r="L1" s="30" t="s">
        <v>182</v>
      </c>
      <c r="M1" s="30" t="s">
        <v>183</v>
      </c>
      <c r="N1" s="30" t="s">
        <v>184</v>
      </c>
      <c r="O1" s="30" t="s">
        <v>185</v>
      </c>
    </row>
    <row collapsed="false" customFormat="false" customHeight="false" hidden="false" ht="12.1" outlineLevel="0" r="2">
      <c r="A2" s="32" t="n">
        <v>43875</v>
      </c>
      <c r="B2" s="16" t="s">
        <v>165</v>
      </c>
      <c r="C2" s="16" t="s">
        <v>16</v>
      </c>
      <c r="D2" s="16" t="s">
        <v>18</v>
      </c>
      <c r="E2" s="17" t="n">
        <v>1000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2204</v>
      </c>
      <c r="J2" s="17" t="n">
        <v>19.10117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2" t="n">
        <v>43878</v>
      </c>
      <c r="B3" s="16" t="s">
        <v>165</v>
      </c>
      <c r="C3" s="16" t="s">
        <v>21</v>
      </c>
      <c r="D3" s="16" t="s">
        <v>22</v>
      </c>
      <c r="E3" s="17" t="n">
        <v>90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2201</v>
      </c>
      <c r="J3" s="17" t="n">
        <v>232.95611111111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2"/>
      <c r="B4" s="16"/>
      <c r="C4" s="16"/>
      <c r="D4" s="16"/>
      <c r="E4" s="17"/>
      <c r="F4" s="7"/>
      <c r="G4" s="17"/>
      <c r="H4" s="16"/>
      <c r="I4" s="7"/>
      <c r="J4" s="17"/>
      <c r="K4" s="4" t="s">
        <v>30</v>
      </c>
      <c r="L4" s="8" t="s">
        <f>=SUBTOTAL(109,L2:L3)</f>
      </c>
      <c r="M4" s="8" t="s">
        <f>=SUBTOTAL(109,M2:M3)</f>
      </c>
      <c r="N4" s="8" t="s">
        <f>=MAX(0,M4*0.13)</f>
      </c>
    </row>
  </sheetData>
  <autoFilter ref="A1:O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2026-02-25T11:50:01.00Z</dcterms:created>
  <dc:creator>izi-invest.ru</dc:creator>
  <cp:revision>0</cp:revision>
</cp:coreProperties>
</file>