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windowHeight="8192" windowWidth="16384" xWindow="0" yWindow="0"/>
  </bookViews>
  <sheets>
    <sheet name="Портфель" sheetId="1" state="visible" r:id="rId2"/>
    <sheet name="XIRR" sheetId="2" state="visible" r:id="rId3"/>
    <sheet name="Доходность откр." sheetId="3" state="visible" r:id="rId4"/>
    <sheet name="Доходность закр." sheetId="4" state="visible" r:id="rId5"/>
    <sheet name="Доход" sheetId="5" state="visible" r:id="rId6"/>
    <sheet name="Сделки" sheetId="6" state="visible" r:id="rId7"/>
    <sheet name="Дивиденды" sheetId="7" state="visible" r:id="rId8"/>
    <sheet name="Возраст" sheetId="8" state="visible" r:id="rId9"/>
    <sheet name="FIFO" sheetId="9" state="visible" r:id="rId10"/>
  </sheets>
  <calcPr iterateCount="100" refMode="A1" iterate="false" iterateDelta="0.001"/>
</workbook>
</file>

<file path=xl/sharedStrings.xml><?xml version="1.0" encoding="utf-8"?>
<sst xmlns="http://schemas.openxmlformats.org/spreadsheetml/2006/main" count="3205" uniqueCount="307">
  <si>
    <t>Тикер</t>
  </si>
  <si>
    <t>Тип</t>
  </si>
  <si>
    <t>Название</t>
  </si>
  <si>
    <t>Валюта</t>
  </si>
  <si>
    <t>Количество</t>
  </si>
  <si>
    <t>Цена</t>
  </si>
  <si>
    <t>Номинал</t>
  </si>
  <si>
    <t>НКД</t>
  </si>
  <si>
    <t>Погашение</t>
  </si>
  <si>
    <t>Сумма</t>
  </si>
  <si>
    <t>Доходность</t>
  </si>
  <si>
    <t>Средняя цена</t>
  </si>
  <si>
    <t>Доля</t>
  </si>
  <si>
    <t>Имя</t>
  </si>
  <si>
    <t>Курс к рублю</t>
  </si>
  <si>
    <t>Курс к RUR</t>
  </si>
  <si>
    <t>PHOR</t>
  </si>
  <si>
    <t>share</t>
  </si>
  <si>
    <t>ФосАгро ао</t>
  </si>
  <si>
    <t>RUR</t>
  </si>
  <si>
    <t>AMD</t>
  </si>
  <si>
    <t>SBERP</t>
  </si>
  <si>
    <t>Сбербанк-п</t>
  </si>
  <si>
    <t>BYN</t>
  </si>
  <si>
    <t>MRKP</t>
  </si>
  <si>
    <t>РСетиЦП ао</t>
  </si>
  <si>
    <t>CAD</t>
  </si>
  <si>
    <t>GMKN</t>
  </si>
  <si>
    <t>ГМКНорНик</t>
  </si>
  <si>
    <t>CHF</t>
  </si>
  <si>
    <t>LKOH</t>
  </si>
  <si>
    <t>ЛУКОЙЛ</t>
  </si>
  <si>
    <t>CNY</t>
  </si>
  <si>
    <t>GAZP</t>
  </si>
  <si>
    <t>ГАЗПРОМ ао</t>
  </si>
  <si>
    <t>EUR</t>
  </si>
  <si>
    <t>NLMK</t>
  </si>
  <si>
    <t>НЛМК ао</t>
  </si>
  <si>
    <t>GBP</t>
  </si>
  <si>
    <t>MGNT</t>
  </si>
  <si>
    <t>Магнит ао</t>
  </si>
  <si>
    <t>GLD</t>
  </si>
  <si>
    <t>AKRN</t>
  </si>
  <si>
    <t>Акрон</t>
  </si>
  <si>
    <t>HKD</t>
  </si>
  <si>
    <t>CHMF</t>
  </si>
  <si>
    <t>СевСт-ао</t>
  </si>
  <si>
    <t>JPY</t>
  </si>
  <si>
    <t>TGKA</t>
  </si>
  <si>
    <t>ТГК-1</t>
  </si>
  <si>
    <t>KZT</t>
  </si>
  <si>
    <t>TATNP</t>
  </si>
  <si>
    <t>Татнфт 3ап</t>
  </si>
  <si>
    <t>UPRO</t>
  </si>
  <si>
    <t>Юнипро ао</t>
  </si>
  <si>
    <t>SLV</t>
  </si>
  <si>
    <t>MAGN</t>
  </si>
  <si>
    <t>ММК</t>
  </si>
  <si>
    <t>TRY</t>
  </si>
  <si>
    <t>FEES</t>
  </si>
  <si>
    <t>Россети</t>
  </si>
  <si>
    <t>UAH</t>
  </si>
  <si>
    <t>OGKB</t>
  </si>
  <si>
    <t>ОГК-2 ао</t>
  </si>
  <si>
    <t>USD</t>
  </si>
  <si>
    <t>VTBR</t>
  </si>
  <si>
    <t>ВТБ ао</t>
  </si>
  <si>
    <t>Сумма по акциям:</t>
  </si>
  <si>
    <t>Сумма:</t>
  </si>
  <si>
    <t>Дата</t>
  </si>
  <si>
    <t>Примечание</t>
  </si>
  <si>
    <t>.</t>
  </si>
  <si>
    <t>..</t>
  </si>
  <si>
    <t>d</t>
  </si>
  <si>
    <t>s</t>
  </si>
  <si>
    <t>ds</t>
  </si>
  <si>
    <t>Начальная позиция</t>
  </si>
  <si>
    <t>Зачисление денежных средств</t>
  </si>
  <si>
    <t>Вывод денежных средств</t>
  </si>
  <si>
    <t>Дивиденд по LSRG - ЛСР ао 1шт. по 39 RUR - налог 5 RUR (данные из БД)</t>
  </si>
  <si>
    <t>Дивиденд по SBERP - Сбербанк-п 70шт. по 18.7 RUR - налог 170 RUR (данные из БД)</t>
  </si>
  <si>
    <t>Дивиденд по MOEX - МосБиржа 10шт. по 9.45 RUR - налог 12 RUR (данные из БД)</t>
  </si>
  <si>
    <t>Дивиденд по CHMF - СевСт-ао 2шт. по 36.27 RUR - налог 9 RUR (данные из БД)</t>
  </si>
  <si>
    <t>Дивиденд по CHMF - СевСт-ао 2шт. по 46.77 RUR - налог 12 RUR (данные из БД)</t>
  </si>
  <si>
    <t>Дивиденд по PHOR - ФосАгро ао 1шт. по 63 RUR - налог 8 RUR (данные из БД)</t>
  </si>
  <si>
    <t>Дивиденд по MRKP - РСетиЦП ао 10000шт. по 0.03 RUR - налог 34 RUR (данные из БД)</t>
  </si>
  <si>
    <t>Дивиденд по UPRO - Юнипро ао 2000шт. по 0.13 RUR - налог 33 RUR (данные из БД)</t>
  </si>
  <si>
    <t>Дивиденд по NLMK - НЛМК ао 50шт. по 7.71 RUR - налог 50 RUR (данные из БД)</t>
  </si>
  <si>
    <t>Зачисление дивидендов  по бумаге МРСК ЦП 10000 шт. (данные из сделок)</t>
  </si>
  <si>
    <t>Дивиденд по PHOR - ФосАгро ао 4шт. по 105 RUR - налог 55 RUR (данные из БД)</t>
  </si>
  <si>
    <t>Зачисление дивидендов  по бумаге Юнипро ао 2000 шт. (данные из сделок)</t>
  </si>
  <si>
    <t>Зачисление дивидендов  по бумаге НЛМК ао 50 шт. (данные из сделок)</t>
  </si>
  <si>
    <t>Дивиденд по GAZP - ГАЗПРОМ ао 100шт. по 12.55 RUR - налог 163 RUR (данные из БД)</t>
  </si>
  <si>
    <t>Зачисление дивидендов  по бумаге ФосАгро ао 4 шт. (данные из сделок)</t>
  </si>
  <si>
    <t>Дивиденд по CHMF - СевСт-ао 10шт. по 84.45 RUR - налог 110 RUR (данные из БД)</t>
  </si>
  <si>
    <t>Дивиденд по NLMK - НЛМК ао 170шт. по 13.62 RUR - налог 301 RUR (данные из БД)</t>
  </si>
  <si>
    <t>Зачисление дивидендов  по бумаге СевСт-ао 10 шт. (данные из сделок)</t>
  </si>
  <si>
    <t>Зачисление дивидендов  по бумаге НЛМК ао 170 шт. (данные из сделок)</t>
  </si>
  <si>
    <t>Ввод ДС</t>
  </si>
  <si>
    <t>Дивиденд по PHOR - ФосАгро ао 10шт. по 156 RUR - налог 203 RUR (данные из БД)</t>
  </si>
  <si>
    <t>Дивиденд по MAGN - ММК 230шт. по 3.53 RUR - налог 106 RUR (данные из БД)</t>
  </si>
  <si>
    <t>Зачисление дивидендов  по бумаге ФосАгро ао 10 шт. (данные из сделок)</t>
  </si>
  <si>
    <t>Дивиденд по AKRN - Акрон 1шт. по 30 RUR - налог 4 RUR (данные из БД)</t>
  </si>
  <si>
    <t>Дивиденд по TATNP - Татнфт 3ап 17шт. по 16.52 RUR - налог 37 RUR (данные из БД)</t>
  </si>
  <si>
    <t>Дивиденд по MTSS - МТС-ао 40шт. по 10.55 RUR - налог 55 RUR (данные из БД)</t>
  </si>
  <si>
    <t>Дивиденд по NLMK - НЛМК ао 220шт. по 13.33 RUR - налог 381 RUR (данные из БД)</t>
  </si>
  <si>
    <t>Дивиденд по AKRN - Акрон 1шт. по 720 RUR - налог 94 RUR (данные из БД)</t>
  </si>
  <si>
    <t>Дивиденд по CHMF - СевСт-ао 19шт. по 85.93 RUR - налог 212 RUR (данные из БД)</t>
  </si>
  <si>
    <t>Дивиденд по UPRO - Юнипро ао 8000шт. по 0.19 RUR - налог 198 RUR (данные из БД)</t>
  </si>
  <si>
    <t>Дивиденд по PHOR - ФосАгро ао 14шт. по 234 RUR - налог 426 RUR (данные из БД)</t>
  </si>
  <si>
    <t>Дивиденд по LKOH - ЛУКОЙЛ 6шт. по 340 RUR - налог 265 RUR (данные из БД)</t>
  </si>
  <si>
    <t>Дивиденд по MGNT - Магнит ао 7шт. по 294.37 RUR - налог 268 RUR (данные из БД)</t>
  </si>
  <si>
    <t>Дивиденд по TATNP - Татнфт 3ап 22шт. по 9.98 RUR - налог 29 RUR (данные из БД)</t>
  </si>
  <si>
    <t>Дивиденд по MAGN - ММК 400шт. по 2.66 RUR - налог 138 RUR (данные из БД)</t>
  </si>
  <si>
    <t>Дивиденд по GMKN - ГМКНорНик 3шт. по 1523.17 RUR - налог 594 RUR (данные из БД)</t>
  </si>
  <si>
    <t>Дивиденд по AKRN - Акрон 1шт. по 240 RUR - налог 31 RUR (данные из БД)</t>
  </si>
  <si>
    <t>Дивиденд по GMKN - ГМКНорНик 3шт. по 1166.22 RUR - налог 455 RUR (данные из БД)</t>
  </si>
  <si>
    <t>Дивиденд по MRKP - РСетиЦП ао 70000шт. по 0.03 RUR - налог 253 RUR (данные из БД)</t>
  </si>
  <si>
    <t>Дивиденд по TATNP - Татнфт 3ап 22шт. по 16.14 RUR - налог 46 RUR (данные из БД)</t>
  </si>
  <si>
    <t>Дивиденд по OGKB - ОГК-2 ао 14000шт. по 0.1 RUR - налог 176 RUR (данные из БД)</t>
  </si>
  <si>
    <t>Дивиденд по PHOR - ФосАгро ао 14шт. по 390 RUR - налог 710 RUR (данные из БД)</t>
  </si>
  <si>
    <t>Дивиденд по GAZP - ГАЗПРОМ ао 250шт. по 51.03 RUR - налог 1658 RUR (данные из БД)</t>
  </si>
  <si>
    <t>Дивиденд по TATNP - Татнфт 3ап 22шт. по 32.71 RUR - налог 94 RUR (данные из БД)</t>
  </si>
  <si>
    <t>Дивиденд по PHOR - ФосАгро ао 14шт. по 318 RUR - налог 579 RUR (данные из БД)</t>
  </si>
  <si>
    <t>Дивиденд по LKOH - ЛУКОЙЛ 6шт. по 256 RUR - налог 200 RUR (данные из БД)</t>
  </si>
  <si>
    <t>Дивиденд по LKOH - ЛУКОЙЛ 6шт. по 537 RUR - налог 419 RUR (данные из БД)</t>
  </si>
  <si>
    <t>Дивиденд по MRKP - РСетиЦП ао 70000шт. по 0.03 RUR - налог 274 RUR (данные из БД)</t>
  </si>
  <si>
    <t>Дивиденд по TATNP - Татнфт 3ап 22шт. по 6.86 RUR - налог 20 RUR (данные из БД)</t>
  </si>
  <si>
    <t>Дивиденд по PHOR - ФосАгро ао 14шт. по 465 RUR - налог 846 RUR (данные из БД)</t>
  </si>
  <si>
    <t>Дивиденд по SBERP - Сбербанк-п 290шт. по 25 RUR - налог 943 RUR (данные из БД)</t>
  </si>
  <si>
    <t>Дивиденд по LKOH - ЛУКОЙЛ 6шт. по 438 RUR - налог 342 RUR (данные из БД)</t>
  </si>
  <si>
    <t>Дивиденд по MRKP - РСетиЦП ао 70000шт. по 0 RUR - налог 19 RUR (данные из БД)</t>
  </si>
  <si>
    <t>Дивиденд по OGKB - ОГК-2 ао 14000шт. по 0.06 RUR - налог 106 RUR (данные из БД)</t>
  </si>
  <si>
    <t>Дивиденд по TATNP - Татнфт 3ап 22шт. по 27.71 RUR - налог 79 RUR (данные из БД)</t>
  </si>
  <si>
    <t>Дивиденд по PHOR - ФосАгро ао 14шт. по 264 RUR - налог 480 RUR (данные из БД)</t>
  </si>
  <si>
    <t>Дивиденд по TATNP - Татнфт 3ап 22шт. по 27.54 RUR - налог 79 RUR (данные из БД)</t>
  </si>
  <si>
    <t>Дивиденд по LKOH - ЛУКОЙЛ 6шт. по 447 RUR - налог 349 RUR (данные из БД)</t>
  </si>
  <si>
    <t>Дивиденд по PHOR - ФосАгро ао 14шт. по 291 RUR - налог 530 RUR (данные из БД)</t>
  </si>
  <si>
    <t>Дивиденд по GMKN - ГМКНорНик 3шт. по 915.33 RUR - налог 357 RUR (данные из БД)</t>
  </si>
  <si>
    <t>Дивиденд по TATNP - Татнфт 3ап 22шт. по 35.17 RUR - налог 101 RUR (данные из БД)</t>
  </si>
  <si>
    <t>Дивиденд по MGNT - Магнит ао 7шт. по 412.13 RUR - налог 375 RUR (данные из БД)</t>
  </si>
  <si>
    <t>Дивиденд по LKOH - ЛУКОЙЛ 6шт. по 498 RUR - налог 388 RUR (данные из БД)</t>
  </si>
  <si>
    <t>Дивиденд по AKRN - Акрон 1шт. по 427 RUR - налог 56 RUR (данные из БД)</t>
  </si>
  <si>
    <t>Дивиденд по NLMK - НЛМК ао 220шт. по 25.43 RUR - налог 727 RUR (данные из БД)</t>
  </si>
  <si>
    <t>Дивиденд по MAGN - ММК 400шт. по 2.75 RUR - налог 143 RUR (данные из БД)</t>
  </si>
  <si>
    <t>Дивиденд по CHMF - СевСт-ао 19шт. по 191.51 RUR - налог 473 RUR (данные из БД)</t>
  </si>
  <si>
    <t>Дивиденд по CHMF - СевСт-ао 19шт. по 38.3 RUR - налог 95 RUR (данные из БД)</t>
  </si>
  <si>
    <t>Дивиденд по MRKP - РСетиЦП ао 70000шт. по 0.04 RUR - налог 353 RUR (данные из БД)</t>
  </si>
  <si>
    <t>Дивиденд по TATNP - Татнфт 3ап 22шт. по 25.17 RUR - налог 72 RUR (данные из БД)</t>
  </si>
  <si>
    <t>Дивиденд по PHOR - ФосАгро ао 14шт. по 15 RUR - налог 27 RUR (данные из БД)</t>
  </si>
  <si>
    <t>Дивиденд по PHOR - ФосАгро ао 14шт. по 294 RUR - налог 535 RUR (данные из БД)</t>
  </si>
  <si>
    <t>Дивиденд по SBERP - Сбербанк-п 290шт. по 33.3 RUR - налог 1255 RUR (данные из БД)</t>
  </si>
  <si>
    <t>Дивиденд по CHMF - СевСт-ао 19шт. по 31.06 RUR - налог 77 RUR (данные из БД)</t>
  </si>
  <si>
    <t>Дивиденд по PHOR - ФосАгро ао 14шт. по 117 RUR - налог 213 RUR (данные из БД)</t>
  </si>
  <si>
    <t>Дивиденд по TATNP - Татнфт 3ап 22шт. по 38.2 RUR - налог 109 RUR (данные из БД)</t>
  </si>
  <si>
    <t>Дивиденд по MAGN - ММК 400шт. по 2.49 RUR - налог 130 RUR (данные из БД)</t>
  </si>
  <si>
    <t>Дивиденд по LKOH - ЛУКОЙЛ 6шт. по 514 RUR - налог 401 RUR (данные из БД)</t>
  </si>
  <si>
    <t>Дивиденд по CHMF - СевСт-ао 19шт. по 49.06 RUR - налог 121 RUR (данные из БД)</t>
  </si>
  <si>
    <t>Дивиденд по PHOR - ФосАгро ао 14шт. по 126 RUR - налог 229 RUR (данные из БД)</t>
  </si>
  <si>
    <t>Дивиденд по TATNP - Татнфт 3ап 22шт. по 17.39 RUR - налог 50 RUR (данные из БД)</t>
  </si>
  <si>
    <t>Дивиденд по TATNP - Татнфт 3ап 22шт. по 43.11 RUR - налог 123 RUR (данные из БД)</t>
  </si>
  <si>
    <t>Дивиденд по LKOH - ЛУКОЙЛ 6шт. по 541 RUR - налог 422 RUR (данные из БД)</t>
  </si>
  <si>
    <t>Дивиденд по AKRN - Акрон 1шт. по 534 RUR - налог 69 RUR (данные из БД)</t>
  </si>
  <si>
    <t>Дивиденд по PHOR - ФосАгро ао 14шт. по 87 RUR - налог 158 RUR (данные из БД)</t>
  </si>
  <si>
    <t>Дивиденд по MRKP - РСетиЦП ао 70000шт. по 0.05 RUR - налог 457 RUR (данные из БД)</t>
  </si>
  <si>
    <t>Дивиденд по VTBR - ВТБ ао 22шт. по 25.58 RUR - налог 73 RUR (данные из БД)</t>
  </si>
  <si>
    <t>Дивиденд по SBERP - Сбербанк-п 290шт. по 34.84 RUR - налог 1313 RUR (данные из БД)</t>
  </si>
  <si>
    <t>Дивиденд по PHOR - ФосАгро ао 14шт. по 273 RUR - налог 497 RUR (данные из БД)</t>
  </si>
  <si>
    <t>Дивиденд по TATNP - Татнфт 3ап 22шт. по 14.35 RUR - налог 41 RUR (данные из БД)</t>
  </si>
  <si>
    <t>Дивиденд по OGKB - ОГК-2 ао 14000шт. по 0.06 RUR - налог 109 RUR (данные из БД)</t>
  </si>
  <si>
    <t>Дивиденд по AKRN - Акрон 1шт. по 189 RUR - налог 25 RUR (данные из БД)</t>
  </si>
  <si>
    <t>Дивиденд по TATNP - Татнфт 3ап 22шт. по 8.13 RUR - налог 23 RUR (данные из БД)</t>
  </si>
  <si>
    <t>Дивиденд по LKOH - ЛУКОЙЛ 6шт. по 397 RUR - налог 310 RUR (данные из БД)</t>
  </si>
  <si>
    <t>Баланс сейчас</t>
  </si>
  <si>
    <t>XIRR</t>
  </si>
  <si>
    <t>Сред.взвеш.сумм.</t>
  </si>
  <si>
    <t>Полный доход, RUR</t>
  </si>
  <si>
    <t>Сред.год.дох.</t>
  </si>
  <si>
    <t>buy</t>
  </si>
  <si>
    <t>+95808 шт. FEES:moex (Россети)</t>
  </si>
  <si>
    <t>sell</t>
  </si>
  <si>
    <t>Стоимость сейчас</t>
  </si>
  <si>
    <t>Полный доход</t>
  </si>
  <si>
    <t>SBSP</t>
  </si>
  <si>
    <t>SNGSP</t>
  </si>
  <si>
    <t>GOLD</t>
  </si>
  <si>
    <t>AKCH</t>
  </si>
  <si>
    <t>DIVD</t>
  </si>
  <si>
    <t>LSRG</t>
  </si>
  <si>
    <t>RU000A101NK4</t>
  </si>
  <si>
    <t>SBRI</t>
  </si>
  <si>
    <t>MOEX</t>
  </si>
  <si>
    <t>FLOT</t>
  </si>
  <si>
    <t>ALRS</t>
  </si>
  <si>
    <t>DSKY</t>
  </si>
  <si>
    <t>MTSS</t>
  </si>
  <si>
    <t>RSTIP</t>
  </si>
  <si>
    <t>PHOR
ФосАгро ао</t>
  </si>
  <si>
    <t>SBERP
Сбербанк-п</t>
  </si>
  <si>
    <t>MRKP
РСетиЦП ао</t>
  </si>
  <si>
    <t>GMKN
ГМКНорНик</t>
  </si>
  <si>
    <t>LKOH
ЛУКОЙЛ</t>
  </si>
  <si>
    <t>GAZP
ГАЗПРОМ ао</t>
  </si>
  <si>
    <t>NLMK
НЛМК ао</t>
  </si>
  <si>
    <t>MGNT
Магнит ао</t>
  </si>
  <si>
    <t>AKRN
Акрон</t>
  </si>
  <si>
    <t>CHMF
СевСт-ао</t>
  </si>
  <si>
    <t>TGKA
ТГК-1</t>
  </si>
  <si>
    <t>TATNP
Татнфт 3ап</t>
  </si>
  <si>
    <t>UPRO
Юнипро ао</t>
  </si>
  <si>
    <t>MAGN
ММК</t>
  </si>
  <si>
    <t>FEES
Россети</t>
  </si>
  <si>
    <t>OGKB
ОГК-2 ао</t>
  </si>
  <si>
    <t>VTBR
ВТБ ао</t>
  </si>
  <si>
    <t>Текущая цена</t>
  </si>
  <si>
    <t>Остаток</t>
  </si>
  <si>
    <t>Доход</t>
  </si>
  <si>
    <t>Операция</t>
  </si>
  <si>
    <t>Комиссия банка</t>
  </si>
  <si>
    <t>Комиссия ТС</t>
  </si>
  <si>
    <t>Комментарий</t>
  </si>
  <si>
    <t>input</t>
  </si>
  <si>
    <t>"Магнит" ПАО ао</t>
  </si>
  <si>
    <t>ФосАгро ПАО ао</t>
  </si>
  <si>
    <t>"Газпром" (ПАО) ао</t>
  </si>
  <si>
    <t>Сбербанк России ПАО ап</t>
  </si>
  <si>
    <t>БПИФ Сбер - Эс энд Пи 500</t>
  </si>
  <si>
    <t>etf</t>
  </si>
  <si>
    <t>Сургутнефтегаз ПАО ап</t>
  </si>
  <si>
    <t>БПИФ ВТБ – Фонд Золото</t>
  </si>
  <si>
    <t>БПИФ Альфа Китайские Акции</t>
  </si>
  <si>
    <t>БПИФ ДОХОДЪ Инд дивид акций РФ</t>
  </si>
  <si>
    <t>Группа ЛСР ПАО ао</t>
  </si>
  <si>
    <t>ЗПИФ Фонд первичных размещений</t>
  </si>
  <si>
    <t>БПИФ Сбер Ответственные инвест</t>
  </si>
  <si>
    <t>МРСК Центр. и Приволж. ао</t>
  </si>
  <si>
    <t>output</t>
  </si>
  <si>
    <t>nalog</t>
  </si>
  <si>
    <t>Списание налога при выводе денежных средств</t>
  </si>
  <si>
    <t>Северсталь (ПАО)ао</t>
  </si>
  <si>
    <t>ПАО Московская Биржа</t>
  </si>
  <si>
    <t>ПАО "Татнефть" ап 3 вып.</t>
  </si>
  <si>
    <t>Совкомфлот ао</t>
  </si>
  <si>
    <t>ПАО "НЛМК" ао</t>
  </si>
  <si>
    <t>НК ЛУКОЙЛ (ПАО) - ао</t>
  </si>
  <si>
    <t>АЛРОСА ПАО ао</t>
  </si>
  <si>
    <t>ПАО Детский мир</t>
  </si>
  <si>
    <t>Юнипро ПАО ао</t>
  </si>
  <si>
    <t>ГМК "Нор.Никель" ПАО ао</t>
  </si>
  <si>
    <t>dohod</t>
  </si>
  <si>
    <t>Зачисление дивидендов  по бумаге МРСК ЦП 10000 шт.</t>
  </si>
  <si>
    <t>Зачисление дивидендов  по бумаге Юнипро ао 2000 шт.</t>
  </si>
  <si>
    <t>Зачисление дивидендов  по бумаге НЛМК ао 50 шт.</t>
  </si>
  <si>
    <t>Зачисление дивидендов  по бумаге ФосАгро ао 4 шт.</t>
  </si>
  <si>
    <t>ОГК-2 ПАО ао</t>
  </si>
  <si>
    <t>Мобильные ТелеСистемы ПАО ао</t>
  </si>
  <si>
    <t>Акрон ПАО ао</t>
  </si>
  <si>
    <t>ао ПАО "ТГК-1"</t>
  </si>
  <si>
    <t>"Российские сети" ПАО ап</t>
  </si>
  <si>
    <t>"Магнитогорск.мет.комб" ПАО ао</t>
  </si>
  <si>
    <t>Зачисление дивидендов  по бумаге СевСт-ао 10 шт.</t>
  </si>
  <si>
    <t>Зачисление дивидендов  по бумаге НЛМК ао 170 шт.</t>
  </si>
  <si>
    <t>ао ПАО Банк ВТБ</t>
  </si>
  <si>
    <t>commission</t>
  </si>
  <si>
    <t>Списание комиссий</t>
  </si>
  <si>
    <t>Зачисление дивидендов  по бумаге ФосАгро ао 10 шт.</t>
  </si>
  <si>
    <t>Остаток:</t>
  </si>
  <si>
    <t>Портфель</t>
  </si>
  <si>
    <t>Кол.</t>
  </si>
  <si>
    <t>Дивиденд</t>
  </si>
  <si>
    <t>Цена отсечки</t>
  </si>
  <si>
    <t>Цена покупки</t>
  </si>
  <si>
    <t>Налог</t>
  </si>
  <si>
    <t>Сумма 
до налога</t>
  </si>
  <si>
    <t>Сумма 
после налога</t>
  </si>
  <si>
    <t>Доходность к 
цене отсечки</t>
  </si>
  <si>
    <t>Доходность к 
цене покупки</t>
  </si>
  <si>
    <t>Дивидендный портфель</t>
  </si>
  <si>
    <t>ЛСР ао</t>
  </si>
  <si>
    <t>МосБиржа</t>
  </si>
  <si>
    <t>МТС-ао</t>
  </si>
  <si>
    <t>Y</t>
  </si>
  <si>
    <t>m</t>
  </si>
  <si>
    <t>Всего дней</t>
  </si>
  <si>
    <t>Цена покупки с НКД и комиссией</t>
  </si>
  <si>
    <t>Цена сейчас с НКД</t>
  </si>
  <si>
    <t>Сумма при продаже</t>
  </si>
  <si>
    <t>Прибыль</t>
  </si>
  <si>
    <t>Налог при продаже</t>
  </si>
  <si>
    <t>Сегодня</t>
  </si>
  <si>
    <t>Покупка</t>
  </si>
  <si>
    <t>Продажа</t>
  </si>
  <si>
    <t>Цена продажи</t>
  </si>
  <si>
    <t>Результат</t>
  </si>
  <si>
    <t>Доходность сделки</t>
  </si>
  <si>
    <t>Срок</t>
  </si>
  <si>
    <t>Доходность годовых</t>
  </si>
  <si>
    <t>SBSP ETF</t>
  </si>
  <si>
    <t>Сургнфгз-п</t>
  </si>
  <si>
    <t>GOLD ETF</t>
  </si>
  <si>
    <t>ETF AKCH</t>
  </si>
  <si>
    <t>ETF DIVD</t>
  </si>
  <si>
    <t>ЗПИФ ФПР</t>
  </si>
  <si>
    <t>SBRI ETF</t>
  </si>
  <si>
    <t>Совкомфлот</t>
  </si>
  <si>
    <t>АЛРОСА ао</t>
  </si>
  <si>
    <t>ДетскийМир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</si>
</sst>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#,##0.00"/>
    <numFmt numFmtId="166" formatCode="0"/>
    <numFmt numFmtId="167" formatCode="0.00%"/>
    <numFmt numFmtId="168" formatCode="YYYY\-MM\-DD"/>
    <numFmt numFmtId="169" formatCode="YYYY\-MM\-DD"/>
    <numFmt numFmtId="170" formatCode="0.00"/>
    <numFmt numFmtId="171" formatCode="YYYY\-MM\-DD"/>
    <numFmt numFmtId="172" formatCode="YYYY\-MM\-DD"/>
    <numFmt numFmtId="173" formatCode="YYYY\-MM\-DD"/>
    <numFmt numFmtId="174" formatCode="YYYY\-MM\-DD"/>
    <numFmt numFmtId="175" formatCode="YYYY\-MM\-DD"/>
    <numFmt numFmtId="176" formatCode="YYYY\-MM\-DD"/>
  </numFmts>
  <fonts count="3">
    <font>
      <sz val="11"/>
      <name val="Calibri"/>
      <charset val="0"/>
      <scheme val="minor"/>
      <family val="0"/>
    </font>
    <font>
      <b/>
      <sz val="11"/>
      <name val="Calibri"/>
      <charset val="0"/>
      <scheme val="minor"/>
      <family val="0"/>
    </font>
    <font>
      <color rgb="FF2C6DD4"/>
      <sz val="11"/>
      <name val="Calibri"/>
      <charset val="0"/>
      <scheme val="minor"/>
      <family val="0"/>
    </font>
  </fonts>
  <fills count="8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DAE6F5FF"/>
      </patternFill>
    </fill>
    <fill>
      <patternFill patternType="solid">
        <fgColor rgb="FFF2FFF9"/>
      </patternFill>
    </fill>
    <fill>
      <patternFill patternType="solid">
        <fgColor rgb="FFFFEDD3"/>
      </patternFill>
    </fill>
    <fill>
      <patternFill patternType="solid">
        <fgColor rgb="FFFCE7FF"/>
      </patternFill>
    </fill>
    <fill>
      <patternFill patternType="solid">
        <fgColor rgb="FFFFF0F8"/>
      </patternFill>
    </fill>
  </fills>
  <borders count="2">
    <border diagonalDown="false" diagonalUp="false"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43"/>
    <xf applyAlignment="false" applyBorder="false" applyFont="true" applyProtection="false" borderId="0" fillId="0" fontId="0" numFmtId="41"/>
    <xf applyAlignment="false" applyBorder="false" applyFont="true" applyProtection="false" borderId="0" fillId="0" fontId="0" numFmtId="44"/>
    <xf applyAlignment="false" applyBorder="false" applyFont="true" applyProtection="false" borderId="0" fillId="0" fontId="0" numFmtId="42"/>
    <xf applyAlignment="false" applyBorder="false" applyFont="true" applyProtection="false" borderId="0" fillId="0" fontId="0" numFmtId="9"/>
  </cellStyleXfs>
  <cellXfs count="42">
    <xf applyAlignment="false" applyBorder="false" applyFont="true" applyProtection="false" borderId="0" fillId="0" fontId="0" numFmtId="164"/>
    <xf applyAlignment="false" applyBorder="false" applyFont="true" applyProtection="false" borderId="0" fillId="1" fontId="0" numFmtId="164"/>
    <xf applyAlignment="true" applyBorder="false" applyFont="true" applyProtection="false" borderId="1" fillId="0" fontId="0" numFmtId="164">
      <alignment wrapText="1"/>
    </xf>
    <xf applyAlignment="true" applyBorder="false" applyFont="true" applyProtection="false" borderId="1" fillId="0" fontId="1" numFmtId="164">
      <alignment wrapText="1"/>
    </xf>
    <xf applyAlignment="false" applyBorder="false" applyFont="true" applyProtection="false" borderId="1" fillId="0" fontId="1" numFmtId="164"/>
    <xf applyAlignment="false" applyBorder="false" applyFont="true" applyProtection="false" borderId="1" fillId="2" fontId="1" numFmtId="165"/>
    <xf applyAlignment="false" applyBorder="false" applyFont="true" applyProtection="false" borderId="1" fillId="0" fontId="0" numFmtId="165"/>
    <xf applyAlignment="false" applyBorder="false" applyFont="true" applyProtection="false" borderId="1" fillId="0" fontId="0" numFmtId="166"/>
    <xf applyAlignment="false" applyBorder="false" applyFont="true" applyProtection="false" borderId="1" fillId="0" fontId="1" numFmtId="165"/>
    <xf applyAlignment="false" applyBorder="false" applyFont="true" applyProtection="false" borderId="1" fillId="0" fontId="1" numFmtId="167"/>
    <xf applyAlignment="false" applyBorder="false" applyFont="true" applyProtection="false" borderId="1" fillId="2" fontId="1" numFmtId="167"/>
    <xf applyAlignment="false" applyBorder="false" applyFont="true" applyProtection="false" borderId="1" fillId="0" fontId="1" numFmtId="168"/>
    <xf applyAlignment="false" applyBorder="false" applyFont="true" applyProtection="false" borderId="1" fillId="2" fontId="1" numFmtId="169"/>
    <xf applyAlignment="false" applyBorder="false" applyFont="true" applyProtection="false" borderId="1" fillId="0" fontId="0" numFmtId="169"/>
    <xf applyAlignment="false" applyBorder="false" applyFont="true" applyProtection="false" borderId="1" fillId="2" fontId="1" numFmtId="164"/>
    <xf applyAlignment="false" applyBorder="false" applyFont="true" applyProtection="false" borderId="1" fillId="0" fontId="2" numFmtId="164"/>
    <xf applyAlignment="false" applyBorder="false" applyFont="true" applyProtection="false" borderId="1" fillId="0" fontId="0" numFmtId="164"/>
    <xf applyAlignment="false" applyBorder="false" applyFont="true" applyProtection="false" borderId="1" fillId="0" fontId="0" numFmtId="170"/>
    <xf applyAlignment="false" applyBorder="false" applyFont="true" applyProtection="false" borderId="1" fillId="3" fontId="1" numFmtId="164"/>
    <xf applyAlignment="false" applyBorder="false" applyFont="true" applyProtection="false" borderId="1" fillId="0" fontId="0" numFmtId="171"/>
    <xf applyAlignment="false" applyBorder="false" applyFont="true" applyProtection="false" borderId="1" fillId="0" fontId="0" numFmtId="172"/>
    <xf applyAlignment="false" applyBorder="false" applyFont="true" applyProtection="false" borderId="1" fillId="4" fontId="0" numFmtId="172"/>
    <xf applyAlignment="false" applyBorder="false" applyFont="true" applyProtection="false" borderId="1" fillId="4" fontId="0" numFmtId="164"/>
    <xf applyAlignment="false" applyBorder="false" applyFont="true" applyProtection="false" borderId="1" fillId="4" fontId="0" numFmtId="166"/>
    <xf applyAlignment="false" applyBorder="false" applyFont="true" applyProtection="false" borderId="1" fillId="4" fontId="0" numFmtId="165"/>
    <xf applyAlignment="false" applyBorder="false" applyFont="true" applyProtection="false" borderId="1" fillId="5" fontId="0" numFmtId="172"/>
    <xf applyAlignment="false" applyBorder="false" applyFont="true" applyProtection="false" borderId="1" fillId="5" fontId="0" numFmtId="164"/>
    <xf applyAlignment="false" applyBorder="false" applyFont="true" applyProtection="false" borderId="1" fillId="5" fontId="0" numFmtId="166"/>
    <xf applyAlignment="false" applyBorder="false" applyFont="true" applyProtection="false" borderId="1" fillId="5" fontId="0" numFmtId="165"/>
    <xf applyAlignment="false" applyBorder="false" applyFont="true" applyProtection="false" borderId="1" fillId="6" fontId="0" numFmtId="172"/>
    <xf applyAlignment="false" applyBorder="false" applyFont="true" applyProtection="false" borderId="1" fillId="6" fontId="0" numFmtId="164"/>
    <xf applyAlignment="false" applyBorder="false" applyFont="true" applyProtection="false" borderId="1" fillId="6" fontId="0" numFmtId="166"/>
    <xf applyAlignment="false" applyBorder="false" applyFont="true" applyProtection="false" borderId="1" fillId="6" fontId="0" numFmtId="165"/>
    <xf applyAlignment="false" applyBorder="false" applyFont="true" applyProtection="false" borderId="1" fillId="7" fontId="0" numFmtId="172"/>
    <xf applyAlignment="false" applyBorder="false" applyFont="true" applyProtection="false" borderId="1" fillId="7" fontId="0" numFmtId="164"/>
    <xf applyAlignment="false" applyBorder="false" applyFont="true" applyProtection="false" borderId="1" fillId="7" fontId="0" numFmtId="166"/>
    <xf applyAlignment="false" applyBorder="false" applyFont="true" applyProtection="false" borderId="1" fillId="7" fontId="0" numFmtId="165"/>
    <xf applyAlignment="false" applyBorder="false" applyFont="true" applyProtection="false" borderId="1" fillId="0" fontId="0" numFmtId="173"/>
    <xf applyAlignment="true" applyBorder="false" applyFont="true" applyProtection="false" borderId="1" fillId="3" fontId="1" numFmtId="164">
      <alignment wrapText="1"/>
    </xf>
    <xf applyAlignment="false" applyBorder="false" applyFont="true" applyProtection="false" borderId="1" fillId="0" fontId="0" numFmtId="174"/>
    <xf applyAlignment="false" applyBorder="false" applyFont="true" applyProtection="false" borderId="1" fillId="0" fontId="0" numFmtId="175"/>
    <xf applyAlignment="false" applyBorder="false" applyFont="true" applyProtection="false" borderId="1" fillId="0" fontId="0" numFmtId="176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
            Type="http://schemas.openxmlformats.org/officeDocument/2006/relationships/worksheet" Target="worksheets/sheet1.xml"/><Relationship Id="rId3" 
            Type="http://schemas.openxmlformats.org/officeDocument/2006/relationships/worksheet" Target="worksheets/sheet2.xml"/><Relationship Id="rId4" 
            Type="http://schemas.openxmlformats.org/officeDocument/2006/relationships/worksheet" Target="worksheets/sheet3.xml"/><Relationship Id="rId5" 
            Type="http://schemas.openxmlformats.org/officeDocument/2006/relationships/worksheet" Target="worksheets/sheet4.xml"/><Relationship Id="rId6" 
            Type="http://schemas.openxmlformats.org/officeDocument/2006/relationships/worksheet" Target="worksheets/sheet5.xml"/><Relationship Id="rId7" 
            Type="http://schemas.openxmlformats.org/officeDocument/2006/relationships/worksheet" Target="worksheets/sheet6.xml"/><Relationship Id="rId8" 
            Type="http://schemas.openxmlformats.org/officeDocument/2006/relationships/worksheet" Target="worksheets/sheet7.xml"/><Relationship Id="rId9" 
            Type="http://schemas.openxmlformats.org/officeDocument/2006/relationships/worksheet" Target="worksheets/sheet8.xml"/><Relationship Id="rId10" 
            Type="http://schemas.openxmlformats.org/officeDocument/2006/relationships/worksheet" Target="worksheets/sheet9.xml"/><Relationship Id="rId11" 
           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20" customWidth="1"/>
    <col min="2" max="2" width="10" customWidth="1"/>
    <col min="3" max="3" width="20" customWidth="1"/>
    <col min="4" max="4" width="10" customWidth="1"/>
    <col min="5" max="5" width="10" customWidth="1"/>
    <col min="6" max="6" width="10" customWidth="1"/>
    <col min="7" max="7" width="10" customWidth="1"/>
    <col min="8" max="8" width="10" customWidth="1"/>
    <col min="9" max="9" width="15" customWidth="1"/>
    <col min="10" max="10" width="15" customWidth="1"/>
    <col min="11" max="11" width="10" customWidth="1"/>
    <col min="12" max="12" width="15" customWidth="1"/>
    <col min="13" max="13" width="10" customWidth="1"/>
    <col min="14" max="14" width="10" customWidth="1"/>
    <col min="15" max="15" width="10" customWidth="1"/>
    <col min="16" max="16" width="10" customWidth="1"/>
    <col min="17" max="17" width="10" customWidth="1"/>
  </cols>
  <sheetData>
    <row collapsed="false" customFormat="false" customHeight="false" hidden="false" ht="12.1" outlineLevel="0" r="1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/>
      <c r="O1" s="18" t="s">
        <v>13</v>
      </c>
      <c r="P1" s="18" t="s">
        <v>14</v>
      </c>
      <c r="Q1" s="18" t="s">
        <v>15</v>
      </c>
    </row>
    <row collapsed="false" customFormat="false" customHeight="false" hidden="false" ht="12.1" outlineLevel="0" r="2">
      <c r="A2" s="16" t="s">
        <v>16</v>
      </c>
      <c r="B2" s="16" t="s">
        <v>17</v>
      </c>
      <c r="C2" s="16" t="s">
        <v>18</v>
      </c>
      <c r="D2" s="16" t="s">
        <v>19</v>
      </c>
      <c r="E2" s="7" t="n">
        <v>14</v>
      </c>
      <c r="F2" s="6" t="n">
        <v>6788</v>
      </c>
      <c r="G2" s="17" t="n">
        <v>0</v>
      </c>
      <c r="H2" s="6" t="n">
        <v>0</v>
      </c>
      <c r="I2" s="16"/>
      <c r="J2" s="6" t="s">
        <f>=E2*F2*Портфель!$Q$13</f>
      </c>
      <c r="K2" s="9" t="n">
        <v>0.2159</v>
      </c>
      <c r="L2" s="6" t="n">
        <v>4820.27</v>
      </c>
      <c r="M2" s="17" t="n">
        <v>20.22</v>
      </c>
      <c r="N2" s="16"/>
      <c r="O2" s="16" t="s">
        <v>20</v>
      </c>
      <c r="P2" s="17" t="n">
        <v>0.2045</v>
      </c>
      <c r="Q2" s="6" t="s">
        <f>=P2/$P$13</f>
      </c>
    </row>
    <row collapsed="false" customFormat="false" customHeight="false" hidden="false" ht="12.1" outlineLevel="0" r="3">
      <c r="A3" s="16" t="s">
        <v>21</v>
      </c>
      <c r="B3" s="16" t="s">
        <v>17</v>
      </c>
      <c r="C3" s="16" t="s">
        <v>22</v>
      </c>
      <c r="D3" s="16" t="s">
        <v>19</v>
      </c>
      <c r="E3" s="7" t="n">
        <v>290</v>
      </c>
      <c r="F3" s="6" t="n">
        <v>317.8</v>
      </c>
      <c r="G3" s="17" t="n">
        <v>0</v>
      </c>
      <c r="H3" s="6" t="n">
        <v>0</v>
      </c>
      <c r="I3" s="16"/>
      <c r="J3" s="6" t="s">
        <f>=E3*F3*Портфель!$Q$13</f>
      </c>
      <c r="K3" s="9" t="n">
        <v>0.077</v>
      </c>
      <c r="L3" s="6" t="n">
        <v>291.45</v>
      </c>
      <c r="M3" s="17" t="n">
        <v>19.61</v>
      </c>
      <c r="N3" s="16"/>
      <c r="O3" s="16" t="s">
        <v>23</v>
      </c>
      <c r="P3" s="17" t="n">
        <v>26.77</v>
      </c>
      <c r="Q3" s="6" t="s">
        <f>=P3/$P$13</f>
      </c>
    </row>
    <row collapsed="false" customFormat="false" customHeight="false" hidden="false" ht="12.1" outlineLevel="0" r="4">
      <c r="A4" s="16" t="s">
        <v>24</v>
      </c>
      <c r="B4" s="16" t="s">
        <v>17</v>
      </c>
      <c r="C4" s="16" t="s">
        <v>25</v>
      </c>
      <c r="D4" s="16" t="s">
        <v>19</v>
      </c>
      <c r="E4" s="7" t="n">
        <v>70000</v>
      </c>
      <c r="F4" s="6" t="n">
        <v>0.5953</v>
      </c>
      <c r="G4" s="17" t="n">
        <v>0</v>
      </c>
      <c r="H4" s="6" t="n">
        <v>0</v>
      </c>
      <c r="I4" s="16"/>
      <c r="J4" s="6" t="s">
        <f>=E4*F4*Портфель!$Q$13</f>
      </c>
      <c r="K4" s="9" t="n">
        <v>0.2923</v>
      </c>
      <c r="L4" s="6" t="n">
        <v>0.25</v>
      </c>
      <c r="M4" s="17" t="n">
        <v>8.87</v>
      </c>
      <c r="N4" s="16"/>
      <c r="O4" s="16" t="s">
        <v>26</v>
      </c>
      <c r="P4" s="17" t="n">
        <v>55.623934094522</v>
      </c>
      <c r="Q4" s="6" t="s">
        <f>=P4/$P$13</f>
      </c>
    </row>
    <row collapsed="false" customFormat="false" customHeight="false" hidden="false" ht="12.1" outlineLevel="0" r="5">
      <c r="A5" s="16" t="s">
        <v>27</v>
      </c>
      <c r="B5" s="16" t="s">
        <v>17</v>
      </c>
      <c r="C5" s="16" t="s">
        <v>28</v>
      </c>
      <c r="D5" s="16" t="s">
        <v>19</v>
      </c>
      <c r="E5" s="7" t="n">
        <v>300</v>
      </c>
      <c r="F5" s="6" t="n">
        <v>134.44</v>
      </c>
      <c r="G5" s="17" t="n">
        <v>0</v>
      </c>
      <c r="H5" s="6" t="n">
        <v>0</v>
      </c>
      <c r="I5" s="16"/>
      <c r="J5" s="6" t="s">
        <f>=E5*F5*Портфель!$Q$13</f>
      </c>
      <c r="K5" s="9" t="n">
        <v>-0.0884</v>
      </c>
      <c r="L5" s="6" t="n">
        <v>237.58</v>
      </c>
      <c r="M5" s="17" t="n">
        <v>8.58</v>
      </c>
      <c r="N5" s="16"/>
      <c r="O5" s="16" t="s">
        <v>29</v>
      </c>
      <c r="P5" s="17" t="n">
        <v>97.4088</v>
      </c>
      <c r="Q5" s="6" t="s">
        <f>=P5/$P$13</f>
      </c>
    </row>
    <row collapsed="false" customFormat="false" customHeight="false" hidden="false" ht="12.1" outlineLevel="0" r="6">
      <c r="A6" s="16" t="s">
        <v>30</v>
      </c>
      <c r="B6" s="16" t="s">
        <v>17</v>
      </c>
      <c r="C6" s="16" t="s">
        <v>31</v>
      </c>
      <c r="D6" s="16" t="s">
        <v>19</v>
      </c>
      <c r="E6" s="7" t="n">
        <v>6</v>
      </c>
      <c r="F6" s="6" t="n">
        <v>5395</v>
      </c>
      <c r="G6" s="17" t="n">
        <v>0</v>
      </c>
      <c r="H6" s="6" t="n">
        <v>0</v>
      </c>
      <c r="I6" s="16"/>
      <c r="J6" s="6" t="s">
        <f>=E6*F6*Портфель!$Q$13</f>
      </c>
      <c r="K6" s="9" t="n">
        <v>0.0951</v>
      </c>
      <c r="L6" s="6" t="n">
        <v>6326.3</v>
      </c>
      <c r="M6" s="17" t="n">
        <v>6.89</v>
      </c>
      <c r="N6" s="16"/>
      <c r="O6" s="16" t="s">
        <v>32</v>
      </c>
      <c r="P6" s="17" t="n">
        <v>11.2521</v>
      </c>
      <c r="Q6" s="6" t="s">
        <f>=P6/$P$13</f>
      </c>
    </row>
    <row collapsed="false" customFormat="false" customHeight="false" hidden="false" ht="12.1" outlineLevel="0" r="7">
      <c r="A7" s="16" t="s">
        <v>33</v>
      </c>
      <c r="B7" s="16" t="s">
        <v>17</v>
      </c>
      <c r="C7" s="16" t="s">
        <v>34</v>
      </c>
      <c r="D7" s="16" t="s">
        <v>19</v>
      </c>
      <c r="E7" s="7" t="n">
        <v>250</v>
      </c>
      <c r="F7" s="6" t="n">
        <v>128.2</v>
      </c>
      <c r="G7" s="17" t="n">
        <v>0</v>
      </c>
      <c r="H7" s="6" t="n">
        <v>0</v>
      </c>
      <c r="I7" s="16"/>
      <c r="J7" s="6" t="s">
        <f>=E7*F7*Портфель!$Q$13</f>
      </c>
      <c r="K7" s="9" t="n">
        <v>-0.1168</v>
      </c>
      <c r="L7" s="6" t="n">
        <v>287</v>
      </c>
      <c r="M7" s="17" t="n">
        <v>6.82</v>
      </c>
      <c r="N7" s="16"/>
      <c r="O7" s="16" t="s">
        <v>35</v>
      </c>
      <c r="P7" s="17" t="n">
        <v>90.012</v>
      </c>
      <c r="Q7" s="6" t="s">
        <f>=P7/$P$13</f>
      </c>
    </row>
    <row collapsed="false" customFormat="false" customHeight="false" hidden="false" ht="12.1" outlineLevel="0" r="8">
      <c r="A8" s="16" t="s">
        <v>36</v>
      </c>
      <c r="B8" s="16" t="s">
        <v>17</v>
      </c>
      <c r="C8" s="16" t="s">
        <v>37</v>
      </c>
      <c r="D8" s="16" t="s">
        <v>19</v>
      </c>
      <c r="E8" s="7" t="n">
        <v>220</v>
      </c>
      <c r="F8" s="6" t="n">
        <v>95.2</v>
      </c>
      <c r="G8" s="17" t="n">
        <v>0</v>
      </c>
      <c r="H8" s="6" t="n">
        <v>0</v>
      </c>
      <c r="I8" s="16"/>
      <c r="J8" s="6" t="s">
        <f>=E8*F8*Портфель!$Q$13</f>
      </c>
      <c r="K8" s="9" t="n">
        <v>-0.1332</v>
      </c>
      <c r="L8" s="6" t="n">
        <v>242.53</v>
      </c>
      <c r="M8" s="17" t="n">
        <v>4.46</v>
      </c>
      <c r="N8" s="16"/>
      <c r="O8" s="16" t="s">
        <v>38</v>
      </c>
      <c r="P8" s="17" t="n">
        <v>103.2585</v>
      </c>
      <c r="Q8" s="6" t="s">
        <f>=P8/$P$13</f>
      </c>
    </row>
    <row collapsed="false" customFormat="false" customHeight="false" hidden="false" ht="12.1" outlineLevel="0" r="9">
      <c r="A9" s="16" t="s">
        <v>39</v>
      </c>
      <c r="B9" s="16" t="s">
        <v>17</v>
      </c>
      <c r="C9" s="16" t="s">
        <v>40</v>
      </c>
      <c r="D9" s="16" t="s">
        <v>19</v>
      </c>
      <c r="E9" s="7" t="n">
        <v>7</v>
      </c>
      <c r="F9" s="6" t="n">
        <v>2873.5</v>
      </c>
      <c r="G9" s="17" t="n">
        <v>0</v>
      </c>
      <c r="H9" s="6" t="n">
        <v>0</v>
      </c>
      <c r="I9" s="16"/>
      <c r="J9" s="6" t="s">
        <f>=E9*F9*Портфель!$Q$13</f>
      </c>
      <c r="K9" s="9" t="n">
        <v>-0.0641</v>
      </c>
      <c r="L9" s="6" t="n">
        <v>5276.15</v>
      </c>
      <c r="M9" s="17" t="n">
        <v>4.28</v>
      </c>
      <c r="N9" s="16"/>
      <c r="O9" s="16" t="s">
        <v>41</v>
      </c>
      <c r="P9" s="17" t="n">
        <v>11745.9</v>
      </c>
      <c r="Q9" s="6" t="s">
        <f>=P9/$P$13</f>
      </c>
    </row>
    <row collapsed="false" customFormat="false" customHeight="false" hidden="false" ht="12.1" outlineLevel="0" r="10">
      <c r="A10" s="16" t="s">
        <v>42</v>
      </c>
      <c r="B10" s="16" t="s">
        <v>17</v>
      </c>
      <c r="C10" s="16" t="s">
        <v>43</v>
      </c>
      <c r="D10" s="16" t="s">
        <v>19</v>
      </c>
      <c r="E10" s="7" t="n">
        <v>1</v>
      </c>
      <c r="F10" s="6" t="n">
        <v>19806</v>
      </c>
      <c r="G10" s="17" t="n">
        <v>0</v>
      </c>
      <c r="H10" s="6" t="n">
        <v>0</v>
      </c>
      <c r="I10" s="16"/>
      <c r="J10" s="6" t="s">
        <f>=E10*F10*Портфель!$Q$13</f>
      </c>
      <c r="K10" s="9" t="n">
        <v>0.3483</v>
      </c>
      <c r="L10" s="6" t="n">
        <v>6004.16</v>
      </c>
      <c r="M10" s="17" t="n">
        <v>4.21</v>
      </c>
      <c r="N10" s="16"/>
      <c r="O10" s="16" t="s">
        <v>44</v>
      </c>
      <c r="P10" s="17" t="n">
        <v>9.8443</v>
      </c>
      <c r="Q10" s="6" t="s">
        <f>=P10/$P$13</f>
      </c>
    </row>
    <row collapsed="false" customFormat="false" customHeight="false" hidden="false" ht="12.1" outlineLevel="0" r="11">
      <c r="A11" s="16" t="s">
        <v>45</v>
      </c>
      <c r="B11" s="16" t="s">
        <v>17</v>
      </c>
      <c r="C11" s="16" t="s">
        <v>46</v>
      </c>
      <c r="D11" s="16" t="s">
        <v>19</v>
      </c>
      <c r="E11" s="7" t="n">
        <v>19</v>
      </c>
      <c r="F11" s="6" t="n">
        <v>814</v>
      </c>
      <c r="G11" s="17" t="n">
        <v>0</v>
      </c>
      <c r="H11" s="6" t="n">
        <v>0</v>
      </c>
      <c r="I11" s="16"/>
      <c r="J11" s="6" t="s">
        <f>=E11*F11*Портфель!$Q$13</f>
      </c>
      <c r="K11" s="9" t="n">
        <v>-0.0673</v>
      </c>
      <c r="L11" s="6" t="n">
        <v>1587.37</v>
      </c>
      <c r="M11" s="17" t="n">
        <v>3.29</v>
      </c>
      <c r="N11" s="16"/>
      <c r="O11" s="16" t="s">
        <v>47</v>
      </c>
      <c r="P11" s="17" t="n">
        <v>0.44</v>
      </c>
      <c r="Q11" s="6" t="s">
        <f>=P11/$P$13</f>
      </c>
    </row>
    <row collapsed="false" customFormat="false" customHeight="false" hidden="false" ht="12.1" outlineLevel="0" r="12">
      <c r="A12" s="16" t="s">
        <v>48</v>
      </c>
      <c r="B12" s="16" t="s">
        <v>17</v>
      </c>
      <c r="C12" s="16" t="s">
        <v>49</v>
      </c>
      <c r="D12" s="16" t="s">
        <v>19</v>
      </c>
      <c r="E12" s="7" t="n">
        <v>1900000</v>
      </c>
      <c r="F12" s="6" t="n">
        <v>0.006604</v>
      </c>
      <c r="G12" s="17" t="n">
        <v>0</v>
      </c>
      <c r="H12" s="6" t="n">
        <v>0</v>
      </c>
      <c r="I12" s="16"/>
      <c r="J12" s="6" t="s">
        <f>=E12*F12*Портфель!$Q$13</f>
      </c>
      <c r="K12" s="9" t="n">
        <v>-0.1099</v>
      </c>
      <c r="L12" s="6" t="n">
        <v>0.01</v>
      </c>
      <c r="M12" s="17" t="n">
        <v>2.67</v>
      </c>
      <c r="N12" s="16"/>
      <c r="O12" s="16" t="s">
        <v>50</v>
      </c>
      <c r="P12" s="17" t="n">
        <v>0.16515</v>
      </c>
      <c r="Q12" s="6" t="s">
        <f>=P12/$P$13</f>
      </c>
    </row>
    <row collapsed="false" customFormat="false" customHeight="false" hidden="false" ht="12.1" outlineLevel="0" r="13">
      <c r="A13" s="16" t="s">
        <v>51</v>
      </c>
      <c r="B13" s="16" t="s">
        <v>17</v>
      </c>
      <c r="C13" s="16" t="s">
        <v>52</v>
      </c>
      <c r="D13" s="16" t="s">
        <v>19</v>
      </c>
      <c r="E13" s="7" t="n">
        <v>22</v>
      </c>
      <c r="F13" s="6" t="n">
        <v>558.5</v>
      </c>
      <c r="G13" s="17" t="n">
        <v>0</v>
      </c>
      <c r="H13" s="6" t="n">
        <v>0</v>
      </c>
      <c r="I13" s="16"/>
      <c r="J13" s="6" t="s">
        <f>=E13*F13*Портфель!$Q$13</f>
      </c>
      <c r="K13" s="9" t="n">
        <v>0.165</v>
      </c>
      <c r="L13" s="6" t="n">
        <v>473.35</v>
      </c>
      <c r="M13" s="17" t="n">
        <v>2.61</v>
      </c>
      <c r="N13" s="16"/>
      <c r="O13" s="16" t="s">
        <v>19</v>
      </c>
      <c r="P13" s="17" t="n">
        <v>1</v>
      </c>
      <c r="Q13" s="6" t="s">
        <f>=P13/$P$13</f>
      </c>
    </row>
    <row collapsed="false" customFormat="false" customHeight="false" hidden="false" ht="12.1" outlineLevel="0" r="14">
      <c r="A14" s="16" t="s">
        <v>53</v>
      </c>
      <c r="B14" s="16" t="s">
        <v>17</v>
      </c>
      <c r="C14" s="16" t="s">
        <v>54</v>
      </c>
      <c r="D14" s="16" t="s">
        <v>19</v>
      </c>
      <c r="E14" s="7" t="n">
        <v>8000</v>
      </c>
      <c r="F14" s="6" t="n">
        <v>1.444</v>
      </c>
      <c r="G14" s="17" t="n">
        <v>0</v>
      </c>
      <c r="H14" s="6" t="n">
        <v>0</v>
      </c>
      <c r="I14" s="16"/>
      <c r="J14" s="6" t="s">
        <f>=E14*F14*Портфель!$Q$13</f>
      </c>
      <c r="K14" s="9" t="n">
        <v>-0.1172</v>
      </c>
      <c r="L14" s="6" t="n">
        <v>2.82</v>
      </c>
      <c r="M14" s="17" t="n">
        <v>2.46</v>
      </c>
      <c r="N14" s="16"/>
      <c r="O14" s="16" t="s">
        <v>55</v>
      </c>
      <c r="P14" s="17" t="n">
        <v>186.92</v>
      </c>
      <c r="Q14" s="6" t="s">
        <f>=P14/$P$13</f>
      </c>
    </row>
    <row collapsed="false" customFormat="false" customHeight="false" hidden="false" ht="12.1" outlineLevel="0" r="15">
      <c r="A15" s="16" t="s">
        <v>56</v>
      </c>
      <c r="B15" s="16" t="s">
        <v>17</v>
      </c>
      <c r="C15" s="16" t="s">
        <v>57</v>
      </c>
      <c r="D15" s="16" t="s">
        <v>19</v>
      </c>
      <c r="E15" s="7" t="n">
        <v>400</v>
      </c>
      <c r="F15" s="6" t="n">
        <v>26.855</v>
      </c>
      <c r="G15" s="17" t="n">
        <v>0</v>
      </c>
      <c r="H15" s="6" t="n">
        <v>0</v>
      </c>
      <c r="I15" s="16"/>
      <c r="J15" s="6" t="s">
        <f>=E15*F15*Портфель!$Q$13</f>
      </c>
      <c r="K15" s="9" t="n">
        <v>-0.1511</v>
      </c>
      <c r="L15" s="6" t="n">
        <v>68.73</v>
      </c>
      <c r="M15" s="17" t="n">
        <v>2.29</v>
      </c>
      <c r="N15" s="16"/>
      <c r="O15" s="16" t="s">
        <v>58</v>
      </c>
      <c r="P15" s="17" t="n">
        <v>1.779</v>
      </c>
      <c r="Q15" s="6" t="s">
        <f>=P15/$P$13</f>
      </c>
    </row>
    <row collapsed="false" customFormat="false" customHeight="false" hidden="false" ht="12.1" outlineLevel="0" r="16">
      <c r="A16" s="16" t="s">
        <v>59</v>
      </c>
      <c r="B16" s="16" t="s">
        <v>17</v>
      </c>
      <c r="C16" s="16" t="s">
        <v>60</v>
      </c>
      <c r="D16" s="16" t="s">
        <v>19</v>
      </c>
      <c r="E16" s="7" t="n">
        <v>95808</v>
      </c>
      <c r="F16" s="6" t="n">
        <v>0.06892</v>
      </c>
      <c r="G16" s="17" t="n">
        <v>0</v>
      </c>
      <c r="H16" s="6" t="n">
        <v>0</v>
      </c>
      <c r="I16" s="16"/>
      <c r="J16" s="6" t="s">
        <f>=E16*F16*Портфель!$Q$13</f>
      </c>
      <c r="K16" s="9" t="n">
        <v>-0.065</v>
      </c>
      <c r="L16" s="6" t="n">
        <v>0.09</v>
      </c>
      <c r="M16" s="17" t="n">
        <v>1.41</v>
      </c>
      <c r="N16" s="16"/>
      <c r="O16" s="16" t="s">
        <v>61</v>
      </c>
      <c r="P16" s="17" t="n">
        <v>2.11125</v>
      </c>
      <c r="Q16" s="6" t="s">
        <f>=P16/$P$13</f>
      </c>
    </row>
    <row collapsed="false" customFormat="false" customHeight="false" hidden="false" ht="12.1" outlineLevel="0" r="17">
      <c r="A17" s="16" t="s">
        <v>62</v>
      </c>
      <c r="B17" s="16" t="s">
        <v>17</v>
      </c>
      <c r="C17" s="16" t="s">
        <v>63</v>
      </c>
      <c r="D17" s="16" t="s">
        <v>19</v>
      </c>
      <c r="E17" s="7" t="n">
        <v>14000</v>
      </c>
      <c r="F17" s="6" t="n">
        <v>0.307</v>
      </c>
      <c r="G17" s="17" t="n">
        <v>0</v>
      </c>
      <c r="H17" s="6" t="n">
        <v>0</v>
      </c>
      <c r="I17" s="16"/>
      <c r="J17" s="6" t="s">
        <f>=E17*F17*Портфель!$Q$13</f>
      </c>
      <c r="K17" s="9" t="n">
        <v>-0.0815</v>
      </c>
      <c r="L17" s="6" t="n">
        <v>0.68</v>
      </c>
      <c r="M17" s="17" t="n">
        <v>0.91</v>
      </c>
      <c r="N17" s="16"/>
      <c r="O17" s="16" t="s">
        <v>64</v>
      </c>
      <c r="P17" s="17" t="n">
        <v>76.9724</v>
      </c>
      <c r="Q17" s="6" t="s">
        <f>=P17/$P$13</f>
      </c>
    </row>
    <row collapsed="false" customFormat="false" customHeight="false" hidden="false" ht="12.1" outlineLevel="0" r="18">
      <c r="A18" s="16" t="s">
        <v>65</v>
      </c>
      <c r="B18" s="16" t="s">
        <v>17</v>
      </c>
      <c r="C18" s="16" t="s">
        <v>66</v>
      </c>
      <c r="D18" s="16" t="s">
        <v>19</v>
      </c>
      <c r="E18" s="7" t="n">
        <v>22</v>
      </c>
      <c r="F18" s="6" t="n">
        <v>90.55</v>
      </c>
      <c r="G18" s="17" t="n">
        <v>0</v>
      </c>
      <c r="H18" s="6" t="n">
        <v>0</v>
      </c>
      <c r="I18" s="16"/>
      <c r="J18" s="6" t="s">
        <f>=E18*F18*Портфель!$Q$13</f>
      </c>
      <c r="K18" s="9" t="n">
        <v>-0.1662</v>
      </c>
      <c r="L18" s="6" t="n">
        <v>251.62</v>
      </c>
      <c r="M18" s="17" t="n">
        <v>0.42</v>
      </c>
      <c r="N18" s="16"/>
      <c r="O18" s="16"/>
      <c r="P18" s="17"/>
      <c r="Q18" s="17"/>
    </row>
    <row collapsed="false" customFormat="false" customHeight="false" hidden="false" ht="12.1" outlineLevel="0" r="19">
      <c r="A19" s="16"/>
      <c r="B19" s="16"/>
      <c r="C19" s="16"/>
      <c r="D19" s="16"/>
      <c r="E19" s="7"/>
      <c r="F19" s="6"/>
      <c r="G19" s="4"/>
      <c r="H19" s="4" t="s">
        <v>67</v>
      </c>
      <c r="I19" s="4"/>
      <c r="J19" s="5" t="s">
        <f>=SUM(J2:J18)</f>
      </c>
      <c r="K19" s="4"/>
      <c r="L19" s="4"/>
      <c r="M19" s="10" t="s">
        <f>=J19/J20</f>
      </c>
      <c r="N19" s="16"/>
      <c r="O19" s="16"/>
      <c r="P19" s="17"/>
      <c r="Q19" s="17"/>
    </row>
    <row collapsed="false" customFormat="false" customHeight="false" hidden="false" ht="12.1" outlineLevel="0" r="20">
      <c r="A20" s="16"/>
      <c r="B20" s="16"/>
      <c r="C20" s="16"/>
      <c r="D20" s="16"/>
      <c r="E20" s="7"/>
      <c r="F20" s="6"/>
      <c r="G20" s="4"/>
      <c r="H20" s="4" t="s">
        <v>68</v>
      </c>
      <c r="I20" s="4"/>
      <c r="J20" s="5" t="s">
        <f>=J19</f>
      </c>
      <c r="K20" s="17"/>
      <c r="L20" s="6"/>
      <c r="M20" s="17"/>
      <c r="N20" s="16"/>
      <c r="O20" s="16"/>
      <c r="P20" s="17"/>
      <c r="Q20" s="17"/>
    </row>
  </sheetData>
  <mergeCells>
    <mergeCell ref="H19:I19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18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60" customWidth="1"/>
    <col min="4" max="4" width="10" customWidth="1"/>
    <col min="5" max="5" width="10" customWidth="1"/>
    <col min="6" max="6" width="10" customWidth="1"/>
    <col min="7" max="7" width="15" customWidth="1"/>
    <col min="8" max="8" width="15" customWidth="1"/>
  </cols>
  <sheetData>
    <row collapsed="false" customFormat="false" customHeight="false" hidden="false" ht="12.1" outlineLevel="0" r="1">
      <c r="A1" s="18" t="s">
        <v>69</v>
      </c>
      <c r="B1" s="18" t="s">
        <v>9</v>
      </c>
      <c r="C1" s="18" t="s">
        <v>70</v>
      </c>
      <c r="D1" s="18" t="s">
        <v>71</v>
      </c>
      <c r="E1" s="18" t="s">
        <v>72</v>
      </c>
      <c r="F1" s="18" t="s">
        <v>73</v>
      </c>
      <c r="G1" s="18" t="s">
        <v>74</v>
      </c>
      <c r="H1" s="18" t="s">
        <v>75</v>
      </c>
    </row>
    <row collapsed="false" customFormat="false" customHeight="false" hidden="false" ht="12.1" outlineLevel="0" r="2">
      <c r="A2" s="13" t="n">
        <v>44305</v>
      </c>
      <c r="B2" s="6" t="n">
        <v>250000</v>
      </c>
      <c r="C2" s="16" t="s">
        <v>76</v>
      </c>
      <c r="D2" s="16"/>
      <c r="E2" s="16"/>
      <c r="F2" s="7" t="n">
        <v>0</v>
      </c>
      <c r="G2" s="6" t="s">
        <f>=B2</f>
      </c>
      <c r="H2" s="6" t="n">
        <v>0</v>
      </c>
    </row>
    <row collapsed="false" customFormat="false" customHeight="false" hidden="false" ht="12.1" outlineLevel="0" r="3">
      <c r="A3" s="13" t="n">
        <v>44307</v>
      </c>
      <c r="B3" s="6" t="n">
        <v>35000</v>
      </c>
      <c r="C3" s="16" t="s">
        <v>77</v>
      </c>
      <c r="D3" s="16"/>
      <c r="E3" s="16"/>
      <c r="F3" s="6" t="s">
        <f>=A3-A2</f>
      </c>
      <c r="G3" s="6" t="s">
        <f>=B3+G2</f>
      </c>
      <c r="H3" s="6" t="s">
        <f>=F3*G2</f>
      </c>
    </row>
    <row collapsed="false" customFormat="false" customHeight="false" hidden="false" ht="12.1" outlineLevel="0" r="4">
      <c r="A4" s="13" t="n">
        <v>44308</v>
      </c>
      <c r="B4" s="6" t="n">
        <v>15000</v>
      </c>
      <c r="C4" s="16" t="s">
        <v>77</v>
      </c>
      <c r="D4" s="16"/>
      <c r="E4" s="16"/>
      <c r="F4" s="6" t="s">
        <f>=A4-A3</f>
      </c>
      <c r="G4" s="6" t="s">
        <f>=B4+G3</f>
      </c>
      <c r="H4" s="6" t="s">
        <f>=F4*G3</f>
      </c>
    </row>
    <row collapsed="false" customFormat="false" customHeight="false" hidden="false" ht="12.1" outlineLevel="0" r="5">
      <c r="A5" s="13" t="n">
        <v>44312</v>
      </c>
      <c r="B5" s="6" t="n">
        <v>50.45</v>
      </c>
      <c r="C5" s="16" t="s">
        <v>77</v>
      </c>
      <c r="D5" s="16"/>
      <c r="E5" s="16"/>
      <c r="F5" s="6" t="s">
        <f>=A5-A4</f>
      </c>
      <c r="G5" s="6" t="s">
        <f>=B5+G4</f>
      </c>
      <c r="H5" s="6" t="s">
        <f>=F5*G4</f>
      </c>
    </row>
    <row collapsed="false" customFormat="false" customHeight="false" hidden="false" ht="12.1" outlineLevel="0" r="6">
      <c r="A6" s="13" t="n">
        <v>44312</v>
      </c>
      <c r="B6" s="6" t="n">
        <v>-248829</v>
      </c>
      <c r="C6" s="16" t="s">
        <v>78</v>
      </c>
      <c r="D6" s="16"/>
      <c r="E6" s="16"/>
      <c r="F6" s="6" t="s">
        <f>=A6-A5</f>
      </c>
      <c r="G6" s="6" t="s">
        <f>=B6+G5</f>
      </c>
      <c r="H6" s="6" t="s">
        <f>=F6*G5</f>
      </c>
    </row>
    <row collapsed="false" customFormat="false" customHeight="false" hidden="false" ht="12.1" outlineLevel="0" r="7">
      <c r="A7" s="13" t="n">
        <v>44315</v>
      </c>
      <c r="B7" s="6" t="n">
        <v>-51200.57</v>
      </c>
      <c r="C7" s="16" t="s">
        <v>78</v>
      </c>
      <c r="D7" s="16"/>
      <c r="E7" s="16"/>
      <c r="F7" s="6" t="s">
        <f>=A7-A6</f>
      </c>
      <c r="G7" s="6" t="s">
        <f>=B7+G6</f>
      </c>
      <c r="H7" s="6" t="s">
        <f>=F7*G6</f>
      </c>
    </row>
    <row collapsed="false" customFormat="false" customHeight="false" hidden="false" ht="12.1" outlineLevel="0" r="8">
      <c r="A8" s="13" t="n">
        <v>44322</v>
      </c>
      <c r="B8" s="6" t="n">
        <v>17400</v>
      </c>
      <c r="C8" s="16" t="s">
        <v>77</v>
      </c>
      <c r="D8" s="16"/>
      <c r="E8" s="16"/>
      <c r="F8" s="6" t="s">
        <f>=A8-A7</f>
      </c>
      <c r="G8" s="6" t="s">
        <f>=B8+G7</f>
      </c>
      <c r="H8" s="6" t="s">
        <f>=F8*G7</f>
      </c>
    </row>
    <row collapsed="false" customFormat="false" customHeight="false" hidden="false" ht="12.1" outlineLevel="0" r="9">
      <c r="A9" s="13" t="n">
        <v>44323</v>
      </c>
      <c r="B9" s="6" t="n">
        <v>42198</v>
      </c>
      <c r="C9" s="16" t="s">
        <v>77</v>
      </c>
      <c r="D9" s="16"/>
      <c r="E9" s="16"/>
      <c r="F9" s="6" t="s">
        <f>=A9-A8</f>
      </c>
      <c r="G9" s="6" t="s">
        <f>=B9+G8</f>
      </c>
      <c r="H9" s="6" t="s">
        <f>=F9*G8</f>
      </c>
    </row>
    <row collapsed="false" customFormat="false" customHeight="false" hidden="false" ht="12.1" outlineLevel="0" r="10">
      <c r="A10" s="13" t="n">
        <v>44327</v>
      </c>
      <c r="B10" s="6" t="n">
        <v>11000</v>
      </c>
      <c r="C10" s="16" t="s">
        <v>77</v>
      </c>
      <c r="D10" s="16"/>
      <c r="E10" s="16"/>
      <c r="F10" s="6" t="s">
        <f>=A10-A9</f>
      </c>
      <c r="G10" s="6" t="s">
        <f>=B10+G9</f>
      </c>
      <c r="H10" s="6" t="s">
        <f>=F10*G9</f>
      </c>
    </row>
    <row collapsed="false" customFormat="false" customHeight="false" hidden="false" ht="12.1" outlineLevel="0" r="11">
      <c r="A11" s="13" t="n">
        <v>44327</v>
      </c>
      <c r="B11" s="6" t="n">
        <v>-34</v>
      </c>
      <c r="C11" s="16" t="s">
        <v>79</v>
      </c>
      <c r="D11" s="16"/>
      <c r="E11" s="16"/>
      <c r="F11" s="6" t="s">
        <f>=A11-A10</f>
      </c>
      <c r="G11" s="6" t="s">
        <f>=B11+G10</f>
      </c>
      <c r="H11" s="6" t="s">
        <f>=F11*G10</f>
      </c>
    </row>
    <row collapsed="false" customFormat="false" customHeight="false" hidden="false" ht="12.1" outlineLevel="0" r="12">
      <c r="A12" s="13" t="n">
        <v>44328</v>
      </c>
      <c r="B12" s="6" t="n">
        <v>-1139</v>
      </c>
      <c r="C12" s="16" t="s">
        <v>80</v>
      </c>
      <c r="D12" s="16"/>
      <c r="E12" s="16"/>
      <c r="F12" s="6" t="s">
        <f>=A12-A11</f>
      </c>
      <c r="G12" s="6" t="s">
        <f>=B12+G11</f>
      </c>
      <c r="H12" s="6" t="s">
        <f>=F12*G11</f>
      </c>
    </row>
    <row collapsed="false" customFormat="false" customHeight="false" hidden="false" ht="12.1" outlineLevel="0" r="13">
      <c r="A13" s="13" t="n">
        <v>44330</v>
      </c>
      <c r="B13" s="6" t="n">
        <v>3950</v>
      </c>
      <c r="C13" s="16" t="s">
        <v>77</v>
      </c>
      <c r="D13" s="16"/>
      <c r="E13" s="16"/>
      <c r="F13" s="6" t="s">
        <f>=A13-A12</f>
      </c>
      <c r="G13" s="6" t="s">
        <f>=B13+G12</f>
      </c>
      <c r="H13" s="6" t="s">
        <f>=F13*G12</f>
      </c>
    </row>
    <row collapsed="false" customFormat="false" customHeight="false" hidden="false" ht="12.1" outlineLevel="0" r="14">
      <c r="A14" s="13" t="n">
        <v>44330</v>
      </c>
      <c r="B14" s="6" t="n">
        <v>-82.5</v>
      </c>
      <c r="C14" s="16" t="s">
        <v>81</v>
      </c>
      <c r="D14" s="16"/>
      <c r="E14" s="16"/>
      <c r="F14" s="6" t="s">
        <f>=A14-A13</f>
      </c>
      <c r="G14" s="6" t="s">
        <f>=B14+G13</f>
      </c>
      <c r="H14" s="6" t="s">
        <f>=F14*G13</f>
      </c>
    </row>
    <row collapsed="false" customFormat="false" customHeight="false" hidden="false" ht="12.1" outlineLevel="0" r="15">
      <c r="A15" s="13" t="n">
        <v>44333</v>
      </c>
      <c r="B15" s="6" t="n">
        <v>-448</v>
      </c>
      <c r="C15" s="16" t="s">
        <v>78</v>
      </c>
      <c r="D15" s="16"/>
      <c r="E15" s="16"/>
      <c r="F15" s="6" t="s">
        <f>=A15-A14</f>
      </c>
      <c r="G15" s="6" t="s">
        <f>=B15+G14</f>
      </c>
      <c r="H15" s="6" t="s">
        <f>=F15*G14</f>
      </c>
    </row>
    <row collapsed="false" customFormat="false" customHeight="false" hidden="false" ht="12.1" outlineLevel="0" r="16">
      <c r="A16" s="13" t="n">
        <v>44335</v>
      </c>
      <c r="B16" s="6" t="n">
        <v>-20151</v>
      </c>
      <c r="C16" s="16" t="s">
        <v>78</v>
      </c>
      <c r="D16" s="16"/>
      <c r="E16" s="16"/>
      <c r="F16" s="6" t="s">
        <f>=A16-A15</f>
      </c>
      <c r="G16" s="6" t="s">
        <f>=B16+G15</f>
      </c>
      <c r="H16" s="6" t="s">
        <f>=F16*G15</f>
      </c>
    </row>
    <row collapsed="false" customFormat="false" customHeight="false" hidden="false" ht="12.1" outlineLevel="0" r="17">
      <c r="A17" s="13" t="n">
        <v>44336</v>
      </c>
      <c r="B17" s="6" t="n">
        <v>50150.82</v>
      </c>
      <c r="C17" s="16" t="s">
        <v>77</v>
      </c>
      <c r="D17" s="16"/>
      <c r="E17" s="16"/>
      <c r="F17" s="6" t="s">
        <f>=A17-A16</f>
      </c>
      <c r="G17" s="6" t="s">
        <f>=B17+G16</f>
      </c>
      <c r="H17" s="6" t="s">
        <f>=F17*G16</f>
      </c>
    </row>
    <row collapsed="false" customFormat="false" customHeight="false" hidden="false" ht="12.1" outlineLevel="0" r="18">
      <c r="A18" s="13" t="n">
        <v>44340</v>
      </c>
      <c r="B18" s="6" t="n">
        <v>15000</v>
      </c>
      <c r="C18" s="16" t="s">
        <v>77</v>
      </c>
      <c r="D18" s="16"/>
      <c r="E18" s="16"/>
      <c r="F18" s="6" t="s">
        <f>=A18-A17</f>
      </c>
      <c r="G18" s="6" t="s">
        <f>=B18+G17</f>
      </c>
      <c r="H18" s="6" t="s">
        <f>=F18*G17</f>
      </c>
    </row>
    <row collapsed="false" customFormat="false" customHeight="false" hidden="false" ht="12.1" outlineLevel="0" r="19">
      <c r="A19" s="13" t="n">
        <v>44348</v>
      </c>
      <c r="B19" s="6" t="n">
        <v>-63.54</v>
      </c>
      <c r="C19" s="16" t="s">
        <v>82</v>
      </c>
      <c r="D19" s="16"/>
      <c r="E19" s="16"/>
      <c r="F19" s="6" t="s">
        <f>=A19-A18</f>
      </c>
      <c r="G19" s="6" t="s">
        <f>=B19+G18</f>
      </c>
      <c r="H19" s="6" t="s">
        <f>=F19*G18</f>
      </c>
    </row>
    <row collapsed="false" customFormat="false" customHeight="false" hidden="false" ht="12.1" outlineLevel="0" r="20">
      <c r="A20" s="13" t="n">
        <v>44348</v>
      </c>
      <c r="B20" s="6" t="n">
        <v>-81.54</v>
      </c>
      <c r="C20" s="16" t="s">
        <v>83</v>
      </c>
      <c r="D20" s="16"/>
      <c r="E20" s="16"/>
      <c r="F20" s="6" t="s">
        <f>=A20-A19</f>
      </c>
      <c r="G20" s="6" t="s">
        <f>=B20+G19</f>
      </c>
      <c r="H20" s="6" t="s">
        <f>=F20*G19</f>
      </c>
    </row>
    <row collapsed="false" customFormat="false" customHeight="false" hidden="false" ht="12.1" outlineLevel="0" r="21">
      <c r="A21" s="13" t="n">
        <v>44348</v>
      </c>
      <c r="B21" s="6" t="n">
        <v>500</v>
      </c>
      <c r="C21" s="16" t="s">
        <v>77</v>
      </c>
      <c r="D21" s="16"/>
      <c r="E21" s="16"/>
      <c r="F21" s="6" t="s">
        <f>=A21-A20</f>
      </c>
      <c r="G21" s="6" t="s">
        <f>=B21+G20</f>
      </c>
      <c r="H21" s="6" t="s">
        <f>=F21*G20</f>
      </c>
    </row>
    <row collapsed="false" customFormat="false" customHeight="false" hidden="false" ht="12.1" outlineLevel="0" r="22">
      <c r="A22" s="13" t="n">
        <v>44351</v>
      </c>
      <c r="B22" s="6" t="n">
        <v>18000</v>
      </c>
      <c r="C22" s="16" t="s">
        <v>77</v>
      </c>
      <c r="D22" s="16"/>
      <c r="E22" s="16"/>
      <c r="F22" s="6" t="s">
        <f>=A22-A21</f>
      </c>
      <c r="G22" s="6" t="s">
        <f>=B22+G21</f>
      </c>
      <c r="H22" s="6" t="s">
        <f>=F22*G21</f>
      </c>
    </row>
    <row collapsed="false" customFormat="false" customHeight="false" hidden="false" ht="12.1" outlineLevel="0" r="23">
      <c r="A23" s="13" t="n">
        <v>44354</v>
      </c>
      <c r="B23" s="6" t="n">
        <v>-55</v>
      </c>
      <c r="C23" s="16" t="s">
        <v>84</v>
      </c>
      <c r="D23" s="16"/>
      <c r="E23" s="16"/>
      <c r="F23" s="6" t="s">
        <f>=A23-A22</f>
      </c>
      <c r="G23" s="6" t="s">
        <f>=B23+G22</f>
      </c>
      <c r="H23" s="6" t="s">
        <f>=F23*G22</f>
      </c>
    </row>
    <row collapsed="false" customFormat="false" customHeight="false" hidden="false" ht="12.1" outlineLevel="0" r="24">
      <c r="A24" s="13" t="n">
        <v>44354</v>
      </c>
      <c r="B24" s="6" t="n">
        <v>-29981</v>
      </c>
      <c r="C24" s="16" t="s">
        <v>78</v>
      </c>
      <c r="D24" s="16"/>
      <c r="E24" s="16"/>
      <c r="F24" s="6" t="s">
        <f>=A24-A23</f>
      </c>
      <c r="G24" s="6" t="s">
        <f>=B24+G23</f>
      </c>
      <c r="H24" s="6" t="s">
        <f>=F24*G23</f>
      </c>
    </row>
    <row collapsed="false" customFormat="false" customHeight="false" hidden="false" ht="12.1" outlineLevel="0" r="25">
      <c r="A25" s="13" t="n">
        <v>44354</v>
      </c>
      <c r="B25" s="6" t="n">
        <v>25000</v>
      </c>
      <c r="C25" s="16" t="s">
        <v>77</v>
      </c>
      <c r="D25" s="16"/>
      <c r="E25" s="16"/>
      <c r="F25" s="6" t="s">
        <f>=A25-A24</f>
      </c>
      <c r="G25" s="6" t="s">
        <f>=B25+G24</f>
      </c>
      <c r="H25" s="6" t="s">
        <f>=F25*G24</f>
      </c>
    </row>
    <row collapsed="false" customFormat="false" customHeight="false" hidden="false" ht="12.1" outlineLevel="0" r="26">
      <c r="A26" s="13" t="n">
        <v>44355</v>
      </c>
      <c r="B26" s="6" t="n">
        <v>37334.51</v>
      </c>
      <c r="C26" s="16" t="s">
        <v>77</v>
      </c>
      <c r="D26" s="16"/>
      <c r="E26" s="16"/>
      <c r="F26" s="6" t="s">
        <f>=A26-A25</f>
      </c>
      <c r="G26" s="6" t="s">
        <f>=B26+G25</f>
      </c>
      <c r="H26" s="6" t="s">
        <f>=F26*G25</f>
      </c>
    </row>
    <row collapsed="false" customFormat="false" customHeight="false" hidden="false" ht="12.1" outlineLevel="0" r="27">
      <c r="A27" s="13" t="n">
        <v>44362</v>
      </c>
      <c r="B27" s="6" t="n">
        <v>-225</v>
      </c>
      <c r="C27" s="16" t="s">
        <v>85</v>
      </c>
      <c r="D27" s="16"/>
      <c r="E27" s="16"/>
      <c r="F27" s="6" t="s">
        <f>=A27-A26</f>
      </c>
      <c r="G27" s="6" t="s">
        <f>=B27+G26</f>
      </c>
      <c r="H27" s="6" t="s">
        <f>=F27*G26</f>
      </c>
    </row>
    <row collapsed="false" customFormat="false" customHeight="false" hidden="false" ht="12.1" outlineLevel="0" r="28">
      <c r="A28" s="13" t="n">
        <v>44362</v>
      </c>
      <c r="B28" s="6" t="n">
        <v>8000</v>
      </c>
      <c r="C28" s="16" t="s">
        <v>77</v>
      </c>
      <c r="D28" s="16"/>
      <c r="E28" s="16"/>
      <c r="F28" s="6" t="s">
        <f>=A28-A27</f>
      </c>
      <c r="G28" s="6" t="s">
        <f>=B28+G27</f>
      </c>
      <c r="H28" s="6" t="s">
        <f>=F28*G27</f>
      </c>
    </row>
    <row collapsed="false" customFormat="false" customHeight="false" hidden="false" ht="12.1" outlineLevel="0" r="29">
      <c r="A29" s="13" t="n">
        <v>44369</v>
      </c>
      <c r="B29" s="6" t="n">
        <v>-220.77</v>
      </c>
      <c r="C29" s="16" t="s">
        <v>86</v>
      </c>
      <c r="D29" s="16"/>
      <c r="E29" s="16"/>
      <c r="F29" s="6" t="s">
        <f>=A29-A28</f>
      </c>
      <c r="G29" s="6" t="s">
        <f>=B29+G28</f>
      </c>
      <c r="H29" s="6" t="s">
        <f>=F29*G28</f>
      </c>
    </row>
    <row collapsed="false" customFormat="false" customHeight="false" hidden="false" ht="12.1" outlineLevel="0" r="30">
      <c r="A30" s="13" t="n">
        <v>44370</v>
      </c>
      <c r="B30" s="6" t="n">
        <v>-335.5</v>
      </c>
      <c r="C30" s="16" t="s">
        <v>87</v>
      </c>
      <c r="D30" s="16"/>
      <c r="E30" s="16"/>
      <c r="F30" s="6" t="s">
        <f>=A30-A29</f>
      </c>
      <c r="G30" s="6" t="s">
        <f>=B30+G29</f>
      </c>
      <c r="H30" s="6" t="s">
        <f>=F30*G29</f>
      </c>
    </row>
    <row collapsed="false" customFormat="false" customHeight="false" hidden="false" ht="12.1" outlineLevel="0" r="31">
      <c r="A31" s="13" t="n">
        <v>44370</v>
      </c>
      <c r="B31" s="6" t="n">
        <v>20000</v>
      </c>
      <c r="C31" s="16" t="s">
        <v>77</v>
      </c>
      <c r="D31" s="16"/>
      <c r="E31" s="16"/>
      <c r="F31" s="6" t="s">
        <f>=A31-A30</f>
      </c>
      <c r="G31" s="6" t="s">
        <f>=B31+G30</f>
      </c>
      <c r="H31" s="6" t="s">
        <f>=F31*G30</f>
      </c>
    </row>
    <row collapsed="false" customFormat="false" customHeight="false" hidden="false" ht="12.1" outlineLevel="0" r="32">
      <c r="A32" s="13" t="n">
        <v>44379</v>
      </c>
      <c r="B32" s="6" t="n">
        <v>225.26</v>
      </c>
      <c r="C32" s="16" t="s">
        <v>88</v>
      </c>
      <c r="D32" s="16"/>
      <c r="E32" s="16"/>
      <c r="F32" s="6" t="s">
        <f>=A32-A31</f>
      </c>
      <c r="G32" s="6" t="s">
        <f>=B32+G31</f>
      </c>
      <c r="H32" s="6" t="s">
        <f>=F32*G31</f>
      </c>
    </row>
    <row collapsed="false" customFormat="false" customHeight="false" hidden="false" ht="12.1" outlineLevel="0" r="33">
      <c r="A33" s="13" t="n">
        <v>44382</v>
      </c>
      <c r="B33" s="6" t="n">
        <v>-365</v>
      </c>
      <c r="C33" s="16" t="s">
        <v>89</v>
      </c>
      <c r="D33" s="16"/>
      <c r="E33" s="16"/>
      <c r="F33" s="6" t="s">
        <f>=A33-A32</f>
      </c>
      <c r="G33" s="6" t="s">
        <f>=B33+G32</f>
      </c>
      <c r="H33" s="6" t="s">
        <f>=F33*G32</f>
      </c>
    </row>
    <row collapsed="false" customFormat="false" customHeight="false" hidden="false" ht="12.1" outlineLevel="0" r="34">
      <c r="A34" s="13" t="n">
        <v>44382</v>
      </c>
      <c r="B34" s="6" t="n">
        <v>11960.28</v>
      </c>
      <c r="C34" s="16" t="s">
        <v>77</v>
      </c>
      <c r="D34" s="16"/>
      <c r="E34" s="16"/>
      <c r="F34" s="6" t="s">
        <f>=A34-A33</f>
      </c>
      <c r="G34" s="6" t="s">
        <f>=B34+G33</f>
      </c>
      <c r="H34" s="6" t="s">
        <f>=F34*G33</f>
      </c>
    </row>
    <row collapsed="false" customFormat="false" customHeight="false" hidden="false" ht="12.1" outlineLevel="0" r="35">
      <c r="A35" s="13" t="n">
        <v>44383</v>
      </c>
      <c r="B35" s="6" t="n">
        <v>995.43</v>
      </c>
      <c r="C35" s="16" t="s">
        <v>77</v>
      </c>
      <c r="D35" s="16"/>
      <c r="E35" s="16"/>
      <c r="F35" s="6" t="s">
        <f>=A35-A34</f>
      </c>
      <c r="G35" s="6" t="s">
        <f>=B35+G34</f>
      </c>
      <c r="H35" s="6" t="s">
        <f>=F35*G34</f>
      </c>
    </row>
    <row collapsed="false" customFormat="false" customHeight="false" hidden="false" ht="12.1" outlineLevel="0" r="36">
      <c r="A36" s="13" t="n">
        <v>44384</v>
      </c>
      <c r="B36" s="6" t="n">
        <v>1228.43</v>
      </c>
      <c r="C36" s="16" t="s">
        <v>77</v>
      </c>
      <c r="D36" s="16"/>
      <c r="E36" s="16"/>
      <c r="F36" s="6" t="s">
        <f>=A36-A35</f>
      </c>
      <c r="G36" s="6" t="s">
        <f>=B36+G35</f>
      </c>
      <c r="H36" s="6" t="s">
        <f>=F36*G35</f>
      </c>
    </row>
    <row collapsed="false" customFormat="false" customHeight="false" hidden="false" ht="12.1" outlineLevel="0" r="37">
      <c r="A37" s="13" t="n">
        <v>44384</v>
      </c>
      <c r="B37" s="6" t="n">
        <v>220.77</v>
      </c>
      <c r="C37" s="16" t="s">
        <v>90</v>
      </c>
      <c r="D37" s="16"/>
      <c r="E37" s="16"/>
      <c r="F37" s="6" t="s">
        <f>=A37-A36</f>
      </c>
      <c r="G37" s="6" t="s">
        <f>=B37+G36</f>
      </c>
      <c r="H37" s="6" t="s">
        <f>=F37*G36</f>
      </c>
    </row>
    <row collapsed="false" customFormat="false" customHeight="false" hidden="false" ht="12.1" outlineLevel="0" r="38">
      <c r="A38" s="13" t="n">
        <v>44385</v>
      </c>
      <c r="B38" s="6" t="n">
        <v>1101.41</v>
      </c>
      <c r="C38" s="16" t="s">
        <v>77</v>
      </c>
      <c r="D38" s="16"/>
      <c r="E38" s="16"/>
      <c r="F38" s="6" t="s">
        <f>=A38-A37</f>
      </c>
      <c r="G38" s="6" t="s">
        <f>=B38+G37</f>
      </c>
      <c r="H38" s="6" t="s">
        <f>=F38*G37</f>
      </c>
    </row>
    <row collapsed="false" customFormat="false" customHeight="false" hidden="false" ht="12.1" outlineLevel="0" r="39">
      <c r="A39" s="13" t="n">
        <v>44386</v>
      </c>
      <c r="B39" s="6" t="n">
        <v>335.5</v>
      </c>
      <c r="C39" s="16" t="s">
        <v>91</v>
      </c>
      <c r="D39" s="16"/>
      <c r="E39" s="16"/>
      <c r="F39" s="6" t="s">
        <f>=A39-A38</f>
      </c>
      <c r="G39" s="6" t="s">
        <f>=B39+G38</f>
      </c>
      <c r="H39" s="6" t="s">
        <f>=F39*G38</f>
      </c>
    </row>
    <row collapsed="false" customFormat="false" customHeight="false" hidden="false" ht="12.1" outlineLevel="0" r="40">
      <c r="A40" s="13" t="n">
        <v>44386</v>
      </c>
      <c r="B40" s="6" t="n">
        <v>579.31</v>
      </c>
      <c r="C40" s="16" t="s">
        <v>77</v>
      </c>
      <c r="D40" s="16"/>
      <c r="E40" s="16"/>
      <c r="F40" s="6" t="s">
        <f>=A40-A39</f>
      </c>
      <c r="G40" s="6" t="s">
        <f>=B40+G39</f>
      </c>
      <c r="H40" s="6" t="s">
        <f>=F40*G39</f>
      </c>
    </row>
    <row collapsed="false" customFormat="false" customHeight="false" hidden="false" ht="12.1" outlineLevel="0" r="41">
      <c r="A41" s="13" t="n">
        <v>44389</v>
      </c>
      <c r="B41" s="6" t="n">
        <v>1417.81</v>
      </c>
      <c r="C41" s="16" t="s">
        <v>77</v>
      </c>
      <c r="D41" s="16"/>
      <c r="E41" s="16"/>
      <c r="F41" s="6" t="s">
        <f>=A41-A40</f>
      </c>
      <c r="G41" s="6" t="s">
        <f>=B41+G40</f>
      </c>
      <c r="H41" s="6" t="s">
        <f>=F41*G40</f>
      </c>
    </row>
    <row collapsed="false" customFormat="false" customHeight="false" hidden="false" ht="12.1" outlineLevel="0" r="42">
      <c r="A42" s="13" t="n">
        <v>44390</v>
      </c>
      <c r="B42" s="6" t="n">
        <v>1652.59</v>
      </c>
      <c r="C42" s="16" t="s">
        <v>77</v>
      </c>
      <c r="D42" s="16"/>
      <c r="E42" s="16"/>
      <c r="F42" s="6" t="s">
        <f>=A42-A41</f>
      </c>
      <c r="G42" s="6" t="s">
        <f>=B42+G41</f>
      </c>
      <c r="H42" s="6" t="s">
        <f>=F42*G41</f>
      </c>
    </row>
    <row collapsed="false" customFormat="false" customHeight="false" hidden="false" ht="12.1" outlineLevel="0" r="43">
      <c r="A43" s="13" t="n">
        <v>44391</v>
      </c>
      <c r="B43" s="6" t="n">
        <v>892.54</v>
      </c>
      <c r="C43" s="16" t="s">
        <v>77</v>
      </c>
      <c r="D43" s="16"/>
      <c r="E43" s="16"/>
      <c r="F43" s="6" t="s">
        <f>=A43-A42</f>
      </c>
      <c r="G43" s="6" t="s">
        <f>=B43+G42</f>
      </c>
      <c r="H43" s="6" t="s">
        <f>=F43*G42</f>
      </c>
    </row>
    <row collapsed="false" customFormat="false" customHeight="false" hidden="false" ht="12.1" outlineLevel="0" r="44">
      <c r="A44" s="13" t="n">
        <v>44392</v>
      </c>
      <c r="B44" s="6" t="n">
        <v>-1092</v>
      </c>
      <c r="C44" s="16" t="s">
        <v>92</v>
      </c>
      <c r="D44" s="16"/>
      <c r="E44" s="16"/>
      <c r="F44" s="6" t="s">
        <f>=A44-A43</f>
      </c>
      <c r="G44" s="6" t="s">
        <f>=B44+G43</f>
      </c>
      <c r="H44" s="6" t="s">
        <f>=F44*G43</f>
      </c>
    </row>
    <row collapsed="false" customFormat="false" customHeight="false" hidden="false" ht="12.1" outlineLevel="0" r="45">
      <c r="A45" s="13" t="n">
        <v>44392</v>
      </c>
      <c r="B45" s="6" t="n">
        <v>11636.49</v>
      </c>
      <c r="C45" s="16" t="s">
        <v>77</v>
      </c>
      <c r="D45" s="16"/>
      <c r="E45" s="16"/>
      <c r="F45" s="6" t="s">
        <f>=A45-A44</f>
      </c>
      <c r="G45" s="6" t="s">
        <f>=B45+G44</f>
      </c>
      <c r="H45" s="6" t="s">
        <f>=F45*G44</f>
      </c>
    </row>
    <row collapsed="false" customFormat="false" customHeight="false" hidden="false" ht="12.1" outlineLevel="0" r="46">
      <c r="A46" s="13" t="n">
        <v>44393</v>
      </c>
      <c r="B46" s="6" t="n">
        <v>1231.22</v>
      </c>
      <c r="C46" s="16" t="s">
        <v>77</v>
      </c>
      <c r="D46" s="16"/>
      <c r="E46" s="16"/>
      <c r="F46" s="6" t="s">
        <f>=A46-A45</f>
      </c>
      <c r="G46" s="6" t="s">
        <f>=B46+G45</f>
      </c>
      <c r="H46" s="6" t="s">
        <f>=F46*G45</f>
      </c>
    </row>
    <row collapsed="false" customFormat="false" customHeight="false" hidden="false" ht="12.1" outlineLevel="0" r="47">
      <c r="A47" s="13" t="n">
        <v>44396</v>
      </c>
      <c r="B47" s="6" t="n">
        <v>2053.47</v>
      </c>
      <c r="C47" s="16" t="s">
        <v>77</v>
      </c>
      <c r="D47" s="16"/>
      <c r="E47" s="16"/>
      <c r="F47" s="6" t="s">
        <f>=A47-A46</f>
      </c>
      <c r="G47" s="6" t="s">
        <f>=B47+G46</f>
      </c>
      <c r="H47" s="6" t="s">
        <f>=F47*G46</f>
      </c>
    </row>
    <row collapsed="false" customFormat="false" customHeight="false" hidden="false" ht="12.1" outlineLevel="0" r="48">
      <c r="A48" s="13" t="n">
        <v>44397</v>
      </c>
      <c r="B48" s="6" t="n">
        <v>26152.39</v>
      </c>
      <c r="C48" s="16" t="s">
        <v>77</v>
      </c>
      <c r="D48" s="16"/>
      <c r="E48" s="16"/>
      <c r="F48" s="6" t="s">
        <f>=A48-A47</f>
      </c>
      <c r="G48" s="6" t="s">
        <f>=B48+G47</f>
      </c>
      <c r="H48" s="6" t="s">
        <f>=F48*G47</f>
      </c>
    </row>
    <row collapsed="false" customFormat="false" customHeight="false" hidden="false" ht="12.1" outlineLevel="0" r="49">
      <c r="A49" s="13" t="n">
        <v>44397</v>
      </c>
      <c r="B49" s="6" t="n">
        <v>365</v>
      </c>
      <c r="C49" s="16" t="s">
        <v>93</v>
      </c>
      <c r="D49" s="16"/>
      <c r="E49" s="16"/>
      <c r="F49" s="6" t="s">
        <f>=A49-A48</f>
      </c>
      <c r="G49" s="6" t="s">
        <f>=B49+G48</f>
      </c>
      <c r="H49" s="6" t="s">
        <f>=F49*G48</f>
      </c>
    </row>
    <row collapsed="false" customFormat="false" customHeight="false" hidden="false" ht="12.1" outlineLevel="0" r="50">
      <c r="A50" s="13" t="n">
        <v>44398</v>
      </c>
      <c r="B50" s="6" t="n">
        <v>26008.1</v>
      </c>
      <c r="C50" s="16" t="s">
        <v>77</v>
      </c>
      <c r="D50" s="16"/>
      <c r="E50" s="16"/>
      <c r="F50" s="6" t="s">
        <f>=A50-A49</f>
      </c>
      <c r="G50" s="6" t="s">
        <f>=B50+G49</f>
      </c>
      <c r="H50" s="6" t="s">
        <f>=F50*G49</f>
      </c>
    </row>
    <row collapsed="false" customFormat="false" customHeight="false" hidden="false" ht="12.1" outlineLevel="0" r="51">
      <c r="A51" s="13" t="n">
        <v>44399</v>
      </c>
      <c r="B51" s="6" t="n">
        <v>19103.17</v>
      </c>
      <c r="C51" s="16" t="s">
        <v>77</v>
      </c>
      <c r="D51" s="16"/>
      <c r="E51" s="16"/>
      <c r="F51" s="6" t="s">
        <f>=A51-A50</f>
      </c>
      <c r="G51" s="6" t="s">
        <f>=B51+G50</f>
      </c>
      <c r="H51" s="6" t="s">
        <f>=F51*G50</f>
      </c>
    </row>
    <row collapsed="false" customFormat="false" customHeight="false" hidden="false" ht="12.1" outlineLevel="0" r="52">
      <c r="A52" s="13" t="n">
        <v>44400</v>
      </c>
      <c r="B52" s="6" t="n">
        <v>445.48</v>
      </c>
      <c r="C52" s="16" t="s">
        <v>77</v>
      </c>
      <c r="D52" s="16"/>
      <c r="E52" s="16"/>
      <c r="F52" s="6" t="s">
        <f>=A52-A51</f>
      </c>
      <c r="G52" s="6" t="s">
        <f>=B52+G51</f>
      </c>
      <c r="H52" s="6" t="s">
        <f>=F52*G51</f>
      </c>
    </row>
    <row collapsed="false" customFormat="false" customHeight="false" hidden="false" ht="12.1" outlineLevel="0" r="53">
      <c r="A53" s="13" t="n">
        <v>44403</v>
      </c>
      <c r="B53" s="6" t="n">
        <v>1384.27</v>
      </c>
      <c r="C53" s="16" t="s">
        <v>77</v>
      </c>
      <c r="D53" s="16"/>
      <c r="E53" s="16"/>
      <c r="F53" s="6" t="s">
        <f>=A53-A52</f>
      </c>
      <c r="G53" s="6" t="s">
        <f>=B53+G52</f>
      </c>
      <c r="H53" s="6" t="s">
        <f>=F53*G52</f>
      </c>
    </row>
    <row collapsed="false" customFormat="false" customHeight="false" hidden="false" ht="12.1" outlineLevel="0" r="54">
      <c r="A54" s="13" t="n">
        <v>44404</v>
      </c>
      <c r="B54" s="6" t="n">
        <v>16171.77</v>
      </c>
      <c r="C54" s="16" t="s">
        <v>77</v>
      </c>
      <c r="D54" s="16"/>
      <c r="E54" s="16"/>
      <c r="F54" s="6" t="s">
        <f>=A54-A53</f>
      </c>
      <c r="G54" s="6" t="s">
        <f>=B54+G53</f>
      </c>
      <c r="H54" s="6" t="s">
        <f>=F54*G53</f>
      </c>
    </row>
    <row collapsed="false" customFormat="false" customHeight="false" hidden="false" ht="12.1" outlineLevel="0" r="55">
      <c r="A55" s="13" t="n">
        <v>44405</v>
      </c>
      <c r="B55" s="6" t="n">
        <v>515.02</v>
      </c>
      <c r="C55" s="16" t="s">
        <v>77</v>
      </c>
      <c r="D55" s="16"/>
      <c r="E55" s="16"/>
      <c r="F55" s="6" t="s">
        <f>=A55-A54</f>
      </c>
      <c r="G55" s="6" t="s">
        <f>=B55+G54</f>
      </c>
      <c r="H55" s="6" t="s">
        <f>=F55*G54</f>
      </c>
    </row>
    <row collapsed="false" customFormat="false" customHeight="false" hidden="false" ht="12.1" outlineLevel="0" r="56">
      <c r="A56" s="13" t="n">
        <v>44406</v>
      </c>
      <c r="B56" s="6" t="n">
        <v>4972.68</v>
      </c>
      <c r="C56" s="16" t="s">
        <v>77</v>
      </c>
      <c r="D56" s="16"/>
      <c r="E56" s="16"/>
      <c r="F56" s="6" t="s">
        <f>=A56-A55</f>
      </c>
      <c r="G56" s="6" t="s">
        <f>=B56+G55</f>
      </c>
      <c r="H56" s="6" t="s">
        <f>=F56*G55</f>
      </c>
    </row>
    <row collapsed="false" customFormat="false" customHeight="false" hidden="false" ht="12.1" outlineLevel="0" r="57">
      <c r="A57" s="13" t="n">
        <v>44407</v>
      </c>
      <c r="B57" s="6" t="n">
        <v>1091.67</v>
      </c>
      <c r="C57" s="16" t="s">
        <v>77</v>
      </c>
      <c r="D57" s="16"/>
      <c r="E57" s="16"/>
      <c r="F57" s="6" t="s">
        <f>=A57-A56</f>
      </c>
      <c r="G57" s="6" t="s">
        <f>=B57+G56</f>
      </c>
      <c r="H57" s="6" t="s">
        <f>=F57*G56</f>
      </c>
    </row>
    <row collapsed="false" customFormat="false" customHeight="false" hidden="false" ht="12.1" outlineLevel="0" r="58">
      <c r="A58" s="13" t="n">
        <v>44410</v>
      </c>
      <c r="B58" s="6" t="n">
        <v>10447.33</v>
      </c>
      <c r="C58" s="16" t="s">
        <v>77</v>
      </c>
      <c r="D58" s="16"/>
      <c r="E58" s="16"/>
      <c r="F58" s="6" t="s">
        <f>=A58-A57</f>
      </c>
      <c r="G58" s="6" t="s">
        <f>=B58+G57</f>
      </c>
      <c r="H58" s="6" t="s">
        <f>=F58*G57</f>
      </c>
    </row>
    <row collapsed="false" customFormat="false" customHeight="false" hidden="false" ht="12.1" outlineLevel="0" r="59">
      <c r="A59" s="13" t="n">
        <v>44411</v>
      </c>
      <c r="B59" s="6" t="n">
        <v>858.8</v>
      </c>
      <c r="C59" s="16" t="s">
        <v>77</v>
      </c>
      <c r="D59" s="16"/>
      <c r="E59" s="16"/>
      <c r="F59" s="6" t="s">
        <f>=A59-A58</f>
      </c>
      <c r="G59" s="6" t="s">
        <f>=B59+G58</f>
      </c>
      <c r="H59" s="6" t="s">
        <f>=F59*G58</f>
      </c>
    </row>
    <row collapsed="false" customFormat="false" customHeight="false" hidden="false" ht="12.1" outlineLevel="0" r="60">
      <c r="A60" s="13" t="n">
        <v>44412</v>
      </c>
      <c r="B60" s="6" t="n">
        <v>2218.91</v>
      </c>
      <c r="C60" s="16" t="s">
        <v>77</v>
      </c>
      <c r="D60" s="16"/>
      <c r="E60" s="16"/>
      <c r="F60" s="6" t="s">
        <f>=A60-A59</f>
      </c>
      <c r="G60" s="6" t="s">
        <f>=B60+G59</f>
      </c>
      <c r="H60" s="6" t="s">
        <f>=F60*G59</f>
      </c>
    </row>
    <row collapsed="false" customFormat="false" customHeight="false" hidden="false" ht="12.1" outlineLevel="0" r="61">
      <c r="A61" s="13" t="n">
        <v>44413</v>
      </c>
      <c r="B61" s="6" t="n">
        <v>20089.39</v>
      </c>
      <c r="C61" s="16" t="s">
        <v>77</v>
      </c>
      <c r="D61" s="16"/>
      <c r="E61" s="16"/>
      <c r="F61" s="6" t="s">
        <f>=A61-A60</f>
      </c>
      <c r="G61" s="6" t="s">
        <f>=B61+G60</f>
      </c>
      <c r="H61" s="6" t="s">
        <f>=F61*G60</f>
      </c>
    </row>
    <row collapsed="false" customFormat="false" customHeight="false" hidden="false" ht="12.1" outlineLevel="0" r="62">
      <c r="A62" s="13" t="n">
        <v>44414</v>
      </c>
      <c r="B62" s="6" t="n">
        <v>792.41</v>
      </c>
      <c r="C62" s="16" t="s">
        <v>77</v>
      </c>
      <c r="D62" s="16"/>
      <c r="E62" s="16"/>
      <c r="F62" s="6" t="s">
        <f>=A62-A61</f>
      </c>
      <c r="G62" s="6" t="s">
        <f>=B62+G61</f>
      </c>
      <c r="H62" s="6" t="s">
        <f>=F62*G61</f>
      </c>
    </row>
    <row collapsed="false" customFormat="false" customHeight="false" hidden="false" ht="12.1" outlineLevel="0" r="63">
      <c r="A63" s="13" t="n">
        <v>44417</v>
      </c>
      <c r="B63" s="6" t="n">
        <v>7808.11</v>
      </c>
      <c r="C63" s="16" t="s">
        <v>77</v>
      </c>
      <c r="D63" s="16"/>
      <c r="E63" s="16"/>
      <c r="F63" s="6" t="s">
        <f>=A63-A62</f>
      </c>
      <c r="G63" s="6" t="s">
        <f>=B63+G62</f>
      </c>
      <c r="H63" s="6" t="s">
        <f>=F63*G62</f>
      </c>
    </row>
    <row collapsed="false" customFormat="false" customHeight="false" hidden="false" ht="12.1" outlineLevel="0" r="64">
      <c r="A64" s="13" t="n">
        <v>44418</v>
      </c>
      <c r="B64" s="6" t="n">
        <v>1016.61</v>
      </c>
      <c r="C64" s="16" t="s">
        <v>77</v>
      </c>
      <c r="D64" s="16"/>
      <c r="E64" s="16"/>
      <c r="F64" s="6" t="s">
        <f>=A64-A63</f>
      </c>
      <c r="G64" s="6" t="s">
        <f>=B64+G63</f>
      </c>
      <c r="H64" s="6" t="s">
        <f>=F64*G63</f>
      </c>
    </row>
    <row collapsed="false" customFormat="false" customHeight="false" hidden="false" ht="12.1" outlineLevel="0" r="65">
      <c r="A65" s="13" t="n">
        <v>44419</v>
      </c>
      <c r="B65" s="6" t="n">
        <v>1338.1</v>
      </c>
      <c r="C65" s="16" t="s">
        <v>77</v>
      </c>
      <c r="D65" s="16"/>
      <c r="E65" s="16"/>
      <c r="F65" s="6" t="s">
        <f>=A65-A64</f>
      </c>
      <c r="G65" s="6" t="s">
        <f>=B65+G64</f>
      </c>
      <c r="H65" s="6" t="s">
        <f>=F65*G64</f>
      </c>
    </row>
    <row collapsed="false" customFormat="false" customHeight="false" hidden="false" ht="12.1" outlineLevel="0" r="66">
      <c r="A66" s="13" t="n">
        <v>44420</v>
      </c>
      <c r="B66" s="6" t="n">
        <v>904.34</v>
      </c>
      <c r="C66" s="16" t="s">
        <v>77</v>
      </c>
      <c r="D66" s="16"/>
      <c r="E66" s="16"/>
      <c r="F66" s="6" t="s">
        <f>=A66-A65</f>
      </c>
      <c r="G66" s="6" t="s">
        <f>=B66+G65</f>
      </c>
      <c r="H66" s="6" t="s">
        <f>=F66*G65</f>
      </c>
    </row>
    <row collapsed="false" customFormat="false" customHeight="false" hidden="false" ht="12.1" outlineLevel="0" r="67">
      <c r="A67" s="13" t="n">
        <v>44421</v>
      </c>
      <c r="B67" s="6" t="n">
        <v>24156.37</v>
      </c>
      <c r="C67" s="16" t="s">
        <v>77</v>
      </c>
      <c r="D67" s="16"/>
      <c r="E67" s="16"/>
      <c r="F67" s="6" t="s">
        <f>=A67-A66</f>
      </c>
      <c r="G67" s="6" t="s">
        <f>=B67+G66</f>
      </c>
      <c r="H67" s="6" t="s">
        <f>=F67*G66</f>
      </c>
    </row>
    <row collapsed="false" customFormat="false" customHeight="false" hidden="false" ht="12.1" outlineLevel="0" r="68">
      <c r="A68" s="13" t="n">
        <v>44424</v>
      </c>
      <c r="B68" s="6" t="n">
        <v>2249.12</v>
      </c>
      <c r="C68" s="16" t="s">
        <v>77</v>
      </c>
      <c r="D68" s="16"/>
      <c r="E68" s="16"/>
      <c r="F68" s="6" t="s">
        <f>=A68-A67</f>
      </c>
      <c r="G68" s="6" t="s">
        <f>=B68+G67</f>
      </c>
      <c r="H68" s="6" t="s">
        <f>=F68*G67</f>
      </c>
    </row>
    <row collapsed="false" customFormat="false" customHeight="false" hidden="false" ht="12.1" outlineLevel="0" r="69">
      <c r="A69" s="13" t="n">
        <v>44425</v>
      </c>
      <c r="B69" s="6" t="n">
        <v>11600.22</v>
      </c>
      <c r="C69" s="16" t="s">
        <v>77</v>
      </c>
      <c r="D69" s="16"/>
      <c r="E69" s="16"/>
      <c r="F69" s="6" t="s">
        <f>=A69-A68</f>
      </c>
      <c r="G69" s="6" t="s">
        <f>=B69+G68</f>
      </c>
      <c r="H69" s="6" t="s">
        <f>=F69*G68</f>
      </c>
    </row>
    <row collapsed="false" customFormat="false" customHeight="false" hidden="false" ht="12.1" outlineLevel="0" r="70">
      <c r="A70" s="13" t="n">
        <v>44426</v>
      </c>
      <c r="B70" s="6" t="n">
        <v>1001.88</v>
      </c>
      <c r="C70" s="16" t="s">
        <v>77</v>
      </c>
      <c r="D70" s="16"/>
      <c r="E70" s="16"/>
      <c r="F70" s="6" t="s">
        <f>=A70-A69</f>
      </c>
      <c r="G70" s="6" t="s">
        <f>=B70+G69</f>
      </c>
      <c r="H70" s="6" t="s">
        <f>=F70*G69</f>
      </c>
    </row>
    <row collapsed="false" customFormat="false" customHeight="false" hidden="false" ht="12.1" outlineLevel="0" r="71">
      <c r="A71" s="13" t="n">
        <v>44427</v>
      </c>
      <c r="B71" s="6" t="n">
        <v>863.91</v>
      </c>
      <c r="C71" s="16" t="s">
        <v>77</v>
      </c>
      <c r="D71" s="16"/>
      <c r="E71" s="16"/>
      <c r="F71" s="6" t="s">
        <f>=A71-A70</f>
      </c>
      <c r="G71" s="6" t="s">
        <f>=B71+G70</f>
      </c>
      <c r="H71" s="6" t="s">
        <f>=F71*G70</f>
      </c>
    </row>
    <row collapsed="false" customFormat="false" customHeight="false" hidden="false" ht="12.1" outlineLevel="0" r="72">
      <c r="A72" s="13" t="n">
        <v>44428</v>
      </c>
      <c r="B72" s="6" t="n">
        <v>25622.03</v>
      </c>
      <c r="C72" s="16" t="s">
        <v>77</v>
      </c>
      <c r="D72" s="16"/>
      <c r="E72" s="16"/>
      <c r="F72" s="6" t="s">
        <f>=A72-A71</f>
      </c>
      <c r="G72" s="6" t="s">
        <f>=B72+G71</f>
      </c>
      <c r="H72" s="6" t="s">
        <f>=F72*G71</f>
      </c>
    </row>
    <row collapsed="false" customFormat="false" customHeight="false" hidden="false" ht="12.1" outlineLevel="0" r="73">
      <c r="A73" s="13" t="n">
        <v>44431</v>
      </c>
      <c r="B73" s="6" t="n">
        <v>15661.14</v>
      </c>
      <c r="C73" s="16" t="s">
        <v>77</v>
      </c>
      <c r="D73" s="16"/>
      <c r="E73" s="16"/>
      <c r="F73" s="6" t="s">
        <f>=A73-A72</f>
      </c>
      <c r="G73" s="6" t="s">
        <f>=B73+G72</f>
      </c>
      <c r="H73" s="6" t="s">
        <f>=F73*G72</f>
      </c>
    </row>
    <row collapsed="false" customFormat="false" customHeight="false" hidden="false" ht="12.1" outlineLevel="0" r="74">
      <c r="A74" s="13" t="n">
        <v>44432</v>
      </c>
      <c r="B74" s="6" t="n">
        <v>11097.25</v>
      </c>
      <c r="C74" s="16" t="s">
        <v>77</v>
      </c>
      <c r="D74" s="16"/>
      <c r="E74" s="16"/>
      <c r="F74" s="6" t="s">
        <f>=A74-A73</f>
      </c>
      <c r="G74" s="6" t="s">
        <f>=B74+G73</f>
      </c>
      <c r="H74" s="6" t="s">
        <f>=F74*G73</f>
      </c>
    </row>
    <row collapsed="false" customFormat="false" customHeight="false" hidden="false" ht="12.1" outlineLevel="0" r="75">
      <c r="A75" s="13" t="n">
        <v>44433</v>
      </c>
      <c r="B75" s="6" t="n">
        <v>2219.46</v>
      </c>
      <c r="C75" s="16" t="s">
        <v>77</v>
      </c>
      <c r="D75" s="16"/>
      <c r="E75" s="16"/>
      <c r="F75" s="6" t="s">
        <f>=A75-A74</f>
      </c>
      <c r="G75" s="6" t="s">
        <f>=B75+G74</f>
      </c>
      <c r="H75" s="6" t="s">
        <f>=F75*G74</f>
      </c>
    </row>
    <row collapsed="false" customFormat="false" customHeight="false" hidden="false" ht="12.1" outlineLevel="0" r="76">
      <c r="A76" s="13" t="n">
        <v>44434</v>
      </c>
      <c r="B76" s="6" t="n">
        <v>525.1</v>
      </c>
      <c r="C76" s="16" t="s">
        <v>77</v>
      </c>
      <c r="D76" s="16"/>
      <c r="E76" s="16"/>
      <c r="F76" s="6" t="s">
        <f>=A76-A75</f>
      </c>
      <c r="G76" s="6" t="s">
        <f>=B76+G75</f>
      </c>
      <c r="H76" s="6" t="s">
        <f>=F76*G75</f>
      </c>
    </row>
    <row collapsed="false" customFormat="false" customHeight="false" hidden="false" ht="12.1" outlineLevel="0" r="77">
      <c r="A77" s="13" t="n">
        <v>44435</v>
      </c>
      <c r="B77" s="6" t="n">
        <v>1020.33</v>
      </c>
      <c r="C77" s="16" t="s">
        <v>77</v>
      </c>
      <c r="D77" s="16"/>
      <c r="E77" s="16"/>
      <c r="F77" s="6" t="s">
        <f>=A77-A76</f>
      </c>
      <c r="G77" s="6" t="s">
        <f>=B77+G76</f>
      </c>
      <c r="H77" s="6" t="s">
        <f>=F77*G76</f>
      </c>
    </row>
    <row collapsed="false" customFormat="false" customHeight="false" hidden="false" ht="12.1" outlineLevel="0" r="78">
      <c r="A78" s="13" t="n">
        <v>44438</v>
      </c>
      <c r="B78" s="6" t="n">
        <v>789.08</v>
      </c>
      <c r="C78" s="16" t="s">
        <v>77</v>
      </c>
      <c r="D78" s="16"/>
      <c r="E78" s="16"/>
      <c r="F78" s="6" t="s">
        <f>=A78-A77</f>
      </c>
      <c r="G78" s="6" t="s">
        <f>=B78+G77</f>
      </c>
      <c r="H78" s="6" t="s">
        <f>=F78*G77</f>
      </c>
    </row>
    <row collapsed="false" customFormat="false" customHeight="false" hidden="false" ht="12.1" outlineLevel="0" r="79">
      <c r="A79" s="13" t="n">
        <v>44439</v>
      </c>
      <c r="B79" s="6" t="n">
        <v>15609.32</v>
      </c>
      <c r="C79" s="16" t="s">
        <v>77</v>
      </c>
      <c r="D79" s="16"/>
      <c r="E79" s="16"/>
      <c r="F79" s="6" t="s">
        <f>=A79-A78</f>
      </c>
      <c r="G79" s="6" t="s">
        <f>=B79+G78</f>
      </c>
      <c r="H79" s="6" t="s">
        <f>=F79*G78</f>
      </c>
    </row>
    <row collapsed="false" customFormat="false" customHeight="false" hidden="false" ht="12.1" outlineLevel="0" r="80">
      <c r="A80" s="13" t="n">
        <v>44440</v>
      </c>
      <c r="B80" s="6" t="n">
        <v>765.36</v>
      </c>
      <c r="C80" s="16" t="s">
        <v>77</v>
      </c>
      <c r="D80" s="16"/>
      <c r="E80" s="16"/>
      <c r="F80" s="6" t="s">
        <f>=A80-A79</f>
      </c>
      <c r="G80" s="6" t="s">
        <f>=B80+G79</f>
      </c>
      <c r="H80" s="6" t="s">
        <f>=F80*G79</f>
      </c>
    </row>
    <row collapsed="false" customFormat="false" customHeight="false" hidden="false" ht="12.1" outlineLevel="0" r="81">
      <c r="A81" s="13" t="n">
        <v>44441</v>
      </c>
      <c r="B81" s="6" t="n">
        <v>-734.5</v>
      </c>
      <c r="C81" s="16" t="s">
        <v>94</v>
      </c>
      <c r="D81" s="16"/>
      <c r="E81" s="16"/>
      <c r="F81" s="6" t="s">
        <f>=A81-A80</f>
      </c>
      <c r="G81" s="6" t="s">
        <f>=B81+G80</f>
      </c>
      <c r="H81" s="6" t="s">
        <f>=F81*G80</f>
      </c>
    </row>
    <row collapsed="false" customFormat="false" customHeight="false" hidden="false" ht="12.1" outlineLevel="0" r="82">
      <c r="A82" s="13" t="n">
        <v>44445</v>
      </c>
      <c r="B82" s="6" t="n">
        <v>21451.09</v>
      </c>
      <c r="C82" s="16" t="s">
        <v>77</v>
      </c>
      <c r="D82" s="16"/>
      <c r="E82" s="16"/>
      <c r="F82" s="6" t="s">
        <f>=A82-A81</f>
      </c>
      <c r="G82" s="6" t="s">
        <f>=B82+G81</f>
      </c>
      <c r="H82" s="6" t="s">
        <f>=F82*G81</f>
      </c>
    </row>
    <row collapsed="false" customFormat="false" customHeight="false" hidden="false" ht="12.1" outlineLevel="0" r="83">
      <c r="A83" s="13" t="n">
        <v>44446</v>
      </c>
      <c r="B83" s="6" t="n">
        <v>-2014.4</v>
      </c>
      <c r="C83" s="16" t="s">
        <v>95</v>
      </c>
      <c r="D83" s="16"/>
      <c r="E83" s="16"/>
      <c r="F83" s="6" t="s">
        <f>=A83-A82</f>
      </c>
      <c r="G83" s="6" t="s">
        <f>=B83+G82</f>
      </c>
      <c r="H83" s="6" t="s">
        <f>=F83*G82</f>
      </c>
    </row>
    <row collapsed="false" customFormat="false" customHeight="false" hidden="false" ht="12.1" outlineLevel="0" r="84">
      <c r="A84" s="13" t="n">
        <v>44446</v>
      </c>
      <c r="B84" s="6" t="n">
        <v>1594.22</v>
      </c>
      <c r="C84" s="16" t="s">
        <v>77</v>
      </c>
      <c r="D84" s="16"/>
      <c r="E84" s="16"/>
      <c r="F84" s="6" t="s">
        <f>=A84-A83</f>
      </c>
      <c r="G84" s="6" t="s">
        <f>=B84+G83</f>
      </c>
      <c r="H84" s="6" t="s">
        <f>=F84*G83</f>
      </c>
    </row>
    <row collapsed="false" customFormat="false" customHeight="false" hidden="false" ht="12.1" outlineLevel="0" r="85">
      <c r="A85" s="13" t="n">
        <v>44447</v>
      </c>
      <c r="B85" s="6" t="n">
        <v>6890.02</v>
      </c>
      <c r="C85" s="16" t="s">
        <v>77</v>
      </c>
      <c r="D85" s="16"/>
      <c r="E85" s="16"/>
      <c r="F85" s="6" t="s">
        <f>=A85-A84</f>
      </c>
      <c r="G85" s="6" t="s">
        <f>=B85+G84</f>
      </c>
      <c r="H85" s="6" t="s">
        <f>=F85*G84</f>
      </c>
    </row>
    <row collapsed="false" customFormat="false" customHeight="false" hidden="false" ht="12.1" outlineLevel="0" r="86">
      <c r="A86" s="13" t="n">
        <v>44448</v>
      </c>
      <c r="B86" s="6" t="n">
        <v>6801.54</v>
      </c>
      <c r="C86" s="16" t="s">
        <v>77</v>
      </c>
      <c r="D86" s="16"/>
      <c r="E86" s="16"/>
      <c r="F86" s="6" t="s">
        <f>=A86-A85</f>
      </c>
      <c r="G86" s="6" t="s">
        <f>=B86+G85</f>
      </c>
      <c r="H86" s="6" t="s">
        <f>=F86*G85</f>
      </c>
    </row>
    <row collapsed="false" customFormat="false" customHeight="false" hidden="false" ht="12.1" outlineLevel="0" r="87">
      <c r="A87" s="13" t="n">
        <v>44452</v>
      </c>
      <c r="B87" s="6" t="n">
        <v>190.66</v>
      </c>
      <c r="C87" s="16" t="s">
        <v>77</v>
      </c>
      <c r="D87" s="16"/>
      <c r="E87" s="16"/>
      <c r="F87" s="6" t="s">
        <f>=A87-A86</f>
      </c>
      <c r="G87" s="6" t="s">
        <f>=B87+G86</f>
      </c>
      <c r="H87" s="6" t="s">
        <f>=F87*G86</f>
      </c>
    </row>
    <row collapsed="false" customFormat="false" customHeight="false" hidden="false" ht="12.1" outlineLevel="0" r="88">
      <c r="A88" s="13" t="n">
        <v>44454</v>
      </c>
      <c r="B88" s="6" t="n">
        <v>12601</v>
      </c>
      <c r="C88" s="16" t="s">
        <v>77</v>
      </c>
      <c r="D88" s="16"/>
      <c r="E88" s="16"/>
      <c r="F88" s="6" t="s">
        <f>=A88-A87</f>
      </c>
      <c r="G88" s="6" t="s">
        <f>=B88+G87</f>
      </c>
      <c r="H88" s="6" t="s">
        <f>=F88*G87</f>
      </c>
    </row>
    <row collapsed="false" customFormat="false" customHeight="false" hidden="false" ht="12.1" outlineLevel="0" r="89">
      <c r="A89" s="13" t="n">
        <v>44454</v>
      </c>
      <c r="B89" s="6" t="n">
        <v>700</v>
      </c>
      <c r="C89" s="16" t="s">
        <v>96</v>
      </c>
      <c r="D89" s="16"/>
      <c r="E89" s="16"/>
      <c r="F89" s="6" t="s">
        <f>=A89-A88</f>
      </c>
      <c r="G89" s="6" t="s">
        <f>=B89+G88</f>
      </c>
      <c r="H89" s="6" t="s">
        <f>=F89*G88</f>
      </c>
    </row>
    <row collapsed="false" customFormat="false" customHeight="false" hidden="false" ht="12.1" outlineLevel="0" r="90">
      <c r="A90" s="13" t="n">
        <v>44455</v>
      </c>
      <c r="B90" s="6" t="n">
        <v>8091.43</v>
      </c>
      <c r="C90" s="16" t="s">
        <v>77</v>
      </c>
      <c r="D90" s="16"/>
      <c r="E90" s="16"/>
      <c r="F90" s="6" t="s">
        <f>=A90-A89</f>
      </c>
      <c r="G90" s="6" t="s">
        <f>=B90+G89</f>
      </c>
      <c r="H90" s="6" t="s">
        <f>=F90*G89</f>
      </c>
    </row>
    <row collapsed="false" customFormat="false" customHeight="false" hidden="false" ht="12.1" outlineLevel="0" r="91">
      <c r="A91" s="13" t="n">
        <v>44455</v>
      </c>
      <c r="B91" s="6" t="n">
        <v>2014.4</v>
      </c>
      <c r="C91" s="16" t="s">
        <v>97</v>
      </c>
      <c r="D91" s="16"/>
      <c r="E91" s="16"/>
      <c r="F91" s="6" t="s">
        <f>=A91-A90</f>
      </c>
      <c r="G91" s="6" t="s">
        <f>=B91+G90</f>
      </c>
      <c r="H91" s="6" t="s">
        <f>=F91*G90</f>
      </c>
    </row>
    <row collapsed="false" customFormat="false" customHeight="false" hidden="false" ht="12.1" outlineLevel="0" r="92">
      <c r="A92" s="13" t="n">
        <v>44459</v>
      </c>
      <c r="B92" s="6" t="n">
        <v>1389</v>
      </c>
      <c r="C92" s="16" t="s">
        <v>77</v>
      </c>
      <c r="D92" s="16"/>
      <c r="E92" s="16"/>
      <c r="F92" s="6" t="s">
        <f>=A92-A91</f>
      </c>
      <c r="G92" s="6" t="s">
        <f>=B92+G91</f>
      </c>
      <c r="H92" s="6" t="s">
        <f>=F92*G91</f>
      </c>
    </row>
    <row collapsed="false" customFormat="false" customHeight="false" hidden="false" ht="12.1" outlineLevel="0" r="93">
      <c r="A93" s="13" t="n">
        <v>44460.544039352</v>
      </c>
      <c r="B93" s="6" t="n">
        <v>26395.77</v>
      </c>
      <c r="C93" s="16" t="s">
        <v>98</v>
      </c>
      <c r="D93" s="16"/>
      <c r="E93" s="16"/>
      <c r="F93" s="6" t="s">
        <f>=A93-A92</f>
      </c>
      <c r="G93" s="6" t="s">
        <f>=B93+G92</f>
      </c>
      <c r="H93" s="6" t="s">
        <f>=F93*G92</f>
      </c>
    </row>
    <row collapsed="false" customFormat="false" customHeight="false" hidden="false" ht="12.1" outlineLevel="0" r="94">
      <c r="A94" s="13" t="n">
        <v>44461.524976852</v>
      </c>
      <c r="B94" s="6" t="n">
        <v>1140.1</v>
      </c>
      <c r="C94" s="16" t="s">
        <v>98</v>
      </c>
      <c r="D94" s="16"/>
      <c r="E94" s="16"/>
      <c r="F94" s="6" t="s">
        <f>=A94-A93</f>
      </c>
      <c r="G94" s="6" t="s">
        <f>=B94+G93</f>
      </c>
      <c r="H94" s="6" t="s">
        <f>=F94*G93</f>
      </c>
    </row>
    <row collapsed="false" customFormat="false" customHeight="false" hidden="false" ht="12.1" outlineLevel="0" r="95">
      <c r="A95" s="13" t="n">
        <v>44462</v>
      </c>
      <c r="B95" s="6" t="n">
        <v>29234.77</v>
      </c>
      <c r="C95" s="16" t="s">
        <v>98</v>
      </c>
      <c r="D95" s="16"/>
      <c r="E95" s="16"/>
      <c r="F95" s="6" t="s">
        <f>=A95-A94</f>
      </c>
      <c r="G95" s="6" t="s">
        <f>=B95+G94</f>
      </c>
      <c r="H95" s="6" t="s">
        <f>=F95*G94</f>
      </c>
    </row>
    <row collapsed="false" customFormat="false" customHeight="false" hidden="false" ht="12.1" outlineLevel="0" r="96">
      <c r="A96" s="13" t="n">
        <v>44463</v>
      </c>
      <c r="B96" s="6" t="n">
        <v>-1357</v>
      </c>
      <c r="C96" s="16" t="s">
        <v>99</v>
      </c>
      <c r="D96" s="16"/>
      <c r="E96" s="16"/>
      <c r="F96" s="6" t="s">
        <f>=A96-A95</f>
      </c>
      <c r="G96" s="6" t="s">
        <f>=B96+G95</f>
      </c>
      <c r="H96" s="6" t="s">
        <f>=F96*G95</f>
      </c>
    </row>
    <row collapsed="false" customFormat="false" customHeight="false" hidden="false" ht="12.1" outlineLevel="0" r="97">
      <c r="A97" s="13" t="n">
        <v>44463</v>
      </c>
      <c r="B97" s="6" t="n">
        <v>660.9</v>
      </c>
      <c r="C97" s="16" t="s">
        <v>98</v>
      </c>
      <c r="D97" s="16"/>
      <c r="E97" s="16"/>
      <c r="F97" s="6" t="s">
        <f>=A97-A96</f>
      </c>
      <c r="G97" s="6" t="s">
        <f>=B97+G96</f>
      </c>
      <c r="H97" s="6" t="s">
        <f>=F97*G96</f>
      </c>
    </row>
    <row collapsed="false" customFormat="false" customHeight="false" hidden="false" ht="12.1" outlineLevel="0" r="98">
      <c r="A98" s="13" t="n">
        <v>44466</v>
      </c>
      <c r="B98" s="6" t="n">
        <v>-705.9</v>
      </c>
      <c r="C98" s="16" t="s">
        <v>100</v>
      </c>
      <c r="D98" s="16"/>
      <c r="E98" s="16"/>
      <c r="F98" s="6" t="s">
        <f>=A98-A97</f>
      </c>
      <c r="G98" s="6" t="s">
        <f>=B98+G97</f>
      </c>
      <c r="H98" s="6" t="s">
        <f>=F98*G97</f>
      </c>
    </row>
    <row collapsed="false" customFormat="false" customHeight="false" hidden="false" ht="12.1" outlineLevel="0" r="99">
      <c r="A99" s="13" t="n">
        <v>44466</v>
      </c>
      <c r="B99" s="6" t="n">
        <v>4715.13</v>
      </c>
      <c r="C99" s="16" t="s">
        <v>77</v>
      </c>
      <c r="D99" s="16"/>
      <c r="E99" s="16"/>
      <c r="F99" s="6" t="s">
        <f>=A99-A98</f>
      </c>
      <c r="G99" s="6" t="s">
        <f>=B99+G98</f>
      </c>
      <c r="H99" s="6" t="s">
        <f>=F99*G98</f>
      </c>
    </row>
    <row collapsed="false" customFormat="false" customHeight="false" hidden="false" ht="12.1" outlineLevel="0" r="100">
      <c r="A100" s="13" t="n">
        <v>44467</v>
      </c>
      <c r="B100" s="6" t="n">
        <v>11271.2</v>
      </c>
      <c r="C100" s="16" t="s">
        <v>77</v>
      </c>
      <c r="D100" s="16"/>
      <c r="E100" s="16"/>
      <c r="F100" s="6" t="s">
        <f>=A100-A99</f>
      </c>
      <c r="G100" s="6" t="s">
        <f>=B100+G99</f>
      </c>
      <c r="H100" s="6" t="s">
        <f>=F100*G99</f>
      </c>
    </row>
    <row collapsed="false" customFormat="false" customHeight="false" hidden="false" ht="12.1" outlineLevel="0" r="101">
      <c r="A101" s="13" t="n">
        <v>44473</v>
      </c>
      <c r="B101" s="6" t="n">
        <v>1564.74</v>
      </c>
      <c r="C101" s="16" t="s">
        <v>77</v>
      </c>
      <c r="D101" s="16"/>
      <c r="E101" s="16"/>
      <c r="F101" s="6" t="s">
        <f>=A101-A100</f>
      </c>
      <c r="G101" s="6" t="s">
        <f>=B101+G100</f>
      </c>
      <c r="H101" s="6" t="s">
        <f>=F101*G100</f>
      </c>
    </row>
    <row collapsed="false" customFormat="false" customHeight="false" hidden="false" ht="12.1" outlineLevel="0" r="102">
      <c r="A102" s="13" t="n">
        <v>44474</v>
      </c>
      <c r="B102" s="6" t="n">
        <v>15078.63</v>
      </c>
      <c r="C102" s="16" t="s">
        <v>77</v>
      </c>
      <c r="D102" s="16"/>
      <c r="E102" s="16"/>
      <c r="F102" s="6" t="s">
        <f>=A102-A101</f>
      </c>
      <c r="G102" s="6" t="s">
        <f>=B102+G101</f>
      </c>
      <c r="H102" s="6" t="s">
        <f>=F102*G101</f>
      </c>
    </row>
    <row collapsed="false" customFormat="false" customHeight="false" hidden="false" ht="12.1" outlineLevel="0" r="103">
      <c r="A103" s="13" t="n">
        <v>44475.480555556</v>
      </c>
      <c r="B103" s="6" t="n">
        <v>3065.04</v>
      </c>
      <c r="C103" s="16" t="s">
        <v>98</v>
      </c>
      <c r="D103" s="16"/>
      <c r="E103" s="16"/>
      <c r="F103" s="6" t="s">
        <f>=A103-A102</f>
      </c>
      <c r="G103" s="6" t="s">
        <f>=B103+G102</f>
      </c>
      <c r="H103" s="6" t="s">
        <f>=F103*G102</f>
      </c>
    </row>
    <row collapsed="false" customFormat="false" customHeight="false" hidden="false" ht="12.1" outlineLevel="0" r="104">
      <c r="A104" s="13" t="n">
        <v>44476</v>
      </c>
      <c r="B104" s="6" t="n">
        <v>624.3</v>
      </c>
      <c r="C104" s="16" t="s">
        <v>77</v>
      </c>
      <c r="D104" s="16"/>
      <c r="E104" s="16"/>
      <c r="F104" s="6" t="s">
        <f>=A104-A103</f>
      </c>
      <c r="G104" s="6" t="s">
        <f>=B104+G103</f>
      </c>
      <c r="H104" s="6" t="s">
        <f>=F104*G103</f>
      </c>
    </row>
    <row collapsed="false" customFormat="false" customHeight="false" hidden="false" ht="12.1" outlineLevel="0" r="105">
      <c r="A105" s="13" t="n">
        <v>44477</v>
      </c>
      <c r="B105" s="6" t="n">
        <v>2806.38</v>
      </c>
      <c r="C105" s="16" t="s">
        <v>77</v>
      </c>
      <c r="D105" s="16"/>
      <c r="E105" s="16"/>
      <c r="F105" s="6" t="s">
        <f>=A105-A104</f>
      </c>
      <c r="G105" s="6" t="s">
        <f>=B105+G104</f>
      </c>
      <c r="H105" s="6" t="s">
        <f>=F105*G104</f>
      </c>
    </row>
    <row collapsed="false" customFormat="false" customHeight="false" hidden="false" ht="12.1" outlineLevel="0" r="106">
      <c r="A106" s="13" t="n">
        <v>44477</v>
      </c>
      <c r="B106" s="6" t="n">
        <v>1357</v>
      </c>
      <c r="C106" s="16" t="s">
        <v>101</v>
      </c>
      <c r="D106" s="16"/>
      <c r="E106" s="16"/>
      <c r="F106" s="6" t="s">
        <f>=A106-A105</f>
      </c>
      <c r="G106" s="6" t="s">
        <f>=B106+G105</f>
      </c>
      <c r="H106" s="6" t="s">
        <f>=F106*G105</f>
      </c>
    </row>
    <row collapsed="false" customFormat="false" customHeight="false" hidden="false" ht="12.1" outlineLevel="0" r="107">
      <c r="A107" s="13" t="n">
        <v>44480</v>
      </c>
      <c r="B107" s="6" t="n">
        <v>1532.13</v>
      </c>
      <c r="C107" s="16" t="s">
        <v>77</v>
      </c>
      <c r="D107" s="16"/>
      <c r="E107" s="16"/>
      <c r="F107" s="6" t="s">
        <f>=A107-A106</f>
      </c>
      <c r="G107" s="6" t="s">
        <f>=B107+G106</f>
      </c>
      <c r="H107" s="6" t="s">
        <f>=F107*G106</f>
      </c>
    </row>
    <row collapsed="false" customFormat="false" customHeight="false" hidden="false" ht="12.1" outlineLevel="0" r="108">
      <c r="A108" s="13" t="n">
        <v>44480</v>
      </c>
      <c r="B108" s="6" t="n">
        <v>-26</v>
      </c>
      <c r="C108" s="16" t="s">
        <v>102</v>
      </c>
      <c r="D108" s="16"/>
      <c r="E108" s="16"/>
      <c r="F108" s="6" t="s">
        <f>=A108-A107</f>
      </c>
      <c r="G108" s="6" t="s">
        <f>=B108+G107</f>
      </c>
      <c r="H108" s="6" t="s">
        <f>=F108*G107</f>
      </c>
    </row>
    <row collapsed="false" customFormat="false" customHeight="false" hidden="false" ht="12.1" outlineLevel="0" r="109">
      <c r="A109" s="13" t="n">
        <v>44481</v>
      </c>
      <c r="B109" s="6" t="n">
        <v>-243.84</v>
      </c>
      <c r="C109" s="16" t="s">
        <v>103</v>
      </c>
      <c r="D109" s="16"/>
      <c r="E109" s="16"/>
      <c r="F109" s="6" t="s">
        <f>=A109-A108</f>
      </c>
      <c r="G109" s="6" t="s">
        <f>=B109+G108</f>
      </c>
      <c r="H109" s="6" t="s">
        <f>=F109*G108</f>
      </c>
    </row>
    <row collapsed="false" customFormat="false" customHeight="false" hidden="false" ht="12.1" outlineLevel="0" r="110">
      <c r="A110" s="13" t="n">
        <v>44481</v>
      </c>
      <c r="B110" s="6" t="n">
        <v>-367</v>
      </c>
      <c r="C110" s="16" t="s">
        <v>104</v>
      </c>
      <c r="D110" s="16"/>
      <c r="E110" s="16"/>
      <c r="F110" s="6" t="s">
        <f>=A110-A109</f>
      </c>
      <c r="G110" s="6" t="s">
        <f>=B110+G109</f>
      </c>
      <c r="H110" s="6" t="s">
        <f>=F110*G109</f>
      </c>
    </row>
    <row collapsed="false" customFormat="false" customHeight="false" hidden="false" ht="12.1" outlineLevel="0" r="111">
      <c r="A111" s="13" t="n">
        <v>44481.45625</v>
      </c>
      <c r="B111" s="6" t="n">
        <v>528.84</v>
      </c>
      <c r="C111" s="16" t="s">
        <v>98</v>
      </c>
      <c r="D111" s="16"/>
      <c r="E111" s="16"/>
      <c r="F111" s="6" t="s">
        <f>=A111-A110</f>
      </c>
      <c r="G111" s="6" t="s">
        <f>=B111+G110</f>
      </c>
      <c r="H111" s="6" t="s">
        <f>=F111*G110</f>
      </c>
    </row>
    <row collapsed="false" customFormat="false" customHeight="false" hidden="false" ht="12.1" outlineLevel="0" r="112">
      <c r="A112" s="13" t="n">
        <v>44482</v>
      </c>
      <c r="B112" s="6" t="n">
        <v>1070.47</v>
      </c>
      <c r="C112" s="16" t="s">
        <v>77</v>
      </c>
      <c r="D112" s="16"/>
      <c r="E112" s="16"/>
      <c r="F112" s="6" t="s">
        <f>=A112-A111</f>
      </c>
      <c r="G112" s="6" t="s">
        <f>=B112+G111</f>
      </c>
      <c r="H112" s="6" t="s">
        <f>=F112*G111</f>
      </c>
    </row>
    <row collapsed="false" customFormat="false" customHeight="false" hidden="false" ht="12.1" outlineLevel="0" r="113">
      <c r="A113" s="13" t="n">
        <v>44483</v>
      </c>
      <c r="B113" s="6" t="n">
        <v>-2473.69</v>
      </c>
      <c r="C113" s="16" t="s">
        <v>78</v>
      </c>
      <c r="D113" s="16"/>
      <c r="E113" s="16"/>
      <c r="F113" s="6" t="s">
        <f>=A113-A112</f>
      </c>
      <c r="G113" s="6" t="s">
        <f>=B113+G112</f>
      </c>
      <c r="H113" s="6" t="s">
        <f>=F113*G112</f>
      </c>
    </row>
    <row collapsed="false" customFormat="false" customHeight="false" hidden="false" ht="12.1" outlineLevel="0" r="114">
      <c r="A114" s="13" t="n">
        <v>44487</v>
      </c>
      <c r="B114" s="6" t="n">
        <v>-63819.82</v>
      </c>
      <c r="C114" s="16" t="s">
        <v>78</v>
      </c>
      <c r="D114" s="16"/>
      <c r="E114" s="16"/>
      <c r="F114" s="6" t="s">
        <f>=A114-A113</f>
      </c>
      <c r="G114" s="6" t="s">
        <f>=B114+G113</f>
      </c>
      <c r="H114" s="6" t="s">
        <f>=F114*G113</f>
      </c>
    </row>
    <row collapsed="false" customFormat="false" customHeight="false" hidden="false" ht="12.1" outlineLevel="0" r="115">
      <c r="A115" s="13" t="n">
        <v>44537</v>
      </c>
      <c r="B115" s="6" t="n">
        <v>-2551.6</v>
      </c>
      <c r="C115" s="16" t="s">
        <v>105</v>
      </c>
      <c r="D115" s="16"/>
      <c r="E115" s="16"/>
      <c r="F115" s="6" t="s">
        <f>=A115-A114</f>
      </c>
      <c r="G115" s="6" t="s">
        <f>=B115+G114</f>
      </c>
      <c r="H115" s="6" t="s">
        <f>=F115*G114</f>
      </c>
    </row>
    <row collapsed="false" customFormat="false" customHeight="false" hidden="false" ht="12.1" outlineLevel="0" r="116">
      <c r="A116" s="13" t="n">
        <v>44544</v>
      </c>
      <c r="B116" s="6" t="n">
        <v>-626</v>
      </c>
      <c r="C116" s="16" t="s">
        <v>106</v>
      </c>
      <c r="D116" s="16"/>
      <c r="E116" s="16"/>
      <c r="F116" s="6" t="s">
        <f>=A116-A115</f>
      </c>
      <c r="G116" s="6" t="s">
        <f>=B116+G115</f>
      </c>
      <c r="H116" s="6" t="s">
        <f>=F116*G115</f>
      </c>
    </row>
    <row collapsed="false" customFormat="false" customHeight="false" hidden="false" ht="12.1" outlineLevel="0" r="117">
      <c r="A117" s="13" t="n">
        <v>44544</v>
      </c>
      <c r="B117" s="6" t="n">
        <v>-1420.67</v>
      </c>
      <c r="C117" s="16" t="s">
        <v>107</v>
      </c>
      <c r="D117" s="16"/>
      <c r="E117" s="16"/>
      <c r="F117" s="6" t="s">
        <f>=A117-A116</f>
      </c>
      <c r="G117" s="6" t="s">
        <f>=B117+G116</f>
      </c>
      <c r="H117" s="6" t="s">
        <f>=F117*G116</f>
      </c>
    </row>
    <row collapsed="false" customFormat="false" customHeight="false" hidden="false" ht="12.1" outlineLevel="0" r="118">
      <c r="A118" s="13" t="n">
        <v>44547</v>
      </c>
      <c r="B118" s="6" t="n">
        <v>-1324.63</v>
      </c>
      <c r="C118" s="16" t="s">
        <v>108</v>
      </c>
      <c r="D118" s="16"/>
      <c r="E118" s="16"/>
      <c r="F118" s="6" t="s">
        <f>=A118-A117</f>
      </c>
      <c r="G118" s="6" t="s">
        <f>=B118+G117</f>
      </c>
      <c r="H118" s="6" t="s">
        <f>=F118*G117</f>
      </c>
    </row>
    <row collapsed="false" customFormat="false" customHeight="false" hidden="false" ht="12.1" outlineLevel="0" r="119">
      <c r="A119" s="13" t="n">
        <v>44550</v>
      </c>
      <c r="B119" s="6" t="n">
        <v>-2850</v>
      </c>
      <c r="C119" s="16" t="s">
        <v>109</v>
      </c>
      <c r="D119" s="16"/>
      <c r="E119" s="16"/>
      <c r="F119" s="6" t="s">
        <f>=A119-A118</f>
      </c>
      <c r="G119" s="6" t="s">
        <f>=B119+G118</f>
      </c>
      <c r="H119" s="6" t="s">
        <f>=F119*G118</f>
      </c>
    </row>
    <row collapsed="false" customFormat="false" customHeight="false" hidden="false" ht="12.1" outlineLevel="0" r="120">
      <c r="A120" s="13" t="n">
        <v>44551</v>
      </c>
      <c r="B120" s="6" t="n">
        <v>-1775</v>
      </c>
      <c r="C120" s="16" t="s">
        <v>110</v>
      </c>
      <c r="D120" s="16"/>
      <c r="E120" s="16"/>
      <c r="F120" s="6" t="s">
        <f>=A120-A119</f>
      </c>
      <c r="G120" s="6" t="s">
        <f>=B120+G119</f>
      </c>
      <c r="H120" s="6" t="s">
        <f>=F120*G119</f>
      </c>
    </row>
    <row collapsed="false" customFormat="false" customHeight="false" hidden="false" ht="12.1" outlineLevel="0" r="121">
      <c r="A121" s="13" t="n">
        <v>44561</v>
      </c>
      <c r="B121" s="6" t="n">
        <v>-1792.59</v>
      </c>
      <c r="C121" s="16" t="s">
        <v>111</v>
      </c>
      <c r="D121" s="16"/>
      <c r="E121" s="16"/>
      <c r="F121" s="6" t="s">
        <f>=A121-A120</f>
      </c>
      <c r="G121" s="6" t="s">
        <f>=B121+G120</f>
      </c>
      <c r="H121" s="6" t="s">
        <f>=F121*G120</f>
      </c>
    </row>
    <row collapsed="false" customFormat="false" customHeight="false" hidden="false" ht="12.1" outlineLevel="0" r="122">
      <c r="A122" s="13" t="n">
        <v>44571</v>
      </c>
      <c r="B122" s="6" t="n">
        <v>-190.56</v>
      </c>
      <c r="C122" s="16" t="s">
        <v>112</v>
      </c>
      <c r="D122" s="16"/>
      <c r="E122" s="16"/>
      <c r="F122" s="6" t="s">
        <f>=A122-A121</f>
      </c>
      <c r="G122" s="6" t="s">
        <f>=B122+G121</f>
      </c>
      <c r="H122" s="6" t="s">
        <f>=F122*G121</f>
      </c>
    </row>
    <row collapsed="false" customFormat="false" customHeight="false" hidden="false" ht="12.1" outlineLevel="0" r="123">
      <c r="A123" s="13" t="n">
        <v>44574</v>
      </c>
      <c r="B123" s="6" t="n">
        <v>-927.2</v>
      </c>
      <c r="C123" s="16" t="s">
        <v>113</v>
      </c>
      <c r="D123" s="16"/>
      <c r="E123" s="16"/>
      <c r="F123" s="6" t="s">
        <f>=A123-A122</f>
      </c>
      <c r="G123" s="6" t="s">
        <f>=B123+G122</f>
      </c>
      <c r="H123" s="6" t="s">
        <f>=F123*G122</f>
      </c>
    </row>
    <row collapsed="false" customFormat="false" customHeight="false" hidden="false" ht="12.1" outlineLevel="0" r="124">
      <c r="A124" s="13" t="n">
        <v>44575</v>
      </c>
      <c r="B124" s="6" t="n">
        <v>-3975.51</v>
      </c>
      <c r="C124" s="16" t="s">
        <v>114</v>
      </c>
      <c r="D124" s="16"/>
      <c r="E124" s="16"/>
      <c r="F124" s="6" t="s">
        <f>=A124-A123</f>
      </c>
      <c r="G124" s="6" t="s">
        <f>=B124+G123</f>
      </c>
      <c r="H124" s="6" t="s">
        <f>=F124*G123</f>
      </c>
    </row>
    <row collapsed="false" customFormat="false" customHeight="false" hidden="false" ht="12.1" outlineLevel="0" r="125">
      <c r="A125" s="13" t="n">
        <v>44629</v>
      </c>
      <c r="B125" s="6" t="n">
        <v>-209</v>
      </c>
      <c r="C125" s="16" t="s">
        <v>115</v>
      </c>
      <c r="D125" s="16"/>
      <c r="E125" s="16"/>
      <c r="F125" s="6" t="s">
        <f>=A125-A124</f>
      </c>
      <c r="G125" s="6" t="s">
        <f>=B125+G124</f>
      </c>
      <c r="H125" s="6" t="s">
        <f>=F125*G124</f>
      </c>
    </row>
    <row collapsed="false" customFormat="false" customHeight="false" hidden="false" ht="12.1" outlineLevel="0" r="126">
      <c r="A126" s="13" t="n">
        <v>44726</v>
      </c>
      <c r="B126" s="6" t="n">
        <v>-3043.66</v>
      </c>
      <c r="C126" s="16" t="s">
        <v>116</v>
      </c>
      <c r="D126" s="16"/>
      <c r="E126" s="16"/>
      <c r="F126" s="6" t="s">
        <f>=A126-A125</f>
      </c>
      <c r="G126" s="6" t="s">
        <f>=B126+G125</f>
      </c>
      <c r="H126" s="6" t="s">
        <f>=F126*G125</f>
      </c>
    </row>
    <row collapsed="false" customFormat="false" customHeight="false" hidden="false" ht="12.1" outlineLevel="0" r="127">
      <c r="A127" s="13" t="n">
        <v>44739</v>
      </c>
      <c r="B127" s="6" t="n">
        <v>-1694.4</v>
      </c>
      <c r="C127" s="16" t="s">
        <v>117</v>
      </c>
      <c r="D127" s="16"/>
      <c r="E127" s="16"/>
      <c r="F127" s="6" t="s">
        <f>=A127-A126</f>
      </c>
      <c r="G127" s="6" t="s">
        <f>=B127+G126</f>
      </c>
      <c r="H127" s="6" t="s">
        <f>=F127*G126</f>
      </c>
    </row>
    <row collapsed="false" customFormat="false" customHeight="false" hidden="false" ht="12.1" outlineLevel="0" r="128">
      <c r="A128" s="13" t="n">
        <v>44750</v>
      </c>
      <c r="B128" s="6" t="n">
        <v>-309.08</v>
      </c>
      <c r="C128" s="16" t="s">
        <v>118</v>
      </c>
      <c r="D128" s="16"/>
      <c r="E128" s="16"/>
      <c r="F128" s="6" t="s">
        <f>=A128-A127</f>
      </c>
      <c r="G128" s="6" t="s">
        <f>=B128+G127</f>
      </c>
      <c r="H128" s="6" t="s">
        <f>=F128*G127</f>
      </c>
    </row>
    <row collapsed="false" customFormat="false" customHeight="false" hidden="false" ht="12.1" outlineLevel="0" r="129">
      <c r="A129" s="13" t="n">
        <v>44753</v>
      </c>
      <c r="B129" s="6" t="n">
        <v>-1175.75</v>
      </c>
      <c r="C129" s="16" t="s">
        <v>119</v>
      </c>
      <c r="D129" s="16"/>
      <c r="E129" s="16"/>
      <c r="F129" s="6" t="s">
        <f>=A129-A128</f>
      </c>
      <c r="G129" s="6" t="s">
        <f>=B129+G128</f>
      </c>
      <c r="H129" s="6" t="s">
        <f>=F129*G128</f>
      </c>
    </row>
    <row collapsed="false" customFormat="false" customHeight="false" hidden="false" ht="12.1" outlineLevel="0" r="130">
      <c r="A130" s="13" t="n">
        <v>44837</v>
      </c>
      <c r="B130" s="6" t="n">
        <v>-4750</v>
      </c>
      <c r="C130" s="16" t="s">
        <v>120</v>
      </c>
      <c r="D130" s="16"/>
      <c r="E130" s="16"/>
      <c r="F130" s="6" t="s">
        <f>=A130-A129</f>
      </c>
      <c r="G130" s="6" t="s">
        <f>=B130+G129</f>
      </c>
      <c r="H130" s="6" t="s">
        <f>=F130*G129</f>
      </c>
    </row>
    <row collapsed="false" customFormat="false" customHeight="false" hidden="false" ht="12.1" outlineLevel="0" r="131">
      <c r="A131" s="13" t="n">
        <v>44837</v>
      </c>
      <c r="B131" s="6" t="n">
        <v>-4750</v>
      </c>
      <c r="C131" s="16" t="s">
        <v>120</v>
      </c>
      <c r="D131" s="16"/>
      <c r="E131" s="16"/>
      <c r="F131" s="6" t="s">
        <f>=A131-A130</f>
      </c>
      <c r="G131" s="6" t="s">
        <f>=B131+G130</f>
      </c>
      <c r="H131" s="6" t="s">
        <f>=F131*G130</f>
      </c>
    </row>
    <row collapsed="false" customFormat="false" customHeight="false" hidden="false" ht="12.1" outlineLevel="0" r="132">
      <c r="A132" s="13" t="n">
        <v>44845</v>
      </c>
      <c r="B132" s="6" t="n">
        <v>-11099.5</v>
      </c>
      <c r="C132" s="16" t="s">
        <v>121</v>
      </c>
      <c r="D132" s="16"/>
      <c r="E132" s="16"/>
      <c r="F132" s="6" t="s">
        <f>=A132-A131</f>
      </c>
      <c r="G132" s="6" t="s">
        <f>=B132+G131</f>
      </c>
      <c r="H132" s="6" t="s">
        <f>=F132*G131</f>
      </c>
    </row>
    <row collapsed="false" customFormat="false" customHeight="false" hidden="false" ht="12.1" outlineLevel="0" r="133">
      <c r="A133" s="13" t="n">
        <v>44845</v>
      </c>
      <c r="B133" s="6" t="n">
        <v>-625.62</v>
      </c>
      <c r="C133" s="16" t="s">
        <v>122</v>
      </c>
      <c r="D133" s="16"/>
      <c r="E133" s="16"/>
      <c r="F133" s="6" t="s">
        <f>=A133-A132</f>
      </c>
      <c r="G133" s="6" t="s">
        <f>=B133+G132</f>
      </c>
      <c r="H133" s="6" t="s">
        <f>=F133*G132</f>
      </c>
    </row>
    <row collapsed="false" customFormat="false" customHeight="false" hidden="false" ht="12.1" outlineLevel="0" r="134">
      <c r="A134" s="13" t="n">
        <v>44914</v>
      </c>
      <c r="B134" s="6" t="n">
        <v>-3873</v>
      </c>
      <c r="C134" s="16" t="s">
        <v>123</v>
      </c>
      <c r="D134" s="16"/>
      <c r="E134" s="16"/>
      <c r="F134" s="6" t="s">
        <f>=A134-A133</f>
      </c>
      <c r="G134" s="6" t="s">
        <f>=B134+G133</f>
      </c>
      <c r="H134" s="6" t="s">
        <f>=F134*G133</f>
      </c>
    </row>
    <row collapsed="false" customFormat="false" customHeight="false" hidden="false" ht="12.1" outlineLevel="0" r="135">
      <c r="A135" s="13" t="n">
        <v>44916</v>
      </c>
      <c r="B135" s="6" t="n">
        <v>-1336</v>
      </c>
      <c r="C135" s="16" t="s">
        <v>124</v>
      </c>
      <c r="D135" s="16"/>
      <c r="E135" s="16"/>
      <c r="F135" s="6" t="s">
        <f>=A135-A134</f>
      </c>
      <c r="G135" s="6" t="s">
        <f>=B135+G134</f>
      </c>
      <c r="H135" s="6" t="s">
        <f>=F135*G134</f>
      </c>
    </row>
    <row collapsed="false" customFormat="false" customHeight="false" hidden="false" ht="12.1" outlineLevel="0" r="136">
      <c r="A136" s="13" t="n">
        <v>44916</v>
      </c>
      <c r="B136" s="6" t="n">
        <v>-2803</v>
      </c>
      <c r="C136" s="16" t="s">
        <v>125</v>
      </c>
      <c r="D136" s="16"/>
      <c r="E136" s="16"/>
      <c r="F136" s="6" t="s">
        <f>=A136-A135</f>
      </c>
      <c r="G136" s="6" t="s">
        <f>=B136+G135</f>
      </c>
      <c r="H136" s="6" t="s">
        <f>=F136*G135</f>
      </c>
    </row>
    <row collapsed="false" customFormat="false" customHeight="false" hidden="false" ht="12.1" outlineLevel="0" r="137">
      <c r="A137" s="13" t="n">
        <v>44934</v>
      </c>
      <c r="B137" s="6" t="n">
        <v>-1836.5</v>
      </c>
      <c r="C137" s="16" t="s">
        <v>126</v>
      </c>
      <c r="D137" s="16"/>
      <c r="E137" s="16"/>
      <c r="F137" s="6" t="s">
        <f>=A137-A136</f>
      </c>
      <c r="G137" s="6" t="s">
        <f>=B137+G136</f>
      </c>
      <c r="H137" s="6" t="s">
        <f>=F137*G136</f>
      </c>
    </row>
    <row collapsed="false" customFormat="false" customHeight="false" hidden="false" ht="12.1" outlineLevel="0" r="138">
      <c r="A138" s="13" t="n">
        <v>44936</v>
      </c>
      <c r="B138" s="6" t="n">
        <v>-130.92</v>
      </c>
      <c r="C138" s="16" t="s">
        <v>127</v>
      </c>
      <c r="D138" s="16"/>
      <c r="E138" s="16"/>
      <c r="F138" s="6" t="s">
        <f>=A138-A137</f>
      </c>
      <c r="G138" s="6" t="s">
        <f>=B138+G137</f>
      </c>
      <c r="H138" s="6" t="s">
        <f>=F138*G137</f>
      </c>
    </row>
    <row collapsed="false" customFormat="false" customHeight="false" hidden="false" ht="12.1" outlineLevel="0" r="139">
      <c r="A139" s="13" t="n">
        <v>45020</v>
      </c>
      <c r="B139" s="6" t="n">
        <v>-5664</v>
      </c>
      <c r="C139" s="16" t="s">
        <v>128</v>
      </c>
      <c r="D139" s="16"/>
      <c r="E139" s="16"/>
      <c r="F139" s="6" t="s">
        <f>=A139-A138</f>
      </c>
      <c r="G139" s="6" t="s">
        <f>=B139+G138</f>
      </c>
      <c r="H139" s="6" t="s">
        <f>=F139*G138</f>
      </c>
    </row>
    <row collapsed="false" customFormat="false" customHeight="false" hidden="false" ht="12.1" outlineLevel="0" r="140">
      <c r="A140" s="13" t="n">
        <v>45057</v>
      </c>
      <c r="B140" s="6" t="n">
        <v>-6307</v>
      </c>
      <c r="C140" s="16" t="s">
        <v>129</v>
      </c>
      <c r="D140" s="16"/>
      <c r="E140" s="16"/>
      <c r="F140" s="6" t="s">
        <f>=A140-A139</f>
      </c>
      <c r="G140" s="6" t="s">
        <f>=B140+G139</f>
      </c>
      <c r="H140" s="6" t="s">
        <f>=F140*G139</f>
      </c>
    </row>
    <row collapsed="false" customFormat="false" customHeight="false" hidden="false" ht="12.1" outlineLevel="0" r="141">
      <c r="A141" s="13" t="n">
        <v>45082</v>
      </c>
      <c r="B141" s="6" t="n">
        <v>-2286</v>
      </c>
      <c r="C141" s="16" t="s">
        <v>130</v>
      </c>
      <c r="D141" s="16"/>
      <c r="E141" s="16"/>
      <c r="F141" s="6" t="s">
        <f>=A141-A140</f>
      </c>
      <c r="G141" s="6" t="s">
        <f>=B141+G140</f>
      </c>
      <c r="H141" s="6" t="s">
        <f>=F141*G140</f>
      </c>
    </row>
    <row collapsed="false" customFormat="false" customHeight="false" hidden="false" ht="12.1" outlineLevel="0" r="142">
      <c r="A142" s="13" t="n">
        <v>45100</v>
      </c>
      <c r="B142" s="6" t="n">
        <v>-123.8</v>
      </c>
      <c r="C142" s="16" t="s">
        <v>131</v>
      </c>
      <c r="D142" s="16"/>
      <c r="E142" s="16"/>
      <c r="F142" s="6" t="s">
        <f>=A142-A141</f>
      </c>
      <c r="G142" s="6" t="s">
        <f>=B142+G141</f>
      </c>
      <c r="H142" s="6" t="s">
        <f>=F142*G141</f>
      </c>
    </row>
    <row collapsed="false" customFormat="false" customHeight="false" hidden="false" ht="12.1" outlineLevel="0" r="143">
      <c r="A143" s="13" t="n">
        <v>45117</v>
      </c>
      <c r="B143" s="6" t="n">
        <v>-707.06</v>
      </c>
      <c r="C143" s="16" t="s">
        <v>132</v>
      </c>
      <c r="D143" s="16"/>
      <c r="E143" s="16"/>
      <c r="F143" s="6" t="s">
        <f>=A143-A142</f>
      </c>
      <c r="G143" s="6" t="s">
        <f>=B143+G142</f>
      </c>
      <c r="H143" s="6" t="s">
        <f>=F143*G142</f>
      </c>
    </row>
    <row collapsed="false" customFormat="false" customHeight="false" hidden="false" ht="12.1" outlineLevel="0" r="144">
      <c r="A144" s="13" t="n">
        <v>45118</v>
      </c>
      <c r="B144" s="6" t="n">
        <v>-530.62</v>
      </c>
      <c r="C144" s="16" t="s">
        <v>133</v>
      </c>
      <c r="D144" s="16"/>
      <c r="E144" s="16"/>
      <c r="F144" s="6" t="s">
        <f>=A144-A143</f>
      </c>
      <c r="G144" s="6" t="s">
        <f>=B144+G143</f>
      </c>
      <c r="H144" s="6" t="s">
        <f>=F144*G143</f>
      </c>
    </row>
    <row collapsed="false" customFormat="false" customHeight="false" hidden="false" ht="12.1" outlineLevel="0" r="145">
      <c r="A145" s="13" t="n">
        <v>45118</v>
      </c>
      <c r="B145" s="6" t="n">
        <v>-3216</v>
      </c>
      <c r="C145" s="16" t="s">
        <v>134</v>
      </c>
      <c r="D145" s="16"/>
      <c r="E145" s="16"/>
      <c r="F145" s="6" t="s">
        <f>=A145-A144</f>
      </c>
      <c r="G145" s="6" t="s">
        <f>=B145+G144</f>
      </c>
      <c r="H145" s="6" t="s">
        <f>=F145*G144</f>
      </c>
    </row>
    <row collapsed="false" customFormat="false" customHeight="false" hidden="false" ht="12.1" outlineLevel="0" r="146">
      <c r="A146" s="13" t="n">
        <v>45210</v>
      </c>
      <c r="B146" s="6" t="n">
        <v>-526.88</v>
      </c>
      <c r="C146" s="16" t="s">
        <v>135</v>
      </c>
      <c r="D146" s="16"/>
      <c r="E146" s="16"/>
      <c r="F146" s="6" t="s">
        <f>=A146-A145</f>
      </c>
      <c r="G146" s="6" t="s">
        <f>=B146+G145</f>
      </c>
      <c r="H146" s="6" t="s">
        <f>=F146*G145</f>
      </c>
    </row>
    <row collapsed="false" customFormat="false" customHeight="false" hidden="false" ht="12.1" outlineLevel="0" r="147">
      <c r="A147" s="13" t="n">
        <v>45277</v>
      </c>
      <c r="B147" s="6" t="n">
        <v>-2333</v>
      </c>
      <c r="C147" s="16" t="s">
        <v>136</v>
      </c>
      <c r="D147" s="16"/>
      <c r="E147" s="16"/>
      <c r="F147" s="6" t="s">
        <f>=A147-A146</f>
      </c>
      <c r="G147" s="6" t="s">
        <f>=B147+G146</f>
      </c>
      <c r="H147" s="6" t="s">
        <f>=F147*G146</f>
      </c>
    </row>
    <row collapsed="false" customFormat="false" customHeight="false" hidden="false" ht="12.1" outlineLevel="0" r="148">
      <c r="A148" s="13" t="n">
        <v>45285</v>
      </c>
      <c r="B148" s="6" t="n">
        <v>-3544</v>
      </c>
      <c r="C148" s="16" t="s">
        <v>137</v>
      </c>
      <c r="D148" s="16"/>
      <c r="E148" s="16"/>
      <c r="F148" s="6" t="s">
        <f>=A148-A147</f>
      </c>
      <c r="G148" s="6" t="s">
        <f>=B148+G147</f>
      </c>
      <c r="H148" s="6" t="s">
        <f>=F148*G147</f>
      </c>
    </row>
    <row collapsed="false" customFormat="false" customHeight="false" hidden="false" ht="12.1" outlineLevel="0" r="149">
      <c r="A149" s="13" t="n">
        <v>45286</v>
      </c>
      <c r="B149" s="6" t="n">
        <v>-2388.99</v>
      </c>
      <c r="C149" s="16" t="s">
        <v>138</v>
      </c>
      <c r="D149" s="16"/>
      <c r="E149" s="16"/>
      <c r="F149" s="6" t="s">
        <f>=A149-A148</f>
      </c>
      <c r="G149" s="6" t="s">
        <f>=B149+G148</f>
      </c>
      <c r="H149" s="6" t="s">
        <f>=F149*G148</f>
      </c>
    </row>
    <row collapsed="false" customFormat="false" customHeight="false" hidden="false" ht="12.1" outlineLevel="0" r="150">
      <c r="A150" s="13" t="n">
        <v>45300</v>
      </c>
      <c r="B150" s="6" t="n">
        <v>-672.74</v>
      </c>
      <c r="C150" s="16" t="s">
        <v>139</v>
      </c>
      <c r="D150" s="16"/>
      <c r="E150" s="16"/>
      <c r="F150" s="6" t="s">
        <f>=A150-A149</f>
      </c>
      <c r="G150" s="6" t="s">
        <f>=B150+G149</f>
      </c>
      <c r="H150" s="6" t="s">
        <f>=F150*G149</f>
      </c>
    </row>
    <row collapsed="false" customFormat="false" customHeight="false" hidden="false" ht="12.1" outlineLevel="0" r="151">
      <c r="A151" s="13" t="n">
        <v>45302</v>
      </c>
      <c r="B151" s="6" t="n">
        <v>-2509.91</v>
      </c>
      <c r="C151" s="16" t="s">
        <v>140</v>
      </c>
      <c r="D151" s="16"/>
      <c r="E151" s="16"/>
      <c r="F151" s="6" t="s">
        <f>=A151-A150</f>
      </c>
      <c r="G151" s="6" t="s">
        <f>=B151+G150</f>
      </c>
      <c r="H151" s="6" t="s">
        <f>=F151*G150</f>
      </c>
    </row>
    <row collapsed="false" customFormat="false" customHeight="false" hidden="false" ht="12.1" outlineLevel="0" r="152">
      <c r="A152" s="13" t="n">
        <v>45419</v>
      </c>
      <c r="B152" s="6" t="n">
        <v>-2600</v>
      </c>
      <c r="C152" s="16" t="s">
        <v>141</v>
      </c>
      <c r="D152" s="16"/>
      <c r="E152" s="16"/>
      <c r="F152" s="6" t="s">
        <f>=A152-A151</f>
      </c>
      <c r="G152" s="6" t="s">
        <f>=B152+G151</f>
      </c>
      <c r="H152" s="6" t="s">
        <f>=F152*G151</f>
      </c>
    </row>
    <row collapsed="false" customFormat="false" customHeight="false" hidden="false" ht="12.1" outlineLevel="0" r="153">
      <c r="A153" s="13" t="n">
        <v>45431</v>
      </c>
      <c r="B153" s="6" t="n">
        <v>-371</v>
      </c>
      <c r="C153" s="16" t="s">
        <v>142</v>
      </c>
      <c r="D153" s="16"/>
      <c r="E153" s="16"/>
      <c r="F153" s="6" t="s">
        <f>=A153-A152</f>
      </c>
      <c r="G153" s="6" t="s">
        <f>=B153+G152</f>
      </c>
      <c r="H153" s="6" t="s">
        <f>=F153*G152</f>
      </c>
    </row>
    <row collapsed="false" customFormat="false" customHeight="false" hidden="false" ht="12.1" outlineLevel="0" r="154">
      <c r="A154" s="13" t="n">
        <v>45439</v>
      </c>
      <c r="B154" s="6" t="n">
        <v>-4867.6</v>
      </c>
      <c r="C154" s="16" t="s">
        <v>143</v>
      </c>
      <c r="D154" s="16"/>
      <c r="E154" s="16"/>
      <c r="F154" s="6" t="s">
        <f>=A154-A153</f>
      </c>
      <c r="G154" s="6" t="s">
        <f>=B154+G153</f>
      </c>
      <c r="H154" s="6" t="s">
        <f>=F154*G153</f>
      </c>
    </row>
    <row collapsed="false" customFormat="false" customHeight="false" hidden="false" ht="12.1" outlineLevel="0" r="155">
      <c r="A155" s="13" t="n">
        <v>45453</v>
      </c>
      <c r="B155" s="6" t="n">
        <v>-957.8</v>
      </c>
      <c r="C155" s="16" t="s">
        <v>144</v>
      </c>
      <c r="D155" s="16"/>
      <c r="E155" s="16"/>
      <c r="F155" s="6" t="s">
        <f>=A155-A154</f>
      </c>
      <c r="G155" s="6" t="s">
        <f>=B155+G154</f>
      </c>
      <c r="H155" s="6" t="s">
        <f>=F155*G154</f>
      </c>
    </row>
    <row collapsed="false" customFormat="false" customHeight="false" hidden="false" ht="12.1" outlineLevel="0" r="156">
      <c r="A156" s="13" t="n">
        <v>45461</v>
      </c>
      <c r="B156" s="6" t="n">
        <v>-3165.69</v>
      </c>
      <c r="C156" s="16" t="s">
        <v>145</v>
      </c>
      <c r="D156" s="16"/>
      <c r="E156" s="16"/>
      <c r="F156" s="6" t="s">
        <f>=A156-A155</f>
      </c>
      <c r="G156" s="6" t="s">
        <f>=B156+G155</f>
      </c>
      <c r="H156" s="6" t="s">
        <f>=F156*G155</f>
      </c>
    </row>
    <row collapsed="false" customFormat="false" customHeight="false" hidden="false" ht="12.1" outlineLevel="0" r="157">
      <c r="A157" s="13" t="n">
        <v>45461</v>
      </c>
      <c r="B157" s="6" t="n">
        <v>-632.7</v>
      </c>
      <c r="C157" s="16" t="s">
        <v>146</v>
      </c>
      <c r="D157" s="16"/>
      <c r="E157" s="16"/>
      <c r="F157" s="6" t="s">
        <f>=A157-A156</f>
      </c>
      <c r="G157" s="6" t="s">
        <f>=B157+G156</f>
      </c>
      <c r="H157" s="6" t="s">
        <f>=F157*G156</f>
      </c>
    </row>
    <row collapsed="false" customFormat="false" customHeight="false" hidden="false" ht="12.1" outlineLevel="0" r="158">
      <c r="A158" s="13" t="n">
        <v>45471</v>
      </c>
      <c r="B158" s="6" t="n">
        <v>-2365.1</v>
      </c>
      <c r="C158" s="16" t="s">
        <v>147</v>
      </c>
      <c r="D158" s="16"/>
      <c r="E158" s="16"/>
      <c r="F158" s="6" t="s">
        <f>=A158-A157</f>
      </c>
      <c r="G158" s="6" t="s">
        <f>=B158+G157</f>
      </c>
      <c r="H158" s="6" t="s">
        <f>=F158*G157</f>
      </c>
    </row>
    <row collapsed="false" customFormat="false" customHeight="false" hidden="false" ht="12.1" outlineLevel="0" r="159">
      <c r="A159" s="13" t="n">
        <v>45482</v>
      </c>
      <c r="B159" s="6" t="n">
        <v>-481.74</v>
      </c>
      <c r="C159" s="16" t="s">
        <v>148</v>
      </c>
      <c r="D159" s="16"/>
      <c r="E159" s="16"/>
      <c r="F159" s="6" t="s">
        <f>=A159-A158</f>
      </c>
      <c r="G159" s="6" t="s">
        <f>=B159+G158</f>
      </c>
      <c r="H159" s="6" t="s">
        <f>=F159*G158</f>
      </c>
    </row>
    <row collapsed="false" customFormat="false" customHeight="false" hidden="false" ht="12.1" outlineLevel="0" r="160">
      <c r="A160" s="13" t="n">
        <v>45484</v>
      </c>
      <c r="B160" s="6" t="n">
        <v>-183</v>
      </c>
      <c r="C160" s="16" t="s">
        <v>149</v>
      </c>
      <c r="D160" s="16"/>
      <c r="E160" s="16"/>
      <c r="F160" s="6" t="s">
        <f>=A160-A159</f>
      </c>
      <c r="G160" s="6" t="s">
        <f>=B160+G159</f>
      </c>
      <c r="H160" s="6" t="s">
        <f>=F160*G159</f>
      </c>
    </row>
    <row collapsed="false" customFormat="false" customHeight="false" hidden="false" ht="12.1" outlineLevel="0" r="161">
      <c r="A161" s="13" t="n">
        <v>45484</v>
      </c>
      <c r="B161" s="6" t="n">
        <v>-3581</v>
      </c>
      <c r="C161" s="16" t="s">
        <v>150</v>
      </c>
      <c r="D161" s="16"/>
      <c r="E161" s="16"/>
      <c r="F161" s="6" t="s">
        <f>=A161-A160</f>
      </c>
      <c r="G161" s="6" t="s">
        <f>=B161+G160</f>
      </c>
      <c r="H161" s="6" t="s">
        <f>=F161*G160</f>
      </c>
    </row>
    <row collapsed="false" customFormat="false" customHeight="false" hidden="false" ht="12.1" outlineLevel="0" r="162">
      <c r="A162" s="13" t="n">
        <v>45484</v>
      </c>
      <c r="B162" s="6" t="n">
        <v>-8402</v>
      </c>
      <c r="C162" s="16" t="s">
        <v>151</v>
      </c>
      <c r="D162" s="16"/>
      <c r="E162" s="16"/>
      <c r="F162" s="6" t="s">
        <f>=A162-A161</f>
      </c>
      <c r="G162" s="6" t="s">
        <f>=B162+G161</f>
      </c>
      <c r="H162" s="6" t="s">
        <f>=F162*G161</f>
      </c>
    </row>
    <row collapsed="false" customFormat="false" customHeight="false" hidden="false" ht="12.1" outlineLevel="0" r="163">
      <c r="A163" s="13" t="n">
        <v>45488</v>
      </c>
      <c r="B163" s="6" t="n">
        <v>-2509.91</v>
      </c>
      <c r="C163" s="16" t="s">
        <v>140</v>
      </c>
      <c r="D163" s="16"/>
      <c r="E163" s="16"/>
      <c r="F163" s="6" t="s">
        <f>=A163-A162</f>
      </c>
      <c r="G163" s="6" t="s">
        <f>=B163+G162</f>
      </c>
      <c r="H163" s="6" t="s">
        <f>=F163*G162</f>
      </c>
    </row>
    <row collapsed="false" customFormat="false" customHeight="false" hidden="false" ht="12.1" outlineLevel="0" r="164">
      <c r="A164" s="13" t="n">
        <v>45545</v>
      </c>
      <c r="B164" s="6" t="n">
        <v>-513.14</v>
      </c>
      <c r="C164" s="16" t="s">
        <v>152</v>
      </c>
      <c r="D164" s="16"/>
      <c r="E164" s="16"/>
      <c r="F164" s="6" t="s">
        <f>=A164-A163</f>
      </c>
      <c r="G164" s="6" t="s">
        <f>=B164+G163</f>
      </c>
      <c r="H164" s="6" t="s">
        <f>=F164*G163</f>
      </c>
    </row>
    <row collapsed="false" customFormat="false" customHeight="false" hidden="false" ht="12.1" outlineLevel="0" r="165">
      <c r="A165" s="13" t="n">
        <v>45557</v>
      </c>
      <c r="B165" s="6" t="n">
        <v>-1425</v>
      </c>
      <c r="C165" s="16" t="s">
        <v>153</v>
      </c>
      <c r="D165" s="16"/>
      <c r="E165" s="16"/>
      <c r="F165" s="6" t="s">
        <f>=A165-A164</f>
      </c>
      <c r="G165" s="6" t="s">
        <f>=B165+G164</f>
      </c>
      <c r="H165" s="6" t="s">
        <f>=F165*G164</f>
      </c>
    </row>
    <row collapsed="false" customFormat="false" customHeight="false" hidden="false" ht="12.1" outlineLevel="0" r="166">
      <c r="A166" s="13" t="n">
        <v>45573</v>
      </c>
      <c r="B166" s="6" t="n">
        <v>-731.4</v>
      </c>
      <c r="C166" s="16" t="s">
        <v>154</v>
      </c>
      <c r="D166" s="16"/>
      <c r="E166" s="16"/>
      <c r="F166" s="6" t="s">
        <f>=A166-A165</f>
      </c>
      <c r="G166" s="6" t="s">
        <f>=B166+G165</f>
      </c>
      <c r="H166" s="6" t="s">
        <f>=F166*G165</f>
      </c>
    </row>
    <row collapsed="false" customFormat="false" customHeight="false" hidden="false" ht="12.1" outlineLevel="0" r="167">
      <c r="A167" s="13" t="n">
        <v>45582</v>
      </c>
      <c r="B167" s="6" t="n">
        <v>-867.6</v>
      </c>
      <c r="C167" s="16" t="s">
        <v>155</v>
      </c>
      <c r="D167" s="16"/>
      <c r="E167" s="16"/>
      <c r="F167" s="6" t="s">
        <f>=A167-A166</f>
      </c>
      <c r="G167" s="6" t="s">
        <f>=B167+G166</f>
      </c>
      <c r="H167" s="6" t="s">
        <f>=F167*G166</f>
      </c>
    </row>
    <row collapsed="false" customFormat="false" customHeight="false" hidden="false" ht="12.1" outlineLevel="0" r="168">
      <c r="A168" s="13" t="n">
        <v>45643</v>
      </c>
      <c r="B168" s="6" t="n">
        <v>-2683</v>
      </c>
      <c r="C168" s="16" t="s">
        <v>156</v>
      </c>
      <c r="D168" s="16"/>
      <c r="E168" s="16"/>
      <c r="F168" s="6" t="s">
        <f>=A168-A167</f>
      </c>
      <c r="G168" s="6" t="s">
        <f>=B168+G167</f>
      </c>
      <c r="H168" s="6" t="s">
        <f>=F168*G167</f>
      </c>
    </row>
    <row collapsed="false" customFormat="false" customHeight="false" hidden="false" ht="12.1" outlineLevel="0" r="169">
      <c r="A169" s="13" t="n">
        <v>45643</v>
      </c>
      <c r="B169" s="6" t="n">
        <v>-811.14</v>
      </c>
      <c r="C169" s="16" t="s">
        <v>157</v>
      </c>
      <c r="D169" s="16"/>
      <c r="E169" s="16"/>
      <c r="F169" s="6" t="s">
        <f>=A169-A168</f>
      </c>
      <c r="G169" s="6" t="s">
        <f>=B169+G168</f>
      </c>
      <c r="H169" s="6" t="s">
        <f>=F169*G168</f>
      </c>
    </row>
    <row collapsed="false" customFormat="false" customHeight="false" hidden="false" ht="12.1" outlineLevel="0" r="170">
      <c r="A170" s="13" t="n">
        <v>45648</v>
      </c>
      <c r="B170" s="6" t="n">
        <v>-1535</v>
      </c>
      <c r="C170" s="16" t="s">
        <v>158</v>
      </c>
      <c r="D170" s="16"/>
      <c r="E170" s="16"/>
      <c r="F170" s="6" t="s">
        <f>=A170-A169</f>
      </c>
      <c r="G170" s="6" t="s">
        <f>=B170+G169</f>
      </c>
      <c r="H170" s="6" t="s">
        <f>=F170*G169</f>
      </c>
    </row>
    <row collapsed="false" customFormat="false" customHeight="false" hidden="false" ht="12.1" outlineLevel="0" r="171">
      <c r="A171" s="13" t="n">
        <v>45665</v>
      </c>
      <c r="B171" s="6" t="n">
        <v>-332.58</v>
      </c>
      <c r="C171" s="16" t="s">
        <v>159</v>
      </c>
      <c r="D171" s="16"/>
      <c r="E171" s="16"/>
      <c r="F171" s="6" t="s">
        <f>=A171-A170</f>
      </c>
      <c r="G171" s="6" t="s">
        <f>=B171+G170</f>
      </c>
      <c r="H171" s="6" t="s">
        <f>=F171*G170</f>
      </c>
    </row>
    <row collapsed="false" customFormat="false" customHeight="false" hidden="false" ht="12.1" outlineLevel="0" r="172">
      <c r="A172" s="13" t="n">
        <v>45810</v>
      </c>
      <c r="B172" s="6" t="n">
        <v>-825.42</v>
      </c>
      <c r="C172" s="16" t="s">
        <v>160</v>
      </c>
      <c r="D172" s="16"/>
      <c r="E172" s="16"/>
      <c r="F172" s="6" t="s">
        <f>=A172-A171</f>
      </c>
      <c r="G172" s="6" t="s">
        <f>=B172+G171</f>
      </c>
      <c r="H172" s="6" t="s">
        <f>=F172*G171</f>
      </c>
    </row>
    <row collapsed="false" customFormat="false" customHeight="false" hidden="false" ht="12.1" outlineLevel="0" r="173">
      <c r="A173" s="13" t="n">
        <v>45811</v>
      </c>
      <c r="B173" s="6" t="n">
        <v>-2824</v>
      </c>
      <c r="C173" s="16" t="s">
        <v>161</v>
      </c>
      <c r="D173" s="16"/>
      <c r="E173" s="16"/>
      <c r="F173" s="6" t="s">
        <f>=A173-A172</f>
      </c>
      <c r="G173" s="6" t="s">
        <f>=B173+G172</f>
      </c>
      <c r="H173" s="6" t="s">
        <f>=F173*G172</f>
      </c>
    </row>
    <row collapsed="false" customFormat="false" customHeight="false" hidden="false" ht="12.1" outlineLevel="0" r="174">
      <c r="A174" s="13" t="n">
        <v>45817</v>
      </c>
      <c r="B174" s="6" t="n">
        <v>-465</v>
      </c>
      <c r="C174" s="16" t="s">
        <v>162</v>
      </c>
      <c r="D174" s="16"/>
      <c r="E174" s="16"/>
      <c r="F174" s="6" t="s">
        <f>=A174-A173</f>
      </c>
      <c r="G174" s="6" t="s">
        <f>=B174+G173</f>
      </c>
      <c r="H174" s="6" t="s">
        <f>=F174*G173</f>
      </c>
    </row>
    <row collapsed="false" customFormat="false" customHeight="false" hidden="false" ht="12.1" outlineLevel="0" r="175">
      <c r="A175" s="13" t="n">
        <v>45817</v>
      </c>
      <c r="B175" s="6" t="n">
        <v>-1060</v>
      </c>
      <c r="C175" s="16" t="s">
        <v>163</v>
      </c>
      <c r="D175" s="16"/>
      <c r="E175" s="16"/>
      <c r="F175" s="6" t="s">
        <f>=A175-A174</f>
      </c>
      <c r="G175" s="6" t="s">
        <f>=B175+G174</f>
      </c>
      <c r="H175" s="6" t="s">
        <f>=F175*G174</f>
      </c>
    </row>
    <row collapsed="false" customFormat="false" customHeight="false" hidden="false" ht="12.1" outlineLevel="0" r="176">
      <c r="A176" s="13" t="n">
        <v>45839</v>
      </c>
      <c r="B176" s="6" t="n">
        <v>-3058.05</v>
      </c>
      <c r="C176" s="16" t="s">
        <v>164</v>
      </c>
      <c r="D176" s="16"/>
      <c r="E176" s="16"/>
      <c r="F176" s="6" t="s">
        <f>=A176-A175</f>
      </c>
      <c r="G176" s="6" t="s">
        <f>=B176+G175</f>
      </c>
      <c r="H176" s="6" t="s">
        <f>=F176*G175</f>
      </c>
    </row>
    <row collapsed="false" customFormat="false" customHeight="false" hidden="false" ht="12.1" outlineLevel="0" r="177">
      <c r="A177" s="13" t="n">
        <v>45849</v>
      </c>
      <c r="B177" s="6" t="n">
        <v>-489.76</v>
      </c>
      <c r="C177" s="16" t="s">
        <v>165</v>
      </c>
      <c r="D177" s="16"/>
      <c r="E177" s="16"/>
      <c r="F177" s="6" t="s">
        <f>=A177-A176</f>
      </c>
      <c r="G177" s="6" t="s">
        <f>=B177+G176</f>
      </c>
      <c r="H177" s="6" t="s">
        <f>=F177*G176</f>
      </c>
    </row>
    <row collapsed="false" customFormat="false" customHeight="false" hidden="false" ht="12.1" outlineLevel="0" r="178">
      <c r="A178" s="13" t="n">
        <v>45856</v>
      </c>
      <c r="B178" s="6" t="n">
        <v>-8790.6</v>
      </c>
      <c r="C178" s="16" t="s">
        <v>166</v>
      </c>
      <c r="D178" s="16"/>
      <c r="E178" s="16"/>
      <c r="F178" s="6" t="s">
        <f>=A178-A177</f>
      </c>
      <c r="G178" s="6" t="s">
        <f>=B178+G177</f>
      </c>
      <c r="H178" s="6" t="s">
        <f>=F178*G177</f>
      </c>
    </row>
    <row collapsed="false" customFormat="false" customHeight="false" hidden="false" ht="12.1" outlineLevel="0" r="179">
      <c r="A179" s="13" t="n">
        <v>45931</v>
      </c>
      <c r="B179" s="6" t="n">
        <v>-3325</v>
      </c>
      <c r="C179" s="16" t="s">
        <v>167</v>
      </c>
      <c r="D179" s="16"/>
      <c r="E179" s="16"/>
      <c r="F179" s="6" t="s">
        <f>=A179-A178</f>
      </c>
      <c r="G179" s="6" t="s">
        <f>=B179+G178</f>
      </c>
      <c r="H179" s="6" t="s">
        <f>=F179*G178</f>
      </c>
    </row>
    <row collapsed="false" customFormat="false" customHeight="false" hidden="false" ht="12.1" outlineLevel="0" r="180">
      <c r="A180" s="13" t="n">
        <v>45944</v>
      </c>
      <c r="B180" s="6" t="n">
        <v>-274.7</v>
      </c>
      <c r="C180" s="16" t="s">
        <v>168</v>
      </c>
      <c r="D180" s="16"/>
      <c r="E180" s="16"/>
      <c r="F180" s="6" t="s">
        <f>=A180-A179</f>
      </c>
      <c r="G180" s="6" t="s">
        <f>=B180+G179</f>
      </c>
      <c r="H180" s="6" t="s">
        <f>=F180*G179</f>
      </c>
    </row>
    <row collapsed="false" customFormat="false" customHeight="false" hidden="false" ht="12.1" outlineLevel="0" r="181">
      <c r="A181" s="13" t="n">
        <v>45966</v>
      </c>
      <c r="B181" s="6" t="n">
        <v>-728.43</v>
      </c>
      <c r="C181" s="16" t="s">
        <v>169</v>
      </c>
      <c r="D181" s="16"/>
      <c r="E181" s="16"/>
      <c r="F181" s="6" t="s">
        <f>=A181-A180</f>
      </c>
      <c r="G181" s="6" t="s">
        <f>=B181+G180</f>
      </c>
      <c r="H181" s="6" t="s">
        <f>=F181*G180</f>
      </c>
    </row>
    <row collapsed="false" customFormat="false" customHeight="false" hidden="false" ht="12.1" outlineLevel="0" r="182">
      <c r="A182" s="13" t="n">
        <v>46000</v>
      </c>
      <c r="B182" s="6" t="n">
        <v>-164</v>
      </c>
      <c r="C182" s="16" t="s">
        <v>170</v>
      </c>
      <c r="D182" s="16"/>
      <c r="E182" s="16"/>
      <c r="F182" s="6" t="s">
        <f>=A182-A181</f>
      </c>
      <c r="G182" s="6" t="s">
        <f>=B182+G181</f>
      </c>
      <c r="H182" s="6" t="s">
        <f>=F182*G181</f>
      </c>
    </row>
    <row collapsed="false" customFormat="false" customHeight="false" hidden="false" ht="12.1" outlineLevel="0" r="183">
      <c r="A183" s="13" t="n">
        <v>46033</v>
      </c>
      <c r="B183" s="6" t="n">
        <v>-155.86</v>
      </c>
      <c r="C183" s="16" t="s">
        <v>171</v>
      </c>
      <c r="D183" s="16"/>
      <c r="E183" s="16"/>
      <c r="F183" s="6" t="s">
        <f>=A183-A182</f>
      </c>
      <c r="G183" s="6" t="s">
        <f>=B183+G182</f>
      </c>
      <c r="H183" s="6" t="s">
        <f>=F183*G182</f>
      </c>
    </row>
    <row collapsed="false" customFormat="false" customHeight="false" hidden="false" ht="12.1" outlineLevel="0" r="184">
      <c r="A184" s="13" t="n">
        <v>46034</v>
      </c>
      <c r="B184" s="6" t="n">
        <v>-2072</v>
      </c>
      <c r="C184" s="16" t="s">
        <v>172</v>
      </c>
      <c r="D184" s="16"/>
      <c r="E184" s="16"/>
      <c r="F184" s="6" t="s">
        <f>=A184-A183</f>
      </c>
      <c r="G184" s="6" t="s">
        <f>=B184+G183</f>
      </c>
      <c r="H184" s="6" t="s">
        <f>=F184*G183</f>
      </c>
    </row>
    <row collapsed="false" customFormat="false" customHeight="false" hidden="false" ht="12.1" outlineLevel="0" r="185">
      <c r="A185" s="12" t="n">
        <v>46123.454780093</v>
      </c>
      <c r="B185" s="5" t="n">
        <v>-469969.29</v>
      </c>
      <c r="C185" s="14" t="s">
        <v>173</v>
      </c>
      <c r="D185" s="16"/>
      <c r="E185" s="16"/>
      <c r="F185" s="6" t="s">
        <f>=A185-A184</f>
      </c>
      <c r="G185" s="6" t="s">
        <f>=B185+G184</f>
      </c>
      <c r="H185" s="6" t="s">
        <f>=F185*G184</f>
      </c>
    </row>
    <row collapsed="false" customFormat="false" customHeight="false" hidden="false" ht="12.1" outlineLevel="0" r="186">
      <c r="A186" s="13"/>
      <c r="B186" s="9" t="s">
        <f>=XIRR(B2:B185,A2:A185)</f>
      </c>
      <c r="C186" s="16" t="s">
        <v>174</v>
      </c>
      <c r="D186" s="16"/>
      <c r="E186" s="16"/>
      <c r="F186" s="7"/>
      <c r="G186" s="2" t="s">
        <v>175</v>
      </c>
      <c r="H186" s="6" t="s">
        <f>=SUM(I2:H185)/365</f>
      </c>
    </row>
    <row collapsed="false" customFormat="false" customHeight="false" hidden="false" ht="12.1" outlineLevel="0" r="187">
      <c r="A187" s="13"/>
      <c r="B187" s="5" t="s">
        <f>=-SUM(B2:B185)</f>
      </c>
      <c r="C187" s="16" t="s">
        <v>176</v>
      </c>
      <c r="D187" s="16"/>
      <c r="E187" s="16"/>
      <c r="F187" s="7"/>
      <c r="G187" s="14" t="s">
        <v>177</v>
      </c>
      <c r="H187" s="9" t="s">
        <f>=B187/H186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Y3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16</v>
      </c>
      <c r="C1" s="0"/>
      <c r="D1" s="0"/>
      <c r="E1" s="4" t="s">
        <v>21</v>
      </c>
      <c r="F1" s="0"/>
      <c r="G1" s="0"/>
      <c r="H1" s="4" t="s">
        <v>24</v>
      </c>
      <c r="I1" s="0"/>
      <c r="J1" s="0"/>
      <c r="K1" s="4" t="s">
        <v>27</v>
      </c>
      <c r="L1" s="0"/>
      <c r="M1" s="0"/>
      <c r="N1" s="4" t="s">
        <v>30</v>
      </c>
      <c r="O1" s="0"/>
      <c r="P1" s="0"/>
      <c r="Q1" s="4" t="s">
        <v>33</v>
      </c>
      <c r="R1" s="0"/>
      <c r="S1" s="0"/>
      <c r="T1" s="4" t="s">
        <v>36</v>
      </c>
      <c r="U1" s="0"/>
      <c r="V1" s="0"/>
      <c r="W1" s="4" t="s">
        <v>39</v>
      </c>
      <c r="X1" s="0"/>
      <c r="Y1" s="0"/>
      <c r="Z1" s="4" t="s">
        <v>42</v>
      </c>
      <c r="AA1" s="0"/>
      <c r="AB1" s="0"/>
      <c r="AC1" s="4" t="s">
        <v>45</v>
      </c>
      <c r="AD1" s="0"/>
      <c r="AE1" s="0"/>
      <c r="AF1" s="4" t="s">
        <v>48</v>
      </c>
      <c r="AG1" s="0"/>
      <c r="AH1" s="0"/>
      <c r="AI1" s="4" t="s">
        <v>51</v>
      </c>
      <c r="AJ1" s="0"/>
      <c r="AK1" s="0"/>
      <c r="AL1" s="4" t="s">
        <v>53</v>
      </c>
      <c r="AM1" s="0"/>
      <c r="AN1" s="0"/>
      <c r="AO1" s="4" t="s">
        <v>56</v>
      </c>
      <c r="AP1" s="0"/>
      <c r="AQ1" s="0"/>
      <c r="AR1" s="4" t="s">
        <v>59</v>
      </c>
      <c r="AS1" s="0"/>
      <c r="AT1" s="0"/>
      <c r="AU1" s="4" t="s">
        <v>62</v>
      </c>
      <c r="AV1" s="0"/>
      <c r="AW1" s="0"/>
      <c r="AX1" s="4" t="s">
        <v>65</v>
      </c>
      <c r="AY1" s="0"/>
    </row>
    <row collapsed="false" customFormat="false" customHeight="false" hidden="false" ht="12.1" outlineLevel="0" r="2">
      <c r="A2" s="11" t="n">
        <v>44308</v>
      </c>
      <c r="B2" s="6" t="n">
        <v>4428.06</v>
      </c>
      <c r="C2" s="0" t="s">
        <v>178</v>
      </c>
      <c r="D2" s="11" t="n">
        <v>44308</v>
      </c>
      <c r="E2" s="6" t="n">
        <v>5535.64</v>
      </c>
      <c r="F2" s="0" t="s">
        <v>178</v>
      </c>
      <c r="G2" s="11" t="n">
        <v>44308</v>
      </c>
      <c r="H2" s="6" t="n">
        <v>2553.77</v>
      </c>
      <c r="I2" s="0" t="s">
        <v>178</v>
      </c>
      <c r="J2" s="11" t="n">
        <v>44357</v>
      </c>
      <c r="K2" s="6" t="n">
        <v>26394.28</v>
      </c>
      <c r="L2" s="0" t="s">
        <v>178</v>
      </c>
      <c r="M2" s="11" t="n">
        <v>44355</v>
      </c>
      <c r="N2" s="6" t="n">
        <v>13057.55</v>
      </c>
      <c r="O2" s="0" t="s">
        <v>178</v>
      </c>
      <c r="P2" s="11" t="n">
        <v>44308</v>
      </c>
      <c r="Q2" s="6" t="n">
        <v>4612.4</v>
      </c>
      <c r="R2" s="0" t="s">
        <v>178</v>
      </c>
      <c r="S2" s="11" t="n">
        <v>44337</v>
      </c>
      <c r="T2" s="6" t="n">
        <v>5442.97</v>
      </c>
      <c r="U2" s="0" t="s">
        <v>178</v>
      </c>
      <c r="V2" s="11" t="n">
        <v>44308</v>
      </c>
      <c r="W2" s="6" t="n">
        <v>5129.55</v>
      </c>
      <c r="X2" s="0" t="s">
        <v>178</v>
      </c>
      <c r="Y2" s="11" t="n">
        <v>44414</v>
      </c>
      <c r="Z2" s="6" t="n">
        <v>6004.16</v>
      </c>
      <c r="AA2" s="0" t="s">
        <v>178</v>
      </c>
      <c r="AB2" s="11" t="n">
        <v>44322</v>
      </c>
      <c r="AC2" s="6" t="n">
        <v>3490.02</v>
      </c>
      <c r="AD2" s="0" t="s">
        <v>178</v>
      </c>
      <c r="AE2" s="11" t="n">
        <v>44414</v>
      </c>
      <c r="AF2" s="6" t="n">
        <v>2338.81</v>
      </c>
      <c r="AG2" s="0" t="s">
        <v>178</v>
      </c>
      <c r="AH2" s="11" t="n">
        <v>44323</v>
      </c>
      <c r="AI2" s="6" t="n">
        <v>2405.16</v>
      </c>
      <c r="AJ2" s="0" t="s">
        <v>178</v>
      </c>
      <c r="AK2" s="11" t="n">
        <v>44355</v>
      </c>
      <c r="AL2" s="6" t="n">
        <v>2916.03</v>
      </c>
      <c r="AM2" s="0" t="s">
        <v>178</v>
      </c>
      <c r="AN2" s="11" t="n">
        <v>44421</v>
      </c>
      <c r="AO2" s="6" t="n">
        <v>10961.99</v>
      </c>
      <c r="AP2" s="0" t="s">
        <v>178</v>
      </c>
      <c r="AQ2" s="11" t="n">
        <v>44938</v>
      </c>
      <c r="AR2" s="6" t="n">
        <v>8369.78688</v>
      </c>
      <c r="AS2" s="0" t="s">
        <v>179</v>
      </c>
      <c r="AT2" s="11" t="n">
        <v>44414</v>
      </c>
      <c r="AU2" s="6" t="n">
        <v>5354.11</v>
      </c>
      <c r="AV2" s="0" t="s">
        <v>178</v>
      </c>
      <c r="AW2" s="11" t="n">
        <v>44460</v>
      </c>
      <c r="AX2" s="6" t="n">
        <v>4509.47</v>
      </c>
      <c r="AY2" s="0" t="s">
        <v>178</v>
      </c>
    </row>
    <row collapsed="false" customFormat="false" customHeight="false" hidden="false" ht="12.1" outlineLevel="0" r="3">
      <c r="A3" s="11" t="n">
        <v>44313</v>
      </c>
      <c r="B3" s="6" t="n">
        <v>-4387.97</v>
      </c>
      <c r="C3" s="0" t="s">
        <v>180</v>
      </c>
      <c r="D3" s="11" t="n">
        <v>44313</v>
      </c>
      <c r="E3" s="6" t="n">
        <v>-5690.85</v>
      </c>
      <c r="F3" s="0" t="s">
        <v>180</v>
      </c>
      <c r="G3" s="11" t="n">
        <v>44313</v>
      </c>
      <c r="H3" s="6" t="n">
        <v>-2576.21</v>
      </c>
      <c r="I3" s="0" t="s">
        <v>180</v>
      </c>
      <c r="J3" s="11" t="n">
        <v>44368</v>
      </c>
      <c r="K3" s="6" t="n">
        <v>25163.42</v>
      </c>
      <c r="L3" s="0" t="s">
        <v>178</v>
      </c>
      <c r="M3" s="11" t="n">
        <v>44368</v>
      </c>
      <c r="N3" s="6" t="n">
        <v>-13289.78</v>
      </c>
      <c r="O3" s="0" t="s">
        <v>180</v>
      </c>
      <c r="P3" s="11" t="n">
        <v>44313</v>
      </c>
      <c r="Q3" s="6" t="n">
        <v>-4693.14</v>
      </c>
      <c r="R3" s="0" t="s">
        <v>180</v>
      </c>
      <c r="S3" s="11" t="n">
        <v>44355</v>
      </c>
      <c r="T3" s="6" t="n">
        <v>7878.46</v>
      </c>
      <c r="U3" s="0" t="s">
        <v>178</v>
      </c>
      <c r="V3" s="11" t="n">
        <v>44313</v>
      </c>
      <c r="W3" s="6" t="n">
        <v>-5298.33</v>
      </c>
      <c r="X3" s="0" t="s">
        <v>180</v>
      </c>
      <c r="Y3" s="11" t="n">
        <v>44480</v>
      </c>
      <c r="Z3" s="6" t="n">
        <v>-26</v>
      </c>
      <c r="AA3" s="0" t="s">
        <v>102</v>
      </c>
      <c r="AB3" s="11" t="n">
        <v>44333</v>
      </c>
      <c r="AC3" s="6" t="n">
        <v>-3536.75</v>
      </c>
      <c r="AD3" s="0" t="s">
        <v>180</v>
      </c>
      <c r="AE3" s="11" t="n">
        <v>44418</v>
      </c>
      <c r="AF3" s="6" t="n">
        <v>1168.81</v>
      </c>
      <c r="AG3" s="0" t="s">
        <v>178</v>
      </c>
      <c r="AH3" s="11" t="n">
        <v>44337</v>
      </c>
      <c r="AI3" s="6" t="n">
        <v>467.62</v>
      </c>
      <c r="AJ3" s="0" t="s">
        <v>178</v>
      </c>
      <c r="AK3" s="11" t="n">
        <v>44362</v>
      </c>
      <c r="AL3" s="6" t="n">
        <v>2959.05</v>
      </c>
      <c r="AM3" s="0" t="s">
        <v>178</v>
      </c>
      <c r="AN3" s="11" t="n">
        <v>44426</v>
      </c>
      <c r="AO3" s="6" t="n">
        <v>4672.24</v>
      </c>
      <c r="AP3" s="0" t="s">
        <v>178</v>
      </c>
      <c r="AQ3" s="11" t="n">
        <v>46123</v>
      </c>
      <c r="AR3" s="8" t="s">
        <f>=-Портфель!J16</f>
      </c>
      <c r="AS3" s="0" t="s">
        <v>181</v>
      </c>
      <c r="AT3" s="11" t="n">
        <v>44462</v>
      </c>
      <c r="AU3" s="6" t="n">
        <v>4148.79</v>
      </c>
      <c r="AV3" s="0" t="s">
        <v>178</v>
      </c>
      <c r="AW3" s="11" t="n">
        <v>44467</v>
      </c>
      <c r="AX3" s="6" t="n">
        <v>1026.21</v>
      </c>
      <c r="AY3" s="0" t="s">
        <v>178</v>
      </c>
    </row>
    <row collapsed="false" customFormat="false" customHeight="false" hidden="false" ht="12.1" outlineLevel="0" r="4">
      <c r="A4" s="11" t="n">
        <v>44323</v>
      </c>
      <c r="B4" s="6" t="n">
        <v>4374.02</v>
      </c>
      <c r="C4" s="0" t="s">
        <v>178</v>
      </c>
      <c r="D4" s="11" t="n">
        <v>44323</v>
      </c>
      <c r="E4" s="6" t="n">
        <v>20851.66</v>
      </c>
      <c r="F4" s="0" t="s">
        <v>178</v>
      </c>
      <c r="G4" s="11" t="n">
        <v>44322</v>
      </c>
      <c r="H4" s="6" t="n">
        <v>2699.87</v>
      </c>
      <c r="I4" s="0" t="s">
        <v>178</v>
      </c>
      <c r="J4" s="11" t="n">
        <v>44368</v>
      </c>
      <c r="K4" s="6" t="n">
        <v>-24952.69</v>
      </c>
      <c r="L4" s="0" t="s">
        <v>180</v>
      </c>
      <c r="M4" s="11" t="n">
        <v>44403</v>
      </c>
      <c r="N4" s="6" t="n">
        <v>12692.79</v>
      </c>
      <c r="O4" s="0" t="s">
        <v>178</v>
      </c>
      <c r="P4" s="11" t="n">
        <v>44351</v>
      </c>
      <c r="Q4" s="6" t="n">
        <v>2720.29</v>
      </c>
      <c r="R4" s="0" t="s">
        <v>178</v>
      </c>
      <c r="S4" s="11" t="n">
        <v>44370</v>
      </c>
      <c r="T4" s="6" t="n">
        <v>-335.5</v>
      </c>
      <c r="U4" s="0" t="s">
        <v>87</v>
      </c>
      <c r="V4" s="11" t="n">
        <v>44322</v>
      </c>
      <c r="W4" s="6" t="n">
        <v>5181.59</v>
      </c>
      <c r="X4" s="0" t="s">
        <v>178</v>
      </c>
      <c r="Y4" s="11" t="n">
        <v>44544</v>
      </c>
      <c r="Z4" s="6" t="n">
        <v>-626</v>
      </c>
      <c r="AA4" s="0" t="s">
        <v>106</v>
      </c>
      <c r="AB4" s="11" t="n">
        <v>44337</v>
      </c>
      <c r="AC4" s="6" t="n">
        <v>3588.48</v>
      </c>
      <c r="AD4" s="0" t="s">
        <v>178</v>
      </c>
      <c r="AE4" s="11" t="n">
        <v>44421</v>
      </c>
      <c r="AF4" s="6" t="n">
        <v>1161.6</v>
      </c>
      <c r="AG4" s="0" t="s">
        <v>178</v>
      </c>
      <c r="AH4" s="11" t="n">
        <v>44355</v>
      </c>
      <c r="AI4" s="6" t="n">
        <v>1977.38</v>
      </c>
      <c r="AJ4" s="0" t="s">
        <v>178</v>
      </c>
      <c r="AK4" s="11" t="n">
        <v>44369</v>
      </c>
      <c r="AL4" s="6" t="n">
        <v>-220.77</v>
      </c>
      <c r="AM4" s="0" t="s">
        <v>86</v>
      </c>
      <c r="AN4" s="11" t="n">
        <v>44463</v>
      </c>
      <c r="AO4" s="6" t="n">
        <v>2203.41</v>
      </c>
      <c r="AP4" s="0" t="s">
        <v>178</v>
      </c>
      <c r="AQ4" s="0"/>
      <c r="AR4" s="10" t="s">
        <f>=XIRR(AR2:AR3,AQ2:AQ3)</f>
      </c>
      <c r="AS4" s="0"/>
      <c r="AT4" s="11" t="n">
        <v>44753</v>
      </c>
      <c r="AU4" s="6" t="n">
        <v>-1175.75</v>
      </c>
      <c r="AV4" s="0" t="s">
        <v>119</v>
      </c>
      <c r="AW4" s="11" t="n">
        <v>45849</v>
      </c>
      <c r="AX4" s="6" t="n">
        <v>-489.76</v>
      </c>
      <c r="AY4" s="0" t="s">
        <v>165</v>
      </c>
    </row>
    <row collapsed="false" customFormat="false" customHeight="false" hidden="false" ht="12.1" outlineLevel="0" r="5">
      <c r="A5" s="11" t="n">
        <v>44334</v>
      </c>
      <c r="B5" s="6" t="n">
        <v>-4460.9</v>
      </c>
      <c r="C5" s="0" t="s">
        <v>180</v>
      </c>
      <c r="D5" s="11" t="n">
        <v>44327</v>
      </c>
      <c r="E5" s="6" t="n">
        <v>8472.16</v>
      </c>
      <c r="F5" s="0" t="s">
        <v>178</v>
      </c>
      <c r="G5" s="11" t="n">
        <v>44333</v>
      </c>
      <c r="H5" s="6" t="n">
        <v>-2889</v>
      </c>
      <c r="I5" s="0" t="s">
        <v>180</v>
      </c>
      <c r="J5" s="11" t="n">
        <v>44370</v>
      </c>
      <c r="K5" s="6" t="n">
        <v>-25232.5</v>
      </c>
      <c r="L5" s="0" t="s">
        <v>180</v>
      </c>
      <c r="M5" s="11" t="n">
        <v>44407</v>
      </c>
      <c r="N5" s="6" t="n">
        <v>6302.87</v>
      </c>
      <c r="O5" s="0" t="s">
        <v>178</v>
      </c>
      <c r="P5" s="11" t="n">
        <v>44354</v>
      </c>
      <c r="Q5" s="6" t="n">
        <v>2758.91</v>
      </c>
      <c r="R5" s="0" t="s">
        <v>178</v>
      </c>
      <c r="S5" s="11" t="n">
        <v>44371</v>
      </c>
      <c r="T5" s="6" t="n">
        <v>4747.09</v>
      </c>
      <c r="U5" s="0" t="s">
        <v>178</v>
      </c>
      <c r="V5" s="11" t="n">
        <v>44333</v>
      </c>
      <c r="W5" s="6" t="n">
        <v>-5177.91</v>
      </c>
      <c r="X5" s="0" t="s">
        <v>180</v>
      </c>
      <c r="Y5" s="11" t="n">
        <v>44629</v>
      </c>
      <c r="Z5" s="6" t="n">
        <v>-209</v>
      </c>
      <c r="AA5" s="0" t="s">
        <v>115</v>
      </c>
      <c r="AB5" s="11" t="n">
        <v>44347</v>
      </c>
      <c r="AC5" s="6" t="n">
        <v>1692.58</v>
      </c>
      <c r="AD5" s="0" t="s">
        <v>178</v>
      </c>
      <c r="AE5" s="11" t="n">
        <v>44432</v>
      </c>
      <c r="AF5" s="6" t="n">
        <v>5761.98</v>
      </c>
      <c r="AG5" s="0" t="s">
        <v>178</v>
      </c>
      <c r="AH5" s="11" t="n">
        <v>44368</v>
      </c>
      <c r="AI5" s="6" t="n">
        <v>-5019.52</v>
      </c>
      <c r="AJ5" s="0" t="s">
        <v>180</v>
      </c>
      <c r="AK5" s="11" t="n">
        <v>44371</v>
      </c>
      <c r="AL5" s="6" t="n">
        <v>8417.82</v>
      </c>
      <c r="AM5" s="0" t="s">
        <v>178</v>
      </c>
      <c r="AN5" s="11" t="n">
        <v>44466</v>
      </c>
      <c r="AO5" s="6" t="n">
        <v>-705.9</v>
      </c>
      <c r="AP5" s="0" t="s">
        <v>100</v>
      </c>
      <c r="AQ5" s="0"/>
      <c r="AR5" s="8" t="s">
        <f>=-SUM(AR2:AR3)</f>
      </c>
      <c r="AS5" s="0" t="s">
        <v>182</v>
      </c>
      <c r="AT5" s="11" t="n">
        <v>45117</v>
      </c>
      <c r="AU5" s="6" t="n">
        <v>-707.06</v>
      </c>
      <c r="AV5" s="0" t="s">
        <v>132</v>
      </c>
      <c r="AW5" s="11" t="n">
        <v>46123</v>
      </c>
      <c r="AX5" s="8" t="s">
        <f>=-Портфель!J18</f>
      </c>
      <c r="AY5" s="0" t="s">
        <v>181</v>
      </c>
    </row>
    <row collapsed="false" customFormat="false" customHeight="false" hidden="false" ht="12.1" outlineLevel="0" r="6">
      <c r="A6" s="11" t="n">
        <v>44337</v>
      </c>
      <c r="B6" s="6" t="n">
        <v>4575.16</v>
      </c>
      <c r="C6" s="0" t="s">
        <v>178</v>
      </c>
      <c r="D6" s="11" t="n">
        <v>44328</v>
      </c>
      <c r="E6" s="6" t="n">
        <v>-1139</v>
      </c>
      <c r="F6" s="0" t="s">
        <v>80</v>
      </c>
      <c r="G6" s="11" t="n">
        <v>44347</v>
      </c>
      <c r="H6" s="6" t="n">
        <v>2892.99</v>
      </c>
      <c r="I6" s="0" t="s">
        <v>178</v>
      </c>
      <c r="J6" s="11" t="n">
        <v>44371</v>
      </c>
      <c r="K6" s="6" t="n">
        <v>24202.76</v>
      </c>
      <c r="L6" s="0" t="s">
        <v>178</v>
      </c>
      <c r="M6" s="11" t="n">
        <v>44410</v>
      </c>
      <c r="N6" s="6" t="n">
        <v>6315.38</v>
      </c>
      <c r="O6" s="0" t="s">
        <v>178</v>
      </c>
      <c r="P6" s="11" t="n">
        <v>44370</v>
      </c>
      <c r="Q6" s="6" t="n">
        <v>5582.67</v>
      </c>
      <c r="R6" s="0" t="s">
        <v>178</v>
      </c>
      <c r="S6" s="11" t="n">
        <v>44384</v>
      </c>
      <c r="T6" s="6" t="n">
        <v>2235.55</v>
      </c>
      <c r="U6" s="0" t="s">
        <v>178</v>
      </c>
      <c r="V6" s="11" t="n">
        <v>44334</v>
      </c>
      <c r="W6" s="6" t="n">
        <v>10737.44</v>
      </c>
      <c r="X6" s="0" t="s">
        <v>178</v>
      </c>
      <c r="Y6" s="11" t="n">
        <v>45431</v>
      </c>
      <c r="Z6" s="6" t="n">
        <v>-371</v>
      </c>
      <c r="AA6" s="0" t="s">
        <v>142</v>
      </c>
      <c r="AB6" s="11" t="n">
        <v>44348</v>
      </c>
      <c r="AC6" s="6" t="n">
        <v>-63.54</v>
      </c>
      <c r="AD6" s="0" t="s">
        <v>82</v>
      </c>
      <c r="AE6" s="11" t="n">
        <v>44433</v>
      </c>
      <c r="AF6" s="6" t="n">
        <v>1154.8</v>
      </c>
      <c r="AG6" s="0" t="s">
        <v>178</v>
      </c>
      <c r="AH6" s="11" t="n">
        <v>44392</v>
      </c>
      <c r="AI6" s="6" t="n">
        <v>945.26</v>
      </c>
      <c r="AJ6" s="0" t="s">
        <v>178</v>
      </c>
      <c r="AK6" s="11" t="n">
        <v>44403</v>
      </c>
      <c r="AL6" s="6" t="n">
        <v>2738.9</v>
      </c>
      <c r="AM6" s="0" t="s">
        <v>178</v>
      </c>
      <c r="AN6" s="11" t="n">
        <v>44467</v>
      </c>
      <c r="AO6" s="6" t="n">
        <v>5660.31</v>
      </c>
      <c r="AP6" s="0" t="s">
        <v>178</v>
      </c>
      <c r="AQ6" s="0"/>
      <c r="AR6" s="0"/>
      <c r="AS6" s="0"/>
      <c r="AT6" s="11" t="n">
        <v>45966</v>
      </c>
      <c r="AU6" s="6" t="n">
        <v>-728.43</v>
      </c>
      <c r="AV6" s="0" t="s">
        <v>169</v>
      </c>
      <c r="AW6" s="0"/>
      <c r="AX6" s="10" t="s">
        <f>=XIRR(AX2:AX5,AW2:AW5)</f>
      </c>
      <c r="AY6" s="0"/>
    </row>
    <row collapsed="false" customFormat="false" customHeight="false" hidden="false" ht="12.1" outlineLevel="0" r="7">
      <c r="A7" s="11" t="n">
        <v>44354</v>
      </c>
      <c r="B7" s="6" t="n">
        <v>-55</v>
      </c>
      <c r="C7" s="0" t="s">
        <v>84</v>
      </c>
      <c r="D7" s="11" t="n">
        <v>44337</v>
      </c>
      <c r="E7" s="6" t="n">
        <v>2784.03</v>
      </c>
      <c r="F7" s="0" t="s">
        <v>178</v>
      </c>
      <c r="G7" s="11" t="n">
        <v>44362</v>
      </c>
      <c r="H7" s="6" t="n">
        <v>-225</v>
      </c>
      <c r="I7" s="0" t="s">
        <v>85</v>
      </c>
      <c r="J7" s="11" t="n">
        <v>44428</v>
      </c>
      <c r="K7" s="6" t="n">
        <v>23546.31</v>
      </c>
      <c r="L7" s="0" t="s">
        <v>178</v>
      </c>
      <c r="M7" s="11" t="n">
        <v>44445</v>
      </c>
      <c r="N7" s="6" t="n">
        <v>12646.76</v>
      </c>
      <c r="O7" s="0" t="s">
        <v>178</v>
      </c>
      <c r="P7" s="11" t="n">
        <v>44371</v>
      </c>
      <c r="Q7" s="6" t="n">
        <v>-11087.91</v>
      </c>
      <c r="R7" s="0" t="s">
        <v>180</v>
      </c>
      <c r="S7" s="11" t="n">
        <v>44417</v>
      </c>
      <c r="T7" s="6" t="n">
        <v>2537.56</v>
      </c>
      <c r="U7" s="0" t="s">
        <v>178</v>
      </c>
      <c r="V7" s="11" t="n">
        <v>44337</v>
      </c>
      <c r="W7" s="6" t="n">
        <v>5191.6</v>
      </c>
      <c r="X7" s="0" t="s">
        <v>178</v>
      </c>
      <c r="Y7" s="11" t="n">
        <v>45817</v>
      </c>
      <c r="Z7" s="6" t="n">
        <v>-465</v>
      </c>
      <c r="AA7" s="0" t="s">
        <v>162</v>
      </c>
      <c r="AB7" s="11" t="n">
        <v>44348</v>
      </c>
      <c r="AC7" s="6" t="n">
        <v>-81.54</v>
      </c>
      <c r="AD7" s="0" t="s">
        <v>83</v>
      </c>
      <c r="AE7" s="11" t="n">
        <v>44460</v>
      </c>
      <c r="AF7" s="6" t="n">
        <v>5497.51</v>
      </c>
      <c r="AG7" s="0" t="s">
        <v>178</v>
      </c>
      <c r="AH7" s="11" t="n">
        <v>44405</v>
      </c>
      <c r="AI7" s="6" t="n">
        <v>915.04</v>
      </c>
      <c r="AJ7" s="0" t="s">
        <v>178</v>
      </c>
      <c r="AK7" s="11" t="n">
        <v>44405</v>
      </c>
      <c r="AL7" s="6" t="n">
        <v>5544.84</v>
      </c>
      <c r="AM7" s="0" t="s">
        <v>178</v>
      </c>
      <c r="AN7" s="11" t="n">
        <v>44474</v>
      </c>
      <c r="AO7" s="6" t="n">
        <v>3992.16</v>
      </c>
      <c r="AP7" s="0" t="s">
        <v>178</v>
      </c>
      <c r="AQ7" s="0"/>
      <c r="AR7" s="0"/>
      <c r="AS7" s="0"/>
      <c r="AT7" s="11" t="n">
        <v>46123</v>
      </c>
      <c r="AU7" s="8" t="s">
        <f>=-Портфель!J17</f>
      </c>
      <c r="AV7" s="0" t="s">
        <v>181</v>
      </c>
      <c r="AW7" s="0"/>
      <c r="AX7" s="8" t="s">
        <f>=-SUM(AX2:AX5)</f>
      </c>
      <c r="AY7" s="0" t="s">
        <v>182</v>
      </c>
    </row>
    <row collapsed="false" customFormat="false" customHeight="false" hidden="false" ht="12.1" outlineLevel="0" r="8">
      <c r="A8" s="11" t="n">
        <v>44357</v>
      </c>
      <c r="B8" s="6" t="n">
        <v>4862.36</v>
      </c>
      <c r="C8" s="0" t="s">
        <v>178</v>
      </c>
      <c r="D8" s="11" t="n">
        <v>44355</v>
      </c>
      <c r="E8" s="6" t="n">
        <v>2943.24</v>
      </c>
      <c r="F8" s="0" t="s">
        <v>178</v>
      </c>
      <c r="G8" s="11" t="n">
        <v>44362</v>
      </c>
      <c r="H8" s="6" t="n">
        <v>2633.82</v>
      </c>
      <c r="I8" s="0" t="s">
        <v>178</v>
      </c>
      <c r="J8" s="11" t="n">
        <v>44455</v>
      </c>
      <c r="K8" s="6" t="n">
        <v>23526.19</v>
      </c>
      <c r="L8" s="0" t="s">
        <v>178</v>
      </c>
      <c r="M8" s="11" t="n">
        <v>44551</v>
      </c>
      <c r="N8" s="6" t="n">
        <v>-1775</v>
      </c>
      <c r="O8" s="0" t="s">
        <v>110</v>
      </c>
      <c r="P8" s="11" t="n">
        <v>44371</v>
      </c>
      <c r="Q8" s="6" t="n">
        <v>8315.06</v>
      </c>
      <c r="R8" s="0" t="s">
        <v>178</v>
      </c>
      <c r="S8" s="11" t="n">
        <v>44421</v>
      </c>
      <c r="T8" s="6" t="n">
        <v>2502.53</v>
      </c>
      <c r="U8" s="0" t="s">
        <v>178</v>
      </c>
      <c r="V8" s="11" t="n">
        <v>44355</v>
      </c>
      <c r="W8" s="6" t="n">
        <v>5387.73</v>
      </c>
      <c r="X8" s="0" t="s">
        <v>178</v>
      </c>
      <c r="Y8" s="11" t="n">
        <v>46000</v>
      </c>
      <c r="Z8" s="6" t="n">
        <v>-164</v>
      </c>
      <c r="AA8" s="0" t="s">
        <v>170</v>
      </c>
      <c r="AB8" s="11" t="n">
        <v>44351</v>
      </c>
      <c r="AC8" s="6" t="n">
        <v>1637.93</v>
      </c>
      <c r="AD8" s="0" t="s">
        <v>178</v>
      </c>
      <c r="AE8" s="11" t="n">
        <v>44466</v>
      </c>
      <c r="AF8" s="6" t="n">
        <v>4359.81</v>
      </c>
      <c r="AG8" s="0" t="s">
        <v>178</v>
      </c>
      <c r="AH8" s="11" t="n">
        <v>44406</v>
      </c>
      <c r="AI8" s="6" t="n">
        <v>928.24</v>
      </c>
      <c r="AJ8" s="0" t="s">
        <v>178</v>
      </c>
      <c r="AK8" s="11" t="n">
        <v>44547</v>
      </c>
      <c r="AL8" s="6" t="n">
        <v>-1324.63</v>
      </c>
      <c r="AM8" s="0" t="s">
        <v>108</v>
      </c>
      <c r="AN8" s="11" t="n">
        <v>44574</v>
      </c>
      <c r="AO8" s="6" t="n">
        <v>-927.2</v>
      </c>
      <c r="AP8" s="0" t="s">
        <v>113</v>
      </c>
      <c r="AQ8" s="0"/>
      <c r="AR8" s="0"/>
      <c r="AS8" s="0"/>
      <c r="AT8" s="0"/>
      <c r="AU8" s="10" t="s">
        <f>=XIRR(AU2:AU7,AT2:AT7)</f>
      </c>
      <c r="AV8" s="0"/>
    </row>
    <row collapsed="false" customFormat="false" customHeight="false" hidden="false" ht="12.1" outlineLevel="0" r="9">
      <c r="A9" s="11" t="n">
        <v>44368</v>
      </c>
      <c r="B9" s="6" t="n">
        <v>-9749.24</v>
      </c>
      <c r="C9" s="0" t="s">
        <v>180</v>
      </c>
      <c r="D9" s="11" t="n">
        <v>44368</v>
      </c>
      <c r="E9" s="6" t="n">
        <v>14226.26</v>
      </c>
      <c r="F9" s="0" t="s">
        <v>178</v>
      </c>
      <c r="G9" s="11" t="n">
        <v>44403</v>
      </c>
      <c r="H9" s="6" t="n">
        <v>2364.64</v>
      </c>
      <c r="I9" s="0" t="s">
        <v>178</v>
      </c>
      <c r="J9" s="11" t="n">
        <v>44575</v>
      </c>
      <c r="K9" s="6" t="n">
        <v>-3975.51</v>
      </c>
      <c r="L9" s="0" t="s">
        <v>114</v>
      </c>
      <c r="M9" s="11" t="n">
        <v>44916</v>
      </c>
      <c r="N9" s="6" t="n">
        <v>-1336</v>
      </c>
      <c r="O9" s="0" t="s">
        <v>124</v>
      </c>
      <c r="P9" s="11" t="n">
        <v>44372</v>
      </c>
      <c r="Q9" s="6" t="n">
        <v>5545.44</v>
      </c>
      <c r="R9" s="0" t="s">
        <v>178</v>
      </c>
      <c r="S9" s="11" t="n">
        <v>44432</v>
      </c>
      <c r="T9" s="6" t="n">
        <v>16799.04</v>
      </c>
      <c r="U9" s="0" t="s">
        <v>178</v>
      </c>
      <c r="V9" s="11" t="n">
        <v>44368</v>
      </c>
      <c r="W9" s="6" t="n">
        <v>-22556.36</v>
      </c>
      <c r="X9" s="0" t="s">
        <v>180</v>
      </c>
      <c r="Y9" s="11" t="n">
        <v>46123</v>
      </c>
      <c r="Z9" s="8" t="s">
        <f>=-Портфель!J10</f>
      </c>
      <c r="AA9" s="0" t="s">
        <v>181</v>
      </c>
      <c r="AB9" s="11" t="n">
        <v>44354</v>
      </c>
      <c r="AC9" s="6" t="n">
        <v>1648.95</v>
      </c>
      <c r="AD9" s="0" t="s">
        <v>178</v>
      </c>
      <c r="AE9" s="11" t="n">
        <v>46123</v>
      </c>
      <c r="AF9" s="8" t="s">
        <f>=-Портфель!J12</f>
      </c>
      <c r="AG9" s="0" t="s">
        <v>181</v>
      </c>
      <c r="AH9" s="11" t="n">
        <v>44407</v>
      </c>
      <c r="AI9" s="6" t="n">
        <v>456.81</v>
      </c>
      <c r="AJ9" s="0" t="s">
        <v>178</v>
      </c>
      <c r="AK9" s="11" t="n">
        <v>46123</v>
      </c>
      <c r="AL9" s="8" t="s">
        <f>=-Портфель!J14</f>
      </c>
      <c r="AM9" s="0" t="s">
        <v>181</v>
      </c>
      <c r="AN9" s="11" t="n">
        <v>45453</v>
      </c>
      <c r="AO9" s="6" t="n">
        <v>-957.8</v>
      </c>
      <c r="AP9" s="0" t="s">
        <v>144</v>
      </c>
      <c r="AQ9" s="0"/>
      <c r="AR9" s="0"/>
      <c r="AS9" s="0"/>
      <c r="AT9" s="0"/>
      <c r="AU9" s="8" t="s">
        <f>=-SUM(AU2:AU7)</f>
      </c>
      <c r="AV9" s="0" t="s">
        <v>182</v>
      </c>
    </row>
    <row collapsed="false" customFormat="false" customHeight="false" hidden="false" ht="12.1" outlineLevel="0" r="10">
      <c r="A10" s="11" t="n">
        <v>44371</v>
      </c>
      <c r="B10" s="6" t="n">
        <v>19411.44</v>
      </c>
      <c r="C10" s="0" t="s">
        <v>178</v>
      </c>
      <c r="D10" s="11" t="n">
        <v>44371</v>
      </c>
      <c r="E10" s="6" t="n">
        <v>2862.78</v>
      </c>
      <c r="F10" s="0" t="s">
        <v>178</v>
      </c>
      <c r="G10" s="11" t="n">
        <v>44405</v>
      </c>
      <c r="H10" s="6" t="n">
        <v>2433.69</v>
      </c>
      <c r="I10" s="0" t="s">
        <v>178</v>
      </c>
      <c r="J10" s="11" t="n">
        <v>44726</v>
      </c>
      <c r="K10" s="6" t="n">
        <v>-3043.66</v>
      </c>
      <c r="L10" s="0" t="s">
        <v>116</v>
      </c>
      <c r="M10" s="11" t="n">
        <v>44916</v>
      </c>
      <c r="N10" s="6" t="n">
        <v>-2803</v>
      </c>
      <c r="O10" s="0" t="s">
        <v>125</v>
      </c>
      <c r="P10" s="11" t="n">
        <v>44382</v>
      </c>
      <c r="Q10" s="6" t="n">
        <v>8675.28</v>
      </c>
      <c r="R10" s="0" t="s">
        <v>178</v>
      </c>
      <c r="S10" s="11" t="n">
        <v>44445</v>
      </c>
      <c r="T10" s="6" t="n">
        <v>7101.52</v>
      </c>
      <c r="U10" s="0" t="s">
        <v>178</v>
      </c>
      <c r="V10" s="11" t="n">
        <v>44371</v>
      </c>
      <c r="W10" s="6" t="n">
        <v>10619.84</v>
      </c>
      <c r="X10" s="0" t="s">
        <v>178</v>
      </c>
      <c r="Y10" s="0"/>
      <c r="Z10" s="10" t="s">
        <f>=XIRR(Z2:Z9,Y2:Y9)</f>
      </c>
      <c r="AA10" s="0"/>
      <c r="AB10" s="11" t="n">
        <v>44355</v>
      </c>
      <c r="AC10" s="6" t="n">
        <v>1652.35</v>
      </c>
      <c r="AD10" s="0" t="s">
        <v>178</v>
      </c>
      <c r="AE10" s="0"/>
      <c r="AF10" s="10" t="s">
        <f>=XIRR(AF2:AF9,AE2:AE9)</f>
      </c>
      <c r="AG10" s="0"/>
      <c r="AH10" s="11" t="n">
        <v>44434</v>
      </c>
      <c r="AI10" s="6" t="n">
        <v>1389.35</v>
      </c>
      <c r="AJ10" s="0" t="s">
        <v>178</v>
      </c>
      <c r="AK10" s="0"/>
      <c r="AL10" s="10" t="s">
        <f>=XIRR(AL2:AL9,AK2:AK9)</f>
      </c>
      <c r="AM10" s="0"/>
      <c r="AN10" s="11" t="n">
        <v>45582</v>
      </c>
      <c r="AO10" s="6" t="n">
        <v>-867.6</v>
      </c>
      <c r="AP10" s="0" t="s">
        <v>155</v>
      </c>
    </row>
    <row collapsed="false" customFormat="false" customHeight="false" hidden="false" ht="12.1" outlineLevel="0" r="11">
      <c r="A11" s="11" t="n">
        <v>44382</v>
      </c>
      <c r="B11" s="6" t="n">
        <v>-365</v>
      </c>
      <c r="C11" s="0" t="s">
        <v>89</v>
      </c>
      <c r="D11" s="11" t="n">
        <v>44378</v>
      </c>
      <c r="E11" s="6" t="n">
        <v>8430.43</v>
      </c>
      <c r="F11" s="0" t="s">
        <v>178</v>
      </c>
      <c r="G11" s="11" t="n">
        <v>44406</v>
      </c>
      <c r="H11" s="6" t="n">
        <v>2442.69</v>
      </c>
      <c r="I11" s="0" t="s">
        <v>178</v>
      </c>
      <c r="J11" s="11" t="n">
        <v>45286</v>
      </c>
      <c r="K11" s="6" t="n">
        <v>-2388.99</v>
      </c>
      <c r="L11" s="0" t="s">
        <v>138</v>
      </c>
      <c r="M11" s="11" t="n">
        <v>45082</v>
      </c>
      <c r="N11" s="6" t="n">
        <v>-2286</v>
      </c>
      <c r="O11" s="0" t="s">
        <v>130</v>
      </c>
      <c r="P11" s="11" t="n">
        <v>44383</v>
      </c>
      <c r="Q11" s="6" t="n">
        <v>5846.04</v>
      </c>
      <c r="R11" s="0" t="s">
        <v>178</v>
      </c>
      <c r="S11" s="11" t="n">
        <v>44446</v>
      </c>
      <c r="T11" s="6" t="n">
        <v>-2014.4</v>
      </c>
      <c r="U11" s="0" t="s">
        <v>95</v>
      </c>
      <c r="V11" s="11" t="n">
        <v>44392</v>
      </c>
      <c r="W11" s="6" t="n">
        <v>10794.48</v>
      </c>
      <c r="X11" s="0" t="s">
        <v>178</v>
      </c>
      <c r="Y11" s="0"/>
      <c r="Z11" s="8" t="s">
        <f>=-SUM(Z2:Z9)</f>
      </c>
      <c r="AA11" s="0" t="s">
        <v>182</v>
      </c>
      <c r="AB11" s="11" t="n">
        <v>44371</v>
      </c>
      <c r="AC11" s="6" t="n">
        <v>4642.01</v>
      </c>
      <c r="AD11" s="0" t="s">
        <v>178</v>
      </c>
      <c r="AE11" s="0"/>
      <c r="AF11" s="8" t="s">
        <f>=-SUM(AF2:AF9)</f>
      </c>
      <c r="AG11" s="0" t="s">
        <v>182</v>
      </c>
      <c r="AH11" s="11" t="n">
        <v>44441</v>
      </c>
      <c r="AI11" s="6" t="n">
        <v>1839.67</v>
      </c>
      <c r="AJ11" s="0" t="s">
        <v>178</v>
      </c>
      <c r="AK11" s="0"/>
      <c r="AL11" s="8" t="s">
        <f>=-SUM(AL2:AL9)</f>
      </c>
      <c r="AM11" s="0" t="s">
        <v>182</v>
      </c>
      <c r="AN11" s="11" t="n">
        <v>46123</v>
      </c>
      <c r="AO11" s="8" t="s">
        <f>=-Портфель!J15</f>
      </c>
      <c r="AP11" s="0" t="s">
        <v>181</v>
      </c>
    </row>
    <row collapsed="false" customFormat="false" customHeight="false" hidden="false" ht="12.1" outlineLevel="0" r="12">
      <c r="A12" s="11" t="n">
        <v>44405</v>
      </c>
      <c r="B12" s="6" t="n">
        <v>4660.22</v>
      </c>
      <c r="C12" s="0" t="s">
        <v>178</v>
      </c>
      <c r="D12" s="11" t="n">
        <v>44382</v>
      </c>
      <c r="E12" s="6" t="n">
        <v>2813.95</v>
      </c>
      <c r="F12" s="0" t="s">
        <v>178</v>
      </c>
      <c r="G12" s="11" t="n">
        <v>44418</v>
      </c>
      <c r="H12" s="6" t="n">
        <v>2437.69</v>
      </c>
      <c r="I12" s="0" t="s">
        <v>178</v>
      </c>
      <c r="J12" s="11" t="n">
        <v>46123</v>
      </c>
      <c r="K12" s="8" t="s">
        <f>=-Портфель!J5</f>
      </c>
      <c r="L12" s="0" t="s">
        <v>181</v>
      </c>
      <c r="M12" s="11" t="n">
        <v>45277</v>
      </c>
      <c r="N12" s="6" t="n">
        <v>-2333</v>
      </c>
      <c r="O12" s="0" t="s">
        <v>136</v>
      </c>
      <c r="P12" s="11" t="n">
        <v>44392</v>
      </c>
      <c r="Q12" s="6" t="n">
        <v>-1092</v>
      </c>
      <c r="R12" s="0" t="s">
        <v>92</v>
      </c>
      <c r="S12" s="11" t="n">
        <v>44474</v>
      </c>
      <c r="T12" s="6" t="n">
        <v>4112.05</v>
      </c>
      <c r="U12" s="0" t="s">
        <v>178</v>
      </c>
      <c r="V12" s="11" t="n">
        <v>44403</v>
      </c>
      <c r="W12" s="6" t="n">
        <v>10250.58</v>
      </c>
      <c r="X12" s="0" t="s">
        <v>178</v>
      </c>
      <c r="Y12" s="0"/>
      <c r="Z12" s="0"/>
      <c r="AA12" s="0"/>
      <c r="AB12" s="11" t="n">
        <v>44428</v>
      </c>
      <c r="AC12" s="6" t="n">
        <v>1666.16</v>
      </c>
      <c r="AD12" s="0" t="s">
        <v>178</v>
      </c>
      <c r="AE12" s="0"/>
      <c r="AF12" s="0"/>
      <c r="AG12" s="0"/>
      <c r="AH12" s="11" t="n">
        <v>44448</v>
      </c>
      <c r="AI12" s="6" t="n">
        <v>1353.93</v>
      </c>
      <c r="AJ12" s="0" t="s">
        <v>178</v>
      </c>
      <c r="AK12" s="0"/>
      <c r="AL12" s="0"/>
      <c r="AM12" s="0"/>
      <c r="AN12" s="0"/>
      <c r="AO12" s="10" t="s">
        <f>=XIRR(AO2:AO11,AN2:AN11)</f>
      </c>
      <c r="AP12" s="0"/>
    </row>
    <row collapsed="false" customFormat="false" customHeight="false" hidden="false" ht="12.1" outlineLevel="0" r="13">
      <c r="A13" s="11" t="n">
        <v>44406</v>
      </c>
      <c r="B13" s="6" t="n">
        <v>4678.24</v>
      </c>
      <c r="C13" s="0" t="s">
        <v>178</v>
      </c>
      <c r="D13" s="11" t="n">
        <v>44403</v>
      </c>
      <c r="E13" s="6" t="n">
        <v>2771.02</v>
      </c>
      <c r="F13" s="0" t="s">
        <v>178</v>
      </c>
      <c r="G13" s="11" t="n">
        <v>44421</v>
      </c>
      <c r="H13" s="6" t="n">
        <v>2446.7</v>
      </c>
      <c r="I13" s="0" t="s">
        <v>178</v>
      </c>
      <c r="J13" s="0"/>
      <c r="K13" s="10" t="s">
        <f>=XIRR(K2:K12,J2:J12)</f>
      </c>
      <c r="L13" s="0"/>
      <c r="M13" s="11" t="n">
        <v>45419</v>
      </c>
      <c r="N13" s="6" t="n">
        <v>-2600</v>
      </c>
      <c r="O13" s="0" t="s">
        <v>141</v>
      </c>
      <c r="P13" s="11" t="n">
        <v>44392</v>
      </c>
      <c r="Q13" s="6" t="n">
        <v>5682.93</v>
      </c>
      <c r="R13" s="0" t="s">
        <v>178</v>
      </c>
      <c r="S13" s="11" t="n">
        <v>44537</v>
      </c>
      <c r="T13" s="6" t="n">
        <v>-2551.6</v>
      </c>
      <c r="U13" s="0" t="s">
        <v>105</v>
      </c>
      <c r="V13" s="11" t="n">
        <v>44405</v>
      </c>
      <c r="W13" s="6" t="n">
        <v>5268.15</v>
      </c>
      <c r="X13" s="0" t="s">
        <v>178</v>
      </c>
      <c r="Y13" s="0"/>
      <c r="Z13" s="0"/>
      <c r="AA13" s="0"/>
      <c r="AB13" s="11" t="n">
        <v>44440</v>
      </c>
      <c r="AC13" s="6" t="n">
        <v>1642.53</v>
      </c>
      <c r="AD13" s="0" t="s">
        <v>178</v>
      </c>
      <c r="AE13" s="0"/>
      <c r="AF13" s="0"/>
      <c r="AG13" s="0"/>
      <c r="AH13" s="11" t="n">
        <v>44480</v>
      </c>
      <c r="AI13" s="6" t="n">
        <v>2585.29</v>
      </c>
      <c r="AJ13" s="0" t="s">
        <v>178</v>
      </c>
      <c r="AK13" s="0"/>
      <c r="AL13" s="0"/>
      <c r="AM13" s="0"/>
      <c r="AN13" s="0"/>
      <c r="AO13" s="8" t="s">
        <f>=-SUM(AO2:AO11)</f>
      </c>
      <c r="AP13" s="0" t="s">
        <v>182</v>
      </c>
    </row>
    <row collapsed="false" customFormat="false" customHeight="false" hidden="false" ht="12.1" outlineLevel="0" r="14">
      <c r="A14" s="11" t="n">
        <v>44412</v>
      </c>
      <c r="B14" s="6" t="n">
        <v>4662.23</v>
      </c>
      <c r="C14" s="0" t="s">
        <v>178</v>
      </c>
      <c r="D14" s="11" t="n">
        <v>44406</v>
      </c>
      <c r="E14" s="6" t="n">
        <v>2845.47</v>
      </c>
      <c r="F14" s="0" t="s">
        <v>178</v>
      </c>
      <c r="G14" s="11" t="n">
        <v>44739</v>
      </c>
      <c r="H14" s="6" t="n">
        <v>-1694.4</v>
      </c>
      <c r="I14" s="0" t="s">
        <v>117</v>
      </c>
      <c r="J14" s="0"/>
      <c r="K14" s="8" t="s">
        <f>=-SUM(K2:K12)</f>
      </c>
      <c r="L14" s="0" t="s">
        <v>182</v>
      </c>
      <c r="M14" s="11" t="n">
        <v>45643</v>
      </c>
      <c r="N14" s="6" t="n">
        <v>-2683</v>
      </c>
      <c r="O14" s="0" t="s">
        <v>156</v>
      </c>
      <c r="P14" s="11" t="n">
        <v>44403</v>
      </c>
      <c r="Q14" s="6" t="n">
        <v>2777.23</v>
      </c>
      <c r="R14" s="0" t="s">
        <v>178</v>
      </c>
      <c r="S14" s="11" t="n">
        <v>45439</v>
      </c>
      <c r="T14" s="6" t="n">
        <v>-4867.6</v>
      </c>
      <c r="U14" s="0" t="s">
        <v>143</v>
      </c>
      <c r="V14" s="11" t="n">
        <v>44561</v>
      </c>
      <c r="W14" s="6" t="n">
        <v>-1792.59</v>
      </c>
      <c r="X14" s="0" t="s">
        <v>111</v>
      </c>
      <c r="Y14" s="0"/>
      <c r="Z14" s="0"/>
      <c r="AA14" s="0"/>
      <c r="AB14" s="11" t="n">
        <v>44441</v>
      </c>
      <c r="AC14" s="6" t="n">
        <v>-734.5</v>
      </c>
      <c r="AD14" s="0" t="s">
        <v>94</v>
      </c>
      <c r="AE14" s="0"/>
      <c r="AF14" s="0"/>
      <c r="AG14" s="0"/>
      <c r="AH14" s="11" t="n">
        <v>44481</v>
      </c>
      <c r="AI14" s="6" t="n">
        <v>-243.84</v>
      </c>
      <c r="AJ14" s="0" t="s">
        <v>103</v>
      </c>
    </row>
    <row collapsed="false" customFormat="false" customHeight="false" hidden="false" ht="12.1" outlineLevel="0" r="15">
      <c r="A15" s="11" t="n">
        <v>44418</v>
      </c>
      <c r="B15" s="6" t="n">
        <v>4721.27</v>
      </c>
      <c r="C15" s="0" t="s">
        <v>178</v>
      </c>
      <c r="D15" s="11" t="n">
        <v>44448</v>
      </c>
      <c r="E15" s="6" t="n">
        <v>15520.25</v>
      </c>
      <c r="F15" s="0" t="s">
        <v>178</v>
      </c>
      <c r="G15" s="11" t="n">
        <v>44934</v>
      </c>
      <c r="H15" s="6" t="n">
        <v>-1836.5</v>
      </c>
      <c r="I15" s="0" t="s">
        <v>126</v>
      </c>
      <c r="J15" s="0"/>
      <c r="K15" s="0"/>
      <c r="L15" s="0"/>
      <c r="M15" s="11" t="n">
        <v>45811</v>
      </c>
      <c r="N15" s="6" t="n">
        <v>-2824</v>
      </c>
      <c r="O15" s="0" t="s">
        <v>161</v>
      </c>
      <c r="P15" s="11" t="n">
        <v>44405</v>
      </c>
      <c r="Q15" s="6" t="n">
        <v>19615.98</v>
      </c>
      <c r="R15" s="0" t="s">
        <v>178</v>
      </c>
      <c r="S15" s="11" t="n">
        <v>46123</v>
      </c>
      <c r="T15" s="8" t="s">
        <f>=-Портфель!J8</f>
      </c>
      <c r="U15" s="0" t="s">
        <v>181</v>
      </c>
      <c r="V15" s="11" t="n">
        <v>45302</v>
      </c>
      <c r="W15" s="6" t="n">
        <v>-2509.91</v>
      </c>
      <c r="X15" s="0" t="s">
        <v>140</v>
      </c>
      <c r="Y15" s="0"/>
      <c r="Z15" s="0"/>
      <c r="AA15" s="0"/>
      <c r="AB15" s="11" t="n">
        <v>44460</v>
      </c>
      <c r="AC15" s="6" t="n">
        <v>7586.71</v>
      </c>
      <c r="AD15" s="0" t="s">
        <v>178</v>
      </c>
      <c r="AE15" s="0"/>
      <c r="AF15" s="0"/>
      <c r="AG15" s="0"/>
      <c r="AH15" s="11" t="n">
        <v>44571</v>
      </c>
      <c r="AI15" s="6" t="n">
        <v>-190.56</v>
      </c>
      <c r="AJ15" s="0" t="s">
        <v>112</v>
      </c>
    </row>
    <row collapsed="false" customFormat="false" customHeight="false" hidden="false" ht="12.1" outlineLevel="0" r="16">
      <c r="A16" s="11" t="n">
        <v>44421</v>
      </c>
      <c r="B16" s="6" t="n">
        <v>4714.27</v>
      </c>
      <c r="C16" s="0" t="s">
        <v>178</v>
      </c>
      <c r="D16" s="11" t="n">
        <v>45057</v>
      </c>
      <c r="E16" s="6" t="n">
        <v>-6307</v>
      </c>
      <c r="F16" s="0" t="s">
        <v>129</v>
      </c>
      <c r="G16" s="11" t="n">
        <v>45100</v>
      </c>
      <c r="H16" s="6" t="n">
        <v>-123.8</v>
      </c>
      <c r="I16" s="0" t="s">
        <v>131</v>
      </c>
      <c r="J16" s="0"/>
      <c r="K16" s="0"/>
      <c r="L16" s="0"/>
      <c r="M16" s="11" t="n">
        <v>46034</v>
      </c>
      <c r="N16" s="6" t="n">
        <v>-2072</v>
      </c>
      <c r="O16" s="0" t="s">
        <v>172</v>
      </c>
      <c r="P16" s="11" t="n">
        <v>44439</v>
      </c>
      <c r="Q16" s="6" t="n">
        <v>15291.59</v>
      </c>
      <c r="R16" s="0" t="s">
        <v>178</v>
      </c>
      <c r="S16" s="0"/>
      <c r="T16" s="10" t="s">
        <f>=XIRR(T2:T15,S2:S15)</f>
      </c>
      <c r="U16" s="0"/>
      <c r="V16" s="11" t="n">
        <v>45488</v>
      </c>
      <c r="W16" s="6" t="n">
        <v>-2509.91</v>
      </c>
      <c r="X16" s="0" t="s">
        <v>140</v>
      </c>
      <c r="Y16" s="0"/>
      <c r="Z16" s="0"/>
      <c r="AA16" s="0"/>
      <c r="AB16" s="11" t="n">
        <v>44474</v>
      </c>
      <c r="AC16" s="6" t="n">
        <v>4402.25</v>
      </c>
      <c r="AD16" s="0" t="s">
        <v>178</v>
      </c>
      <c r="AE16" s="0"/>
      <c r="AF16" s="0"/>
      <c r="AG16" s="0"/>
      <c r="AH16" s="11" t="n">
        <v>44750</v>
      </c>
      <c r="AI16" s="6" t="n">
        <v>-309.08</v>
      </c>
      <c r="AJ16" s="0" t="s">
        <v>118</v>
      </c>
    </row>
    <row collapsed="false" customFormat="false" customHeight="false" hidden="false" ht="12.1" outlineLevel="0" r="17">
      <c r="A17" s="11" t="n">
        <v>44432</v>
      </c>
      <c r="B17" s="6" t="n">
        <v>4603.19</v>
      </c>
      <c r="C17" s="0" t="s">
        <v>178</v>
      </c>
      <c r="D17" s="11" t="n">
        <v>45484</v>
      </c>
      <c r="E17" s="6" t="n">
        <v>-8402</v>
      </c>
      <c r="F17" s="0" t="s">
        <v>151</v>
      </c>
      <c r="G17" s="11" t="n">
        <v>45471</v>
      </c>
      <c r="H17" s="6" t="n">
        <v>-2365.1</v>
      </c>
      <c r="I17" s="0" t="s">
        <v>147</v>
      </c>
      <c r="J17" s="0"/>
      <c r="K17" s="0"/>
      <c r="L17" s="0"/>
      <c r="M17" s="11" t="n">
        <v>46123</v>
      </c>
      <c r="N17" s="8" t="s">
        <f>=-Портфель!J6</f>
      </c>
      <c r="O17" s="0" t="s">
        <v>181</v>
      </c>
      <c r="P17" s="11" t="n">
        <v>44845</v>
      </c>
      <c r="Q17" s="6" t="n">
        <v>-11099.5</v>
      </c>
      <c r="R17" s="0" t="s">
        <v>121</v>
      </c>
      <c r="S17" s="0"/>
      <c r="T17" s="8" t="s">
        <f>=-SUM(T2:T15)</f>
      </c>
      <c r="U17" s="0" t="s">
        <v>182</v>
      </c>
      <c r="V17" s="11" t="n">
        <v>46123</v>
      </c>
      <c r="W17" s="8" t="s">
        <f>=-Портфель!J9</f>
      </c>
      <c r="X17" s="0" t="s">
        <v>181</v>
      </c>
      <c r="Y17" s="0"/>
      <c r="Z17" s="0"/>
      <c r="AA17" s="0"/>
      <c r="AB17" s="11" t="n">
        <v>44544</v>
      </c>
      <c r="AC17" s="6" t="n">
        <v>-1420.67</v>
      </c>
      <c r="AD17" s="0" t="s">
        <v>107</v>
      </c>
      <c r="AE17" s="0"/>
      <c r="AF17" s="0"/>
      <c r="AG17" s="0"/>
      <c r="AH17" s="11" t="n">
        <v>44845</v>
      </c>
      <c r="AI17" s="6" t="n">
        <v>-625.62</v>
      </c>
      <c r="AJ17" s="0" t="s">
        <v>122</v>
      </c>
    </row>
    <row collapsed="false" customFormat="false" customHeight="false" hidden="false" ht="12.1" outlineLevel="0" r="18">
      <c r="A18" s="11" t="n">
        <v>44462</v>
      </c>
      <c r="B18" s="6" t="n">
        <v>14919.39</v>
      </c>
      <c r="C18" s="0" t="s">
        <v>178</v>
      </c>
      <c r="D18" s="11" t="n">
        <v>45856</v>
      </c>
      <c r="E18" s="6" t="n">
        <v>-8790.6</v>
      </c>
      <c r="F18" s="0" t="s">
        <v>166</v>
      </c>
      <c r="G18" s="11" t="n">
        <v>45839</v>
      </c>
      <c r="H18" s="6" t="n">
        <v>-3058.05</v>
      </c>
      <c r="I18" s="0" t="s">
        <v>164</v>
      </c>
      <c r="J18" s="0"/>
      <c r="K18" s="0"/>
      <c r="L18" s="0"/>
      <c r="M18" s="0"/>
      <c r="N18" s="10" t="s">
        <f>=XIRR(N2:N17,M2:M17)</f>
      </c>
      <c r="O18" s="0"/>
      <c r="P18" s="11" t="n">
        <v>46123</v>
      </c>
      <c r="Q18" s="8" t="s">
        <f>=-Портфель!J7</f>
      </c>
      <c r="R18" s="0" t="s">
        <v>181</v>
      </c>
      <c r="S18" s="0"/>
      <c r="T18" s="0"/>
      <c r="U18" s="0"/>
      <c r="V18" s="0"/>
      <c r="W18" s="10" t="s">
        <f>=XIRR(W2:W17,V2:V17)</f>
      </c>
      <c r="X18" s="0"/>
      <c r="Y18" s="0"/>
      <c r="Z18" s="0"/>
      <c r="AA18" s="0"/>
      <c r="AB18" s="11" t="n">
        <v>45461</v>
      </c>
      <c r="AC18" s="6" t="n">
        <v>-3165.69</v>
      </c>
      <c r="AD18" s="0" t="s">
        <v>145</v>
      </c>
      <c r="AE18" s="0"/>
      <c r="AF18" s="0"/>
      <c r="AG18" s="0"/>
      <c r="AH18" s="11" t="n">
        <v>44936</v>
      </c>
      <c r="AI18" s="6" t="n">
        <v>-130.92</v>
      </c>
      <c r="AJ18" s="0" t="s">
        <v>127</v>
      </c>
    </row>
    <row collapsed="false" customFormat="false" customHeight="false" hidden="false" ht="12.1" outlineLevel="0" r="19">
      <c r="A19" s="11" t="n">
        <v>44463</v>
      </c>
      <c r="B19" s="6" t="n">
        <v>-1357</v>
      </c>
      <c r="C19" s="0" t="s">
        <v>99</v>
      </c>
      <c r="D19" s="11" t="n">
        <v>46123</v>
      </c>
      <c r="E19" s="8" t="s">
        <f>=-Портфель!J3</f>
      </c>
      <c r="F19" s="0" t="s">
        <v>181</v>
      </c>
      <c r="G19" s="11" t="n">
        <v>46123</v>
      </c>
      <c r="H19" s="8" t="s">
        <f>=-Портфель!J4</f>
      </c>
      <c r="I19" s="0" t="s">
        <v>181</v>
      </c>
      <c r="J19" s="0"/>
      <c r="K19" s="0"/>
      <c r="L19" s="0"/>
      <c r="M19" s="0"/>
      <c r="N19" s="8" t="s">
        <f>=-SUM(N2:N17)</f>
      </c>
      <c r="O19" s="0" t="s">
        <v>182</v>
      </c>
      <c r="P19" s="0"/>
      <c r="Q19" s="10" t="s">
        <f>=XIRR(Q2:Q18,P2:P18)</f>
      </c>
      <c r="R19" s="0"/>
      <c r="S19" s="0"/>
      <c r="T19" s="0"/>
      <c r="U19" s="0"/>
      <c r="V19" s="0"/>
      <c r="W19" s="8" t="s">
        <f>=-SUM(W2:W17)</f>
      </c>
      <c r="X19" s="0" t="s">
        <v>182</v>
      </c>
      <c r="Y19" s="0"/>
      <c r="Z19" s="0"/>
      <c r="AA19" s="0"/>
      <c r="AB19" s="11" t="n">
        <v>45461</v>
      </c>
      <c r="AC19" s="6" t="n">
        <v>-632.7</v>
      </c>
      <c r="AD19" s="0" t="s">
        <v>146</v>
      </c>
      <c r="AE19" s="0"/>
      <c r="AF19" s="0"/>
      <c r="AG19" s="0"/>
      <c r="AH19" s="11" t="n">
        <v>45118</v>
      </c>
      <c r="AI19" s="6" t="n">
        <v>-530.62</v>
      </c>
      <c r="AJ19" s="0" t="s">
        <v>133</v>
      </c>
    </row>
    <row collapsed="false" customFormat="false" customHeight="false" hidden="false" ht="12.1" outlineLevel="0" r="20">
      <c r="A20" s="11" t="n">
        <v>44467</v>
      </c>
      <c r="B20" s="6" t="n">
        <v>5113.54</v>
      </c>
      <c r="C20" s="0" t="s">
        <v>178</v>
      </c>
      <c r="D20" s="0"/>
      <c r="E20" s="10" t="s">
        <f>=XIRR(E2:E19,D2:D19)</f>
      </c>
      <c r="F20" s="0"/>
      <c r="G20" s="0"/>
      <c r="H20" s="10" t="s">
        <f>=XIRR(H2:H19,G2:G19)</f>
      </c>
      <c r="I20" s="0"/>
      <c r="J20" s="0"/>
      <c r="K20" s="0"/>
      <c r="L20" s="0"/>
      <c r="M20" s="0"/>
      <c r="N20" s="0"/>
      <c r="O20" s="0"/>
      <c r="P20" s="0"/>
      <c r="Q20" s="8" t="s">
        <f>=-SUM(Q2:Q18)</f>
      </c>
      <c r="R20" s="0" t="s">
        <v>182</v>
      </c>
      <c r="S20" s="0"/>
      <c r="T20" s="0"/>
      <c r="U20" s="0"/>
      <c r="V20" s="0"/>
      <c r="W20" s="0"/>
      <c r="X20" s="0"/>
      <c r="Y20" s="0"/>
      <c r="Z20" s="0"/>
      <c r="AA20" s="0"/>
      <c r="AB20" s="11" t="n">
        <v>45545</v>
      </c>
      <c r="AC20" s="6" t="n">
        <v>-513.14</v>
      </c>
      <c r="AD20" s="0" t="s">
        <v>152</v>
      </c>
      <c r="AE20" s="0"/>
      <c r="AF20" s="0"/>
      <c r="AG20" s="0"/>
      <c r="AH20" s="11" t="n">
        <v>45210</v>
      </c>
      <c r="AI20" s="6" t="n">
        <v>-526.88</v>
      </c>
      <c r="AJ20" s="0" t="s">
        <v>135</v>
      </c>
    </row>
    <row collapsed="false" customFormat="false" customHeight="false" hidden="false" ht="12.1" outlineLevel="0" r="21">
      <c r="A21" s="11" t="n">
        <v>44550</v>
      </c>
      <c r="B21" s="6" t="n">
        <v>-2850</v>
      </c>
      <c r="C21" s="0" t="s">
        <v>109</v>
      </c>
      <c r="D21" s="0"/>
      <c r="E21" s="8" t="s">
        <f>=-SUM(E2:E19)</f>
      </c>
      <c r="F21" s="0" t="s">
        <v>182</v>
      </c>
      <c r="G21" s="0"/>
      <c r="H21" s="8" t="s">
        <f>=-SUM(H2:H19)</f>
      </c>
      <c r="I21" s="0" t="s">
        <v>182</v>
      </c>
      <c r="J21" s="0"/>
      <c r="K21" s="0"/>
      <c r="L21" s="0"/>
      <c r="M21" s="0"/>
      <c r="N21" s="0"/>
      <c r="O21" s="0"/>
      <c r="P21" s="0"/>
      <c r="Q21" s="0"/>
      <c r="R21" s="0"/>
      <c r="S21" s="0"/>
      <c r="T21" s="0"/>
      <c r="U21" s="0"/>
      <c r="V21" s="0"/>
      <c r="W21" s="0"/>
      <c r="X21" s="0"/>
      <c r="Y21" s="0"/>
      <c r="Z21" s="0"/>
      <c r="AA21" s="0"/>
      <c r="AB21" s="11" t="n">
        <v>45643</v>
      </c>
      <c r="AC21" s="6" t="n">
        <v>-811.14</v>
      </c>
      <c r="AD21" s="0" t="s">
        <v>157</v>
      </c>
      <c r="AE21" s="0"/>
      <c r="AF21" s="0"/>
      <c r="AG21" s="0"/>
      <c r="AH21" s="11" t="n">
        <v>45300</v>
      </c>
      <c r="AI21" s="6" t="n">
        <v>-672.74</v>
      </c>
      <c r="AJ21" s="0" t="s">
        <v>139</v>
      </c>
    </row>
    <row collapsed="false" customFormat="false" customHeight="false" hidden="false" ht="12.1" outlineLevel="0" r="22">
      <c r="A22" s="11" t="n">
        <v>44837</v>
      </c>
      <c r="B22" s="6" t="n">
        <v>-4750</v>
      </c>
      <c r="C22" s="0" t="s">
        <v>120</v>
      </c>
      <c r="D22" s="0"/>
      <c r="E22" s="0"/>
      <c r="F22" s="0"/>
      <c r="G22" s="0"/>
      <c r="H22" s="0"/>
      <c r="I22" s="0"/>
      <c r="J22" s="0"/>
      <c r="K22" s="0"/>
      <c r="L22" s="0"/>
      <c r="M22" s="0"/>
      <c r="N22" s="0"/>
      <c r="O22" s="0"/>
      <c r="P22" s="0"/>
      <c r="Q22" s="0"/>
      <c r="R22" s="0"/>
      <c r="S22" s="0"/>
      <c r="T22" s="0"/>
      <c r="U22" s="0"/>
      <c r="V22" s="0"/>
      <c r="W22" s="0"/>
      <c r="X22" s="0"/>
      <c r="Y22" s="0"/>
      <c r="Z22" s="0"/>
      <c r="AA22" s="0"/>
      <c r="AB22" s="11" t="n">
        <v>46123</v>
      </c>
      <c r="AC22" s="8" t="s">
        <f>=-Портфель!J11</f>
      </c>
      <c r="AD22" s="0" t="s">
        <v>181</v>
      </c>
      <c r="AE22" s="0"/>
      <c r="AF22" s="0"/>
      <c r="AG22" s="0"/>
      <c r="AH22" s="11" t="n">
        <v>45482</v>
      </c>
      <c r="AI22" s="6" t="n">
        <v>-481.74</v>
      </c>
      <c r="AJ22" s="0" t="s">
        <v>148</v>
      </c>
    </row>
    <row collapsed="false" customFormat="false" customHeight="false" hidden="false" ht="12.1" outlineLevel="0" r="23">
      <c r="A23" s="11" t="n">
        <v>44837</v>
      </c>
      <c r="B23" s="6" t="n">
        <v>-4750</v>
      </c>
      <c r="C23" s="0" t="s">
        <v>120</v>
      </c>
      <c r="D23" s="0"/>
      <c r="E23" s="0"/>
      <c r="F23" s="0"/>
      <c r="G23" s="0"/>
      <c r="H23" s="0"/>
      <c r="I23" s="0"/>
      <c r="J23" s="0"/>
      <c r="K23" s="0"/>
      <c r="L23" s="0"/>
      <c r="M23" s="0"/>
      <c r="N23" s="0"/>
      <c r="O23" s="0"/>
      <c r="P23" s="0"/>
      <c r="Q23" s="0"/>
      <c r="R23" s="0"/>
      <c r="S23" s="0"/>
      <c r="T23" s="0"/>
      <c r="U23" s="0"/>
      <c r="V23" s="0"/>
      <c r="W23" s="0"/>
      <c r="X23" s="0"/>
      <c r="Y23" s="0"/>
      <c r="Z23" s="0"/>
      <c r="AA23" s="0"/>
      <c r="AB23" s="0"/>
      <c r="AC23" s="10" t="s">
        <f>=XIRR(AC2:AC22,AB2:AB22)</f>
      </c>
      <c r="AD23" s="0"/>
      <c r="AE23" s="0"/>
      <c r="AF23" s="0"/>
      <c r="AG23" s="0"/>
      <c r="AH23" s="11" t="n">
        <v>45573</v>
      </c>
      <c r="AI23" s="6" t="n">
        <v>-731.4</v>
      </c>
      <c r="AJ23" s="0" t="s">
        <v>154</v>
      </c>
    </row>
    <row collapsed="false" customFormat="false" customHeight="false" hidden="false" ht="12.1" outlineLevel="0" r="24">
      <c r="A24" s="11" t="n">
        <v>44914</v>
      </c>
      <c r="B24" s="6" t="n">
        <v>-3873</v>
      </c>
      <c r="C24" s="0" t="s">
        <v>123</v>
      </c>
      <c r="D24" s="0"/>
      <c r="E24" s="0"/>
      <c r="F24" s="0"/>
      <c r="G24" s="0"/>
      <c r="H24" s="0"/>
      <c r="I24" s="0"/>
      <c r="J24" s="0"/>
      <c r="K24" s="0"/>
      <c r="L24" s="0"/>
      <c r="M24" s="0"/>
      <c r="N24" s="0"/>
      <c r="O24" s="0"/>
      <c r="P24" s="0"/>
      <c r="Q24" s="0"/>
      <c r="R24" s="0"/>
      <c r="S24" s="0"/>
      <c r="T24" s="0"/>
      <c r="U24" s="0"/>
      <c r="V24" s="0"/>
      <c r="W24" s="0"/>
      <c r="X24" s="0"/>
      <c r="Y24" s="0"/>
      <c r="Z24" s="0"/>
      <c r="AA24" s="0"/>
      <c r="AB24" s="0"/>
      <c r="AC24" s="8" t="s">
        <f>=-SUM(AC2:AC22)</f>
      </c>
      <c r="AD24" s="0" t="s">
        <v>182</v>
      </c>
      <c r="AE24" s="0"/>
      <c r="AF24" s="0"/>
      <c r="AG24" s="0"/>
      <c r="AH24" s="11" t="n">
        <v>45665</v>
      </c>
      <c r="AI24" s="6" t="n">
        <v>-332.58</v>
      </c>
      <c r="AJ24" s="0" t="s">
        <v>159</v>
      </c>
    </row>
    <row collapsed="false" customFormat="false" customHeight="false" hidden="false" ht="12.1" outlineLevel="0" r="25">
      <c r="A25" s="11" t="n">
        <v>45020</v>
      </c>
      <c r="B25" s="6" t="n">
        <v>-5664</v>
      </c>
      <c r="C25" s="0" t="s">
        <v>128</v>
      </c>
      <c r="D25" s="0"/>
      <c r="E25" s="0"/>
      <c r="F25" s="0"/>
      <c r="G25" s="0"/>
      <c r="H25" s="0"/>
      <c r="I25" s="0"/>
      <c r="J25" s="0"/>
      <c r="K25" s="0"/>
      <c r="L25" s="0"/>
      <c r="M25" s="0"/>
      <c r="N25" s="0"/>
      <c r="O25" s="0"/>
      <c r="P25" s="0"/>
      <c r="Q25" s="0"/>
      <c r="R25" s="0"/>
      <c r="S25" s="0"/>
      <c r="T25" s="0"/>
      <c r="U25" s="0"/>
      <c r="V25" s="0"/>
      <c r="W25" s="0"/>
      <c r="X25" s="0"/>
      <c r="Y25" s="0"/>
      <c r="Z25" s="0"/>
      <c r="AA25" s="0"/>
      <c r="AB25" s="0"/>
      <c r="AC25" s="0"/>
      <c r="AD25" s="0"/>
      <c r="AE25" s="0"/>
      <c r="AF25" s="0"/>
      <c r="AG25" s="0"/>
      <c r="AH25" s="11" t="n">
        <v>45810</v>
      </c>
      <c r="AI25" s="6" t="n">
        <v>-825.42</v>
      </c>
      <c r="AJ25" s="0" t="s">
        <v>160</v>
      </c>
    </row>
    <row collapsed="false" customFormat="false" customHeight="false" hidden="false" ht="12.1" outlineLevel="0" r="26">
      <c r="A26" s="11" t="n">
        <v>45118</v>
      </c>
      <c r="B26" s="6" t="n">
        <v>-3216</v>
      </c>
      <c r="C26" s="0" t="s">
        <v>134</v>
      </c>
      <c r="D26" s="0"/>
      <c r="E26" s="0"/>
      <c r="F26" s="0"/>
      <c r="G26" s="0"/>
      <c r="H26" s="0"/>
      <c r="I26" s="0"/>
      <c r="J26" s="0"/>
      <c r="K26" s="0"/>
      <c r="L26" s="0"/>
      <c r="M26" s="0"/>
      <c r="N26" s="0"/>
      <c r="O26" s="0"/>
      <c r="P26" s="0"/>
      <c r="Q26" s="0"/>
      <c r="R26" s="0"/>
      <c r="S26" s="0"/>
      <c r="T26" s="0"/>
      <c r="U26" s="0"/>
      <c r="V26" s="0"/>
      <c r="W26" s="0"/>
      <c r="X26" s="0"/>
      <c r="Y26" s="0"/>
      <c r="Z26" s="0"/>
      <c r="AA26" s="0"/>
      <c r="AB26" s="0"/>
      <c r="AC26" s="0"/>
      <c r="AD26" s="0"/>
      <c r="AE26" s="0"/>
      <c r="AF26" s="0"/>
      <c r="AG26" s="0"/>
      <c r="AH26" s="11" t="n">
        <v>45944</v>
      </c>
      <c r="AI26" s="6" t="n">
        <v>-274.7</v>
      </c>
      <c r="AJ26" s="0" t="s">
        <v>168</v>
      </c>
    </row>
    <row collapsed="false" customFormat="false" customHeight="false" hidden="false" ht="12.1" outlineLevel="0" r="27">
      <c r="A27" s="11" t="n">
        <v>45285</v>
      </c>
      <c r="B27" s="6" t="n">
        <v>-3544</v>
      </c>
      <c r="C27" s="0" t="s">
        <v>137</v>
      </c>
      <c r="D27" s="0"/>
      <c r="E27" s="0"/>
      <c r="F27" s="0"/>
      <c r="G27" s="0"/>
      <c r="H27" s="0"/>
      <c r="I27" s="0"/>
      <c r="J27" s="0"/>
      <c r="K27" s="0"/>
      <c r="L27" s="0"/>
      <c r="M27" s="0"/>
      <c r="N27" s="0"/>
      <c r="O27" s="0"/>
      <c r="P27" s="0"/>
      <c r="Q27" s="0"/>
      <c r="R27" s="0"/>
      <c r="S27" s="0"/>
      <c r="T27" s="0"/>
      <c r="U27" s="0"/>
      <c r="V27" s="0"/>
      <c r="W27" s="0"/>
      <c r="X27" s="0"/>
      <c r="Y27" s="0"/>
      <c r="Z27" s="0"/>
      <c r="AA27" s="0"/>
      <c r="AB27" s="0"/>
      <c r="AC27" s="0"/>
      <c r="AD27" s="0"/>
      <c r="AE27" s="0"/>
      <c r="AF27" s="0"/>
      <c r="AG27" s="0"/>
      <c r="AH27" s="11" t="n">
        <v>46033</v>
      </c>
      <c r="AI27" s="6" t="n">
        <v>-155.86</v>
      </c>
      <c r="AJ27" s="0" t="s">
        <v>171</v>
      </c>
    </row>
    <row collapsed="false" customFormat="false" customHeight="false" hidden="false" ht="12.1" outlineLevel="0" r="28">
      <c r="A28" s="11" t="n">
        <v>45484</v>
      </c>
      <c r="B28" s="6" t="n">
        <v>-183</v>
      </c>
      <c r="C28" s="0" t="s">
        <v>149</v>
      </c>
      <c r="D28" s="0"/>
      <c r="E28" s="0"/>
      <c r="F28" s="0"/>
      <c r="G28" s="0"/>
      <c r="H28" s="0"/>
      <c r="I28" s="0"/>
      <c r="J28" s="0"/>
      <c r="K28" s="0"/>
      <c r="L28" s="0"/>
      <c r="M28" s="0"/>
      <c r="N28" s="0"/>
      <c r="O28" s="0"/>
      <c r="P28" s="0"/>
      <c r="Q28" s="0"/>
      <c r="R28" s="0"/>
      <c r="S28" s="0"/>
      <c r="T28" s="0"/>
      <c r="U28" s="0"/>
      <c r="V28" s="0"/>
      <c r="W28" s="0"/>
      <c r="X28" s="0"/>
      <c r="Y28" s="0"/>
      <c r="Z28" s="0"/>
      <c r="AA28" s="0"/>
      <c r="AB28" s="0"/>
      <c r="AC28" s="0"/>
      <c r="AD28" s="0"/>
      <c r="AE28" s="0"/>
      <c r="AF28" s="0"/>
      <c r="AG28" s="0"/>
      <c r="AH28" s="11" t="n">
        <v>46123</v>
      </c>
      <c r="AI28" s="8" t="s">
        <f>=-Портфель!J13</f>
      </c>
      <c r="AJ28" s="0" t="s">
        <v>181</v>
      </c>
    </row>
    <row collapsed="false" customFormat="false" customHeight="false" hidden="false" ht="12.1" outlineLevel="0" r="29">
      <c r="A29" s="11" t="n">
        <v>45484</v>
      </c>
      <c r="B29" s="6" t="n">
        <v>-3581</v>
      </c>
      <c r="C29" s="0" t="s">
        <v>150</v>
      </c>
      <c r="D29" s="0"/>
      <c r="E29" s="0"/>
      <c r="F29" s="0"/>
      <c r="G29" s="0"/>
      <c r="H29" s="0"/>
      <c r="I29" s="0"/>
      <c r="J29" s="0"/>
      <c r="K29" s="0"/>
      <c r="L29" s="0"/>
      <c r="M29" s="0"/>
      <c r="N29" s="0"/>
      <c r="O29" s="0"/>
      <c r="P29" s="0"/>
      <c r="Q29" s="0"/>
      <c r="R29" s="0"/>
      <c r="S29" s="0"/>
      <c r="T29" s="0"/>
      <c r="U29" s="0"/>
      <c r="V29" s="0"/>
      <c r="W29" s="0"/>
      <c r="X29" s="0"/>
      <c r="Y29" s="0"/>
      <c r="Z29" s="0"/>
      <c r="AA29" s="0"/>
      <c r="AB29" s="0"/>
      <c r="AC29" s="0"/>
      <c r="AD29" s="0"/>
      <c r="AE29" s="0"/>
      <c r="AF29" s="0"/>
      <c r="AG29" s="0"/>
      <c r="AH29" s="0"/>
      <c r="AI29" s="10" t="s">
        <f>=XIRR(AI2:AI28,AH2:AH28)</f>
      </c>
      <c r="AJ29" s="0"/>
    </row>
    <row collapsed="false" customFormat="false" customHeight="false" hidden="false" ht="12.1" outlineLevel="0" r="30">
      <c r="A30" s="11" t="n">
        <v>45557</v>
      </c>
      <c r="B30" s="6" t="n">
        <v>-1425</v>
      </c>
      <c r="C30" s="0" t="s">
        <v>153</v>
      </c>
      <c r="D30" s="0"/>
      <c r="E30" s="0"/>
      <c r="F30" s="0"/>
      <c r="G30" s="0"/>
      <c r="H30" s="0"/>
      <c r="I30" s="0"/>
      <c r="J30" s="0"/>
      <c r="K30" s="0"/>
      <c r="L30" s="0"/>
      <c r="M30" s="0"/>
      <c r="N30" s="0"/>
      <c r="O30" s="0"/>
      <c r="P30" s="0"/>
      <c r="Q30" s="0"/>
      <c r="R30" s="0"/>
      <c r="S30" s="0"/>
      <c r="T30" s="0"/>
      <c r="U30" s="0"/>
      <c r="V30" s="0"/>
      <c r="W30" s="0"/>
      <c r="X30" s="0"/>
      <c r="Y30" s="0"/>
      <c r="Z30" s="0"/>
      <c r="AA30" s="0"/>
      <c r="AB30" s="0"/>
      <c r="AC30" s="0"/>
      <c r="AD30" s="0"/>
      <c r="AE30" s="0"/>
      <c r="AF30" s="0"/>
      <c r="AG30" s="0"/>
      <c r="AH30" s="0"/>
      <c r="AI30" s="8" t="s">
        <f>=-SUM(AI2:AI28)</f>
      </c>
      <c r="AJ30" s="0" t="s">
        <v>182</v>
      </c>
    </row>
    <row collapsed="false" customFormat="false" customHeight="false" hidden="false" ht="12.1" outlineLevel="0" r="31">
      <c r="A31" s="11" t="n">
        <v>45648</v>
      </c>
      <c r="B31" s="6" t="n">
        <v>-1535</v>
      </c>
      <c r="C31" s="0" t="s">
        <v>158</v>
      </c>
    </row>
    <row collapsed="false" customFormat="false" customHeight="false" hidden="false" ht="12.1" outlineLevel="0" r="32">
      <c r="A32" s="11" t="n">
        <v>45817</v>
      </c>
      <c r="B32" s="6" t="n">
        <v>-1060</v>
      </c>
      <c r="C32" s="0" t="s">
        <v>163</v>
      </c>
    </row>
    <row collapsed="false" customFormat="false" customHeight="false" hidden="false" ht="12.1" outlineLevel="0" r="33">
      <c r="A33" s="11" t="n">
        <v>45931</v>
      </c>
      <c r="B33" s="6" t="n">
        <v>-3325</v>
      </c>
      <c r="C33" s="0" t="s">
        <v>167</v>
      </c>
    </row>
    <row collapsed="false" customFormat="false" customHeight="false" hidden="false" ht="12.1" outlineLevel="0" r="34">
      <c r="A34" s="11" t="n">
        <v>46123</v>
      </c>
      <c r="B34" s="8" t="s">
        <f>=-Портфель!J2</f>
      </c>
      <c r="C34" s="0" t="s">
        <v>181</v>
      </c>
    </row>
    <row collapsed="false" customFormat="false" customHeight="false" hidden="false" ht="12.1" outlineLevel="0" r="35">
      <c r="A35" s="0"/>
      <c r="B35" s="10" t="s">
        <f>=XIRR(B2:B34,A2:A34)</f>
      </c>
      <c r="C35" s="0"/>
    </row>
    <row collapsed="false" customFormat="false" customHeight="false" hidden="false" ht="12.1" outlineLevel="0" r="36">
      <c r="A36" s="0"/>
      <c r="B36" s="8" t="s">
        <f>=-SUM(B2:B34)</f>
      </c>
      <c r="C36" s="0" t="s">
        <v>182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P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183</v>
      </c>
      <c r="C1" s="0"/>
      <c r="D1" s="0"/>
      <c r="E1" s="4" t="s">
        <v>184</v>
      </c>
      <c r="F1" s="0"/>
      <c r="G1" s="0"/>
      <c r="H1" s="4" t="s">
        <v>185</v>
      </c>
      <c r="I1" s="0"/>
      <c r="J1" s="0"/>
      <c r="K1" s="4" t="s">
        <v>186</v>
      </c>
      <c r="L1" s="0"/>
      <c r="M1" s="0"/>
      <c r="N1" s="4" t="s">
        <v>187</v>
      </c>
      <c r="O1" s="0"/>
      <c r="P1" s="0"/>
      <c r="Q1" s="4" t="s">
        <v>188</v>
      </c>
      <c r="R1" s="0"/>
      <c r="S1" s="0"/>
      <c r="T1" s="4" t="s">
        <v>189</v>
      </c>
      <c r="U1" s="0"/>
      <c r="V1" s="0"/>
      <c r="W1" s="4" t="s">
        <v>190</v>
      </c>
      <c r="X1" s="0"/>
      <c r="Y1" s="0"/>
      <c r="Z1" s="4" t="s">
        <v>191</v>
      </c>
      <c r="AA1" s="0"/>
      <c r="AB1" s="0"/>
      <c r="AC1" s="4" t="s">
        <v>192</v>
      </c>
      <c r="AD1" s="0"/>
      <c r="AE1" s="0"/>
      <c r="AF1" s="4" t="s">
        <v>193</v>
      </c>
      <c r="AG1" s="0"/>
      <c r="AH1" s="0"/>
      <c r="AI1" s="4" t="s">
        <v>194</v>
      </c>
      <c r="AJ1" s="0"/>
      <c r="AK1" s="0"/>
      <c r="AL1" s="4" t="s">
        <v>195</v>
      </c>
      <c r="AM1" s="0"/>
      <c r="AN1" s="0"/>
      <c r="AO1" s="4" t="s">
        <v>196</v>
      </c>
      <c r="AP1" s="0"/>
    </row>
    <row collapsed="false" customFormat="false" customHeight="false" hidden="false" ht="12.1" outlineLevel="0" r="2">
      <c r="A2" s="11" t="n">
        <v>44308</v>
      </c>
      <c r="B2" s="6" t="n">
        <v>6716.66</v>
      </c>
      <c r="C2" s="0" t="s">
        <v>178</v>
      </c>
      <c r="D2" s="11" t="n">
        <v>44308</v>
      </c>
      <c r="E2" s="6" t="n">
        <v>4367.02</v>
      </c>
      <c r="F2" s="0" t="s">
        <v>178</v>
      </c>
      <c r="G2" s="11" t="n">
        <v>44308</v>
      </c>
      <c r="H2" s="6" t="n">
        <v>2564.65</v>
      </c>
      <c r="I2" s="0" t="s">
        <v>178</v>
      </c>
      <c r="J2" s="11" t="n">
        <v>44308</v>
      </c>
      <c r="K2" s="6" t="n">
        <v>2545.52</v>
      </c>
      <c r="L2" s="0" t="s">
        <v>178</v>
      </c>
      <c r="M2" s="11" t="n">
        <v>44308</v>
      </c>
      <c r="N2" s="6" t="n">
        <v>3257.25</v>
      </c>
      <c r="O2" s="0" t="s">
        <v>178</v>
      </c>
      <c r="P2" s="11" t="n">
        <v>44308</v>
      </c>
      <c r="Q2" s="6" t="n">
        <v>2567.38</v>
      </c>
      <c r="R2" s="0" t="s">
        <v>178</v>
      </c>
      <c r="S2" s="11" t="n">
        <v>44308</v>
      </c>
      <c r="T2" s="6" t="n">
        <v>2531.56</v>
      </c>
      <c r="U2" s="0" t="s">
        <v>178</v>
      </c>
      <c r="V2" s="11" t="n">
        <v>44308</v>
      </c>
      <c r="W2" s="6" t="n">
        <v>2566.46</v>
      </c>
      <c r="X2" s="0" t="s">
        <v>178</v>
      </c>
      <c r="Y2" s="11" t="n">
        <v>44322</v>
      </c>
      <c r="Z2" s="6" t="n">
        <v>1859.48</v>
      </c>
      <c r="AA2" s="0" t="s">
        <v>178</v>
      </c>
      <c r="AB2" s="11" t="n">
        <v>44328</v>
      </c>
      <c r="AC2" s="6" t="n">
        <v>4465.09</v>
      </c>
      <c r="AD2" s="0" t="s">
        <v>178</v>
      </c>
      <c r="AE2" s="11" t="n">
        <v>44355</v>
      </c>
      <c r="AF2" s="6" t="n">
        <v>1254.87</v>
      </c>
      <c r="AG2" s="0" t="s">
        <v>178</v>
      </c>
      <c r="AH2" s="11" t="n">
        <v>44355</v>
      </c>
      <c r="AI2" s="6" t="n">
        <v>3052.31</v>
      </c>
      <c r="AJ2" s="0" t="s">
        <v>178</v>
      </c>
      <c r="AK2" s="11" t="n">
        <v>44414</v>
      </c>
      <c r="AL2" s="6" t="n">
        <v>6336.39</v>
      </c>
      <c r="AM2" s="0" t="s">
        <v>178</v>
      </c>
      <c r="AN2" s="11" t="n">
        <v>44414</v>
      </c>
      <c r="AO2" s="6" t="n">
        <v>1934.34</v>
      </c>
      <c r="AP2" s="0" t="s">
        <v>178</v>
      </c>
    </row>
    <row collapsed="false" customFormat="false" customHeight="false" hidden="false" ht="12.1" outlineLevel="0" r="3">
      <c r="A3" s="11" t="n">
        <v>44309</v>
      </c>
      <c r="B3" s="6" t="n">
        <v>1653.15</v>
      </c>
      <c r="C3" s="0" t="s">
        <v>178</v>
      </c>
      <c r="D3" s="11" t="n">
        <v>44313</v>
      </c>
      <c r="E3" s="6" t="n">
        <v>-4300.52</v>
      </c>
      <c r="F3" s="0" t="s">
        <v>180</v>
      </c>
      <c r="G3" s="11" t="n">
        <v>44313</v>
      </c>
      <c r="H3" s="6" t="n">
        <v>-2529.41</v>
      </c>
      <c r="I3" s="0" t="s">
        <v>180</v>
      </c>
      <c r="J3" s="11" t="n">
        <v>44313</v>
      </c>
      <c r="K3" s="6" t="n">
        <v>-2548.87</v>
      </c>
      <c r="L3" s="0" t="s">
        <v>180</v>
      </c>
      <c r="M3" s="11" t="n">
        <v>44313</v>
      </c>
      <c r="N3" s="6" t="n">
        <v>-3244.35</v>
      </c>
      <c r="O3" s="0" t="s">
        <v>180</v>
      </c>
      <c r="P3" s="11" t="n">
        <v>44313</v>
      </c>
      <c r="Q3" s="6" t="n">
        <v>-2553.03</v>
      </c>
      <c r="R3" s="0" t="s">
        <v>180</v>
      </c>
      <c r="S3" s="11" t="n">
        <v>44313</v>
      </c>
      <c r="T3" s="6" t="n">
        <v>-2522.76</v>
      </c>
      <c r="U3" s="0" t="s">
        <v>180</v>
      </c>
      <c r="V3" s="11" t="n">
        <v>44313</v>
      </c>
      <c r="W3" s="6" t="n">
        <v>-2562.53</v>
      </c>
      <c r="X3" s="0" t="s">
        <v>180</v>
      </c>
      <c r="Y3" s="11" t="n">
        <v>44330</v>
      </c>
      <c r="Z3" s="6" t="n">
        <v>-82.5</v>
      </c>
      <c r="AA3" s="0" t="s">
        <v>81</v>
      </c>
      <c r="AB3" s="11" t="n">
        <v>44333</v>
      </c>
      <c r="AC3" s="6" t="n">
        <v>-4478.89</v>
      </c>
      <c r="AD3" s="0" t="s">
        <v>180</v>
      </c>
      <c r="AE3" s="11" t="n">
        <v>44368</v>
      </c>
      <c r="AF3" s="6" t="n">
        <v>-1319.49</v>
      </c>
      <c r="AG3" s="0" t="s">
        <v>180</v>
      </c>
      <c r="AH3" s="11" t="n">
        <v>44362</v>
      </c>
      <c r="AI3" s="6" t="n">
        <v>1497.64</v>
      </c>
      <c r="AJ3" s="0" t="s">
        <v>178</v>
      </c>
      <c r="AK3" s="11" t="n">
        <v>44460</v>
      </c>
      <c r="AL3" s="6" t="n">
        <v>6562.61</v>
      </c>
      <c r="AM3" s="0" t="s">
        <v>178</v>
      </c>
      <c r="AN3" s="11" t="n">
        <v>44421</v>
      </c>
      <c r="AO3" s="6" t="n">
        <v>1897.31</v>
      </c>
      <c r="AP3" s="0" t="s">
        <v>178</v>
      </c>
    </row>
    <row collapsed="false" customFormat="false" customHeight="false" hidden="false" ht="12.1" outlineLevel="0" r="4">
      <c r="A4" s="11" t="n">
        <v>44313</v>
      </c>
      <c r="B4" s="6" t="n">
        <v>-8317.22</v>
      </c>
      <c r="C4" s="0" t="s">
        <v>180</v>
      </c>
      <c r="D4" s="11" t="n">
        <v>44323</v>
      </c>
      <c r="E4" s="6" t="n">
        <v>4388.53</v>
      </c>
      <c r="F4" s="0" t="s">
        <v>178</v>
      </c>
      <c r="G4" s="0"/>
      <c r="H4" s="10" t="s">
        <f>=XIRR(H2:H3,G2:G3)</f>
      </c>
      <c r="I4" s="0"/>
      <c r="J4" s="11" t="n">
        <v>44326</v>
      </c>
      <c r="K4" s="6" t="n">
        <v>193.9</v>
      </c>
      <c r="L4" s="0" t="s">
        <v>178</v>
      </c>
      <c r="M4" s="11" t="n">
        <v>44323</v>
      </c>
      <c r="N4" s="6" t="n">
        <v>5457.78</v>
      </c>
      <c r="O4" s="0" t="s">
        <v>178</v>
      </c>
      <c r="P4" s="11" t="n">
        <v>44322</v>
      </c>
      <c r="Q4" s="6" t="n">
        <v>821.56</v>
      </c>
      <c r="R4" s="0" t="s">
        <v>178</v>
      </c>
      <c r="S4" s="11" t="n">
        <v>44323</v>
      </c>
      <c r="T4" s="6" t="n">
        <v>4540.94</v>
      </c>
      <c r="U4" s="0" t="s">
        <v>178</v>
      </c>
      <c r="V4" s="0"/>
      <c r="W4" s="10" t="s">
        <f>=XIRR(W2:W3,V2:V3)</f>
      </c>
      <c r="X4" s="0"/>
      <c r="Y4" s="11" t="n">
        <v>44330</v>
      </c>
      <c r="Z4" s="6" t="n">
        <v>3551.86</v>
      </c>
      <c r="AA4" s="0" t="s">
        <v>178</v>
      </c>
      <c r="AB4" s="11" t="n">
        <v>44362</v>
      </c>
      <c r="AC4" s="6" t="n">
        <v>946.86</v>
      </c>
      <c r="AD4" s="0" t="s">
        <v>178</v>
      </c>
      <c r="AE4" s="11" t="n">
        <v>44378</v>
      </c>
      <c r="AF4" s="6" t="n">
        <v>1283.39</v>
      </c>
      <c r="AG4" s="0" t="s">
        <v>178</v>
      </c>
      <c r="AH4" s="11" t="n">
        <v>44371</v>
      </c>
      <c r="AI4" s="6" t="n">
        <v>1488.03</v>
      </c>
      <c r="AJ4" s="0" t="s">
        <v>178</v>
      </c>
      <c r="AK4" s="11" t="n">
        <v>44481</v>
      </c>
      <c r="AL4" s="6" t="n">
        <v>-367</v>
      </c>
      <c r="AM4" s="0" t="s">
        <v>104</v>
      </c>
      <c r="AN4" s="11" t="n">
        <v>44426</v>
      </c>
      <c r="AO4" s="6" t="n">
        <v>9461.55</v>
      </c>
      <c r="AP4" s="0" t="s">
        <v>178</v>
      </c>
    </row>
    <row collapsed="false" customFormat="false" customHeight="false" hidden="false" ht="12.1" outlineLevel="0" r="5">
      <c r="A5" s="11" t="n">
        <v>44322</v>
      </c>
      <c r="B5" s="6" t="n">
        <v>3310.3</v>
      </c>
      <c r="C5" s="0" t="s">
        <v>178</v>
      </c>
      <c r="D5" s="11" t="n">
        <v>44333</v>
      </c>
      <c r="E5" s="6" t="n">
        <v>-4512.37</v>
      </c>
      <c r="F5" s="0" t="s">
        <v>180</v>
      </c>
      <c r="G5" s="0"/>
      <c r="H5" s="8" t="s">
        <f>=-SUM(H2:H3)</f>
      </c>
      <c r="I5" s="0" t="s">
        <v>182</v>
      </c>
      <c r="J5" s="11" t="n">
        <v>44327</v>
      </c>
      <c r="K5" s="6" t="n">
        <v>96.66</v>
      </c>
      <c r="L5" s="0" t="s">
        <v>178</v>
      </c>
      <c r="M5" s="11" t="n">
        <v>44334</v>
      </c>
      <c r="N5" s="6" t="n">
        <v>-5515.18</v>
      </c>
      <c r="O5" s="0" t="s">
        <v>180</v>
      </c>
      <c r="P5" s="11" t="n">
        <v>44327</v>
      </c>
      <c r="Q5" s="6" t="n">
        <v>-34</v>
      </c>
      <c r="R5" s="0" t="s">
        <v>79</v>
      </c>
      <c r="S5" s="11" t="n">
        <v>44328</v>
      </c>
      <c r="T5" s="6" t="n">
        <v>-4595.61</v>
      </c>
      <c r="U5" s="0" t="s">
        <v>180</v>
      </c>
      <c r="V5" s="0"/>
      <c r="W5" s="8" t="s">
        <f>=-SUM(W2:W3)</f>
      </c>
      <c r="X5" s="0" t="s">
        <v>182</v>
      </c>
      <c r="Y5" s="11" t="n">
        <v>44337</v>
      </c>
      <c r="Z5" s="6" t="n">
        <v>1688.37</v>
      </c>
      <c r="AA5" s="0" t="s">
        <v>178</v>
      </c>
      <c r="AB5" s="11" t="n">
        <v>44368</v>
      </c>
      <c r="AC5" s="6" t="n">
        <v>-951.74</v>
      </c>
      <c r="AD5" s="0" t="s">
        <v>180</v>
      </c>
      <c r="AE5" s="11" t="n">
        <v>44483</v>
      </c>
      <c r="AF5" s="6" t="n">
        <v>-1378.85</v>
      </c>
      <c r="AG5" s="0" t="s">
        <v>180</v>
      </c>
      <c r="AH5" s="11" t="n">
        <v>44383</v>
      </c>
      <c r="AI5" s="6" t="n">
        <v>-6043.01</v>
      </c>
      <c r="AJ5" s="0" t="s">
        <v>180</v>
      </c>
      <c r="AK5" s="11" t="n">
        <v>44480</v>
      </c>
      <c r="AL5" s="6" t="n">
        <v>3197.72</v>
      </c>
      <c r="AM5" s="0" t="s">
        <v>178</v>
      </c>
      <c r="AN5" s="0"/>
      <c r="AO5" s="10" t="s">
        <f>=XIRR(AO2:AO4,AN2:AN4)</f>
      </c>
      <c r="AP5" s="0"/>
    </row>
    <row collapsed="false" customFormat="false" customHeight="false" hidden="false" ht="12.1" outlineLevel="0" r="6">
      <c r="A6" s="11" t="n">
        <v>44327</v>
      </c>
      <c r="B6" s="6" t="n">
        <v>1638.53</v>
      </c>
      <c r="C6" s="0" t="s">
        <v>178</v>
      </c>
      <c r="D6" s="11" t="n">
        <v>44398</v>
      </c>
      <c r="E6" s="6" t="n">
        <v>3829.65</v>
      </c>
      <c r="F6" s="0" t="s">
        <v>178</v>
      </c>
      <c r="G6" s="0"/>
      <c r="H6" s="0"/>
      <c r="I6" s="0"/>
      <c r="J6" s="11" t="n">
        <v>44328</v>
      </c>
      <c r="K6" s="6" t="n">
        <v>96.26</v>
      </c>
      <c r="L6" s="0" t="s">
        <v>178</v>
      </c>
      <c r="M6" s="0"/>
      <c r="N6" s="10" t="s">
        <f>=XIRR(N2:N5,M2:M5)</f>
      </c>
      <c r="O6" s="0"/>
      <c r="P6" s="11" t="n">
        <v>44327</v>
      </c>
      <c r="Q6" s="6" t="n">
        <v>793.15</v>
      </c>
      <c r="R6" s="0" t="s">
        <v>178</v>
      </c>
      <c r="S6" s="0"/>
      <c r="T6" s="10" t="s">
        <f>=XIRR(T2:T5,S2:S5)</f>
      </c>
      <c r="U6" s="0"/>
      <c r="V6" s="0"/>
      <c r="W6" s="0"/>
      <c r="X6" s="0"/>
      <c r="Y6" s="11" t="n">
        <v>44347</v>
      </c>
      <c r="Z6" s="6" t="n">
        <v>1693.18</v>
      </c>
      <c r="AA6" s="0" t="s">
        <v>178</v>
      </c>
      <c r="AB6" s="11" t="n">
        <v>44473</v>
      </c>
      <c r="AC6" s="6" t="n">
        <v>4209.41</v>
      </c>
      <c r="AD6" s="0" t="s">
        <v>178</v>
      </c>
      <c r="AE6" s="0"/>
      <c r="AF6" s="10" t="s">
        <f>=XIRR(AF2:AF5,AE2:AE5)</f>
      </c>
      <c r="AG6" s="0"/>
      <c r="AH6" s="0"/>
      <c r="AI6" s="10" t="s">
        <f>=XIRR(AI2:AI5,AH2:AH5)</f>
      </c>
      <c r="AJ6" s="0"/>
      <c r="AK6" s="11" t="n">
        <v>44483</v>
      </c>
      <c r="AL6" s="6" t="n">
        <v>-16031.37</v>
      </c>
      <c r="AM6" s="0" t="s">
        <v>180</v>
      </c>
      <c r="AN6" s="0"/>
      <c r="AO6" s="8" t="s">
        <f>=-SUM(AO2:AO4)</f>
      </c>
      <c r="AP6" s="0" t="s">
        <v>182</v>
      </c>
    </row>
    <row collapsed="false" customFormat="false" customHeight="false" hidden="false" ht="12.1" outlineLevel="0" r="7">
      <c r="A7" s="11" t="n">
        <v>44347</v>
      </c>
      <c r="B7" s="6" t="n">
        <v>1640.13</v>
      </c>
      <c r="C7" s="0" t="s">
        <v>178</v>
      </c>
      <c r="D7" s="11" t="n">
        <v>44406</v>
      </c>
      <c r="E7" s="6" t="n">
        <v>3820.14</v>
      </c>
      <c r="F7" s="0" t="s">
        <v>178</v>
      </c>
      <c r="G7" s="0"/>
      <c r="H7" s="0"/>
      <c r="I7" s="0"/>
      <c r="J7" s="11" t="n">
        <v>44333</v>
      </c>
      <c r="K7" s="6" t="n">
        <v>-390.13</v>
      </c>
      <c r="L7" s="0" t="s">
        <v>180</v>
      </c>
      <c r="M7" s="0"/>
      <c r="N7" s="8" t="s">
        <f>=-SUM(N2:N5)</f>
      </c>
      <c r="O7" s="0" t="s">
        <v>182</v>
      </c>
      <c r="P7" s="11" t="n">
        <v>44355</v>
      </c>
      <c r="Q7" s="6" t="n">
        <v>791.54</v>
      </c>
      <c r="R7" s="0" t="s">
        <v>178</v>
      </c>
      <c r="S7" s="0"/>
      <c r="T7" s="8" t="s">
        <f>=-SUM(T2:T5)</f>
      </c>
      <c r="U7" s="0" t="s">
        <v>182</v>
      </c>
      <c r="V7" s="0"/>
      <c r="W7" s="0"/>
      <c r="X7" s="0"/>
      <c r="Y7" s="11" t="n">
        <v>44354</v>
      </c>
      <c r="Z7" s="6" t="n">
        <v>1734.4</v>
      </c>
      <c r="AA7" s="0" t="s">
        <v>178</v>
      </c>
      <c r="AB7" s="11" t="n">
        <v>44483</v>
      </c>
      <c r="AC7" s="6" t="n">
        <v>-4453.91</v>
      </c>
      <c r="AD7" s="0" t="s">
        <v>180</v>
      </c>
      <c r="AE7" s="0"/>
      <c r="AF7" s="8" t="s">
        <f>=-SUM(AF2:AF5)</f>
      </c>
      <c r="AG7" s="0" t="s">
        <v>182</v>
      </c>
      <c r="AH7" s="0"/>
      <c r="AI7" s="8" t="s">
        <f>=-SUM(AI2:AI5)</f>
      </c>
      <c r="AJ7" s="0" t="s">
        <v>182</v>
      </c>
      <c r="AK7" s="0"/>
      <c r="AL7" s="10" t="s">
        <f>=XIRR(AL2:AL6,AK2:AK6)</f>
      </c>
      <c r="AM7" s="0"/>
    </row>
    <row collapsed="false" customFormat="false" customHeight="false" hidden="false" ht="12.1" outlineLevel="0" r="8">
      <c r="A8" s="11" t="n">
        <v>44354</v>
      </c>
      <c r="B8" s="6" t="n">
        <v>1635.73</v>
      </c>
      <c r="C8" s="0" t="s">
        <v>178</v>
      </c>
      <c r="D8" s="11" t="n">
        <v>44460</v>
      </c>
      <c r="E8" s="6" t="n">
        <v>3754.35</v>
      </c>
      <c r="F8" s="0" t="s">
        <v>178</v>
      </c>
      <c r="G8" s="0"/>
      <c r="H8" s="0"/>
      <c r="I8" s="0"/>
      <c r="J8" s="0"/>
      <c r="K8" s="10" t="s">
        <f>=XIRR(K2:K7,J2:J7)</f>
      </c>
      <c r="L8" s="0"/>
      <c r="M8" s="0"/>
      <c r="N8" s="0"/>
      <c r="O8" s="0"/>
      <c r="P8" s="11" t="n">
        <v>44371</v>
      </c>
      <c r="Q8" s="6" t="n">
        <v>766.73</v>
      </c>
      <c r="R8" s="0" t="s">
        <v>178</v>
      </c>
      <c r="S8" s="0"/>
      <c r="T8" s="0"/>
      <c r="U8" s="0"/>
      <c r="V8" s="0"/>
      <c r="W8" s="0"/>
      <c r="X8" s="0"/>
      <c r="Y8" s="11" t="n">
        <v>44368</v>
      </c>
      <c r="Z8" s="6" t="n">
        <v>-10534.69</v>
      </c>
      <c r="AA8" s="0" t="s">
        <v>180</v>
      </c>
      <c r="AB8" s="0"/>
      <c r="AC8" s="10" t="s">
        <f>=XIRR(AC2:AC7,AB2:AB7)</f>
      </c>
      <c r="AD8" s="0"/>
      <c r="AE8" s="0"/>
      <c r="AF8" s="0"/>
      <c r="AG8" s="0"/>
      <c r="AH8" s="0"/>
      <c r="AI8" s="0"/>
      <c r="AJ8" s="0"/>
      <c r="AK8" s="0"/>
      <c r="AL8" s="8" t="s">
        <f>=-SUM(AL2:AL6)</f>
      </c>
      <c r="AM8" s="0" t="s">
        <v>182</v>
      </c>
    </row>
    <row collapsed="false" customFormat="false" customHeight="false" hidden="false" ht="12.1" outlineLevel="0" r="9">
      <c r="A9" s="11" t="n">
        <v>44371</v>
      </c>
      <c r="B9" s="6" t="n">
        <v>1636.93</v>
      </c>
      <c r="C9" s="0" t="s">
        <v>178</v>
      </c>
      <c r="D9" s="11" t="n">
        <v>44483</v>
      </c>
      <c r="E9" s="6" t="n">
        <v>-11891.25</v>
      </c>
      <c r="F9" s="0" t="s">
        <v>180</v>
      </c>
      <c r="G9" s="0"/>
      <c r="H9" s="0"/>
      <c r="I9" s="0"/>
      <c r="J9" s="0"/>
      <c r="K9" s="8" t="s">
        <f>=-SUM(K2:K7)</f>
      </c>
      <c r="L9" s="0" t="s">
        <v>182</v>
      </c>
      <c r="M9" s="0"/>
      <c r="N9" s="0"/>
      <c r="O9" s="0"/>
      <c r="P9" s="11" t="n">
        <v>44405</v>
      </c>
      <c r="Q9" s="6" t="n">
        <v>762.93</v>
      </c>
      <c r="R9" s="0" t="s">
        <v>178</v>
      </c>
      <c r="S9" s="0"/>
      <c r="T9" s="0"/>
      <c r="U9" s="0"/>
      <c r="V9" s="0"/>
      <c r="W9" s="0"/>
      <c r="X9" s="0"/>
      <c r="Y9" s="11" t="n">
        <v>44371</v>
      </c>
      <c r="Z9" s="6" t="n">
        <v>5247.43</v>
      </c>
      <c r="AA9" s="0" t="s">
        <v>178</v>
      </c>
      <c r="AB9" s="0"/>
      <c r="AC9" s="8" t="s">
        <f>=-SUM(AC2:AC7)</f>
      </c>
      <c r="AD9" s="0" t="s">
        <v>182</v>
      </c>
    </row>
    <row collapsed="false" customFormat="false" customHeight="false" hidden="false" ht="12.1" outlineLevel="0" r="10">
      <c r="A10" s="11" t="n">
        <v>44378</v>
      </c>
      <c r="B10" s="6" t="n">
        <v>-10028.66</v>
      </c>
      <c r="C10" s="0" t="s">
        <v>180</v>
      </c>
      <c r="D10" s="0"/>
      <c r="E10" s="10" t="s">
        <f>=XIRR(E2:E9,D2:D9)</f>
      </c>
      <c r="F10" s="0"/>
      <c r="G10" s="0"/>
      <c r="H10" s="0"/>
      <c r="I10" s="0"/>
      <c r="J10" s="0"/>
      <c r="K10" s="0"/>
      <c r="L10" s="0"/>
      <c r="M10" s="0"/>
      <c r="N10" s="0"/>
      <c r="O10" s="0"/>
      <c r="P10" s="11" t="n">
        <v>44406</v>
      </c>
      <c r="Q10" s="6" t="n">
        <v>773.13</v>
      </c>
      <c r="R10" s="0" t="s">
        <v>178</v>
      </c>
      <c r="S10" s="0"/>
      <c r="T10" s="0"/>
      <c r="U10" s="0"/>
      <c r="V10" s="0"/>
      <c r="W10" s="0"/>
      <c r="X10" s="0"/>
      <c r="Y10" s="11" t="n">
        <v>44376</v>
      </c>
      <c r="Z10" s="6" t="n">
        <v>1717.49</v>
      </c>
      <c r="AA10" s="0" t="s">
        <v>178</v>
      </c>
    </row>
    <row collapsed="false" customFormat="false" customHeight="false" hidden="false" ht="12.1" outlineLevel="0" r="11">
      <c r="A11" s="0"/>
      <c r="B11" s="10" t="s">
        <f>=XIRR(B2:B10,A2:A10)</f>
      </c>
      <c r="C11" s="0"/>
      <c r="D11" s="0"/>
      <c r="E11" s="8" t="s">
        <f>=-SUM(E2:E9)</f>
      </c>
      <c r="F11" s="0" t="s">
        <v>182</v>
      </c>
      <c r="G11" s="0"/>
      <c r="H11" s="0"/>
      <c r="I11" s="0"/>
      <c r="J11" s="0"/>
      <c r="K11" s="0"/>
      <c r="L11" s="0"/>
      <c r="M11" s="0"/>
      <c r="N11" s="0"/>
      <c r="O11" s="0"/>
      <c r="P11" s="11" t="n">
        <v>44420</v>
      </c>
      <c r="Q11" s="6" t="n">
        <v>1530.66</v>
      </c>
      <c r="R11" s="0" t="s">
        <v>178</v>
      </c>
      <c r="S11" s="0"/>
      <c r="T11" s="0"/>
      <c r="U11" s="0"/>
      <c r="V11" s="0"/>
      <c r="W11" s="0"/>
      <c r="X11" s="0"/>
      <c r="Y11" s="11" t="n">
        <v>44405</v>
      </c>
      <c r="Z11" s="6" t="n">
        <v>1719.59</v>
      </c>
      <c r="AA11" s="0" t="s">
        <v>178</v>
      </c>
    </row>
    <row collapsed="false" customFormat="false" customHeight="false" hidden="false" ht="12.1" outlineLevel="0" r="12">
      <c r="A12" s="0"/>
      <c r="B12" s="8" t="s">
        <f>=-SUM(B2:B10)</f>
      </c>
      <c r="C12" s="0" t="s">
        <v>182</v>
      </c>
      <c r="D12" s="0"/>
      <c r="E12" s="0"/>
      <c r="F12" s="0"/>
      <c r="G12" s="0"/>
      <c r="H12" s="0"/>
      <c r="I12" s="0"/>
      <c r="J12" s="0"/>
      <c r="K12" s="0"/>
      <c r="L12" s="0"/>
      <c r="M12" s="0"/>
      <c r="N12" s="0"/>
      <c r="O12" s="0"/>
      <c r="P12" s="11" t="n">
        <v>44421</v>
      </c>
      <c r="Q12" s="6" t="n">
        <v>762.73</v>
      </c>
      <c r="R12" s="0" t="s">
        <v>178</v>
      </c>
      <c r="S12" s="0"/>
      <c r="T12" s="0"/>
      <c r="U12" s="0"/>
      <c r="V12" s="0"/>
      <c r="W12" s="0"/>
      <c r="X12" s="0"/>
      <c r="Y12" s="11" t="n">
        <v>44462</v>
      </c>
      <c r="Z12" s="6" t="n">
        <v>8969.94</v>
      </c>
      <c r="AA12" s="0" t="s">
        <v>178</v>
      </c>
    </row>
    <row collapsed="false" customFormat="false" customHeight="false" hidden="false" ht="12.1" outlineLevel="0" r="13">
      <c r="A13" s="0"/>
      <c r="B13" s="0"/>
      <c r="C13" s="0"/>
      <c r="D13" s="0"/>
      <c r="E13" s="0"/>
      <c r="F13" s="0"/>
      <c r="G13" s="0"/>
      <c r="H13" s="0"/>
      <c r="I13" s="0"/>
      <c r="J13" s="0"/>
      <c r="K13" s="0"/>
      <c r="L13" s="0"/>
      <c r="M13" s="0"/>
      <c r="N13" s="0"/>
      <c r="O13" s="0"/>
      <c r="P13" s="11" t="n">
        <v>44426</v>
      </c>
      <c r="Q13" s="6" t="n">
        <v>770.13</v>
      </c>
      <c r="R13" s="0" t="s">
        <v>178</v>
      </c>
      <c r="S13" s="0"/>
      <c r="T13" s="0"/>
      <c r="U13" s="0"/>
      <c r="V13" s="0"/>
      <c r="W13" s="0"/>
      <c r="X13" s="0"/>
      <c r="Y13" s="11" t="n">
        <v>44474</v>
      </c>
      <c r="Z13" s="6" t="n">
        <v>3433.58</v>
      </c>
      <c r="AA13" s="0" t="s">
        <v>178</v>
      </c>
    </row>
    <row collapsed="false" customFormat="false" customHeight="false" hidden="false" ht="12.1" outlineLevel="0" r="14">
      <c r="A14" s="0"/>
      <c r="B14" s="0"/>
      <c r="C14" s="0"/>
      <c r="D14" s="0"/>
      <c r="E14" s="0"/>
      <c r="F14" s="0"/>
      <c r="G14" s="0"/>
      <c r="H14" s="0"/>
      <c r="I14" s="0"/>
      <c r="J14" s="0"/>
      <c r="K14" s="0"/>
      <c r="L14" s="0"/>
      <c r="M14" s="0"/>
      <c r="N14" s="0"/>
      <c r="O14" s="0"/>
      <c r="P14" s="11" t="n">
        <v>44428</v>
      </c>
      <c r="Q14" s="6" t="n">
        <v>774.93</v>
      </c>
      <c r="R14" s="0" t="s">
        <v>178</v>
      </c>
      <c r="S14" s="0"/>
      <c r="T14" s="0"/>
      <c r="U14" s="0"/>
      <c r="V14" s="0"/>
      <c r="W14" s="0"/>
      <c r="X14" s="0"/>
      <c r="Y14" s="11" t="n">
        <v>44483</v>
      </c>
      <c r="Z14" s="6" t="n">
        <v>-21835.66</v>
      </c>
      <c r="AA14" s="0" t="s">
        <v>180</v>
      </c>
    </row>
    <row collapsed="false" customFormat="false" customHeight="false" hidden="false" ht="12.1" outlineLevel="0" r="15">
      <c r="A15" s="0"/>
      <c r="B15" s="0"/>
      <c r="C15" s="0"/>
      <c r="D15" s="0"/>
      <c r="E15" s="0"/>
      <c r="F15" s="0"/>
      <c r="G15" s="0"/>
      <c r="H15" s="0"/>
      <c r="I15" s="0"/>
      <c r="J15" s="0"/>
      <c r="K15" s="0"/>
      <c r="L15" s="0"/>
      <c r="M15" s="0"/>
      <c r="N15" s="0"/>
      <c r="O15" s="0"/>
      <c r="P15" s="11" t="n">
        <v>44483</v>
      </c>
      <c r="Q15" s="6" t="n">
        <v>-8404.78</v>
      </c>
      <c r="R15" s="0" t="s">
        <v>180</v>
      </c>
      <c r="S15" s="0"/>
      <c r="T15" s="0"/>
      <c r="U15" s="0"/>
      <c r="V15" s="0"/>
      <c r="W15" s="0"/>
      <c r="X15" s="0"/>
      <c r="Y15" s="0"/>
      <c r="Z15" s="10" t="s">
        <f>=XIRR(Z2:Z14,Y2:Y14)</f>
      </c>
      <c r="AA15" s="0"/>
    </row>
    <row collapsed="false" customFormat="false" customHeight="false" hidden="false" ht="12.1" outlineLevel="0" r="16">
      <c r="A16" s="0"/>
      <c r="B16" s="0"/>
      <c r="C16" s="0"/>
      <c r="D16" s="0"/>
      <c r="E16" s="0"/>
      <c r="F16" s="0"/>
      <c r="G16" s="0"/>
      <c r="H16" s="0"/>
      <c r="I16" s="0"/>
      <c r="J16" s="0"/>
      <c r="K16" s="0"/>
      <c r="L16" s="0"/>
      <c r="M16" s="0"/>
      <c r="N16" s="0"/>
      <c r="O16" s="0"/>
      <c r="P16" s="0"/>
      <c r="Q16" s="10" t="s">
        <f>=XIRR(Q2:Q15,P2:P15)</f>
      </c>
      <c r="R16" s="0"/>
      <c r="S16" s="0"/>
      <c r="T16" s="0"/>
      <c r="U16" s="0"/>
      <c r="V16" s="0"/>
      <c r="W16" s="0"/>
      <c r="X16" s="0"/>
      <c r="Y16" s="0"/>
      <c r="Z16" s="8" t="s">
        <f>=-SUM(Z2:Z14)</f>
      </c>
      <c r="AA16" s="0" t="s">
        <v>182</v>
      </c>
    </row>
    <row collapsed="false" customFormat="false" customHeight="false" hidden="false" ht="12.1" outlineLevel="0" r="17">
      <c r="A17" s="0"/>
      <c r="B17" s="0"/>
      <c r="C17" s="0"/>
      <c r="D17" s="0"/>
      <c r="E17" s="0"/>
      <c r="F17" s="0"/>
      <c r="G17" s="0"/>
      <c r="H17" s="0"/>
      <c r="I17" s="0"/>
      <c r="J17" s="0"/>
      <c r="K17" s="0"/>
      <c r="L17" s="0"/>
      <c r="M17" s="0"/>
      <c r="N17" s="0"/>
      <c r="O17" s="0"/>
      <c r="P17" s="0"/>
      <c r="Q17" s="8" t="s">
        <f>=-SUM(Q2:Q15)</f>
      </c>
      <c r="R17" s="0" t="s">
        <v>182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Y1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3" t="s">
        <v>197</v>
      </c>
      <c r="C1" s="0"/>
      <c r="D1" s="0"/>
      <c r="E1" s="3" t="s">
        <v>198</v>
      </c>
      <c r="F1" s="0"/>
      <c r="G1" s="0"/>
      <c r="H1" s="3" t="s">
        <v>199</v>
      </c>
      <c r="I1" s="0"/>
      <c r="J1" s="0"/>
      <c r="K1" s="3" t="s">
        <v>200</v>
      </c>
      <c r="L1" s="0"/>
      <c r="M1" s="0"/>
      <c r="N1" s="3" t="s">
        <v>201</v>
      </c>
      <c r="O1" s="0"/>
      <c r="P1" s="0"/>
      <c r="Q1" s="3" t="s">
        <v>202</v>
      </c>
      <c r="R1" s="0"/>
      <c r="S1" s="0"/>
      <c r="T1" s="3" t="s">
        <v>203</v>
      </c>
      <c r="U1" s="0"/>
      <c r="V1" s="0"/>
      <c r="W1" s="3" t="s">
        <v>204</v>
      </c>
      <c r="X1" s="0"/>
      <c r="Y1" s="0"/>
      <c r="Z1" s="3" t="s">
        <v>205</v>
      </c>
      <c r="AA1" s="0"/>
      <c r="AB1" s="0"/>
      <c r="AC1" s="3" t="s">
        <v>206</v>
      </c>
      <c r="AD1" s="0"/>
      <c r="AE1" s="0"/>
      <c r="AF1" s="3" t="s">
        <v>207</v>
      </c>
      <c r="AG1" s="0"/>
      <c r="AH1" s="0"/>
      <c r="AI1" s="3" t="s">
        <v>208</v>
      </c>
      <c r="AJ1" s="0"/>
      <c r="AK1" s="0"/>
      <c r="AL1" s="3" t="s">
        <v>209</v>
      </c>
      <c r="AM1" s="0"/>
      <c r="AN1" s="0"/>
      <c r="AO1" s="3" t="s">
        <v>210</v>
      </c>
      <c r="AP1" s="0"/>
      <c r="AQ1" s="0"/>
      <c r="AR1" s="3" t="s">
        <v>211</v>
      </c>
      <c r="AS1" s="0"/>
      <c r="AT1" s="0"/>
      <c r="AU1" s="3" t="s">
        <v>212</v>
      </c>
      <c r="AV1" s="0"/>
      <c r="AW1" s="0"/>
      <c r="AX1" s="3" t="s">
        <v>213</v>
      </c>
      <c r="AY1" s="0"/>
    </row>
    <row collapsed="false" customFormat="false" customHeight="false" hidden="false" ht="12.1" outlineLevel="0" r="2">
      <c r="A2" s="11" t="n">
        <v>44371</v>
      </c>
      <c r="B2" s="6" t="n">
        <v>4</v>
      </c>
      <c r="C2" s="6" t="n">
        <v>19411.44</v>
      </c>
      <c r="D2" s="11" t="n">
        <v>44323</v>
      </c>
      <c r="E2" s="6" t="n">
        <v>70</v>
      </c>
      <c r="F2" s="6" t="n">
        <v>20851.66</v>
      </c>
      <c r="G2" s="11" t="n">
        <v>44347</v>
      </c>
      <c r="H2" s="6" t="n">
        <v>10000</v>
      </c>
      <c r="I2" s="6" t="n">
        <v>2892.99</v>
      </c>
      <c r="J2" s="11" t="n">
        <v>44371</v>
      </c>
      <c r="K2" s="6" t="n">
        <v>100</v>
      </c>
      <c r="L2" s="6" t="n">
        <v>24202.76</v>
      </c>
      <c r="M2" s="11" t="n">
        <v>44403</v>
      </c>
      <c r="N2" s="6" t="n">
        <v>2</v>
      </c>
      <c r="O2" s="6" t="n">
        <v>12692.79</v>
      </c>
      <c r="P2" s="11" t="n">
        <v>44371</v>
      </c>
      <c r="Q2" s="6" t="n">
        <v>30</v>
      </c>
      <c r="R2" s="6" t="n">
        <v>8315.06</v>
      </c>
      <c r="S2" s="11" t="n">
        <v>44337</v>
      </c>
      <c r="T2" s="6" t="n">
        <v>20</v>
      </c>
      <c r="U2" s="6" t="n">
        <v>5442.97</v>
      </c>
      <c r="V2" s="11" t="n">
        <v>44371</v>
      </c>
      <c r="W2" s="6" t="n">
        <v>2</v>
      </c>
      <c r="X2" s="6" t="n">
        <v>10619.84</v>
      </c>
      <c r="Y2" s="11" t="n">
        <v>44414</v>
      </c>
      <c r="Z2" s="6" t="n">
        <v>1</v>
      </c>
      <c r="AA2" s="6" t="n">
        <v>6004.16</v>
      </c>
      <c r="AB2" s="11" t="n">
        <v>44337</v>
      </c>
      <c r="AC2" s="6" t="n">
        <v>2</v>
      </c>
      <c r="AD2" s="6" t="n">
        <v>3588.48</v>
      </c>
      <c r="AE2" s="11" t="n">
        <v>44414</v>
      </c>
      <c r="AF2" s="6" t="n">
        <v>200000</v>
      </c>
      <c r="AG2" s="6" t="n">
        <v>2338.81</v>
      </c>
      <c r="AH2" s="11" t="n">
        <v>44392</v>
      </c>
      <c r="AI2" s="6" t="n">
        <v>2</v>
      </c>
      <c r="AJ2" s="6" t="n">
        <v>945.26</v>
      </c>
      <c r="AK2" s="11" t="n">
        <v>44355</v>
      </c>
      <c r="AL2" s="6" t="n">
        <v>1000</v>
      </c>
      <c r="AM2" s="6" t="n">
        <v>2916.03</v>
      </c>
      <c r="AN2" s="11" t="n">
        <v>44421</v>
      </c>
      <c r="AO2" s="6" t="n">
        <v>160</v>
      </c>
      <c r="AP2" s="6" t="n">
        <v>10961.99</v>
      </c>
      <c r="AQ2" s="11" t="n">
        <v>44938</v>
      </c>
      <c r="AR2" s="6" t="n">
        <v>95808</v>
      </c>
      <c r="AS2" s="6" t="n">
        <v>8369.78688</v>
      </c>
      <c r="AT2" s="11" t="n">
        <v>44414</v>
      </c>
      <c r="AU2" s="6" t="n">
        <v>8000</v>
      </c>
      <c r="AV2" s="6" t="n">
        <v>5354.11</v>
      </c>
      <c r="AW2" s="11" t="n">
        <v>44460</v>
      </c>
      <c r="AX2" s="6" t="n">
        <v>18</v>
      </c>
      <c r="AY2" s="6" t="n">
        <v>4509.47</v>
      </c>
    </row>
    <row collapsed="false" customFormat="false" customHeight="false" hidden="false" ht="12.1" outlineLevel="0" r="3">
      <c r="A3" s="11" t="n">
        <v>44405</v>
      </c>
      <c r="B3" s="6" t="n">
        <v>1</v>
      </c>
      <c r="C3" s="6" t="n">
        <v>4660.22</v>
      </c>
      <c r="D3" s="11" t="n">
        <v>44327</v>
      </c>
      <c r="E3" s="6" t="n">
        <v>30</v>
      </c>
      <c r="F3" s="6" t="n">
        <v>8472.16</v>
      </c>
      <c r="G3" s="11" t="n">
        <v>44362</v>
      </c>
      <c r="H3" s="6" t="n">
        <v>10000</v>
      </c>
      <c r="I3" s="6" t="n">
        <v>2633.82</v>
      </c>
      <c r="J3" s="11" t="n">
        <v>44428</v>
      </c>
      <c r="K3" s="6" t="n">
        <v>100</v>
      </c>
      <c r="L3" s="6" t="n">
        <v>23546.31</v>
      </c>
      <c r="M3" s="11" t="n">
        <v>44407</v>
      </c>
      <c r="N3" s="6" t="n">
        <v>1</v>
      </c>
      <c r="O3" s="6" t="n">
        <v>6302.87</v>
      </c>
      <c r="P3" s="11" t="n">
        <v>44372</v>
      </c>
      <c r="Q3" s="6" t="n">
        <v>20</v>
      </c>
      <c r="R3" s="6" t="n">
        <v>5545.44</v>
      </c>
      <c r="S3" s="11" t="n">
        <v>44355</v>
      </c>
      <c r="T3" s="6" t="n">
        <v>30</v>
      </c>
      <c r="U3" s="6" t="n">
        <v>7878.46</v>
      </c>
      <c r="V3" s="11" t="n">
        <v>44392</v>
      </c>
      <c r="W3" s="6" t="n">
        <v>2</v>
      </c>
      <c r="X3" s="6" t="n">
        <v>10794.48</v>
      </c>
      <c r="Y3" s="0"/>
      <c r="Z3" s="5" t="s">
        <f>=SUM(AA2:AA2)/SUM(Z2:Z2)</f>
      </c>
      <c r="AA3" s="0" t="s">
        <v>11</v>
      </c>
      <c r="AB3" s="11" t="n">
        <v>44347</v>
      </c>
      <c r="AC3" s="6" t="n">
        <v>1</v>
      </c>
      <c r="AD3" s="6" t="n">
        <v>1692.58</v>
      </c>
      <c r="AE3" s="11" t="n">
        <v>44418</v>
      </c>
      <c r="AF3" s="6" t="n">
        <v>100000</v>
      </c>
      <c r="AG3" s="6" t="n">
        <v>1168.81</v>
      </c>
      <c r="AH3" s="11" t="n">
        <v>44405</v>
      </c>
      <c r="AI3" s="6" t="n">
        <v>2</v>
      </c>
      <c r="AJ3" s="6" t="n">
        <v>915.04</v>
      </c>
      <c r="AK3" s="11" t="n">
        <v>44362</v>
      </c>
      <c r="AL3" s="6" t="n">
        <v>1000</v>
      </c>
      <c r="AM3" s="6" t="n">
        <v>2959.05</v>
      </c>
      <c r="AN3" s="11" t="n">
        <v>44426</v>
      </c>
      <c r="AO3" s="6" t="n">
        <v>70</v>
      </c>
      <c r="AP3" s="6" t="n">
        <v>4672.24</v>
      </c>
      <c r="AQ3" s="0"/>
      <c r="AR3" s="5" t="s">
        <f>=SUM(AS2:AS2)/SUM(AR2:AR2)</f>
      </c>
      <c r="AS3" s="0" t="s">
        <v>11</v>
      </c>
      <c r="AT3" s="11" t="n">
        <v>44462</v>
      </c>
      <c r="AU3" s="6" t="n">
        <v>6000</v>
      </c>
      <c r="AV3" s="6" t="n">
        <v>4148.79</v>
      </c>
      <c r="AW3" s="11" t="n">
        <v>44467</v>
      </c>
      <c r="AX3" s="6" t="n">
        <v>4</v>
      </c>
      <c r="AY3" s="6" t="n">
        <v>1026.21</v>
      </c>
    </row>
    <row collapsed="false" customFormat="false" customHeight="false" hidden="false" ht="12.1" outlineLevel="0" r="4">
      <c r="A4" s="11" t="n">
        <v>44406</v>
      </c>
      <c r="B4" s="6" t="n">
        <v>1</v>
      </c>
      <c r="C4" s="6" t="n">
        <v>4678.24</v>
      </c>
      <c r="D4" s="11" t="n">
        <v>44337</v>
      </c>
      <c r="E4" s="6" t="n">
        <v>10</v>
      </c>
      <c r="F4" s="6" t="n">
        <v>2784.03</v>
      </c>
      <c r="G4" s="11" t="n">
        <v>44403</v>
      </c>
      <c r="H4" s="6" t="n">
        <v>10000</v>
      </c>
      <c r="I4" s="6" t="n">
        <v>2364.64</v>
      </c>
      <c r="J4" s="11" t="n">
        <v>44455</v>
      </c>
      <c r="K4" s="6" t="n">
        <v>100</v>
      </c>
      <c r="L4" s="6" t="n">
        <v>23526.19</v>
      </c>
      <c r="M4" s="11" t="n">
        <v>44410</v>
      </c>
      <c r="N4" s="6" t="n">
        <v>1</v>
      </c>
      <c r="O4" s="6" t="n">
        <v>6315.38</v>
      </c>
      <c r="P4" s="11" t="n">
        <v>44382</v>
      </c>
      <c r="Q4" s="6" t="n">
        <v>30</v>
      </c>
      <c r="R4" s="6" t="n">
        <v>8675.28</v>
      </c>
      <c r="S4" s="11" t="n">
        <v>44371</v>
      </c>
      <c r="T4" s="6" t="n">
        <v>20</v>
      </c>
      <c r="U4" s="6" t="n">
        <v>4747.09</v>
      </c>
      <c r="V4" s="11" t="n">
        <v>44403</v>
      </c>
      <c r="W4" s="6" t="n">
        <v>2</v>
      </c>
      <c r="X4" s="6" t="n">
        <v>10250.58</v>
      </c>
      <c r="Y4" s="0"/>
      <c r="Z4" s="6" t="n">
        <v>19806</v>
      </c>
      <c r="AA4" s="0" t="s">
        <v>214</v>
      </c>
      <c r="AB4" s="11" t="n">
        <v>44351</v>
      </c>
      <c r="AC4" s="6" t="n">
        <v>1</v>
      </c>
      <c r="AD4" s="6" t="n">
        <v>1637.93</v>
      </c>
      <c r="AE4" s="11" t="n">
        <v>44421</v>
      </c>
      <c r="AF4" s="6" t="n">
        <v>100000</v>
      </c>
      <c r="AG4" s="6" t="n">
        <v>1161.6</v>
      </c>
      <c r="AH4" s="11" t="n">
        <v>44406</v>
      </c>
      <c r="AI4" s="6" t="n">
        <v>2</v>
      </c>
      <c r="AJ4" s="6" t="n">
        <v>928.24</v>
      </c>
      <c r="AK4" s="11" t="n">
        <v>44371</v>
      </c>
      <c r="AL4" s="6" t="n">
        <v>3000</v>
      </c>
      <c r="AM4" s="6" t="n">
        <v>8417.82</v>
      </c>
      <c r="AN4" s="11" t="n">
        <v>44463</v>
      </c>
      <c r="AO4" s="6" t="n">
        <v>30</v>
      </c>
      <c r="AP4" s="6" t="n">
        <v>2203.41</v>
      </c>
      <c r="AQ4" s="0"/>
      <c r="AR4" s="6" t="n">
        <v>0.06892</v>
      </c>
      <c r="AS4" s="0" t="s">
        <v>214</v>
      </c>
      <c r="AT4" s="0"/>
      <c r="AU4" s="5" t="s">
        <f>=SUM(AV2:AV3)/SUM(AU2:AU3)</f>
      </c>
      <c r="AV4" s="0" t="s">
        <v>11</v>
      </c>
      <c r="AW4" s="0"/>
      <c r="AX4" s="5" t="s">
        <f>=SUM(AY2:AY3)/SUM(AX2:AX3)</f>
      </c>
      <c r="AY4" s="0" t="s">
        <v>11</v>
      </c>
    </row>
    <row collapsed="false" customFormat="false" customHeight="false" hidden="false" ht="12.1" outlineLevel="0" r="5">
      <c r="A5" s="11" t="n">
        <v>44412</v>
      </c>
      <c r="B5" s="6" t="n">
        <v>1</v>
      </c>
      <c r="C5" s="6" t="n">
        <v>4662.23</v>
      </c>
      <c r="D5" s="11" t="n">
        <v>44355</v>
      </c>
      <c r="E5" s="6" t="n">
        <v>10</v>
      </c>
      <c r="F5" s="6" t="n">
        <v>2943.24</v>
      </c>
      <c r="G5" s="11" t="n">
        <v>44405</v>
      </c>
      <c r="H5" s="6" t="n">
        <v>10000</v>
      </c>
      <c r="I5" s="6" t="n">
        <v>2433.69</v>
      </c>
      <c r="J5" s="0"/>
      <c r="K5" s="5" t="s">
        <f>=SUM(L2:L4)/SUM(K2:K4)</f>
      </c>
      <c r="L5" s="0" t="s">
        <v>11</v>
      </c>
      <c r="M5" s="11" t="n">
        <v>44445</v>
      </c>
      <c r="N5" s="6" t="n">
        <v>2</v>
      </c>
      <c r="O5" s="6" t="n">
        <v>12646.76</v>
      </c>
      <c r="P5" s="11" t="n">
        <v>44383</v>
      </c>
      <c r="Q5" s="6" t="n">
        <v>20</v>
      </c>
      <c r="R5" s="6" t="n">
        <v>5846.04</v>
      </c>
      <c r="S5" s="11" t="n">
        <v>44384</v>
      </c>
      <c r="T5" s="6" t="n">
        <v>10</v>
      </c>
      <c r="U5" s="6" t="n">
        <v>2235.55</v>
      </c>
      <c r="V5" s="11" t="n">
        <v>44405</v>
      </c>
      <c r="W5" s="6" t="n">
        <v>1</v>
      </c>
      <c r="X5" s="6" t="n">
        <v>5268.15</v>
      </c>
      <c r="Y5" s="0"/>
      <c r="Z5" s="6" t="n">
        <v>1</v>
      </c>
      <c r="AA5" s="0" t="s">
        <v>215</v>
      </c>
      <c r="AB5" s="11" t="n">
        <v>44354</v>
      </c>
      <c r="AC5" s="6" t="n">
        <v>1</v>
      </c>
      <c r="AD5" s="6" t="n">
        <v>1648.95</v>
      </c>
      <c r="AE5" s="11" t="n">
        <v>44432</v>
      </c>
      <c r="AF5" s="6" t="n">
        <v>500000</v>
      </c>
      <c r="AG5" s="6" t="n">
        <v>5761.98</v>
      </c>
      <c r="AH5" s="11" t="n">
        <v>44407</v>
      </c>
      <c r="AI5" s="6" t="n">
        <v>1</v>
      </c>
      <c r="AJ5" s="6" t="n">
        <v>456.81</v>
      </c>
      <c r="AK5" s="11" t="n">
        <v>44403</v>
      </c>
      <c r="AL5" s="6" t="n">
        <v>1000</v>
      </c>
      <c r="AM5" s="6" t="n">
        <v>2738.9</v>
      </c>
      <c r="AN5" s="11" t="n">
        <v>44467</v>
      </c>
      <c r="AO5" s="6" t="n">
        <v>80</v>
      </c>
      <c r="AP5" s="6" t="n">
        <v>5660.31</v>
      </c>
      <c r="AQ5" s="0"/>
      <c r="AR5" s="6" t="n">
        <v>95808</v>
      </c>
      <c r="AS5" s="0" t="s">
        <v>215</v>
      </c>
      <c r="AT5" s="0"/>
      <c r="AU5" s="6" t="n">
        <v>0.307</v>
      </c>
      <c r="AV5" s="0" t="s">
        <v>214</v>
      </c>
      <c r="AW5" s="0"/>
      <c r="AX5" s="6" t="n">
        <v>90.55</v>
      </c>
      <c r="AY5" s="0" t="s">
        <v>214</v>
      </c>
    </row>
    <row collapsed="false" customFormat="false" customHeight="false" hidden="false" ht="12.1" outlineLevel="0" r="6">
      <c r="A6" s="11" t="n">
        <v>44418</v>
      </c>
      <c r="B6" s="6" t="n">
        <v>1</v>
      </c>
      <c r="C6" s="6" t="n">
        <v>4721.27</v>
      </c>
      <c r="D6" s="11" t="n">
        <v>44368</v>
      </c>
      <c r="E6" s="6" t="n">
        <v>50</v>
      </c>
      <c r="F6" s="6" t="n">
        <v>14226.26</v>
      </c>
      <c r="G6" s="11" t="n">
        <v>44406</v>
      </c>
      <c r="H6" s="6" t="n">
        <v>10000</v>
      </c>
      <c r="I6" s="6" t="n">
        <v>2442.69</v>
      </c>
      <c r="J6" s="0"/>
      <c r="K6" s="6" t="n">
        <v>134.44</v>
      </c>
      <c r="L6" s="0" t="s">
        <v>214</v>
      </c>
      <c r="M6" s="0"/>
      <c r="N6" s="5" t="s">
        <f>=SUM(O2:O5)/SUM(N2:N5)</f>
      </c>
      <c r="O6" s="0" t="s">
        <v>11</v>
      </c>
      <c r="P6" s="11" t="n">
        <v>44392</v>
      </c>
      <c r="Q6" s="6" t="n">
        <v>20</v>
      </c>
      <c r="R6" s="6" t="n">
        <v>5682.93</v>
      </c>
      <c r="S6" s="11" t="n">
        <v>44417</v>
      </c>
      <c r="T6" s="6" t="n">
        <v>10</v>
      </c>
      <c r="U6" s="6" t="n">
        <v>2537.56</v>
      </c>
      <c r="V6" s="0"/>
      <c r="W6" s="5" t="s">
        <f>=SUM(X2:X5)/SUM(W2:W5)</f>
      </c>
      <c r="X6" s="0" t="s">
        <v>11</v>
      </c>
      <c r="Y6" s="0"/>
      <c r="Z6" s="5" t="s">
        <f>=Z5*(ABS(Z4)-ABS(Z3))</f>
      </c>
      <c r="AA6" s="0" t="s">
        <v>216</v>
      </c>
      <c r="AB6" s="11" t="n">
        <v>44355</v>
      </c>
      <c r="AC6" s="6" t="n">
        <v>1</v>
      </c>
      <c r="AD6" s="6" t="n">
        <v>1652.35</v>
      </c>
      <c r="AE6" s="11" t="n">
        <v>44433</v>
      </c>
      <c r="AF6" s="6" t="n">
        <v>100000</v>
      </c>
      <c r="AG6" s="6" t="n">
        <v>1154.8</v>
      </c>
      <c r="AH6" s="11" t="n">
        <v>44434</v>
      </c>
      <c r="AI6" s="6" t="n">
        <v>3</v>
      </c>
      <c r="AJ6" s="6" t="n">
        <v>1389.35</v>
      </c>
      <c r="AK6" s="11" t="n">
        <v>44405</v>
      </c>
      <c r="AL6" s="6" t="n">
        <v>2000</v>
      </c>
      <c r="AM6" s="6" t="n">
        <v>5544.84</v>
      </c>
      <c r="AN6" s="11" t="n">
        <v>44474</v>
      </c>
      <c r="AO6" s="6" t="n">
        <v>60</v>
      </c>
      <c r="AP6" s="6" t="n">
        <v>3992.16</v>
      </c>
      <c r="AQ6" s="0"/>
      <c r="AR6" s="5" t="s">
        <f>=AR5*(ABS(AR4)-ABS(AR3))</f>
      </c>
      <c r="AS6" s="0" t="s">
        <v>216</v>
      </c>
      <c r="AT6" s="0"/>
      <c r="AU6" s="6" t="n">
        <v>14000</v>
      </c>
      <c r="AV6" s="0" t="s">
        <v>215</v>
      </c>
      <c r="AW6" s="0"/>
      <c r="AX6" s="6" t="n">
        <v>22</v>
      </c>
      <c r="AY6" s="0" t="s">
        <v>215</v>
      </c>
    </row>
    <row collapsed="false" customFormat="false" customHeight="false" hidden="false" ht="12.1" outlineLevel="0" r="7">
      <c r="A7" s="11" t="n">
        <v>44421</v>
      </c>
      <c r="B7" s="6" t="n">
        <v>1</v>
      </c>
      <c r="C7" s="6" t="n">
        <v>4714.27</v>
      </c>
      <c r="D7" s="11" t="n">
        <v>44371</v>
      </c>
      <c r="E7" s="6" t="n">
        <v>10</v>
      </c>
      <c r="F7" s="6" t="n">
        <v>2862.78</v>
      </c>
      <c r="G7" s="11" t="n">
        <v>44418</v>
      </c>
      <c r="H7" s="6" t="n">
        <v>10000</v>
      </c>
      <c r="I7" s="6" t="n">
        <v>2437.69</v>
      </c>
      <c r="J7" s="0"/>
      <c r="K7" s="6" t="n">
        <v>300</v>
      </c>
      <c r="L7" s="0" t="s">
        <v>215</v>
      </c>
      <c r="M7" s="0"/>
      <c r="N7" s="6" t="n">
        <v>5395</v>
      </c>
      <c r="O7" s="0" t="s">
        <v>214</v>
      </c>
      <c r="P7" s="11" t="n">
        <v>44403</v>
      </c>
      <c r="Q7" s="6" t="n">
        <v>10</v>
      </c>
      <c r="R7" s="6" t="n">
        <v>2777.23</v>
      </c>
      <c r="S7" s="11" t="n">
        <v>44421</v>
      </c>
      <c r="T7" s="6" t="n">
        <v>10</v>
      </c>
      <c r="U7" s="6" t="n">
        <v>2502.53</v>
      </c>
      <c r="V7" s="0"/>
      <c r="W7" s="6" t="n">
        <v>2873.5</v>
      </c>
      <c r="X7" s="0" t="s">
        <v>214</v>
      </c>
      <c r="Y7" s="0"/>
      <c r="Z7" s="0"/>
      <c r="AA7" s="0"/>
      <c r="AB7" s="11" t="n">
        <v>44371</v>
      </c>
      <c r="AC7" s="6" t="n">
        <v>3</v>
      </c>
      <c r="AD7" s="6" t="n">
        <v>4642.01</v>
      </c>
      <c r="AE7" s="11" t="n">
        <v>44460</v>
      </c>
      <c r="AF7" s="6" t="n">
        <v>500000</v>
      </c>
      <c r="AG7" s="6" t="n">
        <v>5497.51</v>
      </c>
      <c r="AH7" s="11" t="n">
        <v>44441</v>
      </c>
      <c r="AI7" s="6" t="n">
        <v>4</v>
      </c>
      <c r="AJ7" s="6" t="n">
        <v>1839.67</v>
      </c>
      <c r="AK7" s="0"/>
      <c r="AL7" s="5" t="s">
        <f>=SUM(AM2:AM6)/SUM(AL2:AL6)</f>
      </c>
      <c r="AM7" s="0" t="s">
        <v>11</v>
      </c>
      <c r="AN7" s="0"/>
      <c r="AO7" s="5" t="s">
        <f>=SUM(AP2:AP6)/SUM(AO2:AO6)</f>
      </c>
      <c r="AP7" s="0" t="s">
        <v>11</v>
      </c>
      <c r="AQ7" s="0"/>
      <c r="AR7" s="0"/>
      <c r="AS7" s="0"/>
      <c r="AT7" s="0"/>
      <c r="AU7" s="5" t="s">
        <f>=AU6*(ABS(AU5)-ABS(AU4))</f>
      </c>
      <c r="AV7" s="0" t="s">
        <v>216</v>
      </c>
      <c r="AW7" s="0"/>
      <c r="AX7" s="5" t="s">
        <f>=AX6*(ABS(AX5)-ABS(AX4))</f>
      </c>
      <c r="AY7" s="0" t="s">
        <v>216</v>
      </c>
    </row>
    <row collapsed="false" customFormat="false" customHeight="false" hidden="false" ht="12.1" outlineLevel="0" r="8">
      <c r="A8" s="11" t="n">
        <v>44432</v>
      </c>
      <c r="B8" s="6" t="n">
        <v>1</v>
      </c>
      <c r="C8" s="6" t="n">
        <v>4603.19</v>
      </c>
      <c r="D8" s="11" t="n">
        <v>44378</v>
      </c>
      <c r="E8" s="6" t="n">
        <v>30</v>
      </c>
      <c r="F8" s="6" t="n">
        <v>8430.43</v>
      </c>
      <c r="G8" s="11" t="n">
        <v>44421</v>
      </c>
      <c r="H8" s="6" t="n">
        <v>10000</v>
      </c>
      <c r="I8" s="6" t="n">
        <v>2446.7</v>
      </c>
      <c r="J8" s="0"/>
      <c r="K8" s="5" t="s">
        <f>=K7*(ABS(K6)-ABS(K5))</f>
      </c>
      <c r="L8" s="0" t="s">
        <v>216</v>
      </c>
      <c r="M8" s="0"/>
      <c r="N8" s="6" t="n">
        <v>6</v>
      </c>
      <c r="O8" s="0" t="s">
        <v>215</v>
      </c>
      <c r="P8" s="11" t="n">
        <v>44405</v>
      </c>
      <c r="Q8" s="6" t="n">
        <v>70</v>
      </c>
      <c r="R8" s="6" t="n">
        <v>19615.98</v>
      </c>
      <c r="S8" s="11" t="n">
        <v>44432</v>
      </c>
      <c r="T8" s="6" t="n">
        <v>70</v>
      </c>
      <c r="U8" s="6" t="n">
        <v>16799.04</v>
      </c>
      <c r="V8" s="0"/>
      <c r="W8" s="6" t="n">
        <v>7</v>
      </c>
      <c r="X8" s="0" t="s">
        <v>215</v>
      </c>
      <c r="Y8" s="0"/>
      <c r="Z8" s="0"/>
      <c r="AA8" s="0"/>
      <c r="AB8" s="11" t="n">
        <v>44428</v>
      </c>
      <c r="AC8" s="6" t="n">
        <v>1</v>
      </c>
      <c r="AD8" s="6" t="n">
        <v>1666.16</v>
      </c>
      <c r="AE8" s="11" t="n">
        <v>44466</v>
      </c>
      <c r="AF8" s="6" t="n">
        <v>400000</v>
      </c>
      <c r="AG8" s="6" t="n">
        <v>4359.81</v>
      </c>
      <c r="AH8" s="11" t="n">
        <v>44448</v>
      </c>
      <c r="AI8" s="6" t="n">
        <v>3</v>
      </c>
      <c r="AJ8" s="6" t="n">
        <v>1353.93</v>
      </c>
      <c r="AK8" s="0"/>
      <c r="AL8" s="6" t="n">
        <v>1.444</v>
      </c>
      <c r="AM8" s="0" t="s">
        <v>214</v>
      </c>
      <c r="AN8" s="0"/>
      <c r="AO8" s="6" t="n">
        <v>26.855</v>
      </c>
      <c r="AP8" s="0" t="s">
        <v>214</v>
      </c>
    </row>
    <row collapsed="false" customFormat="false" customHeight="false" hidden="false" ht="12.1" outlineLevel="0" r="9">
      <c r="A9" s="11" t="n">
        <v>44462</v>
      </c>
      <c r="B9" s="6" t="n">
        <v>3</v>
      </c>
      <c r="C9" s="6" t="n">
        <v>14919.39</v>
      </c>
      <c r="D9" s="11" t="n">
        <v>44382</v>
      </c>
      <c r="E9" s="6" t="n">
        <v>10</v>
      </c>
      <c r="F9" s="6" t="n">
        <v>2813.95</v>
      </c>
      <c r="G9" s="0"/>
      <c r="H9" s="5" t="s">
        <f>=SUM(I2:I8)/SUM(H2:H8)</f>
      </c>
      <c r="I9" s="0" t="s">
        <v>11</v>
      </c>
      <c r="J9" s="0"/>
      <c r="K9" s="0"/>
      <c r="L9" s="0"/>
      <c r="M9" s="0"/>
      <c r="N9" s="5" t="s">
        <f>=N8*(ABS(N7)-ABS(N6))</f>
      </c>
      <c r="O9" s="0" t="s">
        <v>216</v>
      </c>
      <c r="P9" s="11" t="n">
        <v>44439</v>
      </c>
      <c r="Q9" s="6" t="n">
        <v>50</v>
      </c>
      <c r="R9" s="6" t="n">
        <v>15291.59</v>
      </c>
      <c r="S9" s="11" t="n">
        <v>44445</v>
      </c>
      <c r="T9" s="6" t="n">
        <v>30</v>
      </c>
      <c r="U9" s="6" t="n">
        <v>7101.52</v>
      </c>
      <c r="V9" s="0"/>
      <c r="W9" s="5" t="s">
        <f>=W8*(ABS(W7)-ABS(W6))</f>
      </c>
      <c r="X9" s="0" t="s">
        <v>216</v>
      </c>
      <c r="Y9" s="0"/>
      <c r="Z9" s="0"/>
      <c r="AA9" s="0"/>
      <c r="AB9" s="11" t="n">
        <v>44440</v>
      </c>
      <c r="AC9" s="6" t="n">
        <v>1</v>
      </c>
      <c r="AD9" s="6" t="n">
        <v>1642.53</v>
      </c>
      <c r="AE9" s="0"/>
      <c r="AF9" s="5" t="s">
        <f>=SUM(AG2:AG8)/SUM(AF2:AF8)</f>
      </c>
      <c r="AG9" s="0" t="s">
        <v>11</v>
      </c>
      <c r="AH9" s="11" t="n">
        <v>44480</v>
      </c>
      <c r="AI9" s="6" t="n">
        <v>5</v>
      </c>
      <c r="AJ9" s="6" t="n">
        <v>2585.29</v>
      </c>
      <c r="AK9" s="0"/>
      <c r="AL9" s="6" t="n">
        <v>8000</v>
      </c>
      <c r="AM9" s="0" t="s">
        <v>215</v>
      </c>
      <c r="AN9" s="0"/>
      <c r="AO9" s="6" t="n">
        <v>400</v>
      </c>
      <c r="AP9" s="0" t="s">
        <v>215</v>
      </c>
    </row>
    <row collapsed="false" customFormat="false" customHeight="false" hidden="false" ht="12.1" outlineLevel="0" r="10">
      <c r="A10" s="11" t="n">
        <v>44467</v>
      </c>
      <c r="B10" s="6" t="n">
        <v>1</v>
      </c>
      <c r="C10" s="6" t="n">
        <v>5113.54</v>
      </c>
      <c r="D10" s="11" t="n">
        <v>44403</v>
      </c>
      <c r="E10" s="6" t="n">
        <v>10</v>
      </c>
      <c r="F10" s="6" t="n">
        <v>2771.02</v>
      </c>
      <c r="G10" s="0"/>
      <c r="H10" s="6" t="n">
        <v>0.5953</v>
      </c>
      <c r="I10" s="0" t="s">
        <v>214</v>
      </c>
      <c r="J10" s="0"/>
      <c r="K10" s="0"/>
      <c r="L10" s="0"/>
      <c r="M10" s="0"/>
      <c r="N10" s="0"/>
      <c r="O10" s="0"/>
      <c r="P10" s="0"/>
      <c r="Q10" s="5" t="s">
        <f>=SUM(R2:R9)/SUM(Q2:Q9)</f>
      </c>
      <c r="R10" s="0" t="s">
        <v>11</v>
      </c>
      <c r="S10" s="11" t="n">
        <v>44474</v>
      </c>
      <c r="T10" s="6" t="n">
        <v>20</v>
      </c>
      <c r="U10" s="6" t="n">
        <v>4112.05</v>
      </c>
      <c r="V10" s="0"/>
      <c r="W10" s="0"/>
      <c r="X10" s="0"/>
      <c r="Y10" s="0"/>
      <c r="Z10" s="0"/>
      <c r="AA10" s="0"/>
      <c r="AB10" s="11" t="n">
        <v>44460</v>
      </c>
      <c r="AC10" s="6" t="n">
        <v>5</v>
      </c>
      <c r="AD10" s="6" t="n">
        <v>7586.71</v>
      </c>
      <c r="AE10" s="0"/>
      <c r="AF10" s="6" t="n">
        <v>0.006604</v>
      </c>
      <c r="AG10" s="0" t="s">
        <v>214</v>
      </c>
      <c r="AH10" s="0"/>
      <c r="AI10" s="5" t="s">
        <f>=SUM(AJ2:AJ9)/SUM(AI2:AI9)</f>
      </c>
      <c r="AJ10" s="0" t="s">
        <v>11</v>
      </c>
      <c r="AK10" s="0"/>
      <c r="AL10" s="5" t="s">
        <f>=AL9*(ABS(AL8)-ABS(AL7))</f>
      </c>
      <c r="AM10" s="0" t="s">
        <v>216</v>
      </c>
      <c r="AN10" s="0"/>
      <c r="AO10" s="5" t="s">
        <f>=AO9*(ABS(AO8)-ABS(AO7))</f>
      </c>
      <c r="AP10" s="0" t="s">
        <v>216</v>
      </c>
    </row>
    <row collapsed="false" customFormat="false" customHeight="false" hidden="false" ht="12.1" outlineLevel="0" r="11">
      <c r="A11" s="0"/>
      <c r="B11" s="5" t="s">
        <f>=SUM(C2:C10)/SUM(B2:B10)</f>
      </c>
      <c r="C11" s="0" t="s">
        <v>11</v>
      </c>
      <c r="D11" s="11" t="n">
        <v>44406</v>
      </c>
      <c r="E11" s="6" t="n">
        <v>10</v>
      </c>
      <c r="F11" s="6" t="n">
        <v>2845.47</v>
      </c>
      <c r="G11" s="0"/>
      <c r="H11" s="6" t="n">
        <v>70000</v>
      </c>
      <c r="I11" s="0" t="s">
        <v>215</v>
      </c>
      <c r="J11" s="0"/>
      <c r="K11" s="0"/>
      <c r="L11" s="0"/>
      <c r="M11" s="0"/>
      <c r="N11" s="0"/>
      <c r="O11" s="0"/>
      <c r="P11" s="0"/>
      <c r="Q11" s="6" t="n">
        <v>128.2</v>
      </c>
      <c r="R11" s="0" t="s">
        <v>214</v>
      </c>
      <c r="S11" s="0"/>
      <c r="T11" s="5" t="s">
        <f>=SUM(U2:U10)/SUM(T2:T10)</f>
      </c>
      <c r="U11" s="0" t="s">
        <v>11</v>
      </c>
      <c r="V11" s="0"/>
      <c r="W11" s="0"/>
      <c r="X11" s="0"/>
      <c r="Y11" s="0"/>
      <c r="Z11" s="0"/>
      <c r="AA11" s="0"/>
      <c r="AB11" s="11" t="n">
        <v>44474</v>
      </c>
      <c r="AC11" s="6" t="n">
        <v>3</v>
      </c>
      <c r="AD11" s="6" t="n">
        <v>4402.25</v>
      </c>
      <c r="AE11" s="0"/>
      <c r="AF11" s="6" t="n">
        <v>1900000</v>
      </c>
      <c r="AG11" s="0" t="s">
        <v>215</v>
      </c>
      <c r="AH11" s="0"/>
      <c r="AI11" s="6" t="n">
        <v>558.5</v>
      </c>
      <c r="AJ11" s="0" t="s">
        <v>214</v>
      </c>
    </row>
    <row collapsed="false" customFormat="false" customHeight="false" hidden="false" ht="12.1" outlineLevel="0" r="12">
      <c r="A12" s="0"/>
      <c r="B12" s="6" t="n">
        <v>6788</v>
      </c>
      <c r="C12" s="0" t="s">
        <v>214</v>
      </c>
      <c r="D12" s="11" t="n">
        <v>44448</v>
      </c>
      <c r="E12" s="6" t="n">
        <v>50</v>
      </c>
      <c r="F12" s="6" t="n">
        <v>15520.25</v>
      </c>
      <c r="G12" s="0"/>
      <c r="H12" s="5" t="s">
        <f>=H11*(ABS(H10)-ABS(H9))</f>
      </c>
      <c r="I12" s="0" t="s">
        <v>216</v>
      </c>
      <c r="J12" s="0"/>
      <c r="K12" s="0"/>
      <c r="L12" s="0"/>
      <c r="M12" s="0"/>
      <c r="N12" s="0"/>
      <c r="O12" s="0"/>
      <c r="P12" s="0"/>
      <c r="Q12" s="6" t="n">
        <v>250</v>
      </c>
      <c r="R12" s="0" t="s">
        <v>215</v>
      </c>
      <c r="S12" s="0"/>
      <c r="T12" s="6" t="n">
        <v>95.2</v>
      </c>
      <c r="U12" s="0" t="s">
        <v>214</v>
      </c>
      <c r="V12" s="0"/>
      <c r="W12" s="0"/>
      <c r="X12" s="0"/>
      <c r="Y12" s="0"/>
      <c r="Z12" s="0"/>
      <c r="AA12" s="0"/>
      <c r="AB12" s="0"/>
      <c r="AC12" s="5" t="s">
        <f>=SUM(AD2:AD11)/SUM(AC2:AC11)</f>
      </c>
      <c r="AD12" s="0" t="s">
        <v>11</v>
      </c>
      <c r="AE12" s="0"/>
      <c r="AF12" s="5" t="s">
        <f>=AF11*(ABS(AF10)-ABS(AF9))</f>
      </c>
      <c r="AG12" s="0" t="s">
        <v>216</v>
      </c>
      <c r="AH12" s="0"/>
      <c r="AI12" s="6" t="n">
        <v>22</v>
      </c>
      <c r="AJ12" s="0" t="s">
        <v>215</v>
      </c>
    </row>
    <row collapsed="false" customFormat="false" customHeight="false" hidden="false" ht="12.1" outlineLevel="0" r="13">
      <c r="A13" s="0"/>
      <c r="B13" s="6" t="n">
        <v>14</v>
      </c>
      <c r="C13" s="0" t="s">
        <v>215</v>
      </c>
      <c r="D13" s="0"/>
      <c r="E13" s="5" t="s">
        <f>=SUM(F2:F12)/SUM(E2:E12)</f>
      </c>
      <c r="F13" s="0" t="s">
        <v>11</v>
      </c>
      <c r="G13" s="0"/>
      <c r="H13" s="0"/>
      <c r="I13" s="0"/>
      <c r="J13" s="0"/>
      <c r="K13" s="0"/>
      <c r="L13" s="0"/>
      <c r="M13" s="0"/>
      <c r="N13" s="0"/>
      <c r="O13" s="0"/>
      <c r="P13" s="0"/>
      <c r="Q13" s="5" t="s">
        <f>=Q12*(ABS(Q11)-ABS(Q10))</f>
      </c>
      <c r="R13" s="0" t="s">
        <v>216</v>
      </c>
      <c r="S13" s="0"/>
      <c r="T13" s="6" t="n">
        <v>220</v>
      </c>
      <c r="U13" s="0" t="s">
        <v>215</v>
      </c>
      <c r="V13" s="0"/>
      <c r="W13" s="0"/>
      <c r="X13" s="0"/>
      <c r="Y13" s="0"/>
      <c r="Z13" s="0"/>
      <c r="AA13" s="0"/>
      <c r="AB13" s="0"/>
      <c r="AC13" s="6" t="n">
        <v>814</v>
      </c>
      <c r="AD13" s="0" t="s">
        <v>214</v>
      </c>
      <c r="AE13" s="0"/>
      <c r="AF13" s="0"/>
      <c r="AG13" s="0"/>
      <c r="AH13" s="0"/>
      <c r="AI13" s="5" t="s">
        <f>=AI12*(ABS(AI11)-ABS(AI10))</f>
      </c>
      <c r="AJ13" s="0" t="s">
        <v>216</v>
      </c>
    </row>
    <row collapsed="false" customFormat="false" customHeight="false" hidden="false" ht="12.1" outlineLevel="0" r="14">
      <c r="A14" s="0"/>
      <c r="B14" s="5" t="s">
        <f>=B13*(ABS(B12)-ABS(B11))</f>
      </c>
      <c r="C14" s="0" t="s">
        <v>216</v>
      </c>
      <c r="D14" s="0"/>
      <c r="E14" s="6" t="n">
        <v>317.8</v>
      </c>
      <c r="F14" s="0" t="s">
        <v>214</v>
      </c>
      <c r="G14" s="0"/>
      <c r="H14" s="0"/>
      <c r="I14" s="0"/>
      <c r="J14" s="0"/>
      <c r="K14" s="0"/>
      <c r="L14" s="0"/>
      <c r="M14" s="0"/>
      <c r="N14" s="0"/>
      <c r="O14" s="0"/>
      <c r="P14" s="0"/>
      <c r="Q14" s="0"/>
      <c r="R14" s="0"/>
      <c r="S14" s="0"/>
      <c r="T14" s="5" t="s">
        <f>=T13*(ABS(T12)-ABS(T11))</f>
      </c>
      <c r="U14" s="0" t="s">
        <v>216</v>
      </c>
      <c r="V14" s="0"/>
      <c r="W14" s="0"/>
      <c r="X14" s="0"/>
      <c r="Y14" s="0"/>
      <c r="Z14" s="0"/>
      <c r="AA14" s="0"/>
      <c r="AB14" s="0"/>
      <c r="AC14" s="6" t="n">
        <v>19</v>
      </c>
      <c r="AD14" s="0" t="s">
        <v>215</v>
      </c>
    </row>
    <row collapsed="false" customFormat="false" customHeight="false" hidden="false" ht="12.1" outlineLevel="0" r="15">
      <c r="A15" s="0"/>
      <c r="B15" s="0"/>
      <c r="C15" s="0"/>
      <c r="D15" s="0"/>
      <c r="E15" s="6" t="n">
        <v>290</v>
      </c>
      <c r="F15" s="0" t="s">
        <v>215</v>
      </c>
      <c r="G15" s="0"/>
      <c r="H15" s="0"/>
      <c r="I15" s="0"/>
      <c r="J15" s="0"/>
      <c r="K15" s="0"/>
      <c r="L15" s="0"/>
      <c r="M15" s="0"/>
      <c r="N15" s="0"/>
      <c r="O15" s="0"/>
      <c r="P15" s="0"/>
      <c r="Q15" s="0"/>
      <c r="R15" s="0"/>
      <c r="S15" s="0"/>
      <c r="T15" s="0"/>
      <c r="U15" s="0"/>
      <c r="V15" s="0"/>
      <c r="W15" s="0"/>
      <c r="X15" s="0"/>
      <c r="Y15" s="0"/>
      <c r="Z15" s="0"/>
      <c r="AA15" s="0"/>
      <c r="AB15" s="0"/>
      <c r="AC15" s="5" t="s">
        <f>=AC14*(ABS(AC13)-ABS(AC12))</f>
      </c>
      <c r="AD15" s="0" t="s">
        <v>216</v>
      </c>
    </row>
    <row collapsed="false" customFormat="false" customHeight="false" hidden="false" ht="12.1" outlineLevel="0" r="16">
      <c r="A16" s="0"/>
      <c r="B16" s="0"/>
      <c r="C16" s="0"/>
      <c r="D16" s="0"/>
      <c r="E16" s="5" t="s">
        <f>=E15*(ABS(E14)-ABS(E13))</f>
      </c>
      <c r="F16" s="0" t="s">
        <v>216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31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3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0" customWidth="1"/>
    <col min="12" max="12" width="10" customWidth="1"/>
    <col min="13" max="13" width="15" customWidth="1"/>
    <col min="14" max="14" width="15" customWidth="1"/>
    <col min="15" max="15" width="15" customWidth="1"/>
    <col min="16" max="16" width="15" customWidth="1"/>
    <col min="17" max="17" width="15" customWidth="1"/>
    <col min="18" max="18" width="15" customWidth="1"/>
    <col min="19" max="19" width="15" customWidth="1"/>
  </cols>
  <sheetData>
    <row collapsed="false" customFormat="false" customHeight="false" hidden="false" ht="12.1" outlineLevel="0" r="1">
      <c r="A1" s="18" t="s">
        <v>69</v>
      </c>
      <c r="B1" s="18" t="s">
        <v>0</v>
      </c>
      <c r="C1" s="18" t="s">
        <v>2</v>
      </c>
      <c r="D1" s="18" t="s">
        <v>217</v>
      </c>
      <c r="E1" s="18" t="s">
        <v>1</v>
      </c>
      <c r="F1" s="18" t="s">
        <v>3</v>
      </c>
      <c r="G1" s="18" t="s">
        <v>4</v>
      </c>
      <c r="H1" s="18" t="s">
        <v>5</v>
      </c>
      <c r="I1" s="18" t="s">
        <v>9</v>
      </c>
      <c r="J1" s="18" t="s">
        <v>7</v>
      </c>
      <c r="K1" s="18" t="s">
        <v>218</v>
      </c>
      <c r="L1" s="18" t="s">
        <v>219</v>
      </c>
      <c r="M1" s="18" t="s">
        <v>19</v>
      </c>
      <c r="N1" s="18" t="s">
        <v>220</v>
      </c>
    </row>
    <row collapsed="false" customFormat="false" customHeight="false" hidden="false" ht="12.1" outlineLevel="0" r="2">
      <c r="A2" s="21" t="n">
        <v>44305</v>
      </c>
      <c r="B2" s="22" t="s">
        <v>221</v>
      </c>
      <c r="C2" s="22" t="s">
        <v>77</v>
      </c>
      <c r="D2" s="22" t="s">
        <v>221</v>
      </c>
      <c r="E2" s="22" t="s">
        <v>221</v>
      </c>
      <c r="F2" s="22" t="s">
        <v>19</v>
      </c>
      <c r="G2" s="23" t="n">
        <v>1</v>
      </c>
      <c r="H2" s="24" t="n">
        <v>250000</v>
      </c>
      <c r="I2" s="24" t="n">
        <v>250000</v>
      </c>
      <c r="J2" s="24" t="n">
        <v>0</v>
      </c>
      <c r="K2" s="24" t="n">
        <v>0</v>
      </c>
      <c r="L2" s="24" t="n">
        <v>0</v>
      </c>
      <c r="M2" s="6" t="s">
        <f>=I2+J2+K2+L2</f>
      </c>
      <c r="N2" s="22"/>
    </row>
    <row collapsed="false" customFormat="false" customHeight="false" hidden="false" ht="12.1" outlineLevel="0" r="3">
      <c r="A3" s="21" t="n">
        <v>44307</v>
      </c>
      <c r="B3" s="22" t="s">
        <v>221</v>
      </c>
      <c r="C3" s="22" t="s">
        <v>77</v>
      </c>
      <c r="D3" s="22" t="s">
        <v>221</v>
      </c>
      <c r="E3" s="22" t="s">
        <v>221</v>
      </c>
      <c r="F3" s="22" t="s">
        <v>19</v>
      </c>
      <c r="G3" s="23" t="n">
        <v>1</v>
      </c>
      <c r="H3" s="24" t="n">
        <v>35000</v>
      </c>
      <c r="I3" s="24" t="n">
        <v>35000</v>
      </c>
      <c r="J3" s="24" t="n">
        <v>0</v>
      </c>
      <c r="K3" s="24" t="n">
        <v>0</v>
      </c>
      <c r="L3" s="24" t="n">
        <v>0</v>
      </c>
      <c r="M3" s="6" t="s">
        <f>=I3+J3+K3+L3</f>
      </c>
      <c r="N3" s="22"/>
    </row>
    <row collapsed="false" customFormat="false" customHeight="false" hidden="false" ht="12.1" outlineLevel="0" r="4">
      <c r="A4" s="21" t="n">
        <v>44308</v>
      </c>
      <c r="B4" s="22" t="s">
        <v>221</v>
      </c>
      <c r="C4" s="22" t="s">
        <v>77</v>
      </c>
      <c r="D4" s="22" t="s">
        <v>221</v>
      </c>
      <c r="E4" s="22" t="s">
        <v>221</v>
      </c>
      <c r="F4" s="22" t="s">
        <v>19</v>
      </c>
      <c r="G4" s="23" t="n">
        <v>1</v>
      </c>
      <c r="H4" s="24" t="n">
        <v>15000</v>
      </c>
      <c r="I4" s="24" t="n">
        <v>15000</v>
      </c>
      <c r="J4" s="24" t="n">
        <v>0</v>
      </c>
      <c r="K4" s="24" t="n">
        <v>0</v>
      </c>
      <c r="L4" s="24" t="n">
        <v>0</v>
      </c>
      <c r="M4" s="6" t="s">
        <f>=I4+J4+K4+L4</f>
      </c>
      <c r="N4" s="22"/>
    </row>
    <row collapsed="false" customFormat="false" customHeight="false" hidden="false" ht="12.1" outlineLevel="0" r="5">
      <c r="A5" s="20" t="n">
        <v>44308.713310185</v>
      </c>
      <c r="B5" s="16" t="s">
        <v>39</v>
      </c>
      <c r="C5" s="16" t="s">
        <v>222</v>
      </c>
      <c r="D5" s="16" t="s">
        <v>178</v>
      </c>
      <c r="E5" s="16" t="s">
        <v>17</v>
      </c>
      <c r="F5" s="16" t="s">
        <v>19</v>
      </c>
      <c r="G5" s="7" t="n">
        <v>1</v>
      </c>
      <c r="H5" s="6" t="n">
        <v>5126</v>
      </c>
      <c r="I5" s="6" t="n">
        <v>-5126</v>
      </c>
      <c r="J5" s="6" t="n">
        <v>0</v>
      </c>
      <c r="K5" s="6" t="n">
        <v>-3.08</v>
      </c>
      <c r="L5" s="6" t="n">
        <v>-0.47</v>
      </c>
      <c r="M5" s="6" t="s">
        <f>=I5+J5+K5+L5</f>
      </c>
      <c r="N5" s="16"/>
    </row>
    <row collapsed="false" customFormat="false" customHeight="false" hidden="false" ht="12.1" outlineLevel="0" r="6">
      <c r="A6" s="20" t="n">
        <v>44308.734768519</v>
      </c>
      <c r="B6" s="16" t="s">
        <v>16</v>
      </c>
      <c r="C6" s="16" t="s">
        <v>223</v>
      </c>
      <c r="D6" s="16" t="s">
        <v>178</v>
      </c>
      <c r="E6" s="16" t="s">
        <v>17</v>
      </c>
      <c r="F6" s="16" t="s">
        <v>19</v>
      </c>
      <c r="G6" s="7" t="n">
        <v>1</v>
      </c>
      <c r="H6" s="6" t="n">
        <v>4425</v>
      </c>
      <c r="I6" s="6" t="n">
        <v>-4425</v>
      </c>
      <c r="J6" s="6" t="n">
        <v>0</v>
      </c>
      <c r="K6" s="6" t="n">
        <v>-2.65</v>
      </c>
      <c r="L6" s="6" t="n">
        <v>-0.41</v>
      </c>
      <c r="M6" s="6" t="s">
        <f>=I6+J6+K6+L6</f>
      </c>
      <c r="N6" s="16"/>
    </row>
    <row collapsed="false" customFormat="false" customHeight="false" hidden="false" ht="12.1" outlineLevel="0" r="7">
      <c r="A7" s="20" t="n">
        <v>44308.735810185</v>
      </c>
      <c r="B7" s="16" t="s">
        <v>33</v>
      </c>
      <c r="C7" s="16" t="s">
        <v>224</v>
      </c>
      <c r="D7" s="16" t="s">
        <v>178</v>
      </c>
      <c r="E7" s="16" t="s">
        <v>17</v>
      </c>
      <c r="F7" s="16" t="s">
        <v>19</v>
      </c>
      <c r="G7" s="7" t="n">
        <v>20</v>
      </c>
      <c r="H7" s="6" t="n">
        <v>230.46</v>
      </c>
      <c r="I7" s="6" t="n">
        <v>-4609.2</v>
      </c>
      <c r="J7" s="6" t="n">
        <v>0</v>
      </c>
      <c r="K7" s="6" t="n">
        <v>-2.77</v>
      </c>
      <c r="L7" s="6" t="n">
        <v>-0.43</v>
      </c>
      <c r="M7" s="6" t="s">
        <f>=I7+J7+K7+L7</f>
      </c>
      <c r="N7" s="16"/>
    </row>
    <row collapsed="false" customFormat="false" customHeight="false" hidden="false" ht="12.1" outlineLevel="0" r="8">
      <c r="A8" s="20" t="n">
        <v>44308.737037037</v>
      </c>
      <c r="B8" s="16" t="s">
        <v>21</v>
      </c>
      <c r="C8" s="16" t="s">
        <v>225</v>
      </c>
      <c r="D8" s="16" t="s">
        <v>178</v>
      </c>
      <c r="E8" s="16" t="s">
        <v>17</v>
      </c>
      <c r="F8" s="16" t="s">
        <v>19</v>
      </c>
      <c r="G8" s="7" t="n">
        <v>20</v>
      </c>
      <c r="H8" s="6" t="n">
        <v>276.59</v>
      </c>
      <c r="I8" s="6" t="n">
        <v>-5531.8</v>
      </c>
      <c r="J8" s="6" t="n">
        <v>0</v>
      </c>
      <c r="K8" s="6" t="n">
        <v>-3.32</v>
      </c>
      <c r="L8" s="6" t="n">
        <v>-0.52</v>
      </c>
      <c r="M8" s="6" t="s">
        <f>=I8+J8+K8+L8</f>
      </c>
      <c r="N8" s="16"/>
    </row>
    <row collapsed="false" customFormat="false" customHeight="false" hidden="false" ht="12.1" outlineLevel="0" r="9">
      <c r="A9" s="20" t="n">
        <v>44308.737662037</v>
      </c>
      <c r="B9" s="16" t="s">
        <v>183</v>
      </c>
      <c r="C9" s="16" t="s">
        <v>226</v>
      </c>
      <c r="D9" s="16" t="s">
        <v>178</v>
      </c>
      <c r="E9" s="16" t="s">
        <v>227</v>
      </c>
      <c r="F9" s="16" t="s">
        <v>19</v>
      </c>
      <c r="G9" s="7" t="n">
        <v>4</v>
      </c>
      <c r="H9" s="6" t="n">
        <v>1678</v>
      </c>
      <c r="I9" s="6" t="n">
        <v>-6712</v>
      </c>
      <c r="J9" s="6" t="n">
        <v>0</v>
      </c>
      <c r="K9" s="6" t="n">
        <v>-4.03</v>
      </c>
      <c r="L9" s="6" t="n">
        <v>-0.63</v>
      </c>
      <c r="M9" s="6" t="s">
        <f>=I9+J9+K9+L9</f>
      </c>
      <c r="N9" s="16"/>
    </row>
    <row collapsed="false" customFormat="false" customHeight="false" hidden="false" ht="12.1" outlineLevel="0" r="10">
      <c r="A10" s="20" t="n">
        <v>44308.740891204</v>
      </c>
      <c r="B10" s="16" t="s">
        <v>184</v>
      </c>
      <c r="C10" s="16" t="s">
        <v>228</v>
      </c>
      <c r="D10" s="16" t="s">
        <v>178</v>
      </c>
      <c r="E10" s="16" t="s">
        <v>17</v>
      </c>
      <c r="F10" s="16" t="s">
        <v>19</v>
      </c>
      <c r="G10" s="7" t="n">
        <v>100</v>
      </c>
      <c r="H10" s="6" t="n">
        <v>43.64</v>
      </c>
      <c r="I10" s="6" t="n">
        <v>-4364</v>
      </c>
      <c r="J10" s="6" t="n">
        <v>0</v>
      </c>
      <c r="K10" s="6" t="n">
        <v>-2.62</v>
      </c>
      <c r="L10" s="6" t="n">
        <v>-0.4</v>
      </c>
      <c r="M10" s="6" t="s">
        <f>=I10+J10+K10+L10</f>
      </c>
      <c r="N10" s="16"/>
    </row>
    <row collapsed="false" customFormat="false" customHeight="false" hidden="false" ht="12.1" outlineLevel="0" r="11">
      <c r="A11" s="20" t="n">
        <v>44308.741099537</v>
      </c>
      <c r="B11" s="16" t="s">
        <v>185</v>
      </c>
      <c r="C11" s="16" t="s">
        <v>229</v>
      </c>
      <c r="D11" s="16" t="s">
        <v>178</v>
      </c>
      <c r="E11" s="16" t="s">
        <v>227</v>
      </c>
      <c r="F11" s="16" t="s">
        <v>19</v>
      </c>
      <c r="G11" s="7" t="n">
        <v>2263</v>
      </c>
      <c r="H11" s="6" t="n">
        <v>1.1325</v>
      </c>
      <c r="I11" s="6" t="n">
        <v>-2562.85</v>
      </c>
      <c r="J11" s="6" t="n">
        <v>0</v>
      </c>
      <c r="K11" s="6" t="n">
        <v>-1.53</v>
      </c>
      <c r="L11" s="6" t="n">
        <v>-0.27</v>
      </c>
      <c r="M11" s="6" t="s">
        <f>=I11+J11+K11+L11</f>
      </c>
      <c r="N11" s="16"/>
    </row>
    <row collapsed="false" customFormat="false" customHeight="false" hidden="false" ht="12.1" outlineLevel="0" r="12">
      <c r="A12" s="20" t="n">
        <v>44308.741400463</v>
      </c>
      <c r="B12" s="16" t="s">
        <v>186</v>
      </c>
      <c r="C12" s="16" t="s">
        <v>230</v>
      </c>
      <c r="D12" s="16" t="s">
        <v>178</v>
      </c>
      <c r="E12" s="16" t="s">
        <v>227</v>
      </c>
      <c r="F12" s="16" t="s">
        <v>19</v>
      </c>
      <c r="G12" s="7" t="n">
        <v>25</v>
      </c>
      <c r="H12" s="6" t="n">
        <v>101.75</v>
      </c>
      <c r="I12" s="6" t="n">
        <v>-2543.75</v>
      </c>
      <c r="J12" s="6" t="n">
        <v>0</v>
      </c>
      <c r="K12" s="6" t="n">
        <v>-1.53</v>
      </c>
      <c r="L12" s="6" t="n">
        <v>-0.24</v>
      </c>
      <c r="M12" s="6" t="s">
        <f>=I12+J12+K12+L12</f>
      </c>
      <c r="N12" s="16"/>
    </row>
    <row collapsed="false" customFormat="false" customHeight="false" hidden="false" ht="12.1" outlineLevel="0" r="13">
      <c r="A13" s="20" t="n">
        <v>44308.741493056</v>
      </c>
      <c r="B13" s="16" t="s">
        <v>187</v>
      </c>
      <c r="C13" s="16" t="s">
        <v>231</v>
      </c>
      <c r="D13" s="16" t="s">
        <v>178</v>
      </c>
      <c r="E13" s="16" t="s">
        <v>227</v>
      </c>
      <c r="F13" s="16" t="s">
        <v>19</v>
      </c>
      <c r="G13" s="7" t="n">
        <v>3</v>
      </c>
      <c r="H13" s="6" t="n">
        <v>1085</v>
      </c>
      <c r="I13" s="6" t="n">
        <v>-3255</v>
      </c>
      <c r="J13" s="6" t="n">
        <v>0</v>
      </c>
      <c r="K13" s="6" t="n">
        <v>-1.95</v>
      </c>
      <c r="L13" s="6" t="n">
        <v>-0.3</v>
      </c>
      <c r="M13" s="6" t="s">
        <f>=I13+J13+K13+L13</f>
      </c>
      <c r="N13" s="16"/>
    </row>
    <row collapsed="false" customFormat="false" customHeight="false" hidden="false" ht="12.1" outlineLevel="0" r="14">
      <c r="A14" s="20" t="n">
        <v>44308.744513889</v>
      </c>
      <c r="B14" s="16" t="s">
        <v>188</v>
      </c>
      <c r="C14" s="16" t="s">
        <v>232</v>
      </c>
      <c r="D14" s="16" t="s">
        <v>178</v>
      </c>
      <c r="E14" s="16" t="s">
        <v>17</v>
      </c>
      <c r="F14" s="16" t="s">
        <v>19</v>
      </c>
      <c r="G14" s="7" t="n">
        <v>3</v>
      </c>
      <c r="H14" s="6" t="n">
        <v>855.2</v>
      </c>
      <c r="I14" s="6" t="n">
        <v>-2565.6</v>
      </c>
      <c r="J14" s="6" t="n">
        <v>0</v>
      </c>
      <c r="K14" s="6" t="n">
        <v>-1.54</v>
      </c>
      <c r="L14" s="6" t="n">
        <v>-0.24</v>
      </c>
      <c r="M14" s="6" t="s">
        <f>=I14+J14+K14+L14</f>
      </c>
      <c r="N14" s="16"/>
    </row>
    <row collapsed="false" customFormat="false" customHeight="false" hidden="false" ht="12.1" outlineLevel="0" r="15">
      <c r="A15" s="20" t="n">
        <v>44308.746597222</v>
      </c>
      <c r="B15" s="16" t="s">
        <v>189</v>
      </c>
      <c r="C15" s="16" t="s">
        <v>233</v>
      </c>
      <c r="D15" s="16" t="s">
        <v>178</v>
      </c>
      <c r="E15" s="16" t="s">
        <v>227</v>
      </c>
      <c r="F15" s="16" t="s">
        <v>19</v>
      </c>
      <c r="G15" s="7" t="n">
        <v>1</v>
      </c>
      <c r="H15" s="6" t="n">
        <v>2529.8</v>
      </c>
      <c r="I15" s="6" t="n">
        <v>-2529.8</v>
      </c>
      <c r="J15" s="6" t="n">
        <v>0</v>
      </c>
      <c r="K15" s="6" t="n">
        <v>-1.52</v>
      </c>
      <c r="L15" s="6" t="n">
        <v>-0.24</v>
      </c>
      <c r="M15" s="6" t="s">
        <f>=I15+J15+K15+L15</f>
      </c>
      <c r="N15" s="16"/>
    </row>
    <row collapsed="false" customFormat="false" customHeight="false" hidden="false" ht="12.1" outlineLevel="0" r="16">
      <c r="A16" s="20" t="n">
        <v>44308.75068287</v>
      </c>
      <c r="B16" s="16" t="s">
        <v>190</v>
      </c>
      <c r="C16" s="16" t="s">
        <v>234</v>
      </c>
      <c r="D16" s="16" t="s">
        <v>178</v>
      </c>
      <c r="E16" s="16" t="s">
        <v>227</v>
      </c>
      <c r="F16" s="16" t="s">
        <v>19</v>
      </c>
      <c r="G16" s="7" t="n">
        <v>194</v>
      </c>
      <c r="H16" s="6" t="n">
        <v>13.22</v>
      </c>
      <c r="I16" s="6" t="n">
        <v>-2564.68</v>
      </c>
      <c r="J16" s="6" t="n">
        <v>0</v>
      </c>
      <c r="K16" s="6" t="n">
        <v>-1.54</v>
      </c>
      <c r="L16" s="6" t="n">
        <v>-0.24</v>
      </c>
      <c r="M16" s="6" t="s">
        <f>=I16+J16+K16+L16</f>
      </c>
      <c r="N16" s="16"/>
    </row>
    <row collapsed="false" customFormat="false" customHeight="false" hidden="false" ht="12.1" outlineLevel="0" r="17">
      <c r="A17" s="20" t="n">
        <v>44308.755520833</v>
      </c>
      <c r="B17" s="16" t="s">
        <v>24</v>
      </c>
      <c r="C17" s="16" t="s">
        <v>235</v>
      </c>
      <c r="D17" s="16" t="s">
        <v>178</v>
      </c>
      <c r="E17" s="16" t="s">
        <v>17</v>
      </c>
      <c r="F17" s="16" t="s">
        <v>19</v>
      </c>
      <c r="G17" s="7" t="n">
        <v>10000</v>
      </c>
      <c r="H17" s="6" t="n">
        <v>0.2552</v>
      </c>
      <c r="I17" s="6" t="n">
        <v>-2552</v>
      </c>
      <c r="J17" s="6" t="n">
        <v>0</v>
      </c>
      <c r="K17" s="6" t="n">
        <v>-1.53</v>
      </c>
      <c r="L17" s="6" t="n">
        <v>-0.24</v>
      </c>
      <c r="M17" s="6" t="s">
        <f>=I17+J17+K17+L17</f>
      </c>
      <c r="N17" s="16"/>
    </row>
    <row collapsed="false" customFormat="false" customHeight="false" hidden="false" ht="12.1" outlineLevel="0" r="18">
      <c r="A18" s="20" t="n">
        <v>44309.423888889</v>
      </c>
      <c r="B18" s="16" t="s">
        <v>183</v>
      </c>
      <c r="C18" s="16" t="s">
        <v>226</v>
      </c>
      <c r="D18" s="16" t="s">
        <v>178</v>
      </c>
      <c r="E18" s="16" t="s">
        <v>227</v>
      </c>
      <c r="F18" s="16" t="s">
        <v>19</v>
      </c>
      <c r="G18" s="7" t="n">
        <v>1</v>
      </c>
      <c r="H18" s="6" t="n">
        <v>1652</v>
      </c>
      <c r="I18" s="6" t="n">
        <v>-1652</v>
      </c>
      <c r="J18" s="6" t="n">
        <v>0</v>
      </c>
      <c r="K18" s="6" t="n">
        <v>-0.99</v>
      </c>
      <c r="L18" s="6" t="n">
        <v>-0.16</v>
      </c>
      <c r="M18" s="6" t="s">
        <f>=I18+J18+K18+L18</f>
      </c>
      <c r="N18" s="16"/>
    </row>
    <row collapsed="false" customFormat="false" customHeight="false" hidden="false" ht="12.1" outlineLevel="0" r="19">
      <c r="A19" s="21" t="n">
        <v>44312</v>
      </c>
      <c r="B19" s="22" t="s">
        <v>221</v>
      </c>
      <c r="C19" s="22" t="s">
        <v>77</v>
      </c>
      <c r="D19" s="22" t="s">
        <v>221</v>
      </c>
      <c r="E19" s="22" t="s">
        <v>221</v>
      </c>
      <c r="F19" s="22" t="s">
        <v>19</v>
      </c>
      <c r="G19" s="23" t="n">
        <v>1</v>
      </c>
      <c r="H19" s="24" t="n">
        <v>50.45</v>
      </c>
      <c r="I19" s="24" t="n">
        <v>50.45</v>
      </c>
      <c r="J19" s="24" t="n">
        <v>0</v>
      </c>
      <c r="K19" s="24" t="n">
        <v>0</v>
      </c>
      <c r="L19" s="24" t="n">
        <v>0</v>
      </c>
      <c r="M19" s="6" t="s">
        <f>=I19+J19+K19+L19</f>
      </c>
      <c r="N19" s="22"/>
    </row>
    <row collapsed="false" customFormat="false" customHeight="false" hidden="false" ht="12.1" outlineLevel="0" r="20">
      <c r="A20" s="25" t="n">
        <v>44312</v>
      </c>
      <c r="B20" s="26" t="s">
        <v>236</v>
      </c>
      <c r="C20" s="26" t="s">
        <v>78</v>
      </c>
      <c r="D20" s="26" t="s">
        <v>236</v>
      </c>
      <c r="E20" s="26" t="s">
        <v>236</v>
      </c>
      <c r="F20" s="26" t="s">
        <v>19</v>
      </c>
      <c r="G20" s="27" t="n">
        <v>2</v>
      </c>
      <c r="H20" s="28" t="n">
        <v>-120393.5</v>
      </c>
      <c r="I20" s="28" t="n">
        <v>-248829</v>
      </c>
      <c r="J20" s="28" t="n">
        <v>0</v>
      </c>
      <c r="K20" s="28" t="n">
        <v>0</v>
      </c>
      <c r="L20" s="28" t="n">
        <v>0</v>
      </c>
      <c r="M20" s="6" t="s">
        <f>=I20+J20+K20+L20</f>
      </c>
      <c r="N20" s="26"/>
    </row>
    <row collapsed="false" customFormat="false" customHeight="false" hidden="false" ht="12.1" outlineLevel="0" r="21">
      <c r="A21" s="29" t="n">
        <v>44312</v>
      </c>
      <c r="B21" s="30" t="s">
        <v>237</v>
      </c>
      <c r="C21" s="30" t="s">
        <v>238</v>
      </c>
      <c r="D21" s="30" t="s">
        <v>237</v>
      </c>
      <c r="E21" s="30" t="s">
        <v>237</v>
      </c>
      <c r="F21" s="30" t="s">
        <v>19</v>
      </c>
      <c r="G21" s="31" t="n">
        <v>1</v>
      </c>
      <c r="H21" s="32" t="n">
        <v>-192</v>
      </c>
      <c r="I21" s="32" t="n">
        <v>-192</v>
      </c>
      <c r="J21" s="32" t="n">
        <v>0</v>
      </c>
      <c r="K21" s="32" t="n">
        <v>0</v>
      </c>
      <c r="L21" s="32" t="n">
        <v>0</v>
      </c>
      <c r="M21" s="6" t="s">
        <f>=I21+J21+K21+L21</f>
      </c>
      <c r="N21" s="30"/>
    </row>
    <row collapsed="false" customFormat="false" customHeight="false" hidden="false" ht="12.1" outlineLevel="0" r="22">
      <c r="A22" s="33" t="n">
        <v>44313.645</v>
      </c>
      <c r="B22" s="34" t="s">
        <v>21</v>
      </c>
      <c r="C22" s="34" t="s">
        <v>225</v>
      </c>
      <c r="D22" s="34" t="s">
        <v>180</v>
      </c>
      <c r="E22" s="34" t="s">
        <v>17</v>
      </c>
      <c r="F22" s="34" t="s">
        <v>19</v>
      </c>
      <c r="G22" s="35" t="n">
        <v>-20</v>
      </c>
      <c r="H22" s="36" t="n">
        <v>284.74</v>
      </c>
      <c r="I22" s="36" t="n">
        <v>5694.8</v>
      </c>
      <c r="J22" s="36" t="n">
        <v>0</v>
      </c>
      <c r="K22" s="36" t="n">
        <v>-3.42</v>
      </c>
      <c r="L22" s="36" t="n">
        <v>-0.53</v>
      </c>
      <c r="M22" s="6" t="s">
        <f>=I22+J22+K22+L22</f>
      </c>
      <c r="N22" s="34"/>
    </row>
    <row collapsed="false" customFormat="false" customHeight="false" hidden="false" ht="12.1" outlineLevel="0" r="23">
      <c r="A23" s="33" t="n">
        <v>44313.645590278</v>
      </c>
      <c r="B23" s="34" t="s">
        <v>33</v>
      </c>
      <c r="C23" s="34" t="s">
        <v>224</v>
      </c>
      <c r="D23" s="34" t="s">
        <v>180</v>
      </c>
      <c r="E23" s="34" t="s">
        <v>17</v>
      </c>
      <c r="F23" s="34" t="s">
        <v>19</v>
      </c>
      <c r="G23" s="35" t="n">
        <v>-20</v>
      </c>
      <c r="H23" s="36" t="n">
        <v>234.82</v>
      </c>
      <c r="I23" s="36" t="n">
        <v>4696.4</v>
      </c>
      <c r="J23" s="36" t="n">
        <v>0</v>
      </c>
      <c r="K23" s="36" t="n">
        <v>-2.82</v>
      </c>
      <c r="L23" s="36" t="n">
        <v>-0.44</v>
      </c>
      <c r="M23" s="6" t="s">
        <f>=I23+J23+K23+L23</f>
      </c>
      <c r="N23" s="34"/>
    </row>
    <row collapsed="false" customFormat="false" customHeight="false" hidden="false" ht="12.1" outlineLevel="0" r="24">
      <c r="A24" s="33" t="n">
        <v>44313.64650463</v>
      </c>
      <c r="B24" s="34" t="s">
        <v>39</v>
      </c>
      <c r="C24" s="34" t="s">
        <v>222</v>
      </c>
      <c r="D24" s="34" t="s">
        <v>180</v>
      </c>
      <c r="E24" s="34" t="s">
        <v>17</v>
      </c>
      <c r="F24" s="34" t="s">
        <v>19</v>
      </c>
      <c r="G24" s="35" t="n">
        <v>-1</v>
      </c>
      <c r="H24" s="36" t="n">
        <v>5302</v>
      </c>
      <c r="I24" s="36" t="n">
        <v>5302</v>
      </c>
      <c r="J24" s="36" t="n">
        <v>0</v>
      </c>
      <c r="K24" s="36" t="n">
        <v>-3.18</v>
      </c>
      <c r="L24" s="36" t="n">
        <v>-0.49</v>
      </c>
      <c r="M24" s="6" t="s">
        <f>=I24+J24+K24+L24</f>
      </c>
      <c r="N24" s="34"/>
    </row>
    <row collapsed="false" customFormat="false" customHeight="false" hidden="false" ht="12.1" outlineLevel="0" r="25">
      <c r="A25" s="33" t="n">
        <v>44313.646527778</v>
      </c>
      <c r="B25" s="34" t="s">
        <v>16</v>
      </c>
      <c r="C25" s="34" t="s">
        <v>223</v>
      </c>
      <c r="D25" s="34" t="s">
        <v>180</v>
      </c>
      <c r="E25" s="34" t="s">
        <v>17</v>
      </c>
      <c r="F25" s="34" t="s">
        <v>19</v>
      </c>
      <c r="G25" s="35" t="n">
        <v>-1</v>
      </c>
      <c r="H25" s="36" t="n">
        <v>4391</v>
      </c>
      <c r="I25" s="36" t="n">
        <v>4391</v>
      </c>
      <c r="J25" s="36" t="n">
        <v>0</v>
      </c>
      <c r="K25" s="36" t="n">
        <v>-2.63</v>
      </c>
      <c r="L25" s="36" t="n">
        <v>-0.4</v>
      </c>
      <c r="M25" s="6" t="s">
        <f>=I25+J25+K25+L25</f>
      </c>
      <c r="N25" s="34"/>
    </row>
    <row collapsed="false" customFormat="false" customHeight="false" hidden="false" ht="12.1" outlineLevel="0" r="26">
      <c r="A26" s="33" t="n">
        <v>44313.647025463</v>
      </c>
      <c r="B26" s="34" t="s">
        <v>188</v>
      </c>
      <c r="C26" s="34" t="s">
        <v>232</v>
      </c>
      <c r="D26" s="34" t="s">
        <v>180</v>
      </c>
      <c r="E26" s="34" t="s">
        <v>17</v>
      </c>
      <c r="F26" s="34" t="s">
        <v>19</v>
      </c>
      <c r="G26" s="35" t="n">
        <v>-3</v>
      </c>
      <c r="H26" s="36" t="n">
        <v>851.6</v>
      </c>
      <c r="I26" s="36" t="n">
        <v>2554.8</v>
      </c>
      <c r="J26" s="36" t="n">
        <v>0</v>
      </c>
      <c r="K26" s="36" t="n">
        <v>-1.53</v>
      </c>
      <c r="L26" s="36" t="n">
        <v>-0.24</v>
      </c>
      <c r="M26" s="6" t="s">
        <f>=I26+J26+K26+L26</f>
      </c>
      <c r="N26" s="34"/>
    </row>
    <row collapsed="false" customFormat="false" customHeight="false" hidden="false" ht="12.1" outlineLevel="0" r="27">
      <c r="A27" s="33" t="n">
        <v>44313.64755787</v>
      </c>
      <c r="B27" s="34" t="s">
        <v>186</v>
      </c>
      <c r="C27" s="34" t="s">
        <v>230</v>
      </c>
      <c r="D27" s="34" t="s">
        <v>180</v>
      </c>
      <c r="E27" s="34" t="s">
        <v>227</v>
      </c>
      <c r="F27" s="34" t="s">
        <v>19</v>
      </c>
      <c r="G27" s="35" t="n">
        <v>-25</v>
      </c>
      <c r="H27" s="36" t="n">
        <v>102.0264</v>
      </c>
      <c r="I27" s="36" t="n">
        <v>2550.66</v>
      </c>
      <c r="J27" s="36" t="n">
        <v>0</v>
      </c>
      <c r="K27" s="36" t="n">
        <v>-1.53</v>
      </c>
      <c r="L27" s="36" t="n">
        <v>-0.26</v>
      </c>
      <c r="M27" s="6" t="s">
        <f>=I27+J27+K27+L27</f>
      </c>
      <c r="N27" s="34"/>
    </row>
    <row collapsed="false" customFormat="false" customHeight="false" hidden="false" ht="12.1" outlineLevel="0" r="28">
      <c r="A28" s="33" t="n">
        <v>44313.647685185</v>
      </c>
      <c r="B28" s="34" t="s">
        <v>187</v>
      </c>
      <c r="C28" s="34" t="s">
        <v>231</v>
      </c>
      <c r="D28" s="34" t="s">
        <v>180</v>
      </c>
      <c r="E28" s="34" t="s">
        <v>227</v>
      </c>
      <c r="F28" s="34" t="s">
        <v>19</v>
      </c>
      <c r="G28" s="35" t="n">
        <v>-3</v>
      </c>
      <c r="H28" s="36" t="n">
        <v>1082.2</v>
      </c>
      <c r="I28" s="36" t="n">
        <v>3246.6</v>
      </c>
      <c r="J28" s="36" t="n">
        <v>0</v>
      </c>
      <c r="K28" s="36" t="n">
        <v>-1.95</v>
      </c>
      <c r="L28" s="36" t="n">
        <v>-0.3</v>
      </c>
      <c r="M28" s="6" t="s">
        <f>=I28+J28+K28+L28</f>
      </c>
      <c r="N28" s="34"/>
    </row>
    <row collapsed="false" customFormat="false" customHeight="false" hidden="false" ht="12.1" outlineLevel="0" r="29">
      <c r="A29" s="33" t="n">
        <v>44313.647777778</v>
      </c>
      <c r="B29" s="34" t="s">
        <v>24</v>
      </c>
      <c r="C29" s="34" t="s">
        <v>235</v>
      </c>
      <c r="D29" s="34" t="s">
        <v>180</v>
      </c>
      <c r="E29" s="34" t="s">
        <v>17</v>
      </c>
      <c r="F29" s="34" t="s">
        <v>19</v>
      </c>
      <c r="G29" s="35" t="n">
        <v>-10000</v>
      </c>
      <c r="H29" s="36" t="n">
        <v>0.2578</v>
      </c>
      <c r="I29" s="36" t="n">
        <v>2578</v>
      </c>
      <c r="J29" s="36" t="n">
        <v>0</v>
      </c>
      <c r="K29" s="36" t="n">
        <v>-1.55</v>
      </c>
      <c r="L29" s="36" t="n">
        <v>-0.24</v>
      </c>
      <c r="M29" s="6" t="s">
        <f>=I29+J29+K29+L29</f>
      </c>
      <c r="N29" s="34"/>
    </row>
    <row collapsed="false" customFormat="false" customHeight="false" hidden="false" ht="12.1" outlineLevel="0" r="30">
      <c r="A30" s="33" t="n">
        <v>44313.648078704</v>
      </c>
      <c r="B30" s="34" t="s">
        <v>185</v>
      </c>
      <c r="C30" s="34" t="s">
        <v>229</v>
      </c>
      <c r="D30" s="34" t="s">
        <v>180</v>
      </c>
      <c r="E30" s="34" t="s">
        <v>227</v>
      </c>
      <c r="F30" s="34" t="s">
        <v>19</v>
      </c>
      <c r="G30" s="35" t="n">
        <v>-2263</v>
      </c>
      <c r="H30" s="36" t="n">
        <v>1.1185</v>
      </c>
      <c r="I30" s="36" t="n">
        <v>2531.17</v>
      </c>
      <c r="J30" s="36" t="n">
        <v>0</v>
      </c>
      <c r="K30" s="36" t="n">
        <v>-1.52</v>
      </c>
      <c r="L30" s="36" t="n">
        <v>-0.24</v>
      </c>
      <c r="M30" s="6" t="s">
        <f>=I30+J30+K30+L30</f>
      </c>
      <c r="N30" s="34"/>
    </row>
    <row collapsed="false" customFormat="false" customHeight="false" hidden="false" ht="12.1" outlineLevel="0" r="31">
      <c r="A31" s="33" t="n">
        <v>44313.648425926</v>
      </c>
      <c r="B31" s="34" t="s">
        <v>189</v>
      </c>
      <c r="C31" s="34" t="s">
        <v>233</v>
      </c>
      <c r="D31" s="34" t="s">
        <v>180</v>
      </c>
      <c r="E31" s="34" t="s">
        <v>227</v>
      </c>
      <c r="F31" s="34" t="s">
        <v>19</v>
      </c>
      <c r="G31" s="35" t="n">
        <v>-1</v>
      </c>
      <c r="H31" s="36" t="n">
        <v>2524.5</v>
      </c>
      <c r="I31" s="36" t="n">
        <v>2524.5</v>
      </c>
      <c r="J31" s="36" t="n">
        <v>0</v>
      </c>
      <c r="K31" s="36" t="n">
        <v>-1.51</v>
      </c>
      <c r="L31" s="36" t="n">
        <v>-0.23</v>
      </c>
      <c r="M31" s="6" t="s">
        <f>=I31+J31+K31+L31</f>
      </c>
      <c r="N31" s="34"/>
    </row>
    <row collapsed="false" customFormat="false" customHeight="false" hidden="false" ht="12.1" outlineLevel="0" r="32">
      <c r="A32" s="33" t="n">
        <v>44313.649537037</v>
      </c>
      <c r="B32" s="34" t="s">
        <v>190</v>
      </c>
      <c r="C32" s="34" t="s">
        <v>234</v>
      </c>
      <c r="D32" s="34" t="s">
        <v>180</v>
      </c>
      <c r="E32" s="34" t="s">
        <v>227</v>
      </c>
      <c r="F32" s="34" t="s">
        <v>19</v>
      </c>
      <c r="G32" s="35" t="n">
        <v>-194</v>
      </c>
      <c r="H32" s="36" t="n">
        <v>13.218670103093</v>
      </c>
      <c r="I32" s="36" t="n">
        <v>2564.42</v>
      </c>
      <c r="J32" s="36" t="n">
        <v>0</v>
      </c>
      <c r="K32" s="36" t="n">
        <v>-1.54</v>
      </c>
      <c r="L32" s="36" t="n">
        <v>-0.35</v>
      </c>
      <c r="M32" s="6" t="s">
        <f>=I32+J32+K32+L32</f>
      </c>
      <c r="N32" s="34"/>
    </row>
    <row collapsed="false" customFormat="false" customHeight="false" hidden="false" ht="12.1" outlineLevel="0" r="33">
      <c r="A33" s="33" t="n">
        <v>44313.649618056</v>
      </c>
      <c r="B33" s="34" t="s">
        <v>183</v>
      </c>
      <c r="C33" s="34" t="s">
        <v>226</v>
      </c>
      <c r="D33" s="34" t="s">
        <v>180</v>
      </c>
      <c r="E33" s="34" t="s">
        <v>227</v>
      </c>
      <c r="F33" s="34" t="s">
        <v>19</v>
      </c>
      <c r="G33" s="35" t="n">
        <v>-5</v>
      </c>
      <c r="H33" s="36" t="n">
        <v>1664.6</v>
      </c>
      <c r="I33" s="36" t="n">
        <v>8323</v>
      </c>
      <c r="J33" s="36" t="n">
        <v>0</v>
      </c>
      <c r="K33" s="36" t="n">
        <v>-5</v>
      </c>
      <c r="L33" s="36" t="n">
        <v>-0.78</v>
      </c>
      <c r="M33" s="6" t="s">
        <f>=I33+J33+K33+L33</f>
      </c>
      <c r="N33" s="34"/>
    </row>
    <row collapsed="false" customFormat="false" customHeight="false" hidden="false" ht="12.1" outlineLevel="0" r="34">
      <c r="A34" s="33" t="n">
        <v>44313.651493056</v>
      </c>
      <c r="B34" s="34" t="s">
        <v>184</v>
      </c>
      <c r="C34" s="34" t="s">
        <v>228</v>
      </c>
      <c r="D34" s="34" t="s">
        <v>180</v>
      </c>
      <c r="E34" s="34" t="s">
        <v>17</v>
      </c>
      <c r="F34" s="34" t="s">
        <v>19</v>
      </c>
      <c r="G34" s="35" t="n">
        <v>-100</v>
      </c>
      <c r="H34" s="36" t="n">
        <v>43.035</v>
      </c>
      <c r="I34" s="36" t="n">
        <v>4303.5</v>
      </c>
      <c r="J34" s="36" t="n">
        <v>0</v>
      </c>
      <c r="K34" s="36" t="n">
        <v>-2.58</v>
      </c>
      <c r="L34" s="36" t="n">
        <v>-0.4</v>
      </c>
      <c r="M34" s="6" t="s">
        <f>=I34+J34+K34+L34</f>
      </c>
      <c r="N34" s="34"/>
    </row>
    <row collapsed="false" customFormat="false" customHeight="false" hidden="false" ht="12.1" outlineLevel="0" r="35">
      <c r="A35" s="25" t="n">
        <v>44315</v>
      </c>
      <c r="B35" s="26" t="s">
        <v>236</v>
      </c>
      <c r="C35" s="26" t="s">
        <v>78</v>
      </c>
      <c r="D35" s="26" t="s">
        <v>236</v>
      </c>
      <c r="E35" s="26" t="s">
        <v>236</v>
      </c>
      <c r="F35" s="26" t="s">
        <v>19</v>
      </c>
      <c r="G35" s="27" t="n">
        <v>1</v>
      </c>
      <c r="H35" s="28" t="n">
        <v>-51200.57</v>
      </c>
      <c r="I35" s="28" t="n">
        <v>-51200.57</v>
      </c>
      <c r="J35" s="28" t="n">
        <v>0</v>
      </c>
      <c r="K35" s="28" t="n">
        <v>0</v>
      </c>
      <c r="L35" s="28" t="n">
        <v>0</v>
      </c>
      <c r="M35" s="6" t="s">
        <f>=I35+J35+K35+L35</f>
      </c>
      <c r="N35" s="26"/>
    </row>
    <row collapsed="false" customFormat="false" customHeight="false" hidden="false" ht="12.1" outlineLevel="0" r="36">
      <c r="A36" s="29" t="n">
        <v>44315</v>
      </c>
      <c r="B36" s="30" t="s">
        <v>237</v>
      </c>
      <c r="C36" s="30" t="s">
        <v>238</v>
      </c>
      <c r="D36" s="30" t="s">
        <v>237</v>
      </c>
      <c r="E36" s="30" t="s">
        <v>237</v>
      </c>
      <c r="F36" s="30" t="s">
        <v>19</v>
      </c>
      <c r="G36" s="31" t="n">
        <v>1</v>
      </c>
      <c r="H36" s="32" t="n">
        <v>-25</v>
      </c>
      <c r="I36" s="32" t="n">
        <v>-25</v>
      </c>
      <c r="J36" s="32" t="n">
        <v>0</v>
      </c>
      <c r="K36" s="32" t="n">
        <v>0</v>
      </c>
      <c r="L36" s="32" t="n">
        <v>0</v>
      </c>
      <c r="M36" s="6" t="s">
        <f>=I36+J36+K36+L36</f>
      </c>
      <c r="N36" s="30"/>
    </row>
    <row collapsed="false" customFormat="false" customHeight="false" hidden="false" ht="12.1" outlineLevel="0" r="37">
      <c r="A37" s="21" t="n">
        <v>44322</v>
      </c>
      <c r="B37" s="22" t="s">
        <v>221</v>
      </c>
      <c r="C37" s="22" t="s">
        <v>77</v>
      </c>
      <c r="D37" s="22" t="s">
        <v>221</v>
      </c>
      <c r="E37" s="22" t="s">
        <v>221</v>
      </c>
      <c r="F37" s="22" t="s">
        <v>19</v>
      </c>
      <c r="G37" s="23" t="n">
        <v>1</v>
      </c>
      <c r="H37" s="24" t="n">
        <v>17400</v>
      </c>
      <c r="I37" s="24" t="n">
        <v>17400</v>
      </c>
      <c r="J37" s="24" t="n">
        <v>0</v>
      </c>
      <c r="K37" s="24" t="n">
        <v>0</v>
      </c>
      <c r="L37" s="24" t="n">
        <v>0</v>
      </c>
      <c r="M37" s="6" t="s">
        <f>=I37+J37+K37+L37</f>
      </c>
      <c r="N37" s="22"/>
    </row>
    <row collapsed="false" customFormat="false" customHeight="false" hidden="false" ht="12.1" outlineLevel="0" r="38">
      <c r="A38" s="20" t="n">
        <v>44322.600243056</v>
      </c>
      <c r="B38" s="16" t="s">
        <v>39</v>
      </c>
      <c r="C38" s="16" t="s">
        <v>222</v>
      </c>
      <c r="D38" s="16" t="s">
        <v>178</v>
      </c>
      <c r="E38" s="16" t="s">
        <v>17</v>
      </c>
      <c r="F38" s="16" t="s">
        <v>19</v>
      </c>
      <c r="G38" s="7" t="n">
        <v>1</v>
      </c>
      <c r="H38" s="6" t="n">
        <v>5178</v>
      </c>
      <c r="I38" s="6" t="n">
        <v>-5178</v>
      </c>
      <c r="J38" s="6" t="n">
        <v>0</v>
      </c>
      <c r="K38" s="6" t="n">
        <v>-3.11</v>
      </c>
      <c r="L38" s="6" t="n">
        <v>-0.48</v>
      </c>
      <c r="M38" s="6" t="s">
        <f>=I38+J38+K38+L38</f>
      </c>
      <c r="N38" s="16"/>
    </row>
    <row collapsed="false" customFormat="false" customHeight="false" hidden="false" ht="12.1" outlineLevel="0" r="39">
      <c r="A39" s="20" t="n">
        <v>44322.602546296</v>
      </c>
      <c r="B39" s="16" t="s">
        <v>45</v>
      </c>
      <c r="C39" s="16" t="s">
        <v>239</v>
      </c>
      <c r="D39" s="16" t="s">
        <v>178</v>
      </c>
      <c r="E39" s="16" t="s">
        <v>17</v>
      </c>
      <c r="F39" s="16" t="s">
        <v>19</v>
      </c>
      <c r="G39" s="7" t="n">
        <v>2</v>
      </c>
      <c r="H39" s="6" t="n">
        <v>1743.8</v>
      </c>
      <c r="I39" s="6" t="n">
        <v>-3487.6</v>
      </c>
      <c r="J39" s="6" t="n">
        <v>0</v>
      </c>
      <c r="K39" s="6" t="n">
        <v>-2.1</v>
      </c>
      <c r="L39" s="6" t="n">
        <v>-0.32</v>
      </c>
      <c r="M39" s="6" t="s">
        <f>=I39+J39+K39+L39</f>
      </c>
      <c r="N39" s="16"/>
    </row>
    <row collapsed="false" customFormat="false" customHeight="false" hidden="false" ht="12.1" outlineLevel="0" r="40">
      <c r="A40" s="20" t="n">
        <v>44322.605416667</v>
      </c>
      <c r="B40" s="16" t="s">
        <v>191</v>
      </c>
      <c r="C40" s="16" t="s">
        <v>240</v>
      </c>
      <c r="D40" s="16" t="s">
        <v>178</v>
      </c>
      <c r="E40" s="16" t="s">
        <v>17</v>
      </c>
      <c r="F40" s="16" t="s">
        <v>19</v>
      </c>
      <c r="G40" s="7" t="n">
        <v>10</v>
      </c>
      <c r="H40" s="6" t="n">
        <v>185.82</v>
      </c>
      <c r="I40" s="6" t="n">
        <v>-1858.2</v>
      </c>
      <c r="J40" s="6" t="n">
        <v>0</v>
      </c>
      <c r="K40" s="6" t="n">
        <v>-1.11</v>
      </c>
      <c r="L40" s="6" t="n">
        <v>-0.17</v>
      </c>
      <c r="M40" s="6" t="s">
        <f>=I40+J40+K40+L40</f>
      </c>
      <c r="N40" s="16"/>
    </row>
    <row collapsed="false" customFormat="false" customHeight="false" hidden="false" ht="12.1" outlineLevel="0" r="41">
      <c r="A41" s="20" t="n">
        <v>44322.610578704</v>
      </c>
      <c r="B41" s="16" t="s">
        <v>183</v>
      </c>
      <c r="C41" s="16" t="s">
        <v>226</v>
      </c>
      <c r="D41" s="16" t="s">
        <v>178</v>
      </c>
      <c r="E41" s="16" t="s">
        <v>227</v>
      </c>
      <c r="F41" s="16" t="s">
        <v>19</v>
      </c>
      <c r="G41" s="7" t="n">
        <v>2</v>
      </c>
      <c r="H41" s="6" t="n">
        <v>1654</v>
      </c>
      <c r="I41" s="6" t="n">
        <v>-3308</v>
      </c>
      <c r="J41" s="6" t="n">
        <v>0</v>
      </c>
      <c r="K41" s="6" t="n">
        <v>-1.98</v>
      </c>
      <c r="L41" s="6" t="n">
        <v>-0.32</v>
      </c>
      <c r="M41" s="6" t="s">
        <f>=I41+J41+K41+L41</f>
      </c>
      <c r="N41" s="16"/>
    </row>
    <row collapsed="false" customFormat="false" customHeight="false" hidden="false" ht="12.1" outlineLevel="0" r="42">
      <c r="A42" s="20" t="n">
        <v>44322.616365741</v>
      </c>
      <c r="B42" s="16" t="s">
        <v>188</v>
      </c>
      <c r="C42" s="16" t="s">
        <v>232</v>
      </c>
      <c r="D42" s="16" t="s">
        <v>178</v>
      </c>
      <c r="E42" s="16" t="s">
        <v>17</v>
      </c>
      <c r="F42" s="16" t="s">
        <v>19</v>
      </c>
      <c r="G42" s="7" t="n">
        <v>1</v>
      </c>
      <c r="H42" s="6" t="n">
        <v>821</v>
      </c>
      <c r="I42" s="6" t="n">
        <v>-821</v>
      </c>
      <c r="J42" s="6" t="n">
        <v>0</v>
      </c>
      <c r="K42" s="6" t="n">
        <v>-0.49</v>
      </c>
      <c r="L42" s="6" t="n">
        <v>-0.07</v>
      </c>
      <c r="M42" s="6" t="s">
        <f>=I42+J42+K42+L42</f>
      </c>
      <c r="N42" s="16"/>
    </row>
    <row collapsed="false" customFormat="false" customHeight="false" hidden="false" ht="12.1" outlineLevel="0" r="43">
      <c r="A43" s="20" t="n">
        <v>44322.631539352</v>
      </c>
      <c r="B43" s="16" t="s">
        <v>24</v>
      </c>
      <c r="C43" s="16" t="s">
        <v>235</v>
      </c>
      <c r="D43" s="16" t="s">
        <v>178</v>
      </c>
      <c r="E43" s="16" t="s">
        <v>17</v>
      </c>
      <c r="F43" s="16" t="s">
        <v>19</v>
      </c>
      <c r="G43" s="7" t="n">
        <v>10000</v>
      </c>
      <c r="H43" s="6" t="n">
        <v>0.2698</v>
      </c>
      <c r="I43" s="6" t="n">
        <v>-2698</v>
      </c>
      <c r="J43" s="6" t="n">
        <v>0</v>
      </c>
      <c r="K43" s="6" t="n">
        <v>-1.62</v>
      </c>
      <c r="L43" s="6" t="n">
        <v>-0.25</v>
      </c>
      <c r="M43" s="6" t="s">
        <f>=I43+J43+K43+L43</f>
      </c>
      <c r="N43" s="16"/>
    </row>
    <row collapsed="false" customFormat="false" customHeight="false" hidden="false" ht="12.1" outlineLevel="0" r="44">
      <c r="A44" s="21" t="n">
        <v>44323</v>
      </c>
      <c r="B44" s="22" t="s">
        <v>221</v>
      </c>
      <c r="C44" s="22" t="s">
        <v>77</v>
      </c>
      <c r="D44" s="22" t="s">
        <v>221</v>
      </c>
      <c r="E44" s="22" t="s">
        <v>221</v>
      </c>
      <c r="F44" s="22" t="s">
        <v>19</v>
      </c>
      <c r="G44" s="23" t="n">
        <v>1</v>
      </c>
      <c r="H44" s="24" t="n">
        <v>42198</v>
      </c>
      <c r="I44" s="24" t="n">
        <v>42198</v>
      </c>
      <c r="J44" s="24" t="n">
        <v>0</v>
      </c>
      <c r="K44" s="24" t="n">
        <v>0</v>
      </c>
      <c r="L44" s="24" t="n">
        <v>0</v>
      </c>
      <c r="M44" s="6" t="s">
        <f>=I44+J44+K44+L44</f>
      </c>
      <c r="N44" s="22"/>
    </row>
    <row collapsed="false" customFormat="false" customHeight="false" hidden="false" ht="12.1" outlineLevel="0" r="45">
      <c r="A45" s="20" t="n">
        <v>44323.734016204</v>
      </c>
      <c r="B45" s="16" t="s">
        <v>184</v>
      </c>
      <c r="C45" s="16" t="s">
        <v>228</v>
      </c>
      <c r="D45" s="16" t="s">
        <v>178</v>
      </c>
      <c r="E45" s="16" t="s">
        <v>17</v>
      </c>
      <c r="F45" s="16" t="s">
        <v>19</v>
      </c>
      <c r="G45" s="7" t="n">
        <v>100</v>
      </c>
      <c r="H45" s="6" t="n">
        <v>43.855</v>
      </c>
      <c r="I45" s="6" t="n">
        <v>-4385.5</v>
      </c>
      <c r="J45" s="6" t="n">
        <v>0</v>
      </c>
      <c r="K45" s="6" t="n">
        <v>-2.63</v>
      </c>
      <c r="L45" s="6" t="n">
        <v>-0.4</v>
      </c>
      <c r="M45" s="6" t="s">
        <f>=I45+J45+K45+L45</f>
      </c>
      <c r="N45" s="16"/>
    </row>
    <row collapsed="false" customFormat="false" customHeight="false" hidden="false" ht="12.1" outlineLevel="0" r="46">
      <c r="A46" s="20" t="n">
        <v>44323.734328704</v>
      </c>
      <c r="B46" s="16" t="s">
        <v>21</v>
      </c>
      <c r="C46" s="16" t="s">
        <v>225</v>
      </c>
      <c r="D46" s="16" t="s">
        <v>178</v>
      </c>
      <c r="E46" s="16" t="s">
        <v>17</v>
      </c>
      <c r="F46" s="16" t="s">
        <v>19</v>
      </c>
      <c r="G46" s="7" t="n">
        <v>70</v>
      </c>
      <c r="H46" s="6" t="n">
        <v>297.67428571429</v>
      </c>
      <c r="I46" s="6" t="n">
        <v>-20837.2</v>
      </c>
      <c r="J46" s="6" t="n">
        <v>0</v>
      </c>
      <c r="K46" s="6" t="n">
        <v>-12.51</v>
      </c>
      <c r="L46" s="6" t="n">
        <v>-1.95</v>
      </c>
      <c r="M46" s="6" t="s">
        <f>=I46+J46+K46+L46</f>
      </c>
      <c r="N46" s="16"/>
    </row>
    <row collapsed="false" customFormat="false" customHeight="false" hidden="false" ht="12.1" outlineLevel="0" r="47">
      <c r="A47" s="20" t="n">
        <v>44323.741747685</v>
      </c>
      <c r="B47" s="16" t="s">
        <v>189</v>
      </c>
      <c r="C47" s="16" t="s">
        <v>233</v>
      </c>
      <c r="D47" s="16" t="s">
        <v>178</v>
      </c>
      <c r="E47" s="16" t="s">
        <v>227</v>
      </c>
      <c r="F47" s="16" t="s">
        <v>19</v>
      </c>
      <c r="G47" s="7" t="n">
        <v>2</v>
      </c>
      <c r="H47" s="6" t="n">
        <v>2268.9</v>
      </c>
      <c r="I47" s="6" t="n">
        <v>-4537.8</v>
      </c>
      <c r="J47" s="6" t="n">
        <v>0</v>
      </c>
      <c r="K47" s="6" t="n">
        <v>-2.72</v>
      </c>
      <c r="L47" s="6" t="n">
        <v>-0.42</v>
      </c>
      <c r="M47" s="6" t="s">
        <f>=I47+J47+K47+L47</f>
      </c>
      <c r="N47" s="16"/>
    </row>
    <row collapsed="false" customFormat="false" customHeight="false" hidden="false" ht="12.1" outlineLevel="0" r="48">
      <c r="A48" s="20" t="n">
        <v>44323.742372685</v>
      </c>
      <c r="B48" s="16" t="s">
        <v>187</v>
      </c>
      <c r="C48" s="16" t="s">
        <v>231</v>
      </c>
      <c r="D48" s="16" t="s">
        <v>178</v>
      </c>
      <c r="E48" s="16" t="s">
        <v>227</v>
      </c>
      <c r="F48" s="16" t="s">
        <v>19</v>
      </c>
      <c r="G48" s="7" t="n">
        <v>5</v>
      </c>
      <c r="H48" s="6" t="n">
        <v>1090.8</v>
      </c>
      <c r="I48" s="6" t="n">
        <v>-5454</v>
      </c>
      <c r="J48" s="6" t="n">
        <v>0</v>
      </c>
      <c r="K48" s="6" t="n">
        <v>-3.27</v>
      </c>
      <c r="L48" s="6" t="n">
        <v>-0.51</v>
      </c>
      <c r="M48" s="6" t="s">
        <f>=I48+J48+K48+L48</f>
      </c>
      <c r="N48" s="16"/>
    </row>
    <row collapsed="false" customFormat="false" customHeight="false" hidden="false" ht="12.1" outlineLevel="0" r="49">
      <c r="A49" s="20" t="n">
        <v>44323.750266204</v>
      </c>
      <c r="B49" s="16" t="s">
        <v>51</v>
      </c>
      <c r="C49" s="16" t="s">
        <v>241</v>
      </c>
      <c r="D49" s="16" t="s">
        <v>178</v>
      </c>
      <c r="E49" s="16" t="s">
        <v>17</v>
      </c>
      <c r="F49" s="16" t="s">
        <v>19</v>
      </c>
      <c r="G49" s="7" t="n">
        <v>5</v>
      </c>
      <c r="H49" s="6" t="n">
        <v>480.7</v>
      </c>
      <c r="I49" s="6" t="n">
        <v>-2403.5</v>
      </c>
      <c r="J49" s="6" t="n">
        <v>0</v>
      </c>
      <c r="K49" s="6" t="n">
        <v>-1.44</v>
      </c>
      <c r="L49" s="6" t="n">
        <v>-0.22</v>
      </c>
      <c r="M49" s="6" t="s">
        <f>=I49+J49+K49+L49</f>
      </c>
      <c r="N49" s="16"/>
    </row>
    <row collapsed="false" customFormat="false" customHeight="false" hidden="false" ht="12.1" outlineLevel="0" r="50">
      <c r="A50" s="20" t="n">
        <v>44323.75087963</v>
      </c>
      <c r="B50" s="16" t="s">
        <v>16</v>
      </c>
      <c r="C50" s="16" t="s">
        <v>223</v>
      </c>
      <c r="D50" s="16" t="s">
        <v>178</v>
      </c>
      <c r="E50" s="16" t="s">
        <v>17</v>
      </c>
      <c r="F50" s="16" t="s">
        <v>19</v>
      </c>
      <c r="G50" s="7" t="n">
        <v>1</v>
      </c>
      <c r="H50" s="6" t="n">
        <v>4371</v>
      </c>
      <c r="I50" s="6" t="n">
        <v>-4371</v>
      </c>
      <c r="J50" s="6" t="n">
        <v>0</v>
      </c>
      <c r="K50" s="6" t="n">
        <v>-2.62</v>
      </c>
      <c r="L50" s="6" t="n">
        <v>-0.4</v>
      </c>
      <c r="M50" s="6" t="s">
        <f>=I50+J50+K50+L50</f>
      </c>
      <c r="N50" s="16"/>
    </row>
    <row collapsed="false" customFormat="false" customHeight="false" hidden="false" ht="12.1" outlineLevel="0" r="51">
      <c r="A51" s="20" t="n">
        <v>44326.654953704</v>
      </c>
      <c r="B51" s="16" t="s">
        <v>186</v>
      </c>
      <c r="C51" s="16" t="s">
        <v>230</v>
      </c>
      <c r="D51" s="16" t="s">
        <v>178</v>
      </c>
      <c r="E51" s="16" t="s">
        <v>227</v>
      </c>
      <c r="F51" s="16" t="s">
        <v>19</v>
      </c>
      <c r="G51" s="7" t="n">
        <v>2</v>
      </c>
      <c r="H51" s="6" t="n">
        <v>96.88</v>
      </c>
      <c r="I51" s="6" t="n">
        <v>-193.76</v>
      </c>
      <c r="J51" s="6" t="n">
        <v>0</v>
      </c>
      <c r="K51" s="6" t="n">
        <v>-0.12</v>
      </c>
      <c r="L51" s="6" t="n">
        <v>-0.02</v>
      </c>
      <c r="M51" s="6" t="s">
        <f>=I51+J51+K51+L51</f>
      </c>
      <c r="N51" s="16"/>
    </row>
    <row collapsed="false" customFormat="false" customHeight="false" hidden="false" ht="12.1" outlineLevel="0" r="52">
      <c r="A52" s="21" t="n">
        <v>44327</v>
      </c>
      <c r="B52" s="22" t="s">
        <v>221</v>
      </c>
      <c r="C52" s="22" t="s">
        <v>77</v>
      </c>
      <c r="D52" s="22" t="s">
        <v>221</v>
      </c>
      <c r="E52" s="22" t="s">
        <v>221</v>
      </c>
      <c r="F52" s="22" t="s">
        <v>19</v>
      </c>
      <c r="G52" s="23" t="n">
        <v>2</v>
      </c>
      <c r="H52" s="24" t="n">
        <v>5500</v>
      </c>
      <c r="I52" s="24" t="n">
        <v>11000</v>
      </c>
      <c r="J52" s="24" t="n">
        <v>0</v>
      </c>
      <c r="K52" s="24" t="n">
        <v>0</v>
      </c>
      <c r="L52" s="24" t="n">
        <v>0</v>
      </c>
      <c r="M52" s="6" t="s">
        <f>=I52+J52+K52+L52</f>
      </c>
      <c r="N52" s="22"/>
    </row>
    <row collapsed="false" customFormat="false" customHeight="false" hidden="false" ht="12.1" outlineLevel="0" r="53">
      <c r="A53" s="20" t="n">
        <v>44327.416840278</v>
      </c>
      <c r="B53" s="16" t="s">
        <v>21</v>
      </c>
      <c r="C53" s="16" t="s">
        <v>225</v>
      </c>
      <c r="D53" s="16" t="s">
        <v>178</v>
      </c>
      <c r="E53" s="16" t="s">
        <v>17</v>
      </c>
      <c r="F53" s="16" t="s">
        <v>19</v>
      </c>
      <c r="G53" s="7" t="n">
        <v>30</v>
      </c>
      <c r="H53" s="6" t="n">
        <v>282.21</v>
      </c>
      <c r="I53" s="6" t="n">
        <v>-8466.3</v>
      </c>
      <c r="J53" s="6" t="n">
        <v>0</v>
      </c>
      <c r="K53" s="6" t="n">
        <v>-5.08</v>
      </c>
      <c r="L53" s="6" t="n">
        <v>-0.78</v>
      </c>
      <c r="M53" s="6" t="s">
        <f>=I53+J53+K53+L53</f>
      </c>
      <c r="N53" s="16"/>
    </row>
    <row collapsed="false" customFormat="false" customHeight="false" hidden="false" ht="12.1" outlineLevel="0" r="54">
      <c r="A54" s="20" t="n">
        <v>44327.439328704</v>
      </c>
      <c r="B54" s="16" t="s">
        <v>183</v>
      </c>
      <c r="C54" s="16" t="s">
        <v>226</v>
      </c>
      <c r="D54" s="16" t="s">
        <v>178</v>
      </c>
      <c r="E54" s="16" t="s">
        <v>227</v>
      </c>
      <c r="F54" s="16" t="s">
        <v>19</v>
      </c>
      <c r="G54" s="7" t="n">
        <v>1</v>
      </c>
      <c r="H54" s="6" t="n">
        <v>1637.4</v>
      </c>
      <c r="I54" s="6" t="n">
        <v>-1637.4</v>
      </c>
      <c r="J54" s="6" t="n">
        <v>0</v>
      </c>
      <c r="K54" s="6" t="n">
        <v>-0.98</v>
      </c>
      <c r="L54" s="6" t="n">
        <v>-0.15</v>
      </c>
      <c r="M54" s="6" t="s">
        <f>=I54+J54+K54+L54</f>
      </c>
      <c r="N54" s="16"/>
    </row>
    <row collapsed="false" customFormat="false" customHeight="false" hidden="false" ht="12.1" outlineLevel="0" r="55">
      <c r="A55" s="20" t="n">
        <v>44327.442048611</v>
      </c>
      <c r="B55" s="16" t="s">
        <v>188</v>
      </c>
      <c r="C55" s="16" t="s">
        <v>232</v>
      </c>
      <c r="D55" s="16" t="s">
        <v>178</v>
      </c>
      <c r="E55" s="16" t="s">
        <v>17</v>
      </c>
      <c r="F55" s="16" t="s">
        <v>19</v>
      </c>
      <c r="G55" s="7" t="n">
        <v>1</v>
      </c>
      <c r="H55" s="6" t="n">
        <v>792.6</v>
      </c>
      <c r="I55" s="6" t="n">
        <v>-792.6</v>
      </c>
      <c r="J55" s="6" t="n">
        <v>0</v>
      </c>
      <c r="K55" s="6" t="n">
        <v>-0.48</v>
      </c>
      <c r="L55" s="6" t="n">
        <v>-0.07</v>
      </c>
      <c r="M55" s="6" t="s">
        <f>=I55+J55+K55+L55</f>
      </c>
      <c r="N55" s="16"/>
    </row>
    <row collapsed="false" customFormat="false" customHeight="false" hidden="false" ht="12.1" outlineLevel="0" r="56">
      <c r="A56" s="20" t="n">
        <v>44327.467905093</v>
      </c>
      <c r="B56" s="16" t="s">
        <v>186</v>
      </c>
      <c r="C56" s="16" t="s">
        <v>230</v>
      </c>
      <c r="D56" s="16" t="s">
        <v>178</v>
      </c>
      <c r="E56" s="16" t="s">
        <v>227</v>
      </c>
      <c r="F56" s="16" t="s">
        <v>19</v>
      </c>
      <c r="G56" s="7" t="n">
        <v>1</v>
      </c>
      <c r="H56" s="6" t="n">
        <v>96.58</v>
      </c>
      <c r="I56" s="6" t="n">
        <v>-96.58</v>
      </c>
      <c r="J56" s="6" t="n">
        <v>0</v>
      </c>
      <c r="K56" s="6" t="n">
        <v>-0.06</v>
      </c>
      <c r="L56" s="6" t="n">
        <v>-0.02</v>
      </c>
      <c r="M56" s="6" t="s">
        <f>=I56+J56+K56+L56</f>
      </c>
      <c r="N56" s="16"/>
    </row>
    <row collapsed="false" customFormat="false" customHeight="false" hidden="false" ht="12.1" outlineLevel="0" r="57">
      <c r="A57" s="33" t="n">
        <v>44328.441539352</v>
      </c>
      <c r="B57" s="34" t="s">
        <v>189</v>
      </c>
      <c r="C57" s="34" t="s">
        <v>233</v>
      </c>
      <c r="D57" s="34" t="s">
        <v>180</v>
      </c>
      <c r="E57" s="34" t="s">
        <v>227</v>
      </c>
      <c r="F57" s="34" t="s">
        <v>19</v>
      </c>
      <c r="G57" s="35" t="n">
        <v>-2</v>
      </c>
      <c r="H57" s="36" t="n">
        <v>2299.4</v>
      </c>
      <c r="I57" s="36" t="n">
        <v>4598.8</v>
      </c>
      <c r="J57" s="36" t="n">
        <v>0</v>
      </c>
      <c r="K57" s="36" t="n">
        <v>-2.76</v>
      </c>
      <c r="L57" s="36" t="n">
        <v>-0.43</v>
      </c>
      <c r="M57" s="6" t="s">
        <f>=I57+J57+K57+L57</f>
      </c>
      <c r="N57" s="34"/>
    </row>
    <row collapsed="false" customFormat="false" customHeight="false" hidden="false" ht="12.1" outlineLevel="0" r="58">
      <c r="A58" s="20" t="n">
        <v>44328.44275463</v>
      </c>
      <c r="B58" s="16" t="s">
        <v>192</v>
      </c>
      <c r="C58" s="16" t="s">
        <v>242</v>
      </c>
      <c r="D58" s="16" t="s">
        <v>178</v>
      </c>
      <c r="E58" s="16" t="s">
        <v>17</v>
      </c>
      <c r="F58" s="16" t="s">
        <v>19</v>
      </c>
      <c r="G58" s="7" t="n">
        <v>50</v>
      </c>
      <c r="H58" s="6" t="n">
        <v>89.24</v>
      </c>
      <c r="I58" s="6" t="n">
        <v>-4462</v>
      </c>
      <c r="J58" s="6" t="n">
        <v>0</v>
      </c>
      <c r="K58" s="6" t="n">
        <v>-2.67</v>
      </c>
      <c r="L58" s="6" t="n">
        <v>-0.42</v>
      </c>
      <c r="M58" s="6" t="s">
        <f>=I58+J58+K58+L58</f>
      </c>
      <c r="N58" s="16"/>
    </row>
    <row collapsed="false" customFormat="false" customHeight="false" hidden="false" ht="12.1" outlineLevel="0" r="59">
      <c r="A59" s="20" t="n">
        <v>44328.479212963</v>
      </c>
      <c r="B59" s="16" t="s">
        <v>186</v>
      </c>
      <c r="C59" s="16" t="s">
        <v>230</v>
      </c>
      <c r="D59" s="16" t="s">
        <v>178</v>
      </c>
      <c r="E59" s="16" t="s">
        <v>227</v>
      </c>
      <c r="F59" s="16" t="s">
        <v>19</v>
      </c>
      <c r="G59" s="7" t="n">
        <v>1</v>
      </c>
      <c r="H59" s="6" t="n">
        <v>96.18</v>
      </c>
      <c r="I59" s="6" t="n">
        <v>-96.18</v>
      </c>
      <c r="J59" s="6" t="n">
        <v>0</v>
      </c>
      <c r="K59" s="6" t="n">
        <v>-0.06</v>
      </c>
      <c r="L59" s="6" t="n">
        <v>-0.02</v>
      </c>
      <c r="M59" s="6" t="s">
        <f>=I59+J59+K59+L59</f>
      </c>
      <c r="N59" s="16"/>
    </row>
    <row collapsed="false" customFormat="false" customHeight="false" hidden="false" ht="12.1" outlineLevel="0" r="60">
      <c r="A60" s="21" t="n">
        <v>44330</v>
      </c>
      <c r="B60" s="22" t="s">
        <v>221</v>
      </c>
      <c r="C60" s="22" t="s">
        <v>77</v>
      </c>
      <c r="D60" s="22" t="s">
        <v>221</v>
      </c>
      <c r="E60" s="22" t="s">
        <v>221</v>
      </c>
      <c r="F60" s="22" t="s">
        <v>19</v>
      </c>
      <c r="G60" s="23" t="n">
        <v>2</v>
      </c>
      <c r="H60" s="24" t="n">
        <v>1975</v>
      </c>
      <c r="I60" s="24" t="n">
        <v>3950</v>
      </c>
      <c r="J60" s="24" t="n">
        <v>0</v>
      </c>
      <c r="K60" s="24" t="n">
        <v>0</v>
      </c>
      <c r="L60" s="24" t="n">
        <v>0</v>
      </c>
      <c r="M60" s="6" t="s">
        <f>=I60+J60+K60+L60</f>
      </c>
      <c r="N60" s="22"/>
    </row>
    <row collapsed="false" customFormat="false" customHeight="false" hidden="false" ht="12.1" outlineLevel="0" r="61">
      <c r="A61" s="20" t="n">
        <v>44330.457048611</v>
      </c>
      <c r="B61" s="16" t="s">
        <v>191</v>
      </c>
      <c r="C61" s="16" t="s">
        <v>240</v>
      </c>
      <c r="D61" s="16" t="s">
        <v>178</v>
      </c>
      <c r="E61" s="16" t="s">
        <v>17</v>
      </c>
      <c r="F61" s="16" t="s">
        <v>19</v>
      </c>
      <c r="G61" s="7" t="n">
        <v>20</v>
      </c>
      <c r="H61" s="6" t="n">
        <v>177.47</v>
      </c>
      <c r="I61" s="6" t="n">
        <v>-3549.4</v>
      </c>
      <c r="J61" s="6" t="n">
        <v>0</v>
      </c>
      <c r="K61" s="6" t="n">
        <v>-2.13</v>
      </c>
      <c r="L61" s="6" t="n">
        <v>-0.33</v>
      </c>
      <c r="M61" s="6" t="s">
        <f>=I61+J61+K61+L61</f>
      </c>
      <c r="N61" s="16"/>
    </row>
    <row collapsed="false" customFormat="false" customHeight="false" hidden="false" ht="12.1" outlineLevel="0" r="62">
      <c r="A62" s="25" t="n">
        <v>44333</v>
      </c>
      <c r="B62" s="26" t="s">
        <v>236</v>
      </c>
      <c r="C62" s="26" t="s">
        <v>78</v>
      </c>
      <c r="D62" s="26" t="s">
        <v>236</v>
      </c>
      <c r="E62" s="26" t="s">
        <v>236</v>
      </c>
      <c r="F62" s="26" t="s">
        <v>19</v>
      </c>
      <c r="G62" s="27" t="n">
        <v>1</v>
      </c>
      <c r="H62" s="28" t="n">
        <v>-448</v>
      </c>
      <c r="I62" s="28" t="n">
        <v>-448</v>
      </c>
      <c r="J62" s="28" t="n">
        <v>0</v>
      </c>
      <c r="K62" s="28" t="n">
        <v>0</v>
      </c>
      <c r="L62" s="28" t="n">
        <v>0</v>
      </c>
      <c r="M62" s="6" t="s">
        <f>=I62+J62+K62+L62</f>
      </c>
      <c r="N62" s="26"/>
    </row>
    <row collapsed="false" customFormat="false" customHeight="false" hidden="false" ht="12.1" outlineLevel="0" r="63">
      <c r="A63" s="29" t="n">
        <v>44333</v>
      </c>
      <c r="B63" s="30" t="s">
        <v>237</v>
      </c>
      <c r="C63" s="30" t="s">
        <v>238</v>
      </c>
      <c r="D63" s="30" t="s">
        <v>237</v>
      </c>
      <c r="E63" s="30" t="s">
        <v>237</v>
      </c>
      <c r="F63" s="30" t="s">
        <v>19</v>
      </c>
      <c r="G63" s="31" t="n">
        <v>1</v>
      </c>
      <c r="H63" s="32" t="n">
        <v>-7</v>
      </c>
      <c r="I63" s="32" t="n">
        <v>-7</v>
      </c>
      <c r="J63" s="32" t="n">
        <v>0</v>
      </c>
      <c r="K63" s="32" t="n">
        <v>0</v>
      </c>
      <c r="L63" s="32" t="n">
        <v>0</v>
      </c>
      <c r="M63" s="6" t="s">
        <f>=I63+J63+K63+L63</f>
      </c>
      <c r="N63" s="30"/>
    </row>
    <row collapsed="false" customFormat="false" customHeight="false" hidden="false" ht="12.1" outlineLevel="0" r="64">
      <c r="A64" s="33" t="n">
        <v>44333.520798611</v>
      </c>
      <c r="B64" s="34" t="s">
        <v>24</v>
      </c>
      <c r="C64" s="34" t="s">
        <v>235</v>
      </c>
      <c r="D64" s="34" t="s">
        <v>180</v>
      </c>
      <c r="E64" s="34" t="s">
        <v>17</v>
      </c>
      <c r="F64" s="34" t="s">
        <v>19</v>
      </c>
      <c r="G64" s="35" t="n">
        <v>-10000</v>
      </c>
      <c r="H64" s="36" t="n">
        <v>0.2891</v>
      </c>
      <c r="I64" s="36" t="n">
        <v>2891</v>
      </c>
      <c r="J64" s="36" t="n">
        <v>0</v>
      </c>
      <c r="K64" s="36" t="n">
        <v>-1.74</v>
      </c>
      <c r="L64" s="36" t="n">
        <v>-0.26</v>
      </c>
      <c r="M64" s="6" t="s">
        <f>=I64+J64+K64+L64</f>
      </c>
      <c r="N64" s="34"/>
    </row>
    <row collapsed="false" customFormat="false" customHeight="false" hidden="false" ht="12.1" outlineLevel="0" r="65">
      <c r="A65" s="33" t="n">
        <v>44333.522777778</v>
      </c>
      <c r="B65" s="34" t="s">
        <v>186</v>
      </c>
      <c r="C65" s="34" t="s">
        <v>230</v>
      </c>
      <c r="D65" s="34" t="s">
        <v>180</v>
      </c>
      <c r="E65" s="34" t="s">
        <v>227</v>
      </c>
      <c r="F65" s="34" t="s">
        <v>19</v>
      </c>
      <c r="G65" s="35" t="n">
        <v>-4</v>
      </c>
      <c r="H65" s="36" t="n">
        <v>97.6</v>
      </c>
      <c r="I65" s="36" t="n">
        <v>390.4</v>
      </c>
      <c r="J65" s="36" t="n">
        <v>0</v>
      </c>
      <c r="K65" s="36" t="n">
        <v>-0.23</v>
      </c>
      <c r="L65" s="36" t="n">
        <v>-0.04</v>
      </c>
      <c r="M65" s="6" t="s">
        <f>=I65+J65+K65+L65</f>
      </c>
      <c r="N65" s="34"/>
    </row>
    <row collapsed="false" customFormat="false" customHeight="false" hidden="false" ht="12.1" outlineLevel="0" r="66">
      <c r="A66" s="33" t="n">
        <v>44333.523587963</v>
      </c>
      <c r="B66" s="34" t="s">
        <v>192</v>
      </c>
      <c r="C66" s="34" t="s">
        <v>242</v>
      </c>
      <c r="D66" s="34" t="s">
        <v>180</v>
      </c>
      <c r="E66" s="34" t="s">
        <v>17</v>
      </c>
      <c r="F66" s="34" t="s">
        <v>19</v>
      </c>
      <c r="G66" s="35" t="n">
        <v>-50</v>
      </c>
      <c r="H66" s="36" t="n">
        <v>89.64</v>
      </c>
      <c r="I66" s="36" t="n">
        <v>4482</v>
      </c>
      <c r="J66" s="36" t="n">
        <v>0</v>
      </c>
      <c r="K66" s="36" t="n">
        <v>-2.69</v>
      </c>
      <c r="L66" s="36" t="n">
        <v>-0.42</v>
      </c>
      <c r="M66" s="6" t="s">
        <f>=I66+J66+K66+L66</f>
      </c>
      <c r="N66" s="34"/>
    </row>
    <row collapsed="false" customFormat="false" customHeight="false" hidden="false" ht="12.1" outlineLevel="0" r="67">
      <c r="A67" s="33" t="n">
        <v>44333.524108796</v>
      </c>
      <c r="B67" s="34" t="s">
        <v>184</v>
      </c>
      <c r="C67" s="34" t="s">
        <v>228</v>
      </c>
      <c r="D67" s="34" t="s">
        <v>180</v>
      </c>
      <c r="E67" s="34" t="s">
        <v>17</v>
      </c>
      <c r="F67" s="34" t="s">
        <v>19</v>
      </c>
      <c r="G67" s="35" t="n">
        <v>-100</v>
      </c>
      <c r="H67" s="36" t="n">
        <v>45.155</v>
      </c>
      <c r="I67" s="36" t="n">
        <v>4515.5</v>
      </c>
      <c r="J67" s="36" t="n">
        <v>0</v>
      </c>
      <c r="K67" s="36" t="n">
        <v>-2.71</v>
      </c>
      <c r="L67" s="36" t="n">
        <v>-0.42</v>
      </c>
      <c r="M67" s="6" t="s">
        <f>=I67+J67+K67+L67</f>
      </c>
      <c r="N67" s="34"/>
    </row>
    <row collapsed="false" customFormat="false" customHeight="false" hidden="false" ht="12.1" outlineLevel="0" r="68">
      <c r="A68" s="33" t="n">
        <v>44333.530231481</v>
      </c>
      <c r="B68" s="34" t="s">
        <v>39</v>
      </c>
      <c r="C68" s="34" t="s">
        <v>222</v>
      </c>
      <c r="D68" s="34" t="s">
        <v>180</v>
      </c>
      <c r="E68" s="34" t="s">
        <v>17</v>
      </c>
      <c r="F68" s="34" t="s">
        <v>19</v>
      </c>
      <c r="G68" s="35" t="n">
        <v>-1</v>
      </c>
      <c r="H68" s="36" t="n">
        <v>5181.5</v>
      </c>
      <c r="I68" s="36" t="n">
        <v>5181.5</v>
      </c>
      <c r="J68" s="36" t="n">
        <v>0</v>
      </c>
      <c r="K68" s="36" t="n">
        <v>-3.11</v>
      </c>
      <c r="L68" s="36" t="n">
        <v>-0.48</v>
      </c>
      <c r="M68" s="6" t="s">
        <f>=I68+J68+K68+L68</f>
      </c>
      <c r="N68" s="34"/>
    </row>
    <row collapsed="false" customFormat="false" customHeight="false" hidden="false" ht="12.1" outlineLevel="0" r="69">
      <c r="A69" s="33" t="n">
        <v>44333.530902778</v>
      </c>
      <c r="B69" s="34" t="s">
        <v>45</v>
      </c>
      <c r="C69" s="34" t="s">
        <v>239</v>
      </c>
      <c r="D69" s="34" t="s">
        <v>180</v>
      </c>
      <c r="E69" s="34" t="s">
        <v>17</v>
      </c>
      <c r="F69" s="34" t="s">
        <v>19</v>
      </c>
      <c r="G69" s="35" t="n">
        <v>-2</v>
      </c>
      <c r="H69" s="36" t="n">
        <v>1769.6</v>
      </c>
      <c r="I69" s="36" t="n">
        <v>3539.2</v>
      </c>
      <c r="J69" s="36" t="n">
        <v>0</v>
      </c>
      <c r="K69" s="36" t="n">
        <v>-2.12</v>
      </c>
      <c r="L69" s="36" t="n">
        <v>-0.33</v>
      </c>
      <c r="M69" s="6" t="s">
        <f>=I69+J69+K69+L69</f>
      </c>
      <c r="N69" s="34"/>
    </row>
    <row collapsed="false" customFormat="false" customHeight="false" hidden="false" ht="12.1" outlineLevel="0" r="70">
      <c r="A70" s="33" t="n">
        <v>44334.468043981</v>
      </c>
      <c r="B70" s="34" t="s">
        <v>16</v>
      </c>
      <c r="C70" s="34" t="s">
        <v>223</v>
      </c>
      <c r="D70" s="34" t="s">
        <v>180</v>
      </c>
      <c r="E70" s="34" t="s">
        <v>17</v>
      </c>
      <c r="F70" s="34" t="s">
        <v>19</v>
      </c>
      <c r="G70" s="35" t="n">
        <v>-1</v>
      </c>
      <c r="H70" s="36" t="n">
        <v>4464</v>
      </c>
      <c r="I70" s="36" t="n">
        <v>4464</v>
      </c>
      <c r="J70" s="36" t="n">
        <v>0</v>
      </c>
      <c r="K70" s="36" t="n">
        <v>-2.68</v>
      </c>
      <c r="L70" s="36" t="n">
        <v>-0.42</v>
      </c>
      <c r="M70" s="6" t="s">
        <f>=I70+J70+K70+L70</f>
      </c>
      <c r="N70" s="34"/>
    </row>
    <row collapsed="false" customFormat="false" customHeight="false" hidden="false" ht="12.1" outlineLevel="0" r="71">
      <c r="A71" s="20" t="n">
        <v>44334.469351852</v>
      </c>
      <c r="B71" s="16" t="s">
        <v>39</v>
      </c>
      <c r="C71" s="16" t="s">
        <v>222</v>
      </c>
      <c r="D71" s="16" t="s">
        <v>178</v>
      </c>
      <c r="E71" s="16" t="s">
        <v>17</v>
      </c>
      <c r="F71" s="16" t="s">
        <v>19</v>
      </c>
      <c r="G71" s="7" t="n">
        <v>2</v>
      </c>
      <c r="H71" s="6" t="n">
        <v>5365</v>
      </c>
      <c r="I71" s="6" t="n">
        <v>-10730</v>
      </c>
      <c r="J71" s="6" t="n">
        <v>0</v>
      </c>
      <c r="K71" s="6" t="n">
        <v>-6.44</v>
      </c>
      <c r="L71" s="6" t="n">
        <v>-1</v>
      </c>
      <c r="M71" s="6" t="s">
        <f>=I71+J71+K71+L71</f>
      </c>
      <c r="N71" s="16"/>
    </row>
    <row collapsed="false" customFormat="false" customHeight="false" hidden="false" ht="12.1" outlineLevel="0" r="72">
      <c r="A72" s="33" t="n">
        <v>44334.471284722</v>
      </c>
      <c r="B72" s="34" t="s">
        <v>187</v>
      </c>
      <c r="C72" s="34" t="s">
        <v>231</v>
      </c>
      <c r="D72" s="34" t="s">
        <v>180</v>
      </c>
      <c r="E72" s="34" t="s">
        <v>227</v>
      </c>
      <c r="F72" s="34" t="s">
        <v>19</v>
      </c>
      <c r="G72" s="35" t="n">
        <v>-5</v>
      </c>
      <c r="H72" s="36" t="n">
        <v>1103.8</v>
      </c>
      <c r="I72" s="36" t="n">
        <v>5519</v>
      </c>
      <c r="J72" s="36" t="n">
        <v>0</v>
      </c>
      <c r="K72" s="36" t="n">
        <v>-3.31</v>
      </c>
      <c r="L72" s="36" t="n">
        <v>-0.51</v>
      </c>
      <c r="M72" s="6" t="s">
        <f>=I72+J72+K72+L72</f>
      </c>
      <c r="N72" s="34"/>
    </row>
    <row collapsed="false" customFormat="false" customHeight="false" hidden="false" ht="12.1" outlineLevel="0" r="73">
      <c r="A73" s="25" t="n">
        <v>44335</v>
      </c>
      <c r="B73" s="26" t="s">
        <v>236</v>
      </c>
      <c r="C73" s="26" t="s">
        <v>78</v>
      </c>
      <c r="D73" s="26" t="s">
        <v>236</v>
      </c>
      <c r="E73" s="26" t="s">
        <v>236</v>
      </c>
      <c r="F73" s="26" t="s">
        <v>19</v>
      </c>
      <c r="G73" s="27" t="n">
        <v>1</v>
      </c>
      <c r="H73" s="28" t="n">
        <v>-20151</v>
      </c>
      <c r="I73" s="28" t="n">
        <v>-20151</v>
      </c>
      <c r="J73" s="28" t="n">
        <v>0</v>
      </c>
      <c r="K73" s="28" t="n">
        <v>0</v>
      </c>
      <c r="L73" s="28" t="n">
        <v>0</v>
      </c>
      <c r="M73" s="6" t="s">
        <f>=I73+J73+K73+L73</f>
      </c>
      <c r="N73" s="26"/>
    </row>
    <row collapsed="false" customFormat="false" customHeight="false" hidden="false" ht="12.1" outlineLevel="0" r="74">
      <c r="A74" s="29" t="n">
        <v>44335</v>
      </c>
      <c r="B74" s="30" t="s">
        <v>237</v>
      </c>
      <c r="C74" s="30" t="s">
        <v>238</v>
      </c>
      <c r="D74" s="30" t="s">
        <v>237</v>
      </c>
      <c r="E74" s="30" t="s">
        <v>237</v>
      </c>
      <c r="F74" s="30" t="s">
        <v>19</v>
      </c>
      <c r="G74" s="31" t="n">
        <v>1</v>
      </c>
      <c r="H74" s="32" t="n">
        <v>-49</v>
      </c>
      <c r="I74" s="32" t="n">
        <v>-49</v>
      </c>
      <c r="J74" s="32" t="n">
        <v>0</v>
      </c>
      <c r="K74" s="32" t="n">
        <v>0</v>
      </c>
      <c r="L74" s="32" t="n">
        <v>0</v>
      </c>
      <c r="M74" s="6" t="s">
        <f>=I74+J74+K74+L74</f>
      </c>
      <c r="N74" s="30"/>
    </row>
    <row collapsed="false" customFormat="false" customHeight="false" hidden="false" ht="12.1" outlineLevel="0" r="75">
      <c r="A75" s="21" t="n">
        <v>44336</v>
      </c>
      <c r="B75" s="22" t="s">
        <v>221</v>
      </c>
      <c r="C75" s="22" t="s">
        <v>77</v>
      </c>
      <c r="D75" s="22" t="s">
        <v>221</v>
      </c>
      <c r="E75" s="22" t="s">
        <v>221</v>
      </c>
      <c r="F75" s="22" t="s">
        <v>19</v>
      </c>
      <c r="G75" s="23" t="n">
        <v>3</v>
      </c>
      <c r="H75" s="24" t="n">
        <v>16716.94</v>
      </c>
      <c r="I75" s="24" t="n">
        <v>50150.82</v>
      </c>
      <c r="J75" s="24" t="n">
        <v>0</v>
      </c>
      <c r="K75" s="24" t="n">
        <v>0</v>
      </c>
      <c r="L75" s="24" t="n">
        <v>0</v>
      </c>
      <c r="M75" s="6" t="s">
        <f>=I75+J75+K75+L75</f>
      </c>
      <c r="N75" s="22"/>
    </row>
    <row collapsed="false" customFormat="false" customHeight="false" hidden="false" ht="12.1" outlineLevel="0" r="76">
      <c r="A76" s="20" t="n">
        <v>44337.425405093</v>
      </c>
      <c r="B76" s="16" t="s">
        <v>21</v>
      </c>
      <c r="C76" s="16" t="s">
        <v>225</v>
      </c>
      <c r="D76" s="16" t="s">
        <v>178</v>
      </c>
      <c r="E76" s="16" t="s">
        <v>17</v>
      </c>
      <c r="F76" s="16" t="s">
        <v>19</v>
      </c>
      <c r="G76" s="7" t="n">
        <v>10</v>
      </c>
      <c r="H76" s="6" t="n">
        <v>278.21</v>
      </c>
      <c r="I76" s="6" t="n">
        <v>-2782.1</v>
      </c>
      <c r="J76" s="6" t="n">
        <v>0</v>
      </c>
      <c r="K76" s="6" t="n">
        <v>-1.67</v>
      </c>
      <c r="L76" s="6" t="n">
        <v>-0.26</v>
      </c>
      <c r="M76" s="6" t="s">
        <f>=I76+J76+K76+L76</f>
      </c>
      <c r="N76" s="16"/>
    </row>
    <row collapsed="false" customFormat="false" customHeight="false" hidden="false" ht="12.1" outlineLevel="0" r="77">
      <c r="A77" s="20" t="n">
        <v>44337.426863426</v>
      </c>
      <c r="B77" s="16" t="s">
        <v>39</v>
      </c>
      <c r="C77" s="16" t="s">
        <v>222</v>
      </c>
      <c r="D77" s="16" t="s">
        <v>178</v>
      </c>
      <c r="E77" s="16" t="s">
        <v>17</v>
      </c>
      <c r="F77" s="16" t="s">
        <v>19</v>
      </c>
      <c r="G77" s="7" t="n">
        <v>1</v>
      </c>
      <c r="H77" s="6" t="n">
        <v>5188</v>
      </c>
      <c r="I77" s="6" t="n">
        <v>-5188</v>
      </c>
      <c r="J77" s="6" t="n">
        <v>0</v>
      </c>
      <c r="K77" s="6" t="n">
        <v>-3.11</v>
      </c>
      <c r="L77" s="6" t="n">
        <v>-0.49</v>
      </c>
      <c r="M77" s="6" t="s">
        <f>=I77+J77+K77+L77</f>
      </c>
      <c r="N77" s="16"/>
    </row>
    <row collapsed="false" customFormat="false" customHeight="false" hidden="false" ht="12.1" outlineLevel="0" r="78">
      <c r="A78" s="20" t="n">
        <v>44337.630428241</v>
      </c>
      <c r="B78" s="16" t="s">
        <v>16</v>
      </c>
      <c r="C78" s="16" t="s">
        <v>223</v>
      </c>
      <c r="D78" s="16" t="s">
        <v>178</v>
      </c>
      <c r="E78" s="16" t="s">
        <v>17</v>
      </c>
      <c r="F78" s="16" t="s">
        <v>19</v>
      </c>
      <c r="G78" s="7" t="n">
        <v>1</v>
      </c>
      <c r="H78" s="6" t="n">
        <v>4572</v>
      </c>
      <c r="I78" s="6" t="n">
        <v>-4572</v>
      </c>
      <c r="J78" s="6" t="n">
        <v>0</v>
      </c>
      <c r="K78" s="6" t="n">
        <v>-2.74</v>
      </c>
      <c r="L78" s="6" t="n">
        <v>-0.42</v>
      </c>
      <c r="M78" s="6" t="s">
        <f>=I78+J78+K78+L78</f>
      </c>
      <c r="N78" s="16"/>
    </row>
    <row collapsed="false" customFormat="false" customHeight="false" hidden="false" ht="12.1" outlineLevel="0" r="79">
      <c r="A79" s="20" t="n">
        <v>44337.63150463</v>
      </c>
      <c r="B79" s="16" t="s">
        <v>36</v>
      </c>
      <c r="C79" s="16" t="s">
        <v>243</v>
      </c>
      <c r="D79" s="16" t="s">
        <v>178</v>
      </c>
      <c r="E79" s="16" t="s">
        <v>17</v>
      </c>
      <c r="F79" s="16" t="s">
        <v>19</v>
      </c>
      <c r="G79" s="7" t="n">
        <v>20</v>
      </c>
      <c r="H79" s="6" t="n">
        <v>271.96</v>
      </c>
      <c r="I79" s="6" t="n">
        <v>-5439.2</v>
      </c>
      <c r="J79" s="6" t="n">
        <v>0</v>
      </c>
      <c r="K79" s="6" t="n">
        <v>-3.27</v>
      </c>
      <c r="L79" s="6" t="n">
        <v>-0.5</v>
      </c>
      <c r="M79" s="6" t="s">
        <f>=I79+J79+K79+L79</f>
      </c>
      <c r="N79" s="16"/>
    </row>
    <row collapsed="false" customFormat="false" customHeight="false" hidden="false" ht="12.1" outlineLevel="0" r="80">
      <c r="A80" s="20" t="n">
        <v>44337.633217593</v>
      </c>
      <c r="B80" s="16" t="s">
        <v>191</v>
      </c>
      <c r="C80" s="16" t="s">
        <v>240</v>
      </c>
      <c r="D80" s="16" t="s">
        <v>178</v>
      </c>
      <c r="E80" s="16" t="s">
        <v>17</v>
      </c>
      <c r="F80" s="16" t="s">
        <v>19</v>
      </c>
      <c r="G80" s="7" t="n">
        <v>10</v>
      </c>
      <c r="H80" s="6" t="n">
        <v>168.72</v>
      </c>
      <c r="I80" s="6" t="n">
        <v>-1687.2</v>
      </c>
      <c r="J80" s="6" t="n">
        <v>0</v>
      </c>
      <c r="K80" s="6" t="n">
        <v>-1.01</v>
      </c>
      <c r="L80" s="6" t="n">
        <v>-0.16</v>
      </c>
      <c r="M80" s="6" t="s">
        <f>=I80+J80+K80+L80</f>
      </c>
      <c r="N80" s="16"/>
    </row>
    <row collapsed="false" customFormat="false" customHeight="false" hidden="false" ht="12.1" outlineLevel="0" r="81">
      <c r="A81" s="20" t="n">
        <v>44337.633599537</v>
      </c>
      <c r="B81" s="16" t="s">
        <v>45</v>
      </c>
      <c r="C81" s="16" t="s">
        <v>239</v>
      </c>
      <c r="D81" s="16" t="s">
        <v>178</v>
      </c>
      <c r="E81" s="16" t="s">
        <v>17</v>
      </c>
      <c r="F81" s="16" t="s">
        <v>19</v>
      </c>
      <c r="G81" s="7" t="n">
        <v>2</v>
      </c>
      <c r="H81" s="6" t="n">
        <v>1793</v>
      </c>
      <c r="I81" s="6" t="n">
        <v>-3586</v>
      </c>
      <c r="J81" s="6" t="n">
        <v>0</v>
      </c>
      <c r="K81" s="6" t="n">
        <v>-2.15</v>
      </c>
      <c r="L81" s="6" t="n">
        <v>-0.33</v>
      </c>
      <c r="M81" s="6" t="s">
        <f>=I81+J81+K81+L81</f>
      </c>
      <c r="N81" s="16"/>
    </row>
    <row collapsed="false" customFormat="false" customHeight="false" hidden="false" ht="12.1" outlineLevel="0" r="82">
      <c r="A82" s="20" t="n">
        <v>44337.634212963</v>
      </c>
      <c r="B82" s="16" t="s">
        <v>51</v>
      </c>
      <c r="C82" s="16" t="s">
        <v>241</v>
      </c>
      <c r="D82" s="16" t="s">
        <v>178</v>
      </c>
      <c r="E82" s="16" t="s">
        <v>17</v>
      </c>
      <c r="F82" s="16" t="s">
        <v>19</v>
      </c>
      <c r="G82" s="7" t="n">
        <v>1</v>
      </c>
      <c r="H82" s="6" t="n">
        <v>467.3</v>
      </c>
      <c r="I82" s="6" t="n">
        <v>-467.3</v>
      </c>
      <c r="J82" s="6" t="n">
        <v>0</v>
      </c>
      <c r="K82" s="6" t="n">
        <v>-0.28</v>
      </c>
      <c r="L82" s="6" t="n">
        <v>-0.04</v>
      </c>
      <c r="M82" s="6" t="s">
        <f>=I82+J82+K82+L82</f>
      </c>
      <c r="N82" s="16"/>
    </row>
    <row collapsed="false" customFormat="false" customHeight="false" hidden="false" ht="12.1" outlineLevel="0" r="83">
      <c r="A83" s="21" t="n">
        <v>44340</v>
      </c>
      <c r="B83" s="22" t="s">
        <v>221</v>
      </c>
      <c r="C83" s="22" t="s">
        <v>77</v>
      </c>
      <c r="D83" s="22" t="s">
        <v>221</v>
      </c>
      <c r="E83" s="22" t="s">
        <v>221</v>
      </c>
      <c r="F83" s="22" t="s">
        <v>19</v>
      </c>
      <c r="G83" s="23" t="n">
        <v>1</v>
      </c>
      <c r="H83" s="24" t="n">
        <v>15000</v>
      </c>
      <c r="I83" s="24" t="n">
        <v>15000</v>
      </c>
      <c r="J83" s="24" t="n">
        <v>0</v>
      </c>
      <c r="K83" s="24" t="n">
        <v>0</v>
      </c>
      <c r="L83" s="24" t="n">
        <v>0</v>
      </c>
      <c r="M83" s="6" t="s">
        <f>=I83+J83+K83+L83</f>
      </c>
      <c r="N83" s="22"/>
    </row>
    <row collapsed="false" customFormat="false" customHeight="false" hidden="false" ht="12.1" outlineLevel="0" r="84">
      <c r="A84" s="20" t="n">
        <v>44347.630856481</v>
      </c>
      <c r="B84" s="16" t="s">
        <v>45</v>
      </c>
      <c r="C84" s="16" t="s">
        <v>239</v>
      </c>
      <c r="D84" s="16" t="s">
        <v>178</v>
      </c>
      <c r="E84" s="16" t="s">
        <v>17</v>
      </c>
      <c r="F84" s="16" t="s">
        <v>19</v>
      </c>
      <c r="G84" s="7" t="n">
        <v>1</v>
      </c>
      <c r="H84" s="6" t="n">
        <v>1691.4</v>
      </c>
      <c r="I84" s="6" t="n">
        <v>-1691.4</v>
      </c>
      <c r="J84" s="6" t="n">
        <v>0</v>
      </c>
      <c r="K84" s="6" t="n">
        <v>-1.02</v>
      </c>
      <c r="L84" s="6" t="n">
        <v>-0.16</v>
      </c>
      <c r="M84" s="6" t="s">
        <f>=I84+J84+K84+L84</f>
      </c>
      <c r="N84" s="16"/>
    </row>
    <row collapsed="false" customFormat="false" customHeight="false" hidden="false" ht="12.1" outlineLevel="0" r="85">
      <c r="A85" s="20" t="n">
        <v>44347.632511574</v>
      </c>
      <c r="B85" s="16" t="s">
        <v>191</v>
      </c>
      <c r="C85" s="16" t="s">
        <v>240</v>
      </c>
      <c r="D85" s="16" t="s">
        <v>178</v>
      </c>
      <c r="E85" s="16" t="s">
        <v>17</v>
      </c>
      <c r="F85" s="16" t="s">
        <v>19</v>
      </c>
      <c r="G85" s="7" t="n">
        <v>10</v>
      </c>
      <c r="H85" s="6" t="n">
        <v>169.2</v>
      </c>
      <c r="I85" s="6" t="n">
        <v>-1692</v>
      </c>
      <c r="J85" s="6" t="n">
        <v>0</v>
      </c>
      <c r="K85" s="6" t="n">
        <v>-1.02</v>
      </c>
      <c r="L85" s="6" t="n">
        <v>-0.16</v>
      </c>
      <c r="M85" s="6" t="s">
        <f>=I85+J85+K85+L85</f>
      </c>
      <c r="N85" s="16"/>
    </row>
    <row collapsed="false" customFormat="false" customHeight="false" hidden="false" ht="12.1" outlineLevel="0" r="86">
      <c r="A86" s="20" t="n">
        <v>44347.632986111</v>
      </c>
      <c r="B86" s="16" t="s">
        <v>183</v>
      </c>
      <c r="C86" s="16" t="s">
        <v>226</v>
      </c>
      <c r="D86" s="16" t="s">
        <v>178</v>
      </c>
      <c r="E86" s="16" t="s">
        <v>227</v>
      </c>
      <c r="F86" s="16" t="s">
        <v>19</v>
      </c>
      <c r="G86" s="7" t="n">
        <v>1</v>
      </c>
      <c r="H86" s="6" t="n">
        <v>1639</v>
      </c>
      <c r="I86" s="6" t="n">
        <v>-1639</v>
      </c>
      <c r="J86" s="6" t="n">
        <v>0</v>
      </c>
      <c r="K86" s="6" t="n">
        <v>-0.98</v>
      </c>
      <c r="L86" s="6" t="n">
        <v>-0.15</v>
      </c>
      <c r="M86" s="6" t="s">
        <f>=I86+J86+K86+L86</f>
      </c>
      <c r="N86" s="16"/>
    </row>
    <row collapsed="false" customFormat="false" customHeight="false" hidden="false" ht="12.1" outlineLevel="0" r="87">
      <c r="A87" s="20" t="n">
        <v>44347.654918981</v>
      </c>
      <c r="B87" s="16" t="s">
        <v>24</v>
      </c>
      <c r="C87" s="16" t="s">
        <v>235</v>
      </c>
      <c r="D87" s="16" t="s">
        <v>178</v>
      </c>
      <c r="E87" s="16" t="s">
        <v>17</v>
      </c>
      <c r="F87" s="16" t="s">
        <v>19</v>
      </c>
      <c r="G87" s="7" t="n">
        <v>10000</v>
      </c>
      <c r="H87" s="6" t="n">
        <v>0.2891</v>
      </c>
      <c r="I87" s="6" t="n">
        <v>-2891</v>
      </c>
      <c r="J87" s="6" t="n">
        <v>0</v>
      </c>
      <c r="K87" s="6" t="n">
        <v>-1.73</v>
      </c>
      <c r="L87" s="6" t="n">
        <v>-0.26</v>
      </c>
      <c r="M87" s="6" t="s">
        <f>=I87+J87+K87+L87</f>
      </c>
      <c r="N87" s="16"/>
    </row>
    <row collapsed="false" customFormat="false" customHeight="false" hidden="false" ht="12.1" outlineLevel="0" r="88">
      <c r="A88" s="21" t="n">
        <v>44348</v>
      </c>
      <c r="B88" s="22" t="s">
        <v>221</v>
      </c>
      <c r="C88" s="22" t="s">
        <v>77</v>
      </c>
      <c r="D88" s="22" t="s">
        <v>221</v>
      </c>
      <c r="E88" s="22" t="s">
        <v>221</v>
      </c>
      <c r="F88" s="22" t="s">
        <v>19</v>
      </c>
      <c r="G88" s="23" t="n">
        <v>1</v>
      </c>
      <c r="H88" s="24" t="n">
        <v>500</v>
      </c>
      <c r="I88" s="24" t="n">
        <v>500</v>
      </c>
      <c r="J88" s="24" t="n">
        <v>0</v>
      </c>
      <c r="K88" s="24" t="n">
        <v>0</v>
      </c>
      <c r="L88" s="24" t="n">
        <v>0</v>
      </c>
      <c r="M88" s="6" t="s">
        <f>=I88+J88+K88+L88</f>
      </c>
      <c r="N88" s="22"/>
    </row>
    <row collapsed="false" customFormat="false" customHeight="false" hidden="false" ht="12.1" outlineLevel="0" r="89">
      <c r="A89" s="21" t="n">
        <v>44351</v>
      </c>
      <c r="B89" s="22" t="s">
        <v>221</v>
      </c>
      <c r="C89" s="22" t="s">
        <v>77</v>
      </c>
      <c r="D89" s="22" t="s">
        <v>221</v>
      </c>
      <c r="E89" s="22" t="s">
        <v>221</v>
      </c>
      <c r="F89" s="22" t="s">
        <v>19</v>
      </c>
      <c r="G89" s="23" t="n">
        <v>1</v>
      </c>
      <c r="H89" s="24" t="n">
        <v>18000</v>
      </c>
      <c r="I89" s="24" t="n">
        <v>18000</v>
      </c>
      <c r="J89" s="24" t="n">
        <v>0</v>
      </c>
      <c r="K89" s="24" t="n">
        <v>0</v>
      </c>
      <c r="L89" s="24" t="n">
        <v>0</v>
      </c>
      <c r="M89" s="6" t="s">
        <f>=I89+J89+K89+L89</f>
      </c>
      <c r="N89" s="22"/>
    </row>
    <row collapsed="false" customFormat="false" customHeight="false" hidden="false" ht="12.1" outlineLevel="0" r="90">
      <c r="A90" s="20" t="n">
        <v>44351.540451389</v>
      </c>
      <c r="B90" s="16" t="s">
        <v>45</v>
      </c>
      <c r="C90" s="16" t="s">
        <v>239</v>
      </c>
      <c r="D90" s="16" t="s">
        <v>178</v>
      </c>
      <c r="E90" s="16" t="s">
        <v>17</v>
      </c>
      <c r="F90" s="16" t="s">
        <v>19</v>
      </c>
      <c r="G90" s="7" t="n">
        <v>1</v>
      </c>
      <c r="H90" s="6" t="n">
        <v>1636.8</v>
      </c>
      <c r="I90" s="6" t="n">
        <v>-1636.8</v>
      </c>
      <c r="J90" s="6" t="n">
        <v>0</v>
      </c>
      <c r="K90" s="6" t="n">
        <v>-0.98</v>
      </c>
      <c r="L90" s="6" t="n">
        <v>-0.15</v>
      </c>
      <c r="M90" s="6" t="s">
        <f>=I90+J90+K90+L90</f>
      </c>
      <c r="N90" s="16"/>
    </row>
    <row collapsed="false" customFormat="false" customHeight="false" hidden="false" ht="12.1" outlineLevel="0" r="91">
      <c r="A91" s="20" t="n">
        <v>44351.5409375</v>
      </c>
      <c r="B91" s="16" t="s">
        <v>33</v>
      </c>
      <c r="C91" s="16" t="s">
        <v>224</v>
      </c>
      <c r="D91" s="16" t="s">
        <v>178</v>
      </c>
      <c r="E91" s="16" t="s">
        <v>17</v>
      </c>
      <c r="F91" s="16" t="s">
        <v>19</v>
      </c>
      <c r="G91" s="7" t="n">
        <v>10</v>
      </c>
      <c r="H91" s="6" t="n">
        <v>271.84</v>
      </c>
      <c r="I91" s="6" t="n">
        <v>-2718.4</v>
      </c>
      <c r="J91" s="6" t="n">
        <v>0</v>
      </c>
      <c r="K91" s="6" t="n">
        <v>-1.63</v>
      </c>
      <c r="L91" s="6" t="n">
        <v>-0.26</v>
      </c>
      <c r="M91" s="6" t="s">
        <f>=I91+J91+K91+L91</f>
      </c>
      <c r="N91" s="16"/>
    </row>
    <row collapsed="false" customFormat="false" customHeight="false" hidden="false" ht="12.1" outlineLevel="0" r="92">
      <c r="A92" s="21" t="n">
        <v>44354</v>
      </c>
      <c r="B92" s="22" t="s">
        <v>221</v>
      </c>
      <c r="C92" s="22" t="s">
        <v>77</v>
      </c>
      <c r="D92" s="22" t="s">
        <v>221</v>
      </c>
      <c r="E92" s="22" t="s">
        <v>221</v>
      </c>
      <c r="F92" s="22" t="s">
        <v>19</v>
      </c>
      <c r="G92" s="23" t="n">
        <v>2</v>
      </c>
      <c r="H92" s="24" t="n">
        <v>12500</v>
      </c>
      <c r="I92" s="24" t="n">
        <v>25000</v>
      </c>
      <c r="J92" s="24" t="n">
        <v>0</v>
      </c>
      <c r="K92" s="24" t="n">
        <v>0</v>
      </c>
      <c r="L92" s="24" t="n">
        <v>0</v>
      </c>
      <c r="M92" s="6" t="s">
        <f>=I92+J92+K92+L92</f>
      </c>
      <c r="N92" s="22"/>
    </row>
    <row collapsed="false" customFormat="false" customHeight="false" hidden="false" ht="12.1" outlineLevel="0" r="93">
      <c r="A93" s="25" t="n">
        <v>44354</v>
      </c>
      <c r="B93" s="26" t="s">
        <v>236</v>
      </c>
      <c r="C93" s="26" t="s">
        <v>78</v>
      </c>
      <c r="D93" s="26" t="s">
        <v>236</v>
      </c>
      <c r="E93" s="26" t="s">
        <v>236</v>
      </c>
      <c r="F93" s="26" t="s">
        <v>19</v>
      </c>
      <c r="G93" s="27" t="n">
        <v>1</v>
      </c>
      <c r="H93" s="28" t="n">
        <v>-29981</v>
      </c>
      <c r="I93" s="28" t="n">
        <v>-29981</v>
      </c>
      <c r="J93" s="28" t="n">
        <v>0</v>
      </c>
      <c r="K93" s="28" t="n">
        <v>0</v>
      </c>
      <c r="L93" s="28" t="n">
        <v>0</v>
      </c>
      <c r="M93" s="6" t="s">
        <f>=I93+J93+K93+L93</f>
      </c>
      <c r="N93" s="26"/>
    </row>
    <row collapsed="false" customFormat="false" customHeight="false" hidden="false" ht="12.1" outlineLevel="0" r="94">
      <c r="A94" s="29" t="n">
        <v>44354</v>
      </c>
      <c r="B94" s="30" t="s">
        <v>237</v>
      </c>
      <c r="C94" s="30" t="s">
        <v>238</v>
      </c>
      <c r="D94" s="30" t="s">
        <v>237</v>
      </c>
      <c r="E94" s="30" t="s">
        <v>237</v>
      </c>
      <c r="F94" s="30" t="s">
        <v>19</v>
      </c>
      <c r="G94" s="31" t="n">
        <v>1</v>
      </c>
      <c r="H94" s="32" t="n">
        <v>-19</v>
      </c>
      <c r="I94" s="32" t="n">
        <v>-19</v>
      </c>
      <c r="J94" s="32" t="n">
        <v>0</v>
      </c>
      <c r="K94" s="32" t="n">
        <v>0</v>
      </c>
      <c r="L94" s="32" t="n">
        <v>0</v>
      </c>
      <c r="M94" s="6" t="s">
        <f>=I94+J94+K94+L94</f>
      </c>
      <c r="N94" s="30"/>
    </row>
    <row collapsed="false" customFormat="false" customHeight="false" hidden="false" ht="12.1" outlineLevel="0" r="95">
      <c r="A95" s="20" t="n">
        <v>44354.490173611</v>
      </c>
      <c r="B95" s="16" t="s">
        <v>191</v>
      </c>
      <c r="C95" s="16" t="s">
        <v>240</v>
      </c>
      <c r="D95" s="16" t="s">
        <v>178</v>
      </c>
      <c r="E95" s="16" t="s">
        <v>17</v>
      </c>
      <c r="F95" s="16" t="s">
        <v>19</v>
      </c>
      <c r="G95" s="7" t="n">
        <v>10</v>
      </c>
      <c r="H95" s="6" t="n">
        <v>173.32</v>
      </c>
      <c r="I95" s="6" t="n">
        <v>-1733.2</v>
      </c>
      <c r="J95" s="6" t="n">
        <v>0</v>
      </c>
      <c r="K95" s="6" t="n">
        <v>-1.04</v>
      </c>
      <c r="L95" s="6" t="n">
        <v>-0.16</v>
      </c>
      <c r="M95" s="6" t="s">
        <f>=I95+J95+K95+L95</f>
      </c>
      <c r="N95" s="16"/>
    </row>
    <row collapsed="false" customFormat="false" customHeight="false" hidden="false" ht="12.1" outlineLevel="0" r="96">
      <c r="A96" s="20" t="n">
        <v>44354.491585648</v>
      </c>
      <c r="B96" s="16" t="s">
        <v>33</v>
      </c>
      <c r="C96" s="16" t="s">
        <v>224</v>
      </c>
      <c r="D96" s="16" t="s">
        <v>178</v>
      </c>
      <c r="E96" s="16" t="s">
        <v>17</v>
      </c>
      <c r="F96" s="16" t="s">
        <v>19</v>
      </c>
      <c r="G96" s="7" t="n">
        <v>10</v>
      </c>
      <c r="H96" s="6" t="n">
        <v>275.7</v>
      </c>
      <c r="I96" s="6" t="n">
        <v>-2757</v>
      </c>
      <c r="J96" s="6" t="n">
        <v>0</v>
      </c>
      <c r="K96" s="6" t="n">
        <v>-1.65</v>
      </c>
      <c r="L96" s="6" t="n">
        <v>-0.26</v>
      </c>
      <c r="M96" s="6" t="s">
        <f>=I96+J96+K96+L96</f>
      </c>
      <c r="N96" s="16"/>
    </row>
    <row collapsed="false" customFormat="false" customHeight="false" hidden="false" ht="12.1" outlineLevel="0" r="97">
      <c r="A97" s="20" t="n">
        <v>44354.5109375</v>
      </c>
      <c r="B97" s="16" t="s">
        <v>183</v>
      </c>
      <c r="C97" s="16" t="s">
        <v>226</v>
      </c>
      <c r="D97" s="16" t="s">
        <v>178</v>
      </c>
      <c r="E97" s="16" t="s">
        <v>227</v>
      </c>
      <c r="F97" s="16" t="s">
        <v>19</v>
      </c>
      <c r="G97" s="7" t="n">
        <v>1</v>
      </c>
      <c r="H97" s="6" t="n">
        <v>1634.6</v>
      </c>
      <c r="I97" s="6" t="n">
        <v>-1634.6</v>
      </c>
      <c r="J97" s="6" t="n">
        <v>0</v>
      </c>
      <c r="K97" s="6" t="n">
        <v>-0.98</v>
      </c>
      <c r="L97" s="6" t="n">
        <v>-0.15</v>
      </c>
      <c r="M97" s="6" t="s">
        <f>=I97+J97+K97+L97</f>
      </c>
      <c r="N97" s="16"/>
    </row>
    <row collapsed="false" customFormat="false" customHeight="false" hidden="false" ht="12.1" outlineLevel="0" r="98">
      <c r="A98" s="20" t="n">
        <v>44354.608240741</v>
      </c>
      <c r="B98" s="16" t="s">
        <v>45</v>
      </c>
      <c r="C98" s="16" t="s">
        <v>239</v>
      </c>
      <c r="D98" s="16" t="s">
        <v>178</v>
      </c>
      <c r="E98" s="16" t="s">
        <v>17</v>
      </c>
      <c r="F98" s="16" t="s">
        <v>19</v>
      </c>
      <c r="G98" s="7" t="n">
        <v>1</v>
      </c>
      <c r="H98" s="6" t="n">
        <v>1647.8</v>
      </c>
      <c r="I98" s="6" t="n">
        <v>-1647.8</v>
      </c>
      <c r="J98" s="6" t="n">
        <v>0</v>
      </c>
      <c r="K98" s="6" t="n">
        <v>-0.99</v>
      </c>
      <c r="L98" s="6" t="n">
        <v>-0.16</v>
      </c>
      <c r="M98" s="6" t="s">
        <f>=I98+J98+K98+L98</f>
      </c>
      <c r="N98" s="16"/>
    </row>
    <row collapsed="false" customFormat="false" customHeight="false" hidden="false" ht="12.1" outlineLevel="0" r="99">
      <c r="A99" s="21" t="n">
        <v>44355</v>
      </c>
      <c r="B99" s="22" t="s">
        <v>221</v>
      </c>
      <c r="C99" s="22" t="s">
        <v>77</v>
      </c>
      <c r="D99" s="22" t="s">
        <v>221</v>
      </c>
      <c r="E99" s="22" t="s">
        <v>221</v>
      </c>
      <c r="F99" s="22" t="s">
        <v>19</v>
      </c>
      <c r="G99" s="23" t="n">
        <v>2</v>
      </c>
      <c r="H99" s="24" t="n">
        <v>18667.255</v>
      </c>
      <c r="I99" s="24" t="n">
        <v>37334.51</v>
      </c>
      <c r="J99" s="24" t="n">
        <v>0</v>
      </c>
      <c r="K99" s="24" t="n">
        <v>0</v>
      </c>
      <c r="L99" s="24" t="n">
        <v>0</v>
      </c>
      <c r="M99" s="6" t="s">
        <f>=I99+J99+K99+L99</f>
      </c>
      <c r="N99" s="22"/>
    </row>
    <row collapsed="false" customFormat="false" customHeight="false" hidden="false" ht="12.1" outlineLevel="0" r="100">
      <c r="A100" s="20" t="n">
        <v>44355.421238426</v>
      </c>
      <c r="B100" s="16" t="s">
        <v>30</v>
      </c>
      <c r="C100" s="16" t="s">
        <v>244</v>
      </c>
      <c r="D100" s="16" t="s">
        <v>178</v>
      </c>
      <c r="E100" s="16" t="s">
        <v>17</v>
      </c>
      <c r="F100" s="16" t="s">
        <v>19</v>
      </c>
      <c r="G100" s="7" t="n">
        <v>2</v>
      </c>
      <c r="H100" s="6" t="n">
        <v>6524.25</v>
      </c>
      <c r="I100" s="6" t="n">
        <v>-13048.5</v>
      </c>
      <c r="J100" s="6" t="n">
        <v>0</v>
      </c>
      <c r="K100" s="6" t="n">
        <v>-7.83</v>
      </c>
      <c r="L100" s="6" t="n">
        <v>-1.22</v>
      </c>
      <c r="M100" s="6" t="s">
        <f>=I100+J100+K100+L100</f>
      </c>
      <c r="N100" s="16"/>
    </row>
    <row collapsed="false" customFormat="false" customHeight="false" hidden="false" ht="12.1" outlineLevel="0" r="101">
      <c r="A101" s="20" t="n">
        <v>44355.421527778</v>
      </c>
      <c r="B101" s="16" t="s">
        <v>193</v>
      </c>
      <c r="C101" s="16" t="s">
        <v>245</v>
      </c>
      <c r="D101" s="16" t="s">
        <v>178</v>
      </c>
      <c r="E101" s="16" t="s">
        <v>17</v>
      </c>
      <c r="F101" s="16" t="s">
        <v>19</v>
      </c>
      <c r="G101" s="7" t="n">
        <v>10</v>
      </c>
      <c r="H101" s="6" t="n">
        <v>125.4</v>
      </c>
      <c r="I101" s="6" t="n">
        <v>-1254</v>
      </c>
      <c r="J101" s="6" t="n">
        <v>0</v>
      </c>
      <c r="K101" s="6" t="n">
        <v>-0.75</v>
      </c>
      <c r="L101" s="6" t="n">
        <v>-0.12</v>
      </c>
      <c r="M101" s="6" t="s">
        <f>=I101+J101+K101+L101</f>
      </c>
      <c r="N101" s="16"/>
    </row>
    <row collapsed="false" customFormat="false" customHeight="false" hidden="false" ht="12.1" outlineLevel="0" r="102">
      <c r="A102" s="20" t="n">
        <v>44355.422106481</v>
      </c>
      <c r="B102" s="16" t="s">
        <v>194</v>
      </c>
      <c r="C102" s="16" t="s">
        <v>246</v>
      </c>
      <c r="D102" s="16" t="s">
        <v>178</v>
      </c>
      <c r="E102" s="16" t="s">
        <v>17</v>
      </c>
      <c r="F102" s="16" t="s">
        <v>19</v>
      </c>
      <c r="G102" s="7" t="n">
        <v>20</v>
      </c>
      <c r="H102" s="6" t="n">
        <v>152.51</v>
      </c>
      <c r="I102" s="6" t="n">
        <v>-3050.2</v>
      </c>
      <c r="J102" s="6" t="n">
        <v>0</v>
      </c>
      <c r="K102" s="6" t="n">
        <v>-1.83</v>
      </c>
      <c r="L102" s="6" t="n">
        <v>-0.28</v>
      </c>
      <c r="M102" s="6" t="s">
        <f>=I102+J102+K102+L102</f>
      </c>
      <c r="N102" s="16"/>
    </row>
    <row collapsed="false" customFormat="false" customHeight="false" hidden="false" ht="12.1" outlineLevel="0" r="103">
      <c r="A103" s="20" t="n">
        <v>44355.424340278</v>
      </c>
      <c r="B103" s="16" t="s">
        <v>53</v>
      </c>
      <c r="C103" s="16" t="s">
        <v>247</v>
      </c>
      <c r="D103" s="16" t="s">
        <v>178</v>
      </c>
      <c r="E103" s="16" t="s">
        <v>17</v>
      </c>
      <c r="F103" s="16" t="s">
        <v>19</v>
      </c>
      <c r="G103" s="7" t="n">
        <v>1000</v>
      </c>
      <c r="H103" s="6" t="n">
        <v>2.914</v>
      </c>
      <c r="I103" s="6" t="n">
        <v>-2914</v>
      </c>
      <c r="J103" s="6" t="n">
        <v>0</v>
      </c>
      <c r="K103" s="6" t="n">
        <v>-1.75</v>
      </c>
      <c r="L103" s="6" t="n">
        <v>-0.28</v>
      </c>
      <c r="M103" s="6" t="s">
        <f>=I103+J103+K103+L103</f>
      </c>
      <c r="N103" s="16"/>
    </row>
    <row collapsed="false" customFormat="false" customHeight="false" hidden="false" ht="12.1" outlineLevel="0" r="104">
      <c r="A104" s="20" t="n">
        <v>44355.42505787</v>
      </c>
      <c r="B104" s="16" t="s">
        <v>36</v>
      </c>
      <c r="C104" s="16" t="s">
        <v>243</v>
      </c>
      <c r="D104" s="16" t="s">
        <v>178</v>
      </c>
      <c r="E104" s="16" t="s">
        <v>17</v>
      </c>
      <c r="F104" s="16" t="s">
        <v>19</v>
      </c>
      <c r="G104" s="7" t="n">
        <v>30</v>
      </c>
      <c r="H104" s="6" t="n">
        <v>262.43333333333</v>
      </c>
      <c r="I104" s="6" t="n">
        <v>-7873</v>
      </c>
      <c r="J104" s="6" t="n">
        <v>0</v>
      </c>
      <c r="K104" s="6" t="n">
        <v>-4.73</v>
      </c>
      <c r="L104" s="6" t="n">
        <v>-0.73</v>
      </c>
      <c r="M104" s="6" t="s">
        <f>=I104+J104+K104+L104</f>
      </c>
      <c r="N104" s="16"/>
    </row>
    <row collapsed="false" customFormat="false" customHeight="false" hidden="false" ht="12.1" outlineLevel="0" r="105">
      <c r="A105" s="20" t="n">
        <v>44355.799502315</v>
      </c>
      <c r="B105" s="16" t="s">
        <v>188</v>
      </c>
      <c r="C105" s="16" t="s">
        <v>232</v>
      </c>
      <c r="D105" s="16" t="s">
        <v>178</v>
      </c>
      <c r="E105" s="16" t="s">
        <v>17</v>
      </c>
      <c r="F105" s="16" t="s">
        <v>19</v>
      </c>
      <c r="G105" s="7" t="n">
        <v>1</v>
      </c>
      <c r="H105" s="6" t="n">
        <v>791</v>
      </c>
      <c r="I105" s="6" t="n">
        <v>-791</v>
      </c>
      <c r="J105" s="6" t="n">
        <v>0</v>
      </c>
      <c r="K105" s="6" t="n">
        <v>-0.47</v>
      </c>
      <c r="L105" s="6" t="n">
        <v>-0.07</v>
      </c>
      <c r="M105" s="6" t="s">
        <f>=I105+J105+K105+L105</f>
      </c>
      <c r="N105" s="16"/>
    </row>
    <row collapsed="false" customFormat="false" customHeight="false" hidden="false" ht="12.1" outlineLevel="0" r="106">
      <c r="A106" s="20" t="n">
        <v>44355.804097222</v>
      </c>
      <c r="B106" s="16" t="s">
        <v>51</v>
      </c>
      <c r="C106" s="16" t="s">
        <v>241</v>
      </c>
      <c r="D106" s="16" t="s">
        <v>178</v>
      </c>
      <c r="E106" s="16" t="s">
        <v>17</v>
      </c>
      <c r="F106" s="16" t="s">
        <v>19</v>
      </c>
      <c r="G106" s="7" t="n">
        <v>4</v>
      </c>
      <c r="H106" s="6" t="n">
        <v>494</v>
      </c>
      <c r="I106" s="6" t="n">
        <v>-1976</v>
      </c>
      <c r="J106" s="6" t="n">
        <v>0</v>
      </c>
      <c r="K106" s="6" t="n">
        <v>-1.19</v>
      </c>
      <c r="L106" s="6" t="n">
        <v>-0.19</v>
      </c>
      <c r="M106" s="6" t="s">
        <f>=I106+J106+K106+L106</f>
      </c>
      <c r="N106" s="16"/>
    </row>
    <row collapsed="false" customFormat="false" customHeight="false" hidden="false" ht="12.1" outlineLevel="0" r="107">
      <c r="A107" s="20" t="n">
        <v>44355.804305556</v>
      </c>
      <c r="B107" s="16" t="s">
        <v>21</v>
      </c>
      <c r="C107" s="16" t="s">
        <v>225</v>
      </c>
      <c r="D107" s="16" t="s">
        <v>178</v>
      </c>
      <c r="E107" s="16" t="s">
        <v>17</v>
      </c>
      <c r="F107" s="16" t="s">
        <v>19</v>
      </c>
      <c r="G107" s="7" t="n">
        <v>10</v>
      </c>
      <c r="H107" s="6" t="n">
        <v>294.12</v>
      </c>
      <c r="I107" s="6" t="n">
        <v>-2941.2</v>
      </c>
      <c r="J107" s="6" t="n">
        <v>0</v>
      </c>
      <c r="K107" s="6" t="n">
        <v>-1.76</v>
      </c>
      <c r="L107" s="6" t="n">
        <v>-0.28</v>
      </c>
      <c r="M107" s="6" t="s">
        <f>=I107+J107+K107+L107</f>
      </c>
      <c r="N107" s="16"/>
    </row>
    <row collapsed="false" customFormat="false" customHeight="false" hidden="false" ht="12.1" outlineLevel="0" r="108">
      <c r="A108" s="20" t="n">
        <v>44355.805127315</v>
      </c>
      <c r="B108" s="16" t="s">
        <v>39</v>
      </c>
      <c r="C108" s="16" t="s">
        <v>222</v>
      </c>
      <c r="D108" s="16" t="s">
        <v>178</v>
      </c>
      <c r="E108" s="16" t="s">
        <v>17</v>
      </c>
      <c r="F108" s="16" t="s">
        <v>19</v>
      </c>
      <c r="G108" s="7" t="n">
        <v>1</v>
      </c>
      <c r="H108" s="6" t="n">
        <v>5384</v>
      </c>
      <c r="I108" s="6" t="n">
        <v>-5384</v>
      </c>
      <c r="J108" s="6" t="n">
        <v>0</v>
      </c>
      <c r="K108" s="6" t="n">
        <v>-3.23</v>
      </c>
      <c r="L108" s="6" t="n">
        <v>-0.5</v>
      </c>
      <c r="M108" s="6" t="s">
        <f>=I108+J108+K108+L108</f>
      </c>
      <c r="N108" s="16"/>
    </row>
    <row collapsed="false" customFormat="false" customHeight="false" hidden="false" ht="12.1" outlineLevel="0" r="109">
      <c r="A109" s="20" t="n">
        <v>44355.806296296</v>
      </c>
      <c r="B109" s="16" t="s">
        <v>45</v>
      </c>
      <c r="C109" s="16" t="s">
        <v>239</v>
      </c>
      <c r="D109" s="16" t="s">
        <v>178</v>
      </c>
      <c r="E109" s="16" t="s">
        <v>17</v>
      </c>
      <c r="F109" s="16" t="s">
        <v>19</v>
      </c>
      <c r="G109" s="7" t="n">
        <v>1</v>
      </c>
      <c r="H109" s="6" t="n">
        <v>1651.2</v>
      </c>
      <c r="I109" s="6" t="n">
        <v>-1651.2</v>
      </c>
      <c r="J109" s="6" t="n">
        <v>0</v>
      </c>
      <c r="K109" s="6" t="n">
        <v>-0.99</v>
      </c>
      <c r="L109" s="6" t="n">
        <v>-0.16</v>
      </c>
      <c r="M109" s="6" t="s">
        <f>=I109+J109+K109+L109</f>
      </c>
      <c r="N109" s="16"/>
    </row>
    <row collapsed="false" customFormat="false" customHeight="false" hidden="false" ht="12.1" outlineLevel="0" r="110">
      <c r="A110" s="20" t="n">
        <v>44357.427384259</v>
      </c>
      <c r="B110" s="16" t="s">
        <v>16</v>
      </c>
      <c r="C110" s="16" t="s">
        <v>223</v>
      </c>
      <c r="D110" s="16" t="s">
        <v>178</v>
      </c>
      <c r="E110" s="16" t="s">
        <v>17</v>
      </c>
      <c r="F110" s="16" t="s">
        <v>19</v>
      </c>
      <c r="G110" s="7" t="n">
        <v>1</v>
      </c>
      <c r="H110" s="6" t="n">
        <v>4859</v>
      </c>
      <c r="I110" s="6" t="n">
        <v>-4859</v>
      </c>
      <c r="J110" s="6" t="n">
        <v>0</v>
      </c>
      <c r="K110" s="6" t="n">
        <v>-2.91</v>
      </c>
      <c r="L110" s="6" t="n">
        <v>-0.45</v>
      </c>
      <c r="M110" s="6" t="s">
        <f>=I110+J110+K110+L110</f>
      </c>
      <c r="N110" s="16"/>
    </row>
    <row collapsed="false" customFormat="false" customHeight="false" hidden="false" ht="12.1" outlineLevel="0" r="111">
      <c r="A111" s="20" t="n">
        <v>44357.428668981</v>
      </c>
      <c r="B111" s="16" t="s">
        <v>27</v>
      </c>
      <c r="C111" s="16" t="s">
        <v>248</v>
      </c>
      <c r="D111" s="16" t="s">
        <v>178</v>
      </c>
      <c r="E111" s="16" t="s">
        <v>17</v>
      </c>
      <c r="F111" s="16" t="s">
        <v>19</v>
      </c>
      <c r="G111" s="7" t="n">
        <v>1</v>
      </c>
      <c r="H111" s="6" t="n">
        <v>26376</v>
      </c>
      <c r="I111" s="6" t="n">
        <v>-26376</v>
      </c>
      <c r="J111" s="6" t="n">
        <v>0</v>
      </c>
      <c r="K111" s="6" t="n">
        <v>-15.83</v>
      </c>
      <c r="L111" s="6" t="n">
        <v>-2.45</v>
      </c>
      <c r="M111" s="6" t="s">
        <f>=I111+J111+K111+L111</f>
      </c>
      <c r="N111" s="16"/>
    </row>
    <row collapsed="false" customFormat="false" customHeight="false" hidden="false" ht="12.1" outlineLevel="0" r="112">
      <c r="A112" s="21" t="n">
        <v>44362</v>
      </c>
      <c r="B112" s="22" t="s">
        <v>221</v>
      </c>
      <c r="C112" s="22" t="s">
        <v>77</v>
      </c>
      <c r="D112" s="22" t="s">
        <v>221</v>
      </c>
      <c r="E112" s="22" t="s">
        <v>221</v>
      </c>
      <c r="F112" s="22" t="s">
        <v>19</v>
      </c>
      <c r="G112" s="23" t="n">
        <v>1</v>
      </c>
      <c r="H112" s="24" t="n">
        <v>8000</v>
      </c>
      <c r="I112" s="24" t="n">
        <v>8000</v>
      </c>
      <c r="J112" s="24" t="n">
        <v>0</v>
      </c>
      <c r="K112" s="24" t="n">
        <v>0</v>
      </c>
      <c r="L112" s="24" t="n">
        <v>0</v>
      </c>
      <c r="M112" s="6" t="s">
        <f>=I112+J112+K112+L112</f>
      </c>
      <c r="N112" s="22"/>
    </row>
    <row collapsed="false" customFormat="false" customHeight="false" hidden="false" ht="12.1" outlineLevel="0" r="113">
      <c r="A113" s="20" t="n">
        <v>44362.671990741</v>
      </c>
      <c r="B113" s="16" t="s">
        <v>194</v>
      </c>
      <c r="C113" s="16" t="s">
        <v>246</v>
      </c>
      <c r="D113" s="16" t="s">
        <v>178</v>
      </c>
      <c r="E113" s="16" t="s">
        <v>17</v>
      </c>
      <c r="F113" s="16" t="s">
        <v>19</v>
      </c>
      <c r="G113" s="7" t="n">
        <v>10</v>
      </c>
      <c r="H113" s="6" t="n">
        <v>149.66</v>
      </c>
      <c r="I113" s="6" t="n">
        <v>-1496.6</v>
      </c>
      <c r="J113" s="6" t="n">
        <v>0</v>
      </c>
      <c r="K113" s="6" t="n">
        <v>-0.9</v>
      </c>
      <c r="L113" s="6" t="n">
        <v>-0.14</v>
      </c>
      <c r="M113" s="6" t="s">
        <f>=I113+J113+K113+L113</f>
      </c>
      <c r="N113" s="16"/>
    </row>
    <row collapsed="false" customFormat="false" customHeight="false" hidden="false" ht="12.1" outlineLevel="0" r="114">
      <c r="A114" s="20" t="n">
        <v>44362.674155093</v>
      </c>
      <c r="B114" s="16" t="s">
        <v>53</v>
      </c>
      <c r="C114" s="16" t="s">
        <v>247</v>
      </c>
      <c r="D114" s="16" t="s">
        <v>178</v>
      </c>
      <c r="E114" s="16" t="s">
        <v>17</v>
      </c>
      <c r="F114" s="16" t="s">
        <v>19</v>
      </c>
      <c r="G114" s="7" t="n">
        <v>1000</v>
      </c>
      <c r="H114" s="6" t="n">
        <v>2.957</v>
      </c>
      <c r="I114" s="6" t="n">
        <v>-2957</v>
      </c>
      <c r="J114" s="6" t="n">
        <v>0</v>
      </c>
      <c r="K114" s="6" t="n">
        <v>-1.77</v>
      </c>
      <c r="L114" s="6" t="n">
        <v>-0.28</v>
      </c>
      <c r="M114" s="6" t="s">
        <f>=I114+J114+K114+L114</f>
      </c>
      <c r="N114" s="16"/>
    </row>
    <row collapsed="false" customFormat="false" customHeight="false" hidden="false" ht="12.1" outlineLevel="0" r="115">
      <c r="A115" s="20" t="n">
        <v>44362.674861111</v>
      </c>
      <c r="B115" s="16" t="s">
        <v>24</v>
      </c>
      <c r="C115" s="16" t="s">
        <v>235</v>
      </c>
      <c r="D115" s="16" t="s">
        <v>178</v>
      </c>
      <c r="E115" s="16" t="s">
        <v>17</v>
      </c>
      <c r="F115" s="16" t="s">
        <v>19</v>
      </c>
      <c r="G115" s="7" t="n">
        <v>10000</v>
      </c>
      <c r="H115" s="6" t="n">
        <v>0.2632</v>
      </c>
      <c r="I115" s="6" t="n">
        <v>-2632</v>
      </c>
      <c r="J115" s="6" t="n">
        <v>0</v>
      </c>
      <c r="K115" s="6" t="n">
        <v>-1.58</v>
      </c>
      <c r="L115" s="6" t="n">
        <v>-0.24</v>
      </c>
      <c r="M115" s="6" t="s">
        <f>=I115+J115+K115+L115</f>
      </c>
      <c r="N115" s="16"/>
    </row>
    <row collapsed="false" customFormat="false" customHeight="false" hidden="false" ht="12.1" outlineLevel="0" r="116">
      <c r="A116" s="20" t="n">
        <v>44362.675659722</v>
      </c>
      <c r="B116" s="16" t="s">
        <v>192</v>
      </c>
      <c r="C116" s="16" t="s">
        <v>242</v>
      </c>
      <c r="D116" s="16" t="s">
        <v>178</v>
      </c>
      <c r="E116" s="16" t="s">
        <v>17</v>
      </c>
      <c r="F116" s="16" t="s">
        <v>19</v>
      </c>
      <c r="G116" s="7" t="n">
        <v>10</v>
      </c>
      <c r="H116" s="6" t="n">
        <v>94.62</v>
      </c>
      <c r="I116" s="6" t="n">
        <v>-946.2</v>
      </c>
      <c r="J116" s="6" t="n">
        <v>0</v>
      </c>
      <c r="K116" s="6" t="n">
        <v>-0.57</v>
      </c>
      <c r="L116" s="6" t="n">
        <v>-0.09</v>
      </c>
      <c r="M116" s="6" t="s">
        <f>=I116+J116+K116+L116</f>
      </c>
      <c r="N116" s="16"/>
    </row>
    <row collapsed="false" customFormat="false" customHeight="false" hidden="false" ht="12.1" outlineLevel="0" r="117">
      <c r="A117" s="33" t="n">
        <v>44368.472094907</v>
      </c>
      <c r="B117" s="34" t="s">
        <v>51</v>
      </c>
      <c r="C117" s="34" t="s">
        <v>241</v>
      </c>
      <c r="D117" s="34" t="s">
        <v>180</v>
      </c>
      <c r="E117" s="34" t="s">
        <v>17</v>
      </c>
      <c r="F117" s="34" t="s">
        <v>19</v>
      </c>
      <c r="G117" s="35" t="n">
        <v>-10</v>
      </c>
      <c r="H117" s="36" t="n">
        <v>502.3</v>
      </c>
      <c r="I117" s="36" t="n">
        <v>5023</v>
      </c>
      <c r="J117" s="36" t="n">
        <v>0</v>
      </c>
      <c r="K117" s="36" t="n">
        <v>-3.01</v>
      </c>
      <c r="L117" s="36" t="n">
        <v>-0.47</v>
      </c>
      <c r="M117" s="6" t="s">
        <f>=I117+J117+K117+L117</f>
      </c>
      <c r="N117" s="34"/>
    </row>
    <row collapsed="false" customFormat="false" customHeight="false" hidden="false" ht="12.1" outlineLevel="0" r="118">
      <c r="A118" s="33" t="n">
        <v>44368.4721875</v>
      </c>
      <c r="B118" s="34" t="s">
        <v>193</v>
      </c>
      <c r="C118" s="34" t="s">
        <v>245</v>
      </c>
      <c r="D118" s="34" t="s">
        <v>180</v>
      </c>
      <c r="E118" s="34" t="s">
        <v>17</v>
      </c>
      <c r="F118" s="34" t="s">
        <v>19</v>
      </c>
      <c r="G118" s="35" t="n">
        <v>-10</v>
      </c>
      <c r="H118" s="36" t="n">
        <v>132.04</v>
      </c>
      <c r="I118" s="36" t="n">
        <v>1320.4</v>
      </c>
      <c r="J118" s="36" t="n">
        <v>0</v>
      </c>
      <c r="K118" s="36" t="n">
        <v>-0.79</v>
      </c>
      <c r="L118" s="36" t="n">
        <v>-0.12</v>
      </c>
      <c r="M118" s="6" t="s">
        <f>=I118+J118+K118+L118</f>
      </c>
      <c r="N118" s="34"/>
    </row>
    <row collapsed="false" customFormat="false" customHeight="false" hidden="false" ht="12.1" outlineLevel="0" r="119">
      <c r="A119" s="33" t="n">
        <v>44368.472303241</v>
      </c>
      <c r="B119" s="34" t="s">
        <v>16</v>
      </c>
      <c r="C119" s="34" t="s">
        <v>223</v>
      </c>
      <c r="D119" s="34" t="s">
        <v>180</v>
      </c>
      <c r="E119" s="34" t="s">
        <v>17</v>
      </c>
      <c r="F119" s="34" t="s">
        <v>19</v>
      </c>
      <c r="G119" s="35" t="n">
        <v>-2</v>
      </c>
      <c r="H119" s="36" t="n">
        <v>4878</v>
      </c>
      <c r="I119" s="36" t="n">
        <v>9756</v>
      </c>
      <c r="J119" s="36" t="n">
        <v>0</v>
      </c>
      <c r="K119" s="36" t="n">
        <v>-5.85</v>
      </c>
      <c r="L119" s="36" t="n">
        <v>-0.91</v>
      </c>
      <c r="M119" s="6" t="s">
        <f>=I119+J119+K119+L119</f>
      </c>
      <c r="N119" s="34"/>
    </row>
    <row collapsed="false" customFormat="false" customHeight="false" hidden="false" ht="12.1" outlineLevel="0" r="120">
      <c r="A120" s="33" t="n">
        <v>44368.472476852</v>
      </c>
      <c r="B120" s="34" t="s">
        <v>30</v>
      </c>
      <c r="C120" s="34" t="s">
        <v>244</v>
      </c>
      <c r="D120" s="34" t="s">
        <v>180</v>
      </c>
      <c r="E120" s="34" t="s">
        <v>17</v>
      </c>
      <c r="F120" s="34" t="s">
        <v>19</v>
      </c>
      <c r="G120" s="35" t="n">
        <v>-2</v>
      </c>
      <c r="H120" s="36" t="n">
        <v>6649.5</v>
      </c>
      <c r="I120" s="36" t="n">
        <v>13299</v>
      </c>
      <c r="J120" s="36" t="n">
        <v>0</v>
      </c>
      <c r="K120" s="36" t="n">
        <v>-7.98</v>
      </c>
      <c r="L120" s="36" t="n">
        <v>-1.24</v>
      </c>
      <c r="M120" s="6" t="s">
        <f>=I120+J120+K120+L120</f>
      </c>
      <c r="N120" s="34"/>
    </row>
    <row collapsed="false" customFormat="false" customHeight="false" hidden="false" ht="12.1" outlineLevel="0" r="121">
      <c r="A121" s="20" t="n">
        <v>44368.473078704</v>
      </c>
      <c r="B121" s="16" t="s">
        <v>21</v>
      </c>
      <c r="C121" s="16" t="s">
        <v>225</v>
      </c>
      <c r="D121" s="16" t="s">
        <v>178</v>
      </c>
      <c r="E121" s="16" t="s">
        <v>17</v>
      </c>
      <c r="F121" s="16" t="s">
        <v>19</v>
      </c>
      <c r="G121" s="7" t="n">
        <v>50</v>
      </c>
      <c r="H121" s="6" t="n">
        <v>284.328</v>
      </c>
      <c r="I121" s="6" t="n">
        <v>-14216.4</v>
      </c>
      <c r="J121" s="6" t="n">
        <v>0</v>
      </c>
      <c r="K121" s="6" t="n">
        <v>-8.54</v>
      </c>
      <c r="L121" s="6" t="n">
        <v>-1.32</v>
      </c>
      <c r="M121" s="6" t="s">
        <f>=I121+J121+K121+L121</f>
      </c>
      <c r="N121" s="16"/>
    </row>
    <row collapsed="false" customFormat="false" customHeight="false" hidden="false" ht="12.1" outlineLevel="0" r="122">
      <c r="A122" s="33" t="n">
        <v>44368.474178241</v>
      </c>
      <c r="B122" s="34" t="s">
        <v>192</v>
      </c>
      <c r="C122" s="34" t="s">
        <v>242</v>
      </c>
      <c r="D122" s="34" t="s">
        <v>180</v>
      </c>
      <c r="E122" s="34" t="s">
        <v>17</v>
      </c>
      <c r="F122" s="34" t="s">
        <v>19</v>
      </c>
      <c r="G122" s="35" t="n">
        <v>-10</v>
      </c>
      <c r="H122" s="36" t="n">
        <v>95.24</v>
      </c>
      <c r="I122" s="36" t="n">
        <v>952.4</v>
      </c>
      <c r="J122" s="36" t="n">
        <v>0</v>
      </c>
      <c r="K122" s="36" t="n">
        <v>-0.57</v>
      </c>
      <c r="L122" s="36" t="n">
        <v>-0.09</v>
      </c>
      <c r="M122" s="6" t="s">
        <f>=I122+J122+K122+L122</f>
      </c>
      <c r="N122" s="34"/>
    </row>
    <row collapsed="false" customFormat="false" customHeight="false" hidden="false" ht="12.1" outlineLevel="0" r="123">
      <c r="A123" s="33" t="n">
        <v>44368.487152778</v>
      </c>
      <c r="B123" s="34" t="s">
        <v>191</v>
      </c>
      <c r="C123" s="34" t="s">
        <v>240</v>
      </c>
      <c r="D123" s="34" t="s">
        <v>180</v>
      </c>
      <c r="E123" s="34" t="s">
        <v>17</v>
      </c>
      <c r="F123" s="34" t="s">
        <v>19</v>
      </c>
      <c r="G123" s="35" t="n">
        <v>-60</v>
      </c>
      <c r="H123" s="36" t="n">
        <v>175.7</v>
      </c>
      <c r="I123" s="36" t="n">
        <v>10542</v>
      </c>
      <c r="J123" s="36" t="n">
        <v>0</v>
      </c>
      <c r="K123" s="36" t="n">
        <v>-6.33</v>
      </c>
      <c r="L123" s="36" t="n">
        <v>-0.98</v>
      </c>
      <c r="M123" s="6" t="s">
        <f>=I123+J123+K123+L123</f>
      </c>
      <c r="N123" s="34"/>
    </row>
    <row collapsed="false" customFormat="false" customHeight="false" hidden="false" ht="12.1" outlineLevel="0" r="124">
      <c r="A124" s="20" t="n">
        <v>44368.488090278</v>
      </c>
      <c r="B124" s="16" t="s">
        <v>27</v>
      </c>
      <c r="C124" s="16" t="s">
        <v>248</v>
      </c>
      <c r="D124" s="16" t="s">
        <v>178</v>
      </c>
      <c r="E124" s="16" t="s">
        <v>17</v>
      </c>
      <c r="F124" s="16" t="s">
        <v>19</v>
      </c>
      <c r="G124" s="7" t="n">
        <v>1</v>
      </c>
      <c r="H124" s="6" t="n">
        <v>25146</v>
      </c>
      <c r="I124" s="6" t="n">
        <v>-25146</v>
      </c>
      <c r="J124" s="6" t="n">
        <v>0</v>
      </c>
      <c r="K124" s="6" t="n">
        <v>-15.09</v>
      </c>
      <c r="L124" s="6" t="n">
        <v>-2.33</v>
      </c>
      <c r="M124" s="6" t="s">
        <f>=I124+J124+K124+L124</f>
      </c>
      <c r="N124" s="16"/>
    </row>
    <row collapsed="false" customFormat="false" customHeight="false" hidden="false" ht="12.1" outlineLevel="0" r="125">
      <c r="A125" s="33" t="n">
        <v>44368.675023148</v>
      </c>
      <c r="B125" s="34" t="s">
        <v>39</v>
      </c>
      <c r="C125" s="34" t="s">
        <v>222</v>
      </c>
      <c r="D125" s="34" t="s">
        <v>180</v>
      </c>
      <c r="E125" s="34" t="s">
        <v>17</v>
      </c>
      <c r="F125" s="34" t="s">
        <v>19</v>
      </c>
      <c r="G125" s="35" t="n">
        <v>-4</v>
      </c>
      <c r="H125" s="36" t="n">
        <v>5643</v>
      </c>
      <c r="I125" s="36" t="n">
        <v>22572</v>
      </c>
      <c r="J125" s="36" t="n">
        <v>0</v>
      </c>
      <c r="K125" s="36" t="n">
        <v>-13.54</v>
      </c>
      <c r="L125" s="36" t="n">
        <v>-2.1</v>
      </c>
      <c r="M125" s="6" t="s">
        <f>=I125+J125+K125+L125</f>
      </c>
      <c r="N125" s="34"/>
    </row>
    <row collapsed="false" customFormat="false" customHeight="false" hidden="false" ht="12.1" outlineLevel="0" r="126">
      <c r="A126" s="33" t="n">
        <v>44368.675451389</v>
      </c>
      <c r="B126" s="34" t="s">
        <v>27</v>
      </c>
      <c r="C126" s="34" t="s">
        <v>248</v>
      </c>
      <c r="D126" s="34" t="s">
        <v>180</v>
      </c>
      <c r="E126" s="34" t="s">
        <v>17</v>
      </c>
      <c r="F126" s="34" t="s">
        <v>19</v>
      </c>
      <c r="G126" s="35" t="n">
        <v>-1</v>
      </c>
      <c r="H126" s="36" t="n">
        <v>24970</v>
      </c>
      <c r="I126" s="36" t="n">
        <v>24970</v>
      </c>
      <c r="J126" s="36" t="n">
        <v>0</v>
      </c>
      <c r="K126" s="36" t="n">
        <v>-14.98</v>
      </c>
      <c r="L126" s="36" t="n">
        <v>-2.33</v>
      </c>
      <c r="M126" s="6" t="s">
        <f>=I126+J126+K126+L126</f>
      </c>
      <c r="N126" s="34"/>
    </row>
    <row collapsed="false" customFormat="false" customHeight="false" hidden="false" ht="12.1" outlineLevel="0" r="127">
      <c r="A127" s="21" t="n">
        <v>44370</v>
      </c>
      <c r="B127" s="22" t="s">
        <v>221</v>
      </c>
      <c r="C127" s="22" t="s">
        <v>77</v>
      </c>
      <c r="D127" s="22" t="s">
        <v>221</v>
      </c>
      <c r="E127" s="22" t="s">
        <v>221</v>
      </c>
      <c r="F127" s="22" t="s">
        <v>19</v>
      </c>
      <c r="G127" s="23" t="n">
        <v>1</v>
      </c>
      <c r="H127" s="24" t="n">
        <v>20000</v>
      </c>
      <c r="I127" s="24" t="n">
        <v>20000</v>
      </c>
      <c r="J127" s="24" t="n">
        <v>0</v>
      </c>
      <c r="K127" s="24" t="n">
        <v>0</v>
      </c>
      <c r="L127" s="24" t="n">
        <v>0</v>
      </c>
      <c r="M127" s="6" t="s">
        <f>=I127+J127+K127+L127</f>
      </c>
      <c r="N127" s="22"/>
    </row>
    <row collapsed="false" customFormat="false" customHeight="false" hidden="false" ht="12.1" outlineLevel="0" r="128">
      <c r="A128" s="20" t="n">
        <v>44370.494803241</v>
      </c>
      <c r="B128" s="16" t="s">
        <v>33</v>
      </c>
      <c r="C128" s="16" t="s">
        <v>224</v>
      </c>
      <c r="D128" s="16" t="s">
        <v>178</v>
      </c>
      <c r="E128" s="16" t="s">
        <v>17</v>
      </c>
      <c r="F128" s="16" t="s">
        <v>19</v>
      </c>
      <c r="G128" s="7" t="n">
        <v>20</v>
      </c>
      <c r="H128" s="6" t="n">
        <v>278.94</v>
      </c>
      <c r="I128" s="6" t="n">
        <v>-5578.8</v>
      </c>
      <c r="J128" s="6" t="n">
        <v>0</v>
      </c>
      <c r="K128" s="6" t="n">
        <v>-3.35</v>
      </c>
      <c r="L128" s="6" t="n">
        <v>-0.52</v>
      </c>
      <c r="M128" s="6" t="s">
        <f>=I128+J128+K128+L128</f>
      </c>
      <c r="N128" s="16"/>
    </row>
    <row collapsed="false" customFormat="false" customHeight="false" hidden="false" ht="12.1" outlineLevel="0" r="129">
      <c r="A129" s="33" t="n">
        <v>44370.652835648</v>
      </c>
      <c r="B129" s="34" t="s">
        <v>27</v>
      </c>
      <c r="C129" s="34" t="s">
        <v>248</v>
      </c>
      <c r="D129" s="34" t="s">
        <v>180</v>
      </c>
      <c r="E129" s="34" t="s">
        <v>17</v>
      </c>
      <c r="F129" s="34" t="s">
        <v>19</v>
      </c>
      <c r="G129" s="35" t="n">
        <v>-1</v>
      </c>
      <c r="H129" s="36" t="n">
        <v>25250</v>
      </c>
      <c r="I129" s="36" t="n">
        <v>25250</v>
      </c>
      <c r="J129" s="36" t="n">
        <v>0</v>
      </c>
      <c r="K129" s="36" t="n">
        <v>-15.15</v>
      </c>
      <c r="L129" s="36" t="n">
        <v>-2.35</v>
      </c>
      <c r="M129" s="6" t="s">
        <f>=I129+J129+K129+L129</f>
      </c>
      <c r="N129" s="34"/>
    </row>
    <row collapsed="false" customFormat="false" customHeight="false" hidden="false" ht="12.1" outlineLevel="0" r="130">
      <c r="A130" s="20" t="n">
        <v>44371.566909722</v>
      </c>
      <c r="B130" s="16" t="s">
        <v>27</v>
      </c>
      <c r="C130" s="16" t="s">
        <v>248</v>
      </c>
      <c r="D130" s="16" t="s">
        <v>178</v>
      </c>
      <c r="E130" s="16" t="s">
        <v>17</v>
      </c>
      <c r="F130" s="16" t="s">
        <v>19</v>
      </c>
      <c r="G130" s="7" t="n">
        <v>1</v>
      </c>
      <c r="H130" s="6" t="n">
        <v>24186</v>
      </c>
      <c r="I130" s="6" t="n">
        <v>-24186</v>
      </c>
      <c r="J130" s="6" t="n">
        <v>0</v>
      </c>
      <c r="K130" s="6" t="n">
        <v>-14.51</v>
      </c>
      <c r="L130" s="6" t="n">
        <v>-2.25</v>
      </c>
      <c r="M130" s="6" t="s">
        <f>=I130+J130+K130+L130</f>
      </c>
      <c r="N130" s="16"/>
    </row>
    <row collapsed="false" customFormat="false" customHeight="false" hidden="false" ht="12.1" outlineLevel="0" r="131">
      <c r="A131" s="20" t="n">
        <v>44371.567233796</v>
      </c>
      <c r="B131" s="16" t="s">
        <v>53</v>
      </c>
      <c r="C131" s="16" t="s">
        <v>247</v>
      </c>
      <c r="D131" s="16" t="s">
        <v>178</v>
      </c>
      <c r="E131" s="16" t="s">
        <v>17</v>
      </c>
      <c r="F131" s="16" t="s">
        <v>19</v>
      </c>
      <c r="G131" s="7" t="n">
        <v>3000</v>
      </c>
      <c r="H131" s="6" t="n">
        <v>2.804</v>
      </c>
      <c r="I131" s="6" t="n">
        <v>-8412</v>
      </c>
      <c r="J131" s="6" t="n">
        <v>0</v>
      </c>
      <c r="K131" s="6" t="n">
        <v>-5.04</v>
      </c>
      <c r="L131" s="6" t="n">
        <v>-0.78</v>
      </c>
      <c r="M131" s="6" t="s">
        <f>=I131+J131+K131+L131</f>
      </c>
      <c r="N131" s="16"/>
    </row>
    <row collapsed="false" customFormat="false" customHeight="false" hidden="false" ht="12.1" outlineLevel="0" r="132">
      <c r="A132" s="20" t="n">
        <v>44371.571469907</v>
      </c>
      <c r="B132" s="16" t="s">
        <v>183</v>
      </c>
      <c r="C132" s="16" t="s">
        <v>226</v>
      </c>
      <c r="D132" s="16" t="s">
        <v>178</v>
      </c>
      <c r="E132" s="16" t="s">
        <v>227</v>
      </c>
      <c r="F132" s="16" t="s">
        <v>19</v>
      </c>
      <c r="G132" s="7" t="n">
        <v>1</v>
      </c>
      <c r="H132" s="6" t="n">
        <v>1635.8</v>
      </c>
      <c r="I132" s="6" t="n">
        <v>-1635.8</v>
      </c>
      <c r="J132" s="6" t="n">
        <v>0</v>
      </c>
      <c r="K132" s="6" t="n">
        <v>-0.98</v>
      </c>
      <c r="L132" s="6" t="n">
        <v>-0.15</v>
      </c>
      <c r="M132" s="6" t="s">
        <f>=I132+J132+K132+L132</f>
      </c>
      <c r="N132" s="16"/>
    </row>
    <row collapsed="false" customFormat="false" customHeight="false" hidden="false" ht="12.1" outlineLevel="0" r="133">
      <c r="A133" s="20" t="n">
        <v>44371.612986111</v>
      </c>
      <c r="B133" s="16" t="s">
        <v>45</v>
      </c>
      <c r="C133" s="16" t="s">
        <v>239</v>
      </c>
      <c r="D133" s="16" t="s">
        <v>178</v>
      </c>
      <c r="E133" s="16" t="s">
        <v>17</v>
      </c>
      <c r="F133" s="16" t="s">
        <v>19</v>
      </c>
      <c r="G133" s="7" t="n">
        <v>3</v>
      </c>
      <c r="H133" s="6" t="n">
        <v>1546.2666666667</v>
      </c>
      <c r="I133" s="6" t="n">
        <v>-4638.8</v>
      </c>
      <c r="J133" s="6" t="n">
        <v>0</v>
      </c>
      <c r="K133" s="6" t="n">
        <v>-2.79</v>
      </c>
      <c r="L133" s="6" t="n">
        <v>-0.42</v>
      </c>
      <c r="M133" s="6" t="s">
        <f>=I133+J133+K133+L133</f>
      </c>
      <c r="N133" s="16"/>
    </row>
    <row collapsed="false" customFormat="false" customHeight="false" hidden="false" ht="12.1" outlineLevel="0" r="134">
      <c r="A134" s="20" t="n">
        <v>44371.614097222</v>
      </c>
      <c r="B134" s="16" t="s">
        <v>36</v>
      </c>
      <c r="C134" s="16" t="s">
        <v>243</v>
      </c>
      <c r="D134" s="16" t="s">
        <v>178</v>
      </c>
      <c r="E134" s="16" t="s">
        <v>17</v>
      </c>
      <c r="F134" s="16" t="s">
        <v>19</v>
      </c>
      <c r="G134" s="7" t="n">
        <v>20</v>
      </c>
      <c r="H134" s="6" t="n">
        <v>237.19</v>
      </c>
      <c r="I134" s="6" t="n">
        <v>-4743.8</v>
      </c>
      <c r="J134" s="6" t="n">
        <v>0</v>
      </c>
      <c r="K134" s="6" t="n">
        <v>-2.85</v>
      </c>
      <c r="L134" s="6" t="n">
        <v>-0.44</v>
      </c>
      <c r="M134" s="6" t="s">
        <f>=I134+J134+K134+L134</f>
      </c>
      <c r="N134" s="16"/>
    </row>
    <row collapsed="false" customFormat="false" customHeight="false" hidden="false" ht="12.1" outlineLevel="0" r="135">
      <c r="A135" s="33" t="n">
        <v>44371.634409722</v>
      </c>
      <c r="B135" s="34" t="s">
        <v>33</v>
      </c>
      <c r="C135" s="34" t="s">
        <v>224</v>
      </c>
      <c r="D135" s="34" t="s">
        <v>180</v>
      </c>
      <c r="E135" s="34" t="s">
        <v>17</v>
      </c>
      <c r="F135" s="34" t="s">
        <v>19</v>
      </c>
      <c r="G135" s="35" t="n">
        <v>-40</v>
      </c>
      <c r="H135" s="36" t="n">
        <v>277.39</v>
      </c>
      <c r="I135" s="36" t="n">
        <v>11095.6</v>
      </c>
      <c r="J135" s="36" t="n">
        <v>0</v>
      </c>
      <c r="K135" s="36" t="n">
        <v>-6.66</v>
      </c>
      <c r="L135" s="36" t="n">
        <v>-1.03</v>
      </c>
      <c r="M135" s="6" t="s">
        <f>=I135+J135+K135+L135</f>
      </c>
      <c r="N135" s="34"/>
    </row>
    <row collapsed="false" customFormat="false" customHeight="false" hidden="false" ht="12.1" outlineLevel="0" r="136">
      <c r="A136" s="20" t="n">
        <v>44371.639409722</v>
      </c>
      <c r="B136" s="16" t="s">
        <v>16</v>
      </c>
      <c r="C136" s="16" t="s">
        <v>223</v>
      </c>
      <c r="D136" s="16" t="s">
        <v>178</v>
      </c>
      <c r="E136" s="16" t="s">
        <v>17</v>
      </c>
      <c r="F136" s="16" t="s">
        <v>19</v>
      </c>
      <c r="G136" s="7" t="n">
        <v>4</v>
      </c>
      <c r="H136" s="6" t="n">
        <v>4849.5</v>
      </c>
      <c r="I136" s="6" t="n">
        <v>-19398</v>
      </c>
      <c r="J136" s="6" t="n">
        <v>0</v>
      </c>
      <c r="K136" s="6" t="n">
        <v>-11.64</v>
      </c>
      <c r="L136" s="6" t="n">
        <v>-1.8</v>
      </c>
      <c r="M136" s="6" t="s">
        <f>=I136+J136+K136+L136</f>
      </c>
      <c r="N136" s="16"/>
    </row>
    <row collapsed="false" customFormat="false" customHeight="false" hidden="false" ht="12.1" outlineLevel="0" r="137">
      <c r="A137" s="20" t="n">
        <v>44371.727997685</v>
      </c>
      <c r="B137" s="16" t="s">
        <v>33</v>
      </c>
      <c r="C137" s="16" t="s">
        <v>224</v>
      </c>
      <c r="D137" s="16" t="s">
        <v>178</v>
      </c>
      <c r="E137" s="16" t="s">
        <v>17</v>
      </c>
      <c r="F137" s="16" t="s">
        <v>19</v>
      </c>
      <c r="G137" s="7" t="n">
        <v>30</v>
      </c>
      <c r="H137" s="6" t="n">
        <v>276.97666666667</v>
      </c>
      <c r="I137" s="6" t="n">
        <v>-8309.3</v>
      </c>
      <c r="J137" s="6" t="n">
        <v>0</v>
      </c>
      <c r="K137" s="6" t="n">
        <v>-4.98</v>
      </c>
      <c r="L137" s="6" t="n">
        <v>-0.78</v>
      </c>
      <c r="M137" s="6" t="s">
        <f>=I137+J137+K137+L137</f>
      </c>
      <c r="N137" s="16"/>
    </row>
    <row collapsed="false" customFormat="false" customHeight="false" hidden="false" ht="12.1" outlineLevel="0" r="138">
      <c r="A138" s="20" t="n">
        <v>44371.72912037</v>
      </c>
      <c r="B138" s="16" t="s">
        <v>39</v>
      </c>
      <c r="C138" s="16" t="s">
        <v>222</v>
      </c>
      <c r="D138" s="16" t="s">
        <v>178</v>
      </c>
      <c r="E138" s="16" t="s">
        <v>17</v>
      </c>
      <c r="F138" s="16" t="s">
        <v>19</v>
      </c>
      <c r="G138" s="7" t="n">
        <v>2</v>
      </c>
      <c r="H138" s="6" t="n">
        <v>5306.25</v>
      </c>
      <c r="I138" s="6" t="n">
        <v>-10612.5</v>
      </c>
      <c r="J138" s="6" t="n">
        <v>0</v>
      </c>
      <c r="K138" s="6" t="n">
        <v>-6.36</v>
      </c>
      <c r="L138" s="6" t="n">
        <v>-0.98</v>
      </c>
      <c r="M138" s="6" t="s">
        <f>=I138+J138+K138+L138</f>
      </c>
      <c r="N138" s="16"/>
    </row>
    <row collapsed="false" customFormat="false" customHeight="false" hidden="false" ht="12.1" outlineLevel="0" r="139">
      <c r="A139" s="20" t="n">
        <v>44371.729340278</v>
      </c>
      <c r="B139" s="16" t="s">
        <v>191</v>
      </c>
      <c r="C139" s="16" t="s">
        <v>240</v>
      </c>
      <c r="D139" s="16" t="s">
        <v>178</v>
      </c>
      <c r="E139" s="16" t="s">
        <v>17</v>
      </c>
      <c r="F139" s="16" t="s">
        <v>19</v>
      </c>
      <c r="G139" s="7" t="n">
        <v>30</v>
      </c>
      <c r="H139" s="6" t="n">
        <v>174.79333333333</v>
      </c>
      <c r="I139" s="6" t="n">
        <v>-5243.8</v>
      </c>
      <c r="J139" s="6" t="n">
        <v>0</v>
      </c>
      <c r="K139" s="6" t="n">
        <v>-3.15</v>
      </c>
      <c r="L139" s="6" t="n">
        <v>-0.48</v>
      </c>
      <c r="M139" s="6" t="s">
        <f>=I139+J139+K139+L139</f>
      </c>
      <c r="N139" s="16"/>
    </row>
    <row collapsed="false" customFormat="false" customHeight="false" hidden="false" ht="12.1" outlineLevel="0" r="140">
      <c r="A140" s="20" t="n">
        <v>44371.729861111</v>
      </c>
      <c r="B140" s="16" t="s">
        <v>194</v>
      </c>
      <c r="C140" s="16" t="s">
        <v>246</v>
      </c>
      <c r="D140" s="16" t="s">
        <v>178</v>
      </c>
      <c r="E140" s="16" t="s">
        <v>17</v>
      </c>
      <c r="F140" s="16" t="s">
        <v>19</v>
      </c>
      <c r="G140" s="7" t="n">
        <v>10</v>
      </c>
      <c r="H140" s="6" t="n">
        <v>148.7</v>
      </c>
      <c r="I140" s="6" t="n">
        <v>-1487</v>
      </c>
      <c r="J140" s="6" t="n">
        <v>0</v>
      </c>
      <c r="K140" s="6" t="n">
        <v>-0.89</v>
      </c>
      <c r="L140" s="6" t="n">
        <v>-0.14</v>
      </c>
      <c r="M140" s="6" t="s">
        <f>=I140+J140+K140+L140</f>
      </c>
      <c r="N140" s="16"/>
    </row>
    <row collapsed="false" customFormat="false" customHeight="false" hidden="false" ht="12.1" outlineLevel="0" r="141">
      <c r="A141" s="20" t="n">
        <v>44371.734560185</v>
      </c>
      <c r="B141" s="16" t="s">
        <v>21</v>
      </c>
      <c r="C141" s="16" t="s">
        <v>225</v>
      </c>
      <c r="D141" s="16" t="s">
        <v>178</v>
      </c>
      <c r="E141" s="16" t="s">
        <v>17</v>
      </c>
      <c r="F141" s="16" t="s">
        <v>19</v>
      </c>
      <c r="G141" s="7" t="n">
        <v>10</v>
      </c>
      <c r="H141" s="6" t="n">
        <v>286.08</v>
      </c>
      <c r="I141" s="6" t="n">
        <v>-2860.8</v>
      </c>
      <c r="J141" s="6" t="n">
        <v>0</v>
      </c>
      <c r="K141" s="6" t="n">
        <v>-1.72</v>
      </c>
      <c r="L141" s="6" t="n">
        <v>-0.26</v>
      </c>
      <c r="M141" s="6" t="s">
        <f>=I141+J141+K141+L141</f>
      </c>
      <c r="N141" s="16"/>
    </row>
    <row collapsed="false" customFormat="false" customHeight="false" hidden="false" ht="12.1" outlineLevel="0" r="142">
      <c r="A142" s="20" t="n">
        <v>44371.738564815</v>
      </c>
      <c r="B142" s="16" t="s">
        <v>188</v>
      </c>
      <c r="C142" s="16" t="s">
        <v>232</v>
      </c>
      <c r="D142" s="16" t="s">
        <v>178</v>
      </c>
      <c r="E142" s="16" t="s">
        <v>17</v>
      </c>
      <c r="F142" s="16" t="s">
        <v>19</v>
      </c>
      <c r="G142" s="7" t="n">
        <v>1</v>
      </c>
      <c r="H142" s="6" t="n">
        <v>766.2</v>
      </c>
      <c r="I142" s="6" t="n">
        <v>-766.2</v>
      </c>
      <c r="J142" s="6" t="n">
        <v>0</v>
      </c>
      <c r="K142" s="6" t="n">
        <v>-0.46</v>
      </c>
      <c r="L142" s="6" t="n">
        <v>-0.07</v>
      </c>
      <c r="M142" s="6" t="s">
        <f>=I142+J142+K142+L142</f>
      </c>
      <c r="N142" s="16"/>
    </row>
    <row collapsed="false" customFormat="false" customHeight="false" hidden="false" ht="12.1" outlineLevel="0" r="143">
      <c r="A143" s="20" t="n">
        <v>44372.435486111</v>
      </c>
      <c r="B143" s="16" t="s">
        <v>33</v>
      </c>
      <c r="C143" s="16" t="s">
        <v>224</v>
      </c>
      <c r="D143" s="16" t="s">
        <v>178</v>
      </c>
      <c r="E143" s="16" t="s">
        <v>17</v>
      </c>
      <c r="F143" s="16" t="s">
        <v>19</v>
      </c>
      <c r="G143" s="7" t="n">
        <v>20</v>
      </c>
      <c r="H143" s="6" t="n">
        <v>277.08</v>
      </c>
      <c r="I143" s="6" t="n">
        <v>-5541.6</v>
      </c>
      <c r="J143" s="6" t="n">
        <v>0</v>
      </c>
      <c r="K143" s="6" t="n">
        <v>-3.32</v>
      </c>
      <c r="L143" s="6" t="n">
        <v>-0.52</v>
      </c>
      <c r="M143" s="6" t="s">
        <f>=I143+J143+K143+L143</f>
      </c>
      <c r="N143" s="16"/>
    </row>
    <row collapsed="false" customFormat="false" customHeight="false" hidden="false" ht="12.1" outlineLevel="0" r="144">
      <c r="A144" s="20" t="n">
        <v>44376.751284722</v>
      </c>
      <c r="B144" s="16" t="s">
        <v>191</v>
      </c>
      <c r="C144" s="16" t="s">
        <v>240</v>
      </c>
      <c r="D144" s="16" t="s">
        <v>178</v>
      </c>
      <c r="E144" s="16" t="s">
        <v>17</v>
      </c>
      <c r="F144" s="16" t="s">
        <v>19</v>
      </c>
      <c r="G144" s="7" t="n">
        <v>10</v>
      </c>
      <c r="H144" s="6" t="n">
        <v>171.63</v>
      </c>
      <c r="I144" s="6" t="n">
        <v>-1716.3</v>
      </c>
      <c r="J144" s="6" t="n">
        <v>0</v>
      </c>
      <c r="K144" s="6" t="n">
        <v>-1.03</v>
      </c>
      <c r="L144" s="6" t="n">
        <v>-0.16</v>
      </c>
      <c r="M144" s="6" t="s">
        <f>=I144+J144+K144+L144</f>
      </c>
      <c r="N144" s="16"/>
    </row>
    <row collapsed="false" customFormat="false" customHeight="false" hidden="false" ht="12.1" outlineLevel="0" r="145">
      <c r="A145" s="33" t="n">
        <v>44378.49150463</v>
      </c>
      <c r="B145" s="34" t="s">
        <v>183</v>
      </c>
      <c r="C145" s="34" t="s">
        <v>226</v>
      </c>
      <c r="D145" s="34" t="s">
        <v>180</v>
      </c>
      <c r="E145" s="34" t="s">
        <v>227</v>
      </c>
      <c r="F145" s="34" t="s">
        <v>19</v>
      </c>
      <c r="G145" s="35" t="n">
        <v>-6</v>
      </c>
      <c r="H145" s="36" t="n">
        <v>1671.6</v>
      </c>
      <c r="I145" s="36" t="n">
        <v>10029.6</v>
      </c>
      <c r="J145" s="36" t="n">
        <v>0</v>
      </c>
      <c r="K145" s="36" t="n">
        <v>0</v>
      </c>
      <c r="L145" s="36" t="n">
        <v>-0.94</v>
      </c>
      <c r="M145" s="6" t="s">
        <f>=I145+J145+K145+L145</f>
      </c>
      <c r="N145" s="34"/>
    </row>
    <row collapsed="false" customFormat="false" customHeight="false" hidden="false" ht="12.1" outlineLevel="0" r="146">
      <c r="A146" s="20" t="n">
        <v>44378.49255787</v>
      </c>
      <c r="B146" s="16" t="s">
        <v>193</v>
      </c>
      <c r="C146" s="16" t="s">
        <v>245</v>
      </c>
      <c r="D146" s="16" t="s">
        <v>178</v>
      </c>
      <c r="E146" s="16" t="s">
        <v>17</v>
      </c>
      <c r="F146" s="16" t="s">
        <v>19</v>
      </c>
      <c r="G146" s="7" t="n">
        <v>10</v>
      </c>
      <c r="H146" s="6" t="n">
        <v>128.25</v>
      </c>
      <c r="I146" s="6" t="n">
        <v>-1282.5</v>
      </c>
      <c r="J146" s="6" t="n">
        <v>0</v>
      </c>
      <c r="K146" s="6" t="n">
        <v>-0.77</v>
      </c>
      <c r="L146" s="6" t="n">
        <v>-0.12</v>
      </c>
      <c r="M146" s="6" t="s">
        <f>=I146+J146+K146+L146</f>
      </c>
      <c r="N146" s="16"/>
    </row>
    <row collapsed="false" customFormat="false" customHeight="false" hidden="false" ht="12.1" outlineLevel="0" r="147">
      <c r="A147" s="20" t="n">
        <v>44378.493703704</v>
      </c>
      <c r="B147" s="16" t="s">
        <v>21</v>
      </c>
      <c r="C147" s="16" t="s">
        <v>225</v>
      </c>
      <c r="D147" s="16" t="s">
        <v>178</v>
      </c>
      <c r="E147" s="16" t="s">
        <v>17</v>
      </c>
      <c r="F147" s="16" t="s">
        <v>19</v>
      </c>
      <c r="G147" s="7" t="n">
        <v>30</v>
      </c>
      <c r="H147" s="6" t="n">
        <v>280.82</v>
      </c>
      <c r="I147" s="6" t="n">
        <v>-8424.6</v>
      </c>
      <c r="J147" s="6" t="n">
        <v>0</v>
      </c>
      <c r="K147" s="6" t="n">
        <v>-5.05</v>
      </c>
      <c r="L147" s="6" t="n">
        <v>-0.78</v>
      </c>
      <c r="M147" s="6" t="s">
        <f>=I147+J147+K147+L147</f>
      </c>
      <c r="N147" s="16"/>
    </row>
    <row collapsed="false" customFormat="false" customHeight="false" hidden="false" ht="12.1" outlineLevel="0" r="148">
      <c r="A148" s="21" t="n">
        <v>44379</v>
      </c>
      <c r="B148" s="22" t="s">
        <v>249</v>
      </c>
      <c r="C148" s="22" t="s">
        <v>250</v>
      </c>
      <c r="D148" s="22" t="s">
        <v>249</v>
      </c>
      <c r="E148" s="22" t="s">
        <v>249</v>
      </c>
      <c r="F148" s="22" t="s">
        <v>19</v>
      </c>
      <c r="G148" s="23" t="n">
        <v>1</v>
      </c>
      <c r="H148" s="24" t="n">
        <v>225.26</v>
      </c>
      <c r="I148" s="24" t="n">
        <v>225.26</v>
      </c>
      <c r="J148" s="24" t="n">
        <v>0</v>
      </c>
      <c r="K148" s="24" t="n">
        <v>0</v>
      </c>
      <c r="L148" s="24" t="n">
        <v>0</v>
      </c>
      <c r="M148" s="6" t="s">
        <f>=I148+J148+K148+L148</f>
      </c>
      <c r="N148" s="22"/>
    </row>
    <row collapsed="false" customFormat="false" customHeight="false" hidden="false" ht="12.1" outlineLevel="0" r="149">
      <c r="A149" s="21" t="n">
        <v>44382</v>
      </c>
      <c r="B149" s="22" t="s">
        <v>221</v>
      </c>
      <c r="C149" s="22" t="s">
        <v>77</v>
      </c>
      <c r="D149" s="22" t="s">
        <v>221</v>
      </c>
      <c r="E149" s="22" t="s">
        <v>221</v>
      </c>
      <c r="F149" s="22" t="s">
        <v>19</v>
      </c>
      <c r="G149" s="23" t="n">
        <v>2</v>
      </c>
      <c r="H149" s="24" t="n">
        <v>5980.14</v>
      </c>
      <c r="I149" s="24" t="n">
        <v>11960.28</v>
      </c>
      <c r="J149" s="24" t="n">
        <v>0</v>
      </c>
      <c r="K149" s="24" t="n">
        <v>0</v>
      </c>
      <c r="L149" s="24" t="n">
        <v>0</v>
      </c>
      <c r="M149" s="6" t="s">
        <f>=I149+J149+K149+L149</f>
      </c>
      <c r="N149" s="22"/>
    </row>
    <row collapsed="false" customFormat="false" customHeight="false" hidden="false" ht="12.1" outlineLevel="0" r="150">
      <c r="A150" s="20" t="n">
        <v>44382.512233796</v>
      </c>
      <c r="B150" s="16" t="s">
        <v>33</v>
      </c>
      <c r="C150" s="16" t="s">
        <v>224</v>
      </c>
      <c r="D150" s="16" t="s">
        <v>178</v>
      </c>
      <c r="E150" s="16" t="s">
        <v>17</v>
      </c>
      <c r="F150" s="16" t="s">
        <v>19</v>
      </c>
      <c r="G150" s="7" t="n">
        <v>30</v>
      </c>
      <c r="H150" s="6" t="n">
        <v>288.97666666667</v>
      </c>
      <c r="I150" s="6" t="n">
        <v>-8669.3</v>
      </c>
      <c r="J150" s="6" t="n">
        <v>0</v>
      </c>
      <c r="K150" s="6" t="n">
        <v>-5.2</v>
      </c>
      <c r="L150" s="6" t="n">
        <v>-0.78</v>
      </c>
      <c r="M150" s="6" t="s">
        <f>=I150+J150+K150+L150</f>
      </c>
      <c r="N150" s="16"/>
    </row>
    <row collapsed="false" customFormat="false" customHeight="false" hidden="false" ht="12.1" outlineLevel="0" r="151">
      <c r="A151" s="20" t="n">
        <v>44382.513715278</v>
      </c>
      <c r="B151" s="16" t="s">
        <v>21</v>
      </c>
      <c r="C151" s="16" t="s">
        <v>225</v>
      </c>
      <c r="D151" s="16" t="s">
        <v>178</v>
      </c>
      <c r="E151" s="16" t="s">
        <v>17</v>
      </c>
      <c r="F151" s="16" t="s">
        <v>19</v>
      </c>
      <c r="G151" s="7" t="n">
        <v>10</v>
      </c>
      <c r="H151" s="6" t="n">
        <v>281.2</v>
      </c>
      <c r="I151" s="6" t="n">
        <v>-2812</v>
      </c>
      <c r="J151" s="6" t="n">
        <v>0</v>
      </c>
      <c r="K151" s="6" t="n">
        <v>-1.69</v>
      </c>
      <c r="L151" s="6" t="n">
        <v>-0.26</v>
      </c>
      <c r="M151" s="6" t="s">
        <f>=I151+J151+K151+L151</f>
      </c>
      <c r="N151" s="16"/>
    </row>
    <row collapsed="false" customFormat="false" customHeight="false" hidden="false" ht="12.1" outlineLevel="0" r="152">
      <c r="A152" s="21" t="n">
        <v>44383</v>
      </c>
      <c r="B152" s="22" t="s">
        <v>221</v>
      </c>
      <c r="C152" s="22" t="s">
        <v>77</v>
      </c>
      <c r="D152" s="22" t="s">
        <v>221</v>
      </c>
      <c r="E152" s="22" t="s">
        <v>221</v>
      </c>
      <c r="F152" s="22" t="s">
        <v>19</v>
      </c>
      <c r="G152" s="23" t="n">
        <v>1</v>
      </c>
      <c r="H152" s="24" t="n">
        <v>995.43</v>
      </c>
      <c r="I152" s="24" t="n">
        <v>995.43</v>
      </c>
      <c r="J152" s="24" t="n">
        <v>0</v>
      </c>
      <c r="K152" s="24" t="n">
        <v>0</v>
      </c>
      <c r="L152" s="24" t="n">
        <v>0</v>
      </c>
      <c r="M152" s="6" t="s">
        <f>=I152+J152+K152+L152</f>
      </c>
      <c r="N152" s="22"/>
    </row>
    <row collapsed="false" customFormat="false" customHeight="false" hidden="false" ht="12.1" outlineLevel="0" r="153">
      <c r="A153" s="33" t="n">
        <v>44383.419027778</v>
      </c>
      <c r="B153" s="34" t="s">
        <v>194</v>
      </c>
      <c r="C153" s="34" t="s">
        <v>246</v>
      </c>
      <c r="D153" s="34" t="s">
        <v>180</v>
      </c>
      <c r="E153" s="34" t="s">
        <v>17</v>
      </c>
      <c r="F153" s="34" t="s">
        <v>19</v>
      </c>
      <c r="G153" s="35" t="n">
        <v>-40</v>
      </c>
      <c r="H153" s="36" t="n">
        <v>151.18</v>
      </c>
      <c r="I153" s="36" t="n">
        <v>6047.2</v>
      </c>
      <c r="J153" s="36" t="n">
        <v>0</v>
      </c>
      <c r="K153" s="36" t="n">
        <v>-3.63</v>
      </c>
      <c r="L153" s="36" t="n">
        <v>-0.56</v>
      </c>
      <c r="M153" s="6" t="s">
        <f>=I153+J153+K153+L153</f>
      </c>
      <c r="N153" s="34"/>
    </row>
    <row collapsed="false" customFormat="false" customHeight="false" hidden="false" ht="12.1" outlineLevel="0" r="154">
      <c r="A154" s="20" t="n">
        <v>44383.419861111</v>
      </c>
      <c r="B154" s="16" t="s">
        <v>33</v>
      </c>
      <c r="C154" s="16" t="s">
        <v>224</v>
      </c>
      <c r="D154" s="16" t="s">
        <v>178</v>
      </c>
      <c r="E154" s="16" t="s">
        <v>17</v>
      </c>
      <c r="F154" s="16" t="s">
        <v>19</v>
      </c>
      <c r="G154" s="7" t="n">
        <v>20</v>
      </c>
      <c r="H154" s="6" t="n">
        <v>292.1</v>
      </c>
      <c r="I154" s="6" t="n">
        <v>-5842</v>
      </c>
      <c r="J154" s="6" t="n">
        <v>0</v>
      </c>
      <c r="K154" s="6" t="n">
        <v>-3.5</v>
      </c>
      <c r="L154" s="6" t="n">
        <v>-0.54</v>
      </c>
      <c r="M154" s="6" t="s">
        <f>=I154+J154+K154+L154</f>
      </c>
      <c r="N154" s="16"/>
    </row>
    <row collapsed="false" customFormat="false" customHeight="false" hidden="false" ht="12.1" outlineLevel="0" r="155">
      <c r="A155" s="21" t="n">
        <v>44384</v>
      </c>
      <c r="B155" s="22" t="s">
        <v>221</v>
      </c>
      <c r="C155" s="22" t="s">
        <v>77</v>
      </c>
      <c r="D155" s="22" t="s">
        <v>221</v>
      </c>
      <c r="E155" s="22" t="s">
        <v>221</v>
      </c>
      <c r="F155" s="22" t="s">
        <v>19</v>
      </c>
      <c r="G155" s="23" t="n">
        <v>4</v>
      </c>
      <c r="H155" s="24" t="n">
        <v>307.1075</v>
      </c>
      <c r="I155" s="24" t="n">
        <v>1228.43</v>
      </c>
      <c r="J155" s="24" t="n">
        <v>0</v>
      </c>
      <c r="K155" s="24" t="n">
        <v>0</v>
      </c>
      <c r="L155" s="24" t="n">
        <v>0</v>
      </c>
      <c r="M155" s="6" t="s">
        <f>=I155+J155+K155+L155</f>
      </c>
      <c r="N155" s="22"/>
    </row>
    <row collapsed="false" customFormat="false" customHeight="false" hidden="false" ht="12.1" outlineLevel="0" r="156">
      <c r="A156" s="21" t="n">
        <v>44384</v>
      </c>
      <c r="B156" s="22" t="s">
        <v>249</v>
      </c>
      <c r="C156" s="22" t="s">
        <v>251</v>
      </c>
      <c r="D156" s="22" t="s">
        <v>249</v>
      </c>
      <c r="E156" s="22" t="s">
        <v>249</v>
      </c>
      <c r="F156" s="22" t="s">
        <v>19</v>
      </c>
      <c r="G156" s="23" t="n">
        <v>1</v>
      </c>
      <c r="H156" s="24" t="n">
        <v>220.77</v>
      </c>
      <c r="I156" s="24" t="n">
        <v>220.77</v>
      </c>
      <c r="J156" s="24" t="n">
        <v>0</v>
      </c>
      <c r="K156" s="24" t="n">
        <v>0</v>
      </c>
      <c r="L156" s="24" t="n">
        <v>0</v>
      </c>
      <c r="M156" s="6" t="s">
        <f>=I156+J156+K156+L156</f>
      </c>
      <c r="N156" s="22"/>
    </row>
    <row collapsed="false" customFormat="false" customHeight="false" hidden="false" ht="12.1" outlineLevel="0" r="157">
      <c r="A157" s="20" t="n">
        <v>44384.457395833</v>
      </c>
      <c r="B157" s="16" t="s">
        <v>36</v>
      </c>
      <c r="C157" s="16" t="s">
        <v>243</v>
      </c>
      <c r="D157" s="16" t="s">
        <v>178</v>
      </c>
      <c r="E157" s="16" t="s">
        <v>17</v>
      </c>
      <c r="F157" s="16" t="s">
        <v>19</v>
      </c>
      <c r="G157" s="7" t="n">
        <v>10</v>
      </c>
      <c r="H157" s="6" t="n">
        <v>223.4</v>
      </c>
      <c r="I157" s="6" t="n">
        <v>-2234</v>
      </c>
      <c r="J157" s="6" t="n">
        <v>0</v>
      </c>
      <c r="K157" s="6" t="n">
        <v>-1.34</v>
      </c>
      <c r="L157" s="6" t="n">
        <v>-0.21</v>
      </c>
      <c r="M157" s="6" t="s">
        <f>=I157+J157+K157+L157</f>
      </c>
      <c r="N157" s="16"/>
    </row>
    <row collapsed="false" customFormat="false" customHeight="false" hidden="false" ht="12.1" outlineLevel="0" r="158">
      <c r="A158" s="21" t="n">
        <v>44385</v>
      </c>
      <c r="B158" s="22" t="s">
        <v>221</v>
      </c>
      <c r="C158" s="22" t="s">
        <v>77</v>
      </c>
      <c r="D158" s="22" t="s">
        <v>221</v>
      </c>
      <c r="E158" s="22" t="s">
        <v>221</v>
      </c>
      <c r="F158" s="22" t="s">
        <v>19</v>
      </c>
      <c r="G158" s="23" t="n">
        <v>3</v>
      </c>
      <c r="H158" s="24" t="n">
        <v>367.13666666667</v>
      </c>
      <c r="I158" s="24" t="n">
        <v>1101.41</v>
      </c>
      <c r="J158" s="24" t="n">
        <v>0</v>
      </c>
      <c r="K158" s="24" t="n">
        <v>0</v>
      </c>
      <c r="L158" s="24" t="n">
        <v>0</v>
      </c>
      <c r="M158" s="6" t="s">
        <f>=I158+J158+K158+L158</f>
      </c>
      <c r="N158" s="22"/>
    </row>
    <row collapsed="false" customFormat="false" customHeight="false" hidden="false" ht="12.1" outlineLevel="0" r="159">
      <c r="A159" s="21" t="n">
        <v>44386</v>
      </c>
      <c r="B159" s="22" t="s">
        <v>221</v>
      </c>
      <c r="C159" s="22" t="s">
        <v>77</v>
      </c>
      <c r="D159" s="22" t="s">
        <v>221</v>
      </c>
      <c r="E159" s="22" t="s">
        <v>221</v>
      </c>
      <c r="F159" s="22" t="s">
        <v>19</v>
      </c>
      <c r="G159" s="23" t="n">
        <v>3</v>
      </c>
      <c r="H159" s="24" t="n">
        <v>193.10333333333</v>
      </c>
      <c r="I159" s="24" t="n">
        <v>579.31</v>
      </c>
      <c r="J159" s="24" t="n">
        <v>0</v>
      </c>
      <c r="K159" s="24" t="n">
        <v>0</v>
      </c>
      <c r="L159" s="24" t="n">
        <v>0</v>
      </c>
      <c r="M159" s="6" t="s">
        <f>=I159+J159+K159+L159</f>
      </c>
      <c r="N159" s="22"/>
    </row>
    <row collapsed="false" customFormat="false" customHeight="false" hidden="false" ht="12.1" outlineLevel="0" r="160">
      <c r="A160" s="21" t="n">
        <v>44386</v>
      </c>
      <c r="B160" s="22" t="s">
        <v>249</v>
      </c>
      <c r="C160" s="22" t="s">
        <v>252</v>
      </c>
      <c r="D160" s="22" t="s">
        <v>249</v>
      </c>
      <c r="E160" s="22" t="s">
        <v>249</v>
      </c>
      <c r="F160" s="22" t="s">
        <v>19</v>
      </c>
      <c r="G160" s="23" t="n">
        <v>1</v>
      </c>
      <c r="H160" s="24" t="n">
        <v>335.5</v>
      </c>
      <c r="I160" s="24" t="n">
        <v>335.5</v>
      </c>
      <c r="J160" s="24" t="n">
        <v>0</v>
      </c>
      <c r="K160" s="24" t="n">
        <v>0</v>
      </c>
      <c r="L160" s="24" t="n">
        <v>0</v>
      </c>
      <c r="M160" s="6" t="s">
        <f>=I160+J160+K160+L160</f>
      </c>
      <c r="N160" s="22"/>
    </row>
    <row collapsed="false" customFormat="false" customHeight="false" hidden="false" ht="12.1" outlineLevel="0" r="161">
      <c r="A161" s="21" t="n">
        <v>44389</v>
      </c>
      <c r="B161" s="22" t="s">
        <v>221</v>
      </c>
      <c r="C161" s="22" t="s">
        <v>77</v>
      </c>
      <c r="D161" s="22" t="s">
        <v>221</v>
      </c>
      <c r="E161" s="22" t="s">
        <v>221</v>
      </c>
      <c r="F161" s="22" t="s">
        <v>19</v>
      </c>
      <c r="G161" s="23" t="n">
        <v>3</v>
      </c>
      <c r="H161" s="24" t="n">
        <v>472.60333333333</v>
      </c>
      <c r="I161" s="24" t="n">
        <v>1417.81</v>
      </c>
      <c r="J161" s="24" t="n">
        <v>0</v>
      </c>
      <c r="K161" s="24" t="n">
        <v>0</v>
      </c>
      <c r="L161" s="24" t="n">
        <v>0</v>
      </c>
      <c r="M161" s="6" t="s">
        <f>=I161+J161+K161+L161</f>
      </c>
      <c r="N161" s="22"/>
    </row>
    <row collapsed="false" customFormat="false" customHeight="false" hidden="false" ht="12.1" outlineLevel="0" r="162">
      <c r="A162" s="21" t="n">
        <v>44390</v>
      </c>
      <c r="B162" s="22" t="s">
        <v>221</v>
      </c>
      <c r="C162" s="22" t="s">
        <v>77</v>
      </c>
      <c r="D162" s="22" t="s">
        <v>221</v>
      </c>
      <c r="E162" s="22" t="s">
        <v>221</v>
      </c>
      <c r="F162" s="22" t="s">
        <v>19</v>
      </c>
      <c r="G162" s="23" t="n">
        <v>3</v>
      </c>
      <c r="H162" s="24" t="n">
        <v>550.86333333333</v>
      </c>
      <c r="I162" s="24" t="n">
        <v>1652.59</v>
      </c>
      <c r="J162" s="24" t="n">
        <v>0</v>
      </c>
      <c r="K162" s="24" t="n">
        <v>0</v>
      </c>
      <c r="L162" s="24" t="n">
        <v>0</v>
      </c>
      <c r="M162" s="6" t="s">
        <f>=I162+J162+K162+L162</f>
      </c>
      <c r="N162" s="22"/>
    </row>
    <row collapsed="false" customFormat="false" customHeight="false" hidden="false" ht="12.1" outlineLevel="0" r="163">
      <c r="A163" s="21" t="n">
        <v>44391</v>
      </c>
      <c r="B163" s="22" t="s">
        <v>221</v>
      </c>
      <c r="C163" s="22" t="s">
        <v>77</v>
      </c>
      <c r="D163" s="22" t="s">
        <v>221</v>
      </c>
      <c r="E163" s="22" t="s">
        <v>221</v>
      </c>
      <c r="F163" s="22" t="s">
        <v>19</v>
      </c>
      <c r="G163" s="23" t="n">
        <v>2</v>
      </c>
      <c r="H163" s="24" t="n">
        <v>446.27</v>
      </c>
      <c r="I163" s="24" t="n">
        <v>892.54</v>
      </c>
      <c r="J163" s="24" t="n">
        <v>0</v>
      </c>
      <c r="K163" s="24" t="n">
        <v>0</v>
      </c>
      <c r="L163" s="24" t="n">
        <v>0</v>
      </c>
      <c r="M163" s="6" t="s">
        <f>=I163+J163+K163+L163</f>
      </c>
      <c r="N163" s="22"/>
    </row>
    <row collapsed="false" customFormat="false" customHeight="false" hidden="false" ht="12.1" outlineLevel="0" r="164">
      <c r="A164" s="21" t="n">
        <v>44392</v>
      </c>
      <c r="B164" s="22" t="s">
        <v>221</v>
      </c>
      <c r="C164" s="22" t="s">
        <v>77</v>
      </c>
      <c r="D164" s="22" t="s">
        <v>221</v>
      </c>
      <c r="E164" s="22" t="s">
        <v>221</v>
      </c>
      <c r="F164" s="22" t="s">
        <v>19</v>
      </c>
      <c r="G164" s="23" t="n">
        <v>3</v>
      </c>
      <c r="H164" s="24" t="n">
        <v>3878.83</v>
      </c>
      <c r="I164" s="24" t="n">
        <v>11636.49</v>
      </c>
      <c r="J164" s="24" t="n">
        <v>0</v>
      </c>
      <c r="K164" s="24" t="n">
        <v>0</v>
      </c>
      <c r="L164" s="24" t="n">
        <v>0</v>
      </c>
      <c r="M164" s="6" t="s">
        <f>=I164+J164+K164+L164</f>
      </c>
      <c r="N164" s="22"/>
    </row>
    <row collapsed="false" customFormat="false" customHeight="false" hidden="false" ht="12.1" outlineLevel="0" r="165">
      <c r="A165" s="20" t="n">
        <v>44392.4403125</v>
      </c>
      <c r="B165" s="16" t="s">
        <v>33</v>
      </c>
      <c r="C165" s="16" t="s">
        <v>224</v>
      </c>
      <c r="D165" s="16" t="s">
        <v>178</v>
      </c>
      <c r="E165" s="16" t="s">
        <v>17</v>
      </c>
      <c r="F165" s="16" t="s">
        <v>19</v>
      </c>
      <c r="G165" s="7" t="n">
        <v>20</v>
      </c>
      <c r="H165" s="6" t="n">
        <v>283.95</v>
      </c>
      <c r="I165" s="6" t="n">
        <v>-5679</v>
      </c>
      <c r="J165" s="6" t="n">
        <v>0</v>
      </c>
      <c r="K165" s="6" t="n">
        <v>-3.41</v>
      </c>
      <c r="L165" s="6" t="n">
        <v>-0.52</v>
      </c>
      <c r="M165" s="6" t="s">
        <f>=I165+J165+K165+L165</f>
      </c>
      <c r="N165" s="16"/>
    </row>
    <row collapsed="false" customFormat="false" customHeight="false" hidden="false" ht="12.1" outlineLevel="0" r="166">
      <c r="A166" s="20" t="n">
        <v>44392.575219907</v>
      </c>
      <c r="B166" s="16" t="s">
        <v>39</v>
      </c>
      <c r="C166" s="16" t="s">
        <v>222</v>
      </c>
      <c r="D166" s="16" t="s">
        <v>178</v>
      </c>
      <c r="E166" s="16" t="s">
        <v>17</v>
      </c>
      <c r="F166" s="16" t="s">
        <v>19</v>
      </c>
      <c r="G166" s="7" t="n">
        <v>2</v>
      </c>
      <c r="H166" s="6" t="n">
        <v>5393.5</v>
      </c>
      <c r="I166" s="6" t="n">
        <v>-10787</v>
      </c>
      <c r="J166" s="6" t="n">
        <v>0</v>
      </c>
      <c r="K166" s="6" t="n">
        <v>-6.47</v>
      </c>
      <c r="L166" s="6" t="n">
        <v>-1.01</v>
      </c>
      <c r="M166" s="6" t="s">
        <f>=I166+J166+K166+L166</f>
      </c>
      <c r="N166" s="16"/>
    </row>
    <row collapsed="false" customFormat="false" customHeight="false" hidden="false" ht="12.1" outlineLevel="0" r="167">
      <c r="A167" s="20" t="n">
        <v>44392.587685185</v>
      </c>
      <c r="B167" s="16" t="s">
        <v>51</v>
      </c>
      <c r="C167" s="16" t="s">
        <v>241</v>
      </c>
      <c r="D167" s="16" t="s">
        <v>178</v>
      </c>
      <c r="E167" s="16" t="s">
        <v>17</v>
      </c>
      <c r="F167" s="16" t="s">
        <v>19</v>
      </c>
      <c r="G167" s="7" t="n">
        <v>2</v>
      </c>
      <c r="H167" s="6" t="n">
        <v>472.3</v>
      </c>
      <c r="I167" s="6" t="n">
        <v>-944.6</v>
      </c>
      <c r="J167" s="6" t="n">
        <v>0</v>
      </c>
      <c r="K167" s="6" t="n">
        <v>-0.57</v>
      </c>
      <c r="L167" s="6" t="n">
        <v>-0.09</v>
      </c>
      <c r="M167" s="6" t="s">
        <f>=I167+J167+K167+L167</f>
      </c>
      <c r="N167" s="16"/>
    </row>
    <row collapsed="false" customFormat="false" customHeight="false" hidden="false" ht="12.1" outlineLevel="0" r="168">
      <c r="A168" s="21" t="n">
        <v>44393</v>
      </c>
      <c r="B168" s="22" t="s">
        <v>221</v>
      </c>
      <c r="C168" s="22" t="s">
        <v>77</v>
      </c>
      <c r="D168" s="22" t="s">
        <v>221</v>
      </c>
      <c r="E168" s="22" t="s">
        <v>221</v>
      </c>
      <c r="F168" s="22" t="s">
        <v>19</v>
      </c>
      <c r="G168" s="23" t="n">
        <v>2</v>
      </c>
      <c r="H168" s="24" t="n">
        <v>615.61</v>
      </c>
      <c r="I168" s="24" t="n">
        <v>1231.22</v>
      </c>
      <c r="J168" s="24" t="n">
        <v>0</v>
      </c>
      <c r="K168" s="24" t="n">
        <v>0</v>
      </c>
      <c r="L168" s="24" t="n">
        <v>0</v>
      </c>
      <c r="M168" s="6" t="s">
        <f>=I168+J168+K168+L168</f>
      </c>
      <c r="N168" s="22"/>
    </row>
    <row collapsed="false" customFormat="false" customHeight="false" hidden="false" ht="12.1" outlineLevel="0" r="169">
      <c r="A169" s="21" t="n">
        <v>44396</v>
      </c>
      <c r="B169" s="22" t="s">
        <v>221</v>
      </c>
      <c r="C169" s="22" t="s">
        <v>77</v>
      </c>
      <c r="D169" s="22" t="s">
        <v>221</v>
      </c>
      <c r="E169" s="22" t="s">
        <v>221</v>
      </c>
      <c r="F169" s="22" t="s">
        <v>19</v>
      </c>
      <c r="G169" s="23" t="n">
        <v>3</v>
      </c>
      <c r="H169" s="24" t="n">
        <v>684.49</v>
      </c>
      <c r="I169" s="24" t="n">
        <v>2053.47</v>
      </c>
      <c r="J169" s="24" t="n">
        <v>0</v>
      </c>
      <c r="K169" s="24" t="n">
        <v>0</v>
      </c>
      <c r="L169" s="24" t="n">
        <v>0</v>
      </c>
      <c r="M169" s="6" t="s">
        <f>=I169+J169+K169+L169</f>
      </c>
      <c r="N169" s="22"/>
    </row>
    <row collapsed="false" customFormat="false" customHeight="false" hidden="false" ht="12.1" outlineLevel="0" r="170">
      <c r="A170" s="21" t="n">
        <v>44397</v>
      </c>
      <c r="B170" s="22" t="s">
        <v>221</v>
      </c>
      <c r="C170" s="22" t="s">
        <v>77</v>
      </c>
      <c r="D170" s="22" t="s">
        <v>221</v>
      </c>
      <c r="E170" s="22" t="s">
        <v>221</v>
      </c>
      <c r="F170" s="22" t="s">
        <v>19</v>
      </c>
      <c r="G170" s="23" t="n">
        <v>3</v>
      </c>
      <c r="H170" s="24" t="n">
        <v>8717.4633333333</v>
      </c>
      <c r="I170" s="24" t="n">
        <v>26152.39</v>
      </c>
      <c r="J170" s="24" t="n">
        <v>0</v>
      </c>
      <c r="K170" s="24" t="n">
        <v>0</v>
      </c>
      <c r="L170" s="24" t="n">
        <v>0</v>
      </c>
      <c r="M170" s="6" t="s">
        <f>=I170+J170+K170+L170</f>
      </c>
      <c r="N170" s="22"/>
    </row>
    <row collapsed="false" customFormat="false" customHeight="false" hidden="false" ht="12.1" outlineLevel="0" r="171">
      <c r="A171" s="21" t="n">
        <v>44397</v>
      </c>
      <c r="B171" s="22" t="s">
        <v>249</v>
      </c>
      <c r="C171" s="22" t="s">
        <v>253</v>
      </c>
      <c r="D171" s="22" t="s">
        <v>249</v>
      </c>
      <c r="E171" s="22" t="s">
        <v>249</v>
      </c>
      <c r="F171" s="22" t="s">
        <v>19</v>
      </c>
      <c r="G171" s="23" t="n">
        <v>1</v>
      </c>
      <c r="H171" s="24" t="n">
        <v>365</v>
      </c>
      <c r="I171" s="24" t="n">
        <v>365</v>
      </c>
      <c r="J171" s="24" t="n">
        <v>0</v>
      </c>
      <c r="K171" s="24" t="n">
        <v>0</v>
      </c>
      <c r="L171" s="24" t="n">
        <v>0</v>
      </c>
      <c r="M171" s="6" t="s">
        <f>=I171+J171+K171+L171</f>
      </c>
      <c r="N171" s="22"/>
    </row>
    <row collapsed="false" customFormat="false" customHeight="false" hidden="false" ht="12.1" outlineLevel="0" r="172">
      <c r="A172" s="21" t="n">
        <v>44398</v>
      </c>
      <c r="B172" s="22" t="s">
        <v>221</v>
      </c>
      <c r="C172" s="22" t="s">
        <v>77</v>
      </c>
      <c r="D172" s="22" t="s">
        <v>221</v>
      </c>
      <c r="E172" s="22" t="s">
        <v>221</v>
      </c>
      <c r="F172" s="22" t="s">
        <v>19</v>
      </c>
      <c r="G172" s="23" t="n">
        <v>3</v>
      </c>
      <c r="H172" s="24" t="n">
        <v>8669.3666666667</v>
      </c>
      <c r="I172" s="24" t="n">
        <v>26008.1</v>
      </c>
      <c r="J172" s="24" t="n">
        <v>0</v>
      </c>
      <c r="K172" s="24" t="n">
        <v>0</v>
      </c>
      <c r="L172" s="24" t="n">
        <v>0</v>
      </c>
      <c r="M172" s="6" t="s">
        <f>=I172+J172+K172+L172</f>
      </c>
      <c r="N172" s="22"/>
    </row>
    <row collapsed="false" customFormat="false" customHeight="false" hidden="false" ht="12.1" outlineLevel="0" r="173">
      <c r="A173" s="20" t="n">
        <v>44398.475787037</v>
      </c>
      <c r="B173" s="16" t="s">
        <v>184</v>
      </c>
      <c r="C173" s="16" t="s">
        <v>228</v>
      </c>
      <c r="D173" s="16" t="s">
        <v>178</v>
      </c>
      <c r="E173" s="16" t="s">
        <v>17</v>
      </c>
      <c r="F173" s="16" t="s">
        <v>19</v>
      </c>
      <c r="G173" s="7" t="n">
        <v>100</v>
      </c>
      <c r="H173" s="6" t="n">
        <v>38.27</v>
      </c>
      <c r="I173" s="6" t="n">
        <v>-3827</v>
      </c>
      <c r="J173" s="6" t="n">
        <v>0</v>
      </c>
      <c r="K173" s="6" t="n">
        <v>-2.3</v>
      </c>
      <c r="L173" s="6" t="n">
        <v>-0.35</v>
      </c>
      <c r="M173" s="6" t="s">
        <f>=I173+J173+K173+L173</f>
      </c>
      <c r="N173" s="16"/>
    </row>
    <row collapsed="false" customFormat="false" customHeight="false" hidden="false" ht="12.1" outlineLevel="0" r="174">
      <c r="A174" s="21" t="n">
        <v>44399</v>
      </c>
      <c r="B174" s="22" t="s">
        <v>221</v>
      </c>
      <c r="C174" s="22" t="s">
        <v>77</v>
      </c>
      <c r="D174" s="22" t="s">
        <v>221</v>
      </c>
      <c r="E174" s="22" t="s">
        <v>221</v>
      </c>
      <c r="F174" s="22" t="s">
        <v>19</v>
      </c>
      <c r="G174" s="23" t="n">
        <v>3</v>
      </c>
      <c r="H174" s="24" t="n">
        <v>6367.7233333333</v>
      </c>
      <c r="I174" s="24" t="n">
        <v>19103.17</v>
      </c>
      <c r="J174" s="24" t="n">
        <v>0</v>
      </c>
      <c r="K174" s="24" t="n">
        <v>0</v>
      </c>
      <c r="L174" s="24" t="n">
        <v>0</v>
      </c>
      <c r="M174" s="6" t="s">
        <f>=I174+J174+K174+L174</f>
      </c>
      <c r="N174" s="22"/>
    </row>
    <row collapsed="false" customFormat="false" customHeight="false" hidden="false" ht="12.1" outlineLevel="0" r="175">
      <c r="A175" s="21" t="n">
        <v>44400</v>
      </c>
      <c r="B175" s="22" t="s">
        <v>221</v>
      </c>
      <c r="C175" s="22" t="s">
        <v>77</v>
      </c>
      <c r="D175" s="22" t="s">
        <v>221</v>
      </c>
      <c r="E175" s="22" t="s">
        <v>221</v>
      </c>
      <c r="F175" s="22" t="s">
        <v>19</v>
      </c>
      <c r="G175" s="23" t="n">
        <v>1</v>
      </c>
      <c r="H175" s="24" t="n">
        <v>445.48</v>
      </c>
      <c r="I175" s="24" t="n">
        <v>445.48</v>
      </c>
      <c r="J175" s="24" t="n">
        <v>0</v>
      </c>
      <c r="K175" s="24" t="n">
        <v>0</v>
      </c>
      <c r="L175" s="24" t="n">
        <v>0</v>
      </c>
      <c r="M175" s="6" t="s">
        <f>=I175+J175+K175+L175</f>
      </c>
      <c r="N175" s="22"/>
    </row>
    <row collapsed="false" customFormat="false" customHeight="false" hidden="false" ht="12.1" outlineLevel="0" r="176">
      <c r="A176" s="21" t="n">
        <v>44403</v>
      </c>
      <c r="B176" s="22" t="s">
        <v>221</v>
      </c>
      <c r="C176" s="22" t="s">
        <v>77</v>
      </c>
      <c r="D176" s="22" t="s">
        <v>221</v>
      </c>
      <c r="E176" s="22" t="s">
        <v>221</v>
      </c>
      <c r="F176" s="22" t="s">
        <v>19</v>
      </c>
      <c r="G176" s="23" t="n">
        <v>2</v>
      </c>
      <c r="H176" s="24" t="n">
        <v>692.135</v>
      </c>
      <c r="I176" s="24" t="n">
        <v>1384.27</v>
      </c>
      <c r="J176" s="24" t="n">
        <v>0</v>
      </c>
      <c r="K176" s="24" t="n">
        <v>0</v>
      </c>
      <c r="L176" s="24" t="n">
        <v>0</v>
      </c>
      <c r="M176" s="6" t="s">
        <f>=I176+J176+K176+L176</f>
      </c>
      <c r="N176" s="22"/>
    </row>
    <row collapsed="false" customFormat="false" customHeight="false" hidden="false" ht="12.1" outlineLevel="0" r="177">
      <c r="A177" s="20" t="n">
        <v>44403.481956019</v>
      </c>
      <c r="B177" s="16" t="s">
        <v>21</v>
      </c>
      <c r="C177" s="16" t="s">
        <v>225</v>
      </c>
      <c r="D177" s="16" t="s">
        <v>178</v>
      </c>
      <c r="E177" s="16" t="s">
        <v>17</v>
      </c>
      <c r="F177" s="16" t="s">
        <v>19</v>
      </c>
      <c r="G177" s="7" t="n">
        <v>10</v>
      </c>
      <c r="H177" s="6" t="n">
        <v>276.91</v>
      </c>
      <c r="I177" s="6" t="n">
        <v>-2769.1</v>
      </c>
      <c r="J177" s="6" t="n">
        <v>0</v>
      </c>
      <c r="K177" s="6" t="n">
        <v>-1.66</v>
      </c>
      <c r="L177" s="6" t="n">
        <v>-0.26</v>
      </c>
      <c r="M177" s="6" t="s">
        <f>=I177+J177+K177+L177</f>
      </c>
      <c r="N177" s="16"/>
    </row>
    <row collapsed="false" customFormat="false" customHeight="false" hidden="false" ht="12.1" outlineLevel="0" r="178">
      <c r="A178" s="20" t="n">
        <v>44403.482025463</v>
      </c>
      <c r="B178" s="16" t="s">
        <v>33</v>
      </c>
      <c r="C178" s="16" t="s">
        <v>224</v>
      </c>
      <c r="D178" s="16" t="s">
        <v>178</v>
      </c>
      <c r="E178" s="16" t="s">
        <v>17</v>
      </c>
      <c r="F178" s="16" t="s">
        <v>19</v>
      </c>
      <c r="G178" s="7" t="n">
        <v>10</v>
      </c>
      <c r="H178" s="6" t="n">
        <v>277.53</v>
      </c>
      <c r="I178" s="6" t="n">
        <v>-2775.3</v>
      </c>
      <c r="J178" s="6" t="n">
        <v>0</v>
      </c>
      <c r="K178" s="6" t="n">
        <v>-1.67</v>
      </c>
      <c r="L178" s="6" t="n">
        <v>-0.26</v>
      </c>
      <c r="M178" s="6" t="s">
        <f>=I178+J178+K178+L178</f>
      </c>
      <c r="N178" s="16"/>
    </row>
    <row collapsed="false" customFormat="false" customHeight="false" hidden="false" ht="12.1" outlineLevel="0" r="179">
      <c r="A179" s="20" t="n">
        <v>44403.484791667</v>
      </c>
      <c r="B179" s="16" t="s">
        <v>30</v>
      </c>
      <c r="C179" s="16" t="s">
        <v>244</v>
      </c>
      <c r="D179" s="16" t="s">
        <v>178</v>
      </c>
      <c r="E179" s="16" t="s">
        <v>17</v>
      </c>
      <c r="F179" s="16" t="s">
        <v>19</v>
      </c>
      <c r="G179" s="7" t="n">
        <v>2</v>
      </c>
      <c r="H179" s="6" t="n">
        <v>6342</v>
      </c>
      <c r="I179" s="6" t="n">
        <v>-12684</v>
      </c>
      <c r="J179" s="6" t="n">
        <v>0</v>
      </c>
      <c r="K179" s="6" t="n">
        <v>-7.61</v>
      </c>
      <c r="L179" s="6" t="n">
        <v>-1.18</v>
      </c>
      <c r="M179" s="6" t="s">
        <f>=I179+J179+K179+L179</f>
      </c>
      <c r="N179" s="16"/>
    </row>
    <row collapsed="false" customFormat="false" customHeight="false" hidden="false" ht="12.1" outlineLevel="0" r="180">
      <c r="A180" s="20" t="n">
        <v>44403.485243056</v>
      </c>
      <c r="B180" s="16" t="s">
        <v>39</v>
      </c>
      <c r="C180" s="16" t="s">
        <v>222</v>
      </c>
      <c r="D180" s="16" t="s">
        <v>178</v>
      </c>
      <c r="E180" s="16" t="s">
        <v>17</v>
      </c>
      <c r="F180" s="16" t="s">
        <v>19</v>
      </c>
      <c r="G180" s="7" t="n">
        <v>2</v>
      </c>
      <c r="H180" s="6" t="n">
        <v>5121.75</v>
      </c>
      <c r="I180" s="6" t="n">
        <v>-10243.5</v>
      </c>
      <c r="J180" s="6" t="n">
        <v>0</v>
      </c>
      <c r="K180" s="6" t="n">
        <v>-6.14</v>
      </c>
      <c r="L180" s="6" t="n">
        <v>-0.94</v>
      </c>
      <c r="M180" s="6" t="s">
        <f>=I180+J180+K180+L180</f>
      </c>
      <c r="N180" s="16"/>
    </row>
    <row collapsed="false" customFormat="false" customHeight="false" hidden="false" ht="12.1" outlineLevel="0" r="181">
      <c r="A181" s="20" t="n">
        <v>44403.4853125</v>
      </c>
      <c r="B181" s="16" t="s">
        <v>53</v>
      </c>
      <c r="C181" s="16" t="s">
        <v>247</v>
      </c>
      <c r="D181" s="16" t="s">
        <v>178</v>
      </c>
      <c r="E181" s="16" t="s">
        <v>17</v>
      </c>
      <c r="F181" s="16" t="s">
        <v>19</v>
      </c>
      <c r="G181" s="7" t="n">
        <v>1000</v>
      </c>
      <c r="H181" s="6" t="n">
        <v>2.737</v>
      </c>
      <c r="I181" s="6" t="n">
        <v>-2737</v>
      </c>
      <c r="J181" s="6" t="n">
        <v>0</v>
      </c>
      <c r="K181" s="6" t="n">
        <v>-1.64</v>
      </c>
      <c r="L181" s="6" t="n">
        <v>-0.26</v>
      </c>
      <c r="M181" s="6" t="s">
        <f>=I181+J181+K181+L181</f>
      </c>
      <c r="N181" s="16"/>
    </row>
    <row collapsed="false" customFormat="false" customHeight="false" hidden="false" ht="12.1" outlineLevel="0" r="182">
      <c r="A182" s="20" t="n">
        <v>44403.497280093</v>
      </c>
      <c r="B182" s="16" t="s">
        <v>24</v>
      </c>
      <c r="C182" s="16" t="s">
        <v>235</v>
      </c>
      <c r="D182" s="16" t="s">
        <v>178</v>
      </c>
      <c r="E182" s="16" t="s">
        <v>17</v>
      </c>
      <c r="F182" s="16" t="s">
        <v>19</v>
      </c>
      <c r="G182" s="7" t="n">
        <v>10000</v>
      </c>
      <c r="H182" s="6" t="n">
        <v>0.2363</v>
      </c>
      <c r="I182" s="6" t="n">
        <v>-2363</v>
      </c>
      <c r="J182" s="6" t="n">
        <v>0</v>
      </c>
      <c r="K182" s="6" t="n">
        <v>-1.42</v>
      </c>
      <c r="L182" s="6" t="n">
        <v>-0.22</v>
      </c>
      <c r="M182" s="6" t="s">
        <f>=I182+J182+K182+L182</f>
      </c>
      <c r="N182" s="16"/>
    </row>
    <row collapsed="false" customFormat="false" customHeight="false" hidden="false" ht="12.1" outlineLevel="0" r="183">
      <c r="A183" s="21" t="n">
        <v>44404</v>
      </c>
      <c r="B183" s="22" t="s">
        <v>221</v>
      </c>
      <c r="C183" s="22" t="s">
        <v>77</v>
      </c>
      <c r="D183" s="22" t="s">
        <v>221</v>
      </c>
      <c r="E183" s="22" t="s">
        <v>221</v>
      </c>
      <c r="F183" s="22" t="s">
        <v>19</v>
      </c>
      <c r="G183" s="23" t="n">
        <v>3</v>
      </c>
      <c r="H183" s="24" t="n">
        <v>5390.59</v>
      </c>
      <c r="I183" s="24" t="n">
        <v>16171.77</v>
      </c>
      <c r="J183" s="24" t="n">
        <v>0</v>
      </c>
      <c r="K183" s="24" t="n">
        <v>0</v>
      </c>
      <c r="L183" s="24" t="n">
        <v>0</v>
      </c>
      <c r="M183" s="6" t="s">
        <f>=I183+J183+K183+L183</f>
      </c>
      <c r="N183" s="22"/>
    </row>
    <row collapsed="false" customFormat="false" customHeight="false" hidden="false" ht="12.1" outlineLevel="0" r="184">
      <c r="A184" s="21" t="n">
        <v>44405</v>
      </c>
      <c r="B184" s="22" t="s">
        <v>221</v>
      </c>
      <c r="C184" s="22" t="s">
        <v>77</v>
      </c>
      <c r="D184" s="22" t="s">
        <v>221</v>
      </c>
      <c r="E184" s="22" t="s">
        <v>221</v>
      </c>
      <c r="F184" s="22" t="s">
        <v>19</v>
      </c>
      <c r="G184" s="23" t="n">
        <v>3</v>
      </c>
      <c r="H184" s="24" t="n">
        <v>171.67333333333</v>
      </c>
      <c r="I184" s="24" t="n">
        <v>515.02</v>
      </c>
      <c r="J184" s="24" t="n">
        <v>0</v>
      </c>
      <c r="K184" s="24" t="n">
        <v>0</v>
      </c>
      <c r="L184" s="24" t="n">
        <v>0</v>
      </c>
      <c r="M184" s="6" t="s">
        <f>=I184+J184+K184+L184</f>
      </c>
      <c r="N184" s="22"/>
    </row>
    <row collapsed="false" customFormat="false" customHeight="false" hidden="false" ht="12.1" outlineLevel="0" r="185">
      <c r="A185" s="20" t="n">
        <v>44405.693935185</v>
      </c>
      <c r="B185" s="16" t="s">
        <v>33</v>
      </c>
      <c r="C185" s="16" t="s">
        <v>224</v>
      </c>
      <c r="D185" s="16" t="s">
        <v>178</v>
      </c>
      <c r="E185" s="16" t="s">
        <v>17</v>
      </c>
      <c r="F185" s="16" t="s">
        <v>19</v>
      </c>
      <c r="G185" s="7" t="n">
        <v>70</v>
      </c>
      <c r="H185" s="6" t="n">
        <v>280.03428571429</v>
      </c>
      <c r="I185" s="6" t="n">
        <v>-19602.4</v>
      </c>
      <c r="J185" s="6" t="n">
        <v>0</v>
      </c>
      <c r="K185" s="6" t="n">
        <v>-11.76</v>
      </c>
      <c r="L185" s="6" t="n">
        <v>-1.82</v>
      </c>
      <c r="M185" s="6" t="s">
        <f>=I185+J185+K185+L185</f>
      </c>
      <c r="N185" s="16"/>
    </row>
    <row collapsed="false" customFormat="false" customHeight="false" hidden="false" ht="12.1" outlineLevel="0" r="186">
      <c r="A186" s="20" t="n">
        <v>44405.694965278</v>
      </c>
      <c r="B186" s="16" t="s">
        <v>191</v>
      </c>
      <c r="C186" s="16" t="s">
        <v>240</v>
      </c>
      <c r="D186" s="16" t="s">
        <v>178</v>
      </c>
      <c r="E186" s="16" t="s">
        <v>17</v>
      </c>
      <c r="F186" s="16" t="s">
        <v>19</v>
      </c>
      <c r="G186" s="7" t="n">
        <v>10</v>
      </c>
      <c r="H186" s="6" t="n">
        <v>171.84</v>
      </c>
      <c r="I186" s="6" t="n">
        <v>-1718.4</v>
      </c>
      <c r="J186" s="6" t="n">
        <v>0</v>
      </c>
      <c r="K186" s="6" t="n">
        <v>-1.03</v>
      </c>
      <c r="L186" s="6" t="n">
        <v>-0.16</v>
      </c>
      <c r="M186" s="6" t="s">
        <f>=I186+J186+K186+L186</f>
      </c>
      <c r="N186" s="16"/>
    </row>
    <row collapsed="false" customFormat="false" customHeight="false" hidden="false" ht="12.1" outlineLevel="0" r="187">
      <c r="A187" s="20" t="n">
        <v>44405.698553241</v>
      </c>
      <c r="B187" s="16" t="s">
        <v>39</v>
      </c>
      <c r="C187" s="16" t="s">
        <v>222</v>
      </c>
      <c r="D187" s="16" t="s">
        <v>178</v>
      </c>
      <c r="E187" s="16" t="s">
        <v>17</v>
      </c>
      <c r="F187" s="16" t="s">
        <v>19</v>
      </c>
      <c r="G187" s="7" t="n">
        <v>1</v>
      </c>
      <c r="H187" s="6" t="n">
        <v>5264.5</v>
      </c>
      <c r="I187" s="6" t="n">
        <v>-5264.5</v>
      </c>
      <c r="J187" s="6" t="n">
        <v>0</v>
      </c>
      <c r="K187" s="6" t="n">
        <v>-3.16</v>
      </c>
      <c r="L187" s="6" t="n">
        <v>-0.49</v>
      </c>
      <c r="M187" s="6" t="s">
        <f>=I187+J187+K187+L187</f>
      </c>
      <c r="N187" s="16"/>
    </row>
    <row collapsed="false" customFormat="false" customHeight="false" hidden="false" ht="12.1" outlineLevel="0" r="188">
      <c r="A188" s="20" t="n">
        <v>44405.699166667</v>
      </c>
      <c r="B188" s="16" t="s">
        <v>188</v>
      </c>
      <c r="C188" s="16" t="s">
        <v>232</v>
      </c>
      <c r="D188" s="16" t="s">
        <v>178</v>
      </c>
      <c r="E188" s="16" t="s">
        <v>17</v>
      </c>
      <c r="F188" s="16" t="s">
        <v>19</v>
      </c>
      <c r="G188" s="7" t="n">
        <v>1</v>
      </c>
      <c r="H188" s="6" t="n">
        <v>762.4</v>
      </c>
      <c r="I188" s="6" t="n">
        <v>-762.4</v>
      </c>
      <c r="J188" s="6" t="n">
        <v>0</v>
      </c>
      <c r="K188" s="6" t="n">
        <v>-0.46</v>
      </c>
      <c r="L188" s="6" t="n">
        <v>-0.07</v>
      </c>
      <c r="M188" s="6" t="s">
        <f>=I188+J188+K188+L188</f>
      </c>
      <c r="N188" s="16"/>
    </row>
    <row collapsed="false" customFormat="false" customHeight="false" hidden="false" ht="12.1" outlineLevel="0" r="189">
      <c r="A189" s="20" t="n">
        <v>44405.699884259</v>
      </c>
      <c r="B189" s="16" t="s">
        <v>16</v>
      </c>
      <c r="C189" s="16" t="s">
        <v>223</v>
      </c>
      <c r="D189" s="16" t="s">
        <v>178</v>
      </c>
      <c r="E189" s="16" t="s">
        <v>17</v>
      </c>
      <c r="F189" s="16" t="s">
        <v>19</v>
      </c>
      <c r="G189" s="7" t="n">
        <v>1</v>
      </c>
      <c r="H189" s="6" t="n">
        <v>4657</v>
      </c>
      <c r="I189" s="6" t="n">
        <v>-4657</v>
      </c>
      <c r="J189" s="6" t="n">
        <v>0</v>
      </c>
      <c r="K189" s="6" t="n">
        <v>-2.79</v>
      </c>
      <c r="L189" s="6" t="n">
        <v>-0.43</v>
      </c>
      <c r="M189" s="6" t="s">
        <f>=I189+J189+K189+L189</f>
      </c>
      <c r="N189" s="16"/>
    </row>
    <row collapsed="false" customFormat="false" customHeight="false" hidden="false" ht="12.1" outlineLevel="0" r="190">
      <c r="A190" s="20" t="n">
        <v>44405.700949074</v>
      </c>
      <c r="B190" s="16" t="s">
        <v>51</v>
      </c>
      <c r="C190" s="16" t="s">
        <v>241</v>
      </c>
      <c r="D190" s="16" t="s">
        <v>178</v>
      </c>
      <c r="E190" s="16" t="s">
        <v>17</v>
      </c>
      <c r="F190" s="16" t="s">
        <v>19</v>
      </c>
      <c r="G190" s="7" t="n">
        <v>2</v>
      </c>
      <c r="H190" s="6" t="n">
        <v>457.2</v>
      </c>
      <c r="I190" s="6" t="n">
        <v>-914.4</v>
      </c>
      <c r="J190" s="6" t="n">
        <v>0</v>
      </c>
      <c r="K190" s="6" t="n">
        <v>-0.56</v>
      </c>
      <c r="L190" s="6" t="n">
        <v>-0.08</v>
      </c>
      <c r="M190" s="6" t="s">
        <f>=I190+J190+K190+L190</f>
      </c>
      <c r="N190" s="16"/>
    </row>
    <row collapsed="false" customFormat="false" customHeight="false" hidden="false" ht="12.1" outlineLevel="0" r="191">
      <c r="A191" s="20" t="n">
        <v>44405.712777778</v>
      </c>
      <c r="B191" s="16" t="s">
        <v>53</v>
      </c>
      <c r="C191" s="16" t="s">
        <v>247</v>
      </c>
      <c r="D191" s="16" t="s">
        <v>178</v>
      </c>
      <c r="E191" s="16" t="s">
        <v>17</v>
      </c>
      <c r="F191" s="16" t="s">
        <v>19</v>
      </c>
      <c r="G191" s="7" t="n">
        <v>2000</v>
      </c>
      <c r="H191" s="6" t="n">
        <v>2.7705</v>
      </c>
      <c r="I191" s="6" t="n">
        <v>-5541</v>
      </c>
      <c r="J191" s="6" t="n">
        <v>0</v>
      </c>
      <c r="K191" s="6" t="n">
        <v>-3.32</v>
      </c>
      <c r="L191" s="6" t="n">
        <v>-0.52</v>
      </c>
      <c r="M191" s="6" t="s">
        <f>=I191+J191+K191+L191</f>
      </c>
      <c r="N191" s="16"/>
    </row>
    <row collapsed="false" customFormat="false" customHeight="false" hidden="false" ht="12.1" outlineLevel="0" r="192">
      <c r="A192" s="20" t="n">
        <v>44405.717905093</v>
      </c>
      <c r="B192" s="16" t="s">
        <v>24</v>
      </c>
      <c r="C192" s="16" t="s">
        <v>235</v>
      </c>
      <c r="D192" s="16" t="s">
        <v>178</v>
      </c>
      <c r="E192" s="16" t="s">
        <v>17</v>
      </c>
      <c r="F192" s="16" t="s">
        <v>19</v>
      </c>
      <c r="G192" s="7" t="n">
        <v>10000</v>
      </c>
      <c r="H192" s="6" t="n">
        <v>0.2432</v>
      </c>
      <c r="I192" s="6" t="n">
        <v>-2432</v>
      </c>
      <c r="J192" s="6" t="n">
        <v>0</v>
      </c>
      <c r="K192" s="6" t="n">
        <v>-1.46</v>
      </c>
      <c r="L192" s="6" t="n">
        <v>-0.23</v>
      </c>
      <c r="M192" s="6" t="s">
        <f>=I192+J192+K192+L192</f>
      </c>
      <c r="N192" s="16"/>
    </row>
    <row collapsed="false" customFormat="false" customHeight="false" hidden="false" ht="12.1" outlineLevel="0" r="193">
      <c r="A193" s="21" t="n">
        <v>44406</v>
      </c>
      <c r="B193" s="22" t="s">
        <v>221</v>
      </c>
      <c r="C193" s="22" t="s">
        <v>77</v>
      </c>
      <c r="D193" s="22" t="s">
        <v>221</v>
      </c>
      <c r="E193" s="22" t="s">
        <v>221</v>
      </c>
      <c r="F193" s="22" t="s">
        <v>19</v>
      </c>
      <c r="G193" s="23" t="n">
        <v>4</v>
      </c>
      <c r="H193" s="24" t="n">
        <v>1243.17</v>
      </c>
      <c r="I193" s="24" t="n">
        <v>4972.68</v>
      </c>
      <c r="J193" s="24" t="n">
        <v>0</v>
      </c>
      <c r="K193" s="24" t="n">
        <v>0</v>
      </c>
      <c r="L193" s="24" t="n">
        <v>0</v>
      </c>
      <c r="M193" s="6" t="s">
        <f>=I193+J193+K193+L193</f>
      </c>
      <c r="N193" s="22"/>
    </row>
    <row collapsed="false" customFormat="false" customHeight="false" hidden="false" ht="12.1" outlineLevel="0" r="194">
      <c r="A194" s="20" t="n">
        <v>44406.450821759</v>
      </c>
      <c r="B194" s="16" t="s">
        <v>51</v>
      </c>
      <c r="C194" s="16" t="s">
        <v>241</v>
      </c>
      <c r="D194" s="16" t="s">
        <v>178</v>
      </c>
      <c r="E194" s="16" t="s">
        <v>17</v>
      </c>
      <c r="F194" s="16" t="s">
        <v>19</v>
      </c>
      <c r="G194" s="7" t="n">
        <v>2</v>
      </c>
      <c r="H194" s="6" t="n">
        <v>463.8</v>
      </c>
      <c r="I194" s="6" t="n">
        <v>-927.6</v>
      </c>
      <c r="J194" s="6" t="n">
        <v>0</v>
      </c>
      <c r="K194" s="6" t="n">
        <v>-0.56</v>
      </c>
      <c r="L194" s="6" t="n">
        <v>-0.08</v>
      </c>
      <c r="M194" s="6" t="s">
        <f>=I194+J194+K194+L194</f>
      </c>
      <c r="N194" s="16"/>
    </row>
    <row collapsed="false" customFormat="false" customHeight="false" hidden="false" ht="12.1" outlineLevel="0" r="195">
      <c r="A195" s="20" t="n">
        <v>44406.452083333</v>
      </c>
      <c r="B195" s="16" t="s">
        <v>184</v>
      </c>
      <c r="C195" s="16" t="s">
        <v>228</v>
      </c>
      <c r="D195" s="16" t="s">
        <v>178</v>
      </c>
      <c r="E195" s="16" t="s">
        <v>17</v>
      </c>
      <c r="F195" s="16" t="s">
        <v>19</v>
      </c>
      <c r="G195" s="7" t="n">
        <v>100</v>
      </c>
      <c r="H195" s="6" t="n">
        <v>38.175</v>
      </c>
      <c r="I195" s="6" t="n">
        <v>-3817.5</v>
      </c>
      <c r="J195" s="6" t="n">
        <v>0</v>
      </c>
      <c r="K195" s="6" t="n">
        <v>-2.29</v>
      </c>
      <c r="L195" s="6" t="n">
        <v>-0.35</v>
      </c>
      <c r="M195" s="6" t="s">
        <f>=I195+J195+K195+L195</f>
      </c>
      <c r="N195" s="16"/>
    </row>
    <row collapsed="false" customFormat="false" customHeight="false" hidden="false" ht="12.1" outlineLevel="0" r="196">
      <c r="A196" s="20" t="n">
        <v>44406.452118056</v>
      </c>
      <c r="B196" s="16" t="s">
        <v>24</v>
      </c>
      <c r="C196" s="16" t="s">
        <v>235</v>
      </c>
      <c r="D196" s="16" t="s">
        <v>178</v>
      </c>
      <c r="E196" s="16" t="s">
        <v>17</v>
      </c>
      <c r="F196" s="16" t="s">
        <v>19</v>
      </c>
      <c r="G196" s="7" t="n">
        <v>10000</v>
      </c>
      <c r="H196" s="6" t="n">
        <v>0.2441</v>
      </c>
      <c r="I196" s="6" t="n">
        <v>-2441</v>
      </c>
      <c r="J196" s="6" t="n">
        <v>0</v>
      </c>
      <c r="K196" s="6" t="n">
        <v>-1.46</v>
      </c>
      <c r="L196" s="6" t="n">
        <v>-0.23</v>
      </c>
      <c r="M196" s="6" t="s">
        <f>=I196+J196+K196+L196</f>
      </c>
      <c r="N196" s="16"/>
    </row>
    <row collapsed="false" customFormat="false" customHeight="false" hidden="false" ht="12.1" outlineLevel="0" r="197">
      <c r="A197" s="20" t="n">
        <v>44406.454050926</v>
      </c>
      <c r="B197" s="16" t="s">
        <v>21</v>
      </c>
      <c r="C197" s="16" t="s">
        <v>225</v>
      </c>
      <c r="D197" s="16" t="s">
        <v>178</v>
      </c>
      <c r="E197" s="16" t="s">
        <v>17</v>
      </c>
      <c r="F197" s="16" t="s">
        <v>19</v>
      </c>
      <c r="G197" s="7" t="n">
        <v>10</v>
      </c>
      <c r="H197" s="6" t="n">
        <v>284.35</v>
      </c>
      <c r="I197" s="6" t="n">
        <v>-2843.5</v>
      </c>
      <c r="J197" s="6" t="n">
        <v>0</v>
      </c>
      <c r="K197" s="6" t="n">
        <v>-1.71</v>
      </c>
      <c r="L197" s="6" t="n">
        <v>-0.26</v>
      </c>
      <c r="M197" s="6" t="s">
        <f>=I197+J197+K197+L197</f>
      </c>
      <c r="N197" s="16"/>
    </row>
    <row collapsed="false" customFormat="false" customHeight="false" hidden="false" ht="12.1" outlineLevel="0" r="198">
      <c r="A198" s="20" t="n">
        <v>44406.454155093</v>
      </c>
      <c r="B198" s="16" t="s">
        <v>188</v>
      </c>
      <c r="C198" s="16" t="s">
        <v>232</v>
      </c>
      <c r="D198" s="16" t="s">
        <v>178</v>
      </c>
      <c r="E198" s="16" t="s">
        <v>17</v>
      </c>
      <c r="F198" s="16" t="s">
        <v>19</v>
      </c>
      <c r="G198" s="7" t="n">
        <v>1</v>
      </c>
      <c r="H198" s="6" t="n">
        <v>772.6</v>
      </c>
      <c r="I198" s="6" t="n">
        <v>-772.6</v>
      </c>
      <c r="J198" s="6" t="n">
        <v>0</v>
      </c>
      <c r="K198" s="6" t="n">
        <v>-0.46</v>
      </c>
      <c r="L198" s="6" t="n">
        <v>-0.07</v>
      </c>
      <c r="M198" s="6" t="s">
        <f>=I198+J198+K198+L198</f>
      </c>
      <c r="N198" s="16"/>
    </row>
    <row collapsed="false" customFormat="false" customHeight="false" hidden="false" ht="12.1" outlineLevel="0" r="199">
      <c r="A199" s="20" t="n">
        <v>44406.454814815</v>
      </c>
      <c r="B199" s="16" t="s">
        <v>16</v>
      </c>
      <c r="C199" s="16" t="s">
        <v>223</v>
      </c>
      <c r="D199" s="16" t="s">
        <v>178</v>
      </c>
      <c r="E199" s="16" t="s">
        <v>17</v>
      </c>
      <c r="F199" s="16" t="s">
        <v>19</v>
      </c>
      <c r="G199" s="7" t="n">
        <v>1</v>
      </c>
      <c r="H199" s="6" t="n">
        <v>4675</v>
      </c>
      <c r="I199" s="6" t="n">
        <v>-4675</v>
      </c>
      <c r="J199" s="6" t="n">
        <v>0</v>
      </c>
      <c r="K199" s="6" t="n">
        <v>-2.81</v>
      </c>
      <c r="L199" s="6" t="n">
        <v>-0.43</v>
      </c>
      <c r="M199" s="6" t="s">
        <f>=I199+J199+K199+L199</f>
      </c>
      <c r="N199" s="16"/>
    </row>
    <row collapsed="false" customFormat="false" customHeight="false" hidden="false" ht="12.1" outlineLevel="0" r="200">
      <c r="A200" s="21" t="n">
        <v>44407</v>
      </c>
      <c r="B200" s="22" t="s">
        <v>221</v>
      </c>
      <c r="C200" s="22" t="s">
        <v>77</v>
      </c>
      <c r="D200" s="22" t="s">
        <v>221</v>
      </c>
      <c r="E200" s="22" t="s">
        <v>221</v>
      </c>
      <c r="F200" s="22" t="s">
        <v>19</v>
      </c>
      <c r="G200" s="23" t="n">
        <v>3</v>
      </c>
      <c r="H200" s="24" t="n">
        <v>363.89</v>
      </c>
      <c r="I200" s="24" t="n">
        <v>1091.67</v>
      </c>
      <c r="J200" s="24" t="n">
        <v>0</v>
      </c>
      <c r="K200" s="24" t="n">
        <v>0</v>
      </c>
      <c r="L200" s="24" t="n">
        <v>0</v>
      </c>
      <c r="M200" s="6" t="s">
        <f>=I200+J200+K200+L200</f>
      </c>
      <c r="N200" s="22"/>
    </row>
    <row collapsed="false" customFormat="false" customHeight="false" hidden="false" ht="12.1" outlineLevel="0" r="201">
      <c r="A201" s="20" t="n">
        <v>44407.689467593</v>
      </c>
      <c r="B201" s="16" t="s">
        <v>30</v>
      </c>
      <c r="C201" s="16" t="s">
        <v>244</v>
      </c>
      <c r="D201" s="16" t="s">
        <v>178</v>
      </c>
      <c r="E201" s="16" t="s">
        <v>17</v>
      </c>
      <c r="F201" s="16" t="s">
        <v>19</v>
      </c>
      <c r="G201" s="7" t="n">
        <v>1</v>
      </c>
      <c r="H201" s="6" t="n">
        <v>6298.5</v>
      </c>
      <c r="I201" s="6" t="n">
        <v>-6298.5</v>
      </c>
      <c r="J201" s="6" t="n">
        <v>0</v>
      </c>
      <c r="K201" s="6" t="n">
        <v>-3.78</v>
      </c>
      <c r="L201" s="6" t="n">
        <v>-0.59</v>
      </c>
      <c r="M201" s="6" t="s">
        <f>=I201+J201+K201+L201</f>
      </c>
      <c r="N201" s="16"/>
    </row>
    <row collapsed="false" customFormat="false" customHeight="false" hidden="false" ht="12.1" outlineLevel="0" r="202">
      <c r="A202" s="20" t="n">
        <v>44407.690543981</v>
      </c>
      <c r="B202" s="16" t="s">
        <v>51</v>
      </c>
      <c r="C202" s="16" t="s">
        <v>241</v>
      </c>
      <c r="D202" s="16" t="s">
        <v>178</v>
      </c>
      <c r="E202" s="16" t="s">
        <v>17</v>
      </c>
      <c r="F202" s="16" t="s">
        <v>19</v>
      </c>
      <c r="G202" s="7" t="n">
        <v>1</v>
      </c>
      <c r="H202" s="6" t="n">
        <v>456.5</v>
      </c>
      <c r="I202" s="6" t="n">
        <v>-456.5</v>
      </c>
      <c r="J202" s="6" t="n">
        <v>0</v>
      </c>
      <c r="K202" s="6" t="n">
        <v>-0.27</v>
      </c>
      <c r="L202" s="6" t="n">
        <v>-0.04</v>
      </c>
      <c r="M202" s="6" t="s">
        <f>=I202+J202+K202+L202</f>
      </c>
      <c r="N202" s="16"/>
    </row>
    <row collapsed="false" customFormat="false" customHeight="false" hidden="false" ht="12.1" outlineLevel="0" r="203">
      <c r="A203" s="21" t="n">
        <v>44410</v>
      </c>
      <c r="B203" s="22" t="s">
        <v>221</v>
      </c>
      <c r="C203" s="22" t="s">
        <v>77</v>
      </c>
      <c r="D203" s="22" t="s">
        <v>221</v>
      </c>
      <c r="E203" s="22" t="s">
        <v>221</v>
      </c>
      <c r="F203" s="22" t="s">
        <v>19</v>
      </c>
      <c r="G203" s="23" t="n">
        <v>2</v>
      </c>
      <c r="H203" s="24" t="n">
        <v>5223.665</v>
      </c>
      <c r="I203" s="24" t="n">
        <v>10447.33</v>
      </c>
      <c r="J203" s="24" t="n">
        <v>0</v>
      </c>
      <c r="K203" s="24" t="n">
        <v>0</v>
      </c>
      <c r="L203" s="24" t="n">
        <v>0</v>
      </c>
      <c r="M203" s="6" t="s">
        <f>=I203+J203+K203+L203</f>
      </c>
      <c r="N203" s="22"/>
    </row>
    <row collapsed="false" customFormat="false" customHeight="false" hidden="false" ht="12.1" outlineLevel="0" r="204">
      <c r="A204" s="20" t="n">
        <v>44410.864548611</v>
      </c>
      <c r="B204" s="16" t="s">
        <v>30</v>
      </c>
      <c r="C204" s="16" t="s">
        <v>244</v>
      </c>
      <c r="D204" s="16" t="s">
        <v>178</v>
      </c>
      <c r="E204" s="16" t="s">
        <v>17</v>
      </c>
      <c r="F204" s="16" t="s">
        <v>19</v>
      </c>
      <c r="G204" s="7" t="n">
        <v>1</v>
      </c>
      <c r="H204" s="6" t="n">
        <v>6311</v>
      </c>
      <c r="I204" s="6" t="n">
        <v>-6311</v>
      </c>
      <c r="J204" s="6" t="n">
        <v>0</v>
      </c>
      <c r="K204" s="6" t="n">
        <v>-3.79</v>
      </c>
      <c r="L204" s="6" t="n">
        <v>-0.59</v>
      </c>
      <c r="M204" s="6" t="s">
        <f>=I204+J204+K204+L204</f>
      </c>
      <c r="N204" s="16"/>
    </row>
    <row collapsed="false" customFormat="false" customHeight="false" hidden="false" ht="12.1" outlineLevel="0" r="205">
      <c r="A205" s="21" t="n">
        <v>44411</v>
      </c>
      <c r="B205" s="22" t="s">
        <v>221</v>
      </c>
      <c r="C205" s="22" t="s">
        <v>77</v>
      </c>
      <c r="D205" s="22" t="s">
        <v>221</v>
      </c>
      <c r="E205" s="22" t="s">
        <v>221</v>
      </c>
      <c r="F205" s="22" t="s">
        <v>19</v>
      </c>
      <c r="G205" s="23" t="n">
        <v>2</v>
      </c>
      <c r="H205" s="24" t="n">
        <v>429.4</v>
      </c>
      <c r="I205" s="24" t="n">
        <v>858.8</v>
      </c>
      <c r="J205" s="24" t="n">
        <v>0</v>
      </c>
      <c r="K205" s="24" t="n">
        <v>0</v>
      </c>
      <c r="L205" s="24" t="n">
        <v>0</v>
      </c>
      <c r="M205" s="6" t="s">
        <f>=I205+J205+K205+L205</f>
      </c>
      <c r="N205" s="22"/>
    </row>
    <row collapsed="false" customFormat="false" customHeight="false" hidden="false" ht="12.1" outlineLevel="0" r="206">
      <c r="A206" s="21" t="n">
        <v>44412</v>
      </c>
      <c r="B206" s="22" t="s">
        <v>221</v>
      </c>
      <c r="C206" s="22" t="s">
        <v>77</v>
      </c>
      <c r="D206" s="22" t="s">
        <v>221</v>
      </c>
      <c r="E206" s="22" t="s">
        <v>221</v>
      </c>
      <c r="F206" s="22" t="s">
        <v>19</v>
      </c>
      <c r="G206" s="23" t="n">
        <v>5</v>
      </c>
      <c r="H206" s="24" t="n">
        <v>443.782</v>
      </c>
      <c r="I206" s="24" t="n">
        <v>2218.91</v>
      </c>
      <c r="J206" s="24" t="n">
        <v>0</v>
      </c>
      <c r="K206" s="24" t="n">
        <v>0</v>
      </c>
      <c r="L206" s="24" t="n">
        <v>0</v>
      </c>
      <c r="M206" s="6" t="s">
        <f>=I206+J206+K206+L206</f>
      </c>
      <c r="N206" s="22"/>
    </row>
    <row collapsed="false" customFormat="false" customHeight="false" hidden="false" ht="12.1" outlineLevel="0" r="207">
      <c r="A207" s="20" t="n">
        <v>44412.61380787</v>
      </c>
      <c r="B207" s="16" t="s">
        <v>16</v>
      </c>
      <c r="C207" s="16" t="s">
        <v>223</v>
      </c>
      <c r="D207" s="16" t="s">
        <v>178</v>
      </c>
      <c r="E207" s="16" t="s">
        <v>17</v>
      </c>
      <c r="F207" s="16" t="s">
        <v>19</v>
      </c>
      <c r="G207" s="7" t="n">
        <v>1</v>
      </c>
      <c r="H207" s="6" t="n">
        <v>4659</v>
      </c>
      <c r="I207" s="6" t="n">
        <v>-4659</v>
      </c>
      <c r="J207" s="6" t="n">
        <v>0</v>
      </c>
      <c r="K207" s="6" t="n">
        <v>-2.8</v>
      </c>
      <c r="L207" s="6" t="n">
        <v>-0.43</v>
      </c>
      <c r="M207" s="6" t="s">
        <f>=I207+J207+K207+L207</f>
      </c>
      <c r="N207" s="16"/>
    </row>
    <row collapsed="false" customFormat="false" customHeight="false" hidden="false" ht="12.1" outlineLevel="0" r="208">
      <c r="A208" s="21" t="n">
        <v>44413</v>
      </c>
      <c r="B208" s="22" t="s">
        <v>221</v>
      </c>
      <c r="C208" s="22" t="s">
        <v>77</v>
      </c>
      <c r="D208" s="22" t="s">
        <v>221</v>
      </c>
      <c r="E208" s="22" t="s">
        <v>221</v>
      </c>
      <c r="F208" s="22" t="s">
        <v>19</v>
      </c>
      <c r="G208" s="23" t="n">
        <v>3</v>
      </c>
      <c r="H208" s="24" t="n">
        <v>6696.4633333333</v>
      </c>
      <c r="I208" s="24" t="n">
        <v>20089.39</v>
      </c>
      <c r="J208" s="24" t="n">
        <v>0</v>
      </c>
      <c r="K208" s="24" t="n">
        <v>0</v>
      </c>
      <c r="L208" s="24" t="n">
        <v>0</v>
      </c>
      <c r="M208" s="6" t="s">
        <f>=I208+J208+K208+L208</f>
      </c>
      <c r="N208" s="22"/>
    </row>
    <row collapsed="false" customFormat="false" customHeight="false" hidden="false" ht="12.1" outlineLevel="0" r="209">
      <c r="A209" s="21" t="n">
        <v>44414</v>
      </c>
      <c r="B209" s="22" t="s">
        <v>221</v>
      </c>
      <c r="C209" s="22" t="s">
        <v>77</v>
      </c>
      <c r="D209" s="22" t="s">
        <v>221</v>
      </c>
      <c r="E209" s="22" t="s">
        <v>221</v>
      </c>
      <c r="F209" s="22" t="s">
        <v>19</v>
      </c>
      <c r="G209" s="23" t="n">
        <v>2</v>
      </c>
      <c r="H209" s="24" t="n">
        <v>396.205</v>
      </c>
      <c r="I209" s="24" t="n">
        <v>792.41</v>
      </c>
      <c r="J209" s="24" t="n">
        <v>0</v>
      </c>
      <c r="K209" s="24" t="n">
        <v>0</v>
      </c>
      <c r="L209" s="24" t="n">
        <v>0</v>
      </c>
      <c r="M209" s="6" t="s">
        <f>=I209+J209+K209+L209</f>
      </c>
      <c r="N209" s="22"/>
    </row>
    <row collapsed="false" customFormat="false" customHeight="false" hidden="false" ht="12.1" outlineLevel="0" r="210">
      <c r="A210" s="20" t="n">
        <v>44414.423946759</v>
      </c>
      <c r="B210" s="16" t="s">
        <v>62</v>
      </c>
      <c r="C210" s="16" t="s">
        <v>254</v>
      </c>
      <c r="D210" s="16" t="s">
        <v>178</v>
      </c>
      <c r="E210" s="16" t="s">
        <v>17</v>
      </c>
      <c r="F210" s="16" t="s">
        <v>19</v>
      </c>
      <c r="G210" s="7" t="n">
        <v>8000</v>
      </c>
      <c r="H210" s="6" t="n">
        <v>0.6688</v>
      </c>
      <c r="I210" s="6" t="n">
        <v>-5350.4</v>
      </c>
      <c r="J210" s="6" t="n">
        <v>0</v>
      </c>
      <c r="K210" s="6" t="n">
        <v>-3.21</v>
      </c>
      <c r="L210" s="6" t="n">
        <v>-0.5</v>
      </c>
      <c r="M210" s="6" t="s">
        <f>=I210+J210+K210+L210</f>
      </c>
      <c r="N210" s="16"/>
    </row>
    <row collapsed="false" customFormat="false" customHeight="false" hidden="false" ht="12.1" outlineLevel="0" r="211">
      <c r="A211" s="20" t="n">
        <v>44414.424814815</v>
      </c>
      <c r="B211" s="16" t="s">
        <v>195</v>
      </c>
      <c r="C211" s="16" t="s">
        <v>255</v>
      </c>
      <c r="D211" s="16" t="s">
        <v>178</v>
      </c>
      <c r="E211" s="16" t="s">
        <v>17</v>
      </c>
      <c r="F211" s="16" t="s">
        <v>19</v>
      </c>
      <c r="G211" s="7" t="n">
        <v>20</v>
      </c>
      <c r="H211" s="6" t="n">
        <v>316.6</v>
      </c>
      <c r="I211" s="6" t="n">
        <v>-6332</v>
      </c>
      <c r="J211" s="6" t="n">
        <v>0</v>
      </c>
      <c r="K211" s="6" t="n">
        <v>-3.8</v>
      </c>
      <c r="L211" s="6" t="n">
        <v>-0.59</v>
      </c>
      <c r="M211" s="6" t="s">
        <f>=I211+J211+K211+L211</f>
      </c>
      <c r="N211" s="16"/>
    </row>
    <row collapsed="false" customFormat="false" customHeight="false" hidden="false" ht="12.1" outlineLevel="0" r="212">
      <c r="A212" s="20" t="n">
        <v>44414.425983796</v>
      </c>
      <c r="B212" s="16" t="s">
        <v>42</v>
      </c>
      <c r="C212" s="16" t="s">
        <v>256</v>
      </c>
      <c r="D212" s="16" t="s">
        <v>178</v>
      </c>
      <c r="E212" s="16" t="s">
        <v>17</v>
      </c>
      <c r="F212" s="16" t="s">
        <v>19</v>
      </c>
      <c r="G212" s="7" t="n">
        <v>1</v>
      </c>
      <c r="H212" s="6" t="n">
        <v>6000</v>
      </c>
      <c r="I212" s="6" t="n">
        <v>-6000</v>
      </c>
      <c r="J212" s="6" t="n">
        <v>0</v>
      </c>
      <c r="K212" s="6" t="n">
        <v>-3.6</v>
      </c>
      <c r="L212" s="6" t="n">
        <v>-0.56</v>
      </c>
      <c r="M212" s="6" t="s">
        <f>=I212+J212+K212+L212</f>
      </c>
      <c r="N212" s="16"/>
    </row>
    <row collapsed="false" customFormat="false" customHeight="false" hidden="false" ht="12.1" outlineLevel="0" r="213">
      <c r="A213" s="20" t="n">
        <v>44414.428587963</v>
      </c>
      <c r="B213" s="16" t="s">
        <v>48</v>
      </c>
      <c r="C213" s="16" t="s">
        <v>257</v>
      </c>
      <c r="D213" s="16" t="s">
        <v>178</v>
      </c>
      <c r="E213" s="16" t="s">
        <v>17</v>
      </c>
      <c r="F213" s="16" t="s">
        <v>19</v>
      </c>
      <c r="G213" s="7" t="n">
        <v>200000</v>
      </c>
      <c r="H213" s="6" t="n">
        <v>0.011686</v>
      </c>
      <c r="I213" s="6" t="n">
        <v>-2337.2</v>
      </c>
      <c r="J213" s="6" t="n">
        <v>0</v>
      </c>
      <c r="K213" s="6" t="n">
        <v>-1.4</v>
      </c>
      <c r="L213" s="6" t="n">
        <v>-0.21</v>
      </c>
      <c r="M213" s="6" t="s">
        <f>=I213+J213+K213+L213</f>
      </c>
      <c r="N213" s="16"/>
    </row>
    <row collapsed="false" customFormat="false" customHeight="false" hidden="false" ht="12.1" outlineLevel="0" r="214">
      <c r="A214" s="20" t="n">
        <v>44414.439351852</v>
      </c>
      <c r="B214" s="16" t="s">
        <v>196</v>
      </c>
      <c r="C214" s="16" t="s">
        <v>258</v>
      </c>
      <c r="D214" s="16" t="s">
        <v>178</v>
      </c>
      <c r="E214" s="16" t="s">
        <v>17</v>
      </c>
      <c r="F214" s="16" t="s">
        <v>19</v>
      </c>
      <c r="G214" s="7" t="n">
        <v>1000</v>
      </c>
      <c r="H214" s="6" t="n">
        <v>1.933</v>
      </c>
      <c r="I214" s="6" t="n">
        <v>-1933</v>
      </c>
      <c r="J214" s="6" t="n">
        <v>0</v>
      </c>
      <c r="K214" s="6" t="n">
        <v>-1.16</v>
      </c>
      <c r="L214" s="6" t="n">
        <v>-0.18</v>
      </c>
      <c r="M214" s="6" t="s">
        <f>=I214+J214+K214+L214</f>
      </c>
      <c r="N214" s="16"/>
    </row>
    <row collapsed="false" customFormat="false" customHeight="false" hidden="false" ht="12.1" outlineLevel="0" r="215">
      <c r="A215" s="21" t="n">
        <v>44417</v>
      </c>
      <c r="B215" s="22" t="s">
        <v>221</v>
      </c>
      <c r="C215" s="22" t="s">
        <v>77</v>
      </c>
      <c r="D215" s="22" t="s">
        <v>221</v>
      </c>
      <c r="E215" s="22" t="s">
        <v>221</v>
      </c>
      <c r="F215" s="22" t="s">
        <v>19</v>
      </c>
      <c r="G215" s="23" t="n">
        <v>4</v>
      </c>
      <c r="H215" s="24" t="n">
        <v>1952.0275</v>
      </c>
      <c r="I215" s="24" t="n">
        <v>7808.11</v>
      </c>
      <c r="J215" s="24" t="n">
        <v>0</v>
      </c>
      <c r="K215" s="24" t="n">
        <v>0</v>
      </c>
      <c r="L215" s="24" t="n">
        <v>0</v>
      </c>
      <c r="M215" s="6" t="s">
        <f>=I215+J215+K215+L215</f>
      </c>
      <c r="N215" s="22"/>
    </row>
    <row collapsed="false" customFormat="false" customHeight="false" hidden="false" ht="12.1" outlineLevel="0" r="216">
      <c r="A216" s="20" t="n">
        <v>44417.496134259</v>
      </c>
      <c r="B216" s="16" t="s">
        <v>36</v>
      </c>
      <c r="C216" s="16" t="s">
        <v>243</v>
      </c>
      <c r="D216" s="16" t="s">
        <v>178</v>
      </c>
      <c r="E216" s="16" t="s">
        <v>17</v>
      </c>
      <c r="F216" s="16" t="s">
        <v>19</v>
      </c>
      <c r="G216" s="7" t="n">
        <v>10</v>
      </c>
      <c r="H216" s="6" t="n">
        <v>253.58</v>
      </c>
      <c r="I216" s="6" t="n">
        <v>-2535.8</v>
      </c>
      <c r="J216" s="6" t="n">
        <v>0</v>
      </c>
      <c r="K216" s="6" t="n">
        <v>-1.52</v>
      </c>
      <c r="L216" s="6" t="n">
        <v>-0.24</v>
      </c>
      <c r="M216" s="6" t="s">
        <f>=I216+J216+K216+L216</f>
      </c>
      <c r="N216" s="16"/>
    </row>
    <row collapsed="false" customFormat="false" customHeight="false" hidden="false" ht="12.1" outlineLevel="0" r="217">
      <c r="A217" s="21" t="n">
        <v>44418</v>
      </c>
      <c r="B217" s="22" t="s">
        <v>221</v>
      </c>
      <c r="C217" s="22" t="s">
        <v>77</v>
      </c>
      <c r="D217" s="22" t="s">
        <v>221</v>
      </c>
      <c r="E217" s="22" t="s">
        <v>221</v>
      </c>
      <c r="F217" s="22" t="s">
        <v>19</v>
      </c>
      <c r="G217" s="23" t="n">
        <v>1</v>
      </c>
      <c r="H217" s="24" t="n">
        <v>1016.61</v>
      </c>
      <c r="I217" s="24" t="n">
        <v>1016.61</v>
      </c>
      <c r="J217" s="24" t="n">
        <v>0</v>
      </c>
      <c r="K217" s="24" t="n">
        <v>0</v>
      </c>
      <c r="L217" s="24" t="n">
        <v>0</v>
      </c>
      <c r="M217" s="6" t="s">
        <f>=I217+J217+K217+L217</f>
      </c>
      <c r="N217" s="22"/>
    </row>
    <row collapsed="false" customFormat="false" customHeight="false" hidden="false" ht="12.1" outlineLevel="0" r="218">
      <c r="A218" s="20" t="n">
        <v>44418.760578704</v>
      </c>
      <c r="B218" s="16" t="s">
        <v>24</v>
      </c>
      <c r="C218" s="16" t="s">
        <v>235</v>
      </c>
      <c r="D218" s="16" t="s">
        <v>178</v>
      </c>
      <c r="E218" s="16" t="s">
        <v>17</v>
      </c>
      <c r="F218" s="16" t="s">
        <v>19</v>
      </c>
      <c r="G218" s="7" t="n">
        <v>10000</v>
      </c>
      <c r="H218" s="6" t="n">
        <v>0.2436</v>
      </c>
      <c r="I218" s="6" t="n">
        <v>-2436</v>
      </c>
      <c r="J218" s="6" t="n">
        <v>0</v>
      </c>
      <c r="K218" s="6" t="n">
        <v>-1.46</v>
      </c>
      <c r="L218" s="6" t="n">
        <v>-0.23</v>
      </c>
      <c r="M218" s="6" t="s">
        <f>=I218+J218+K218+L218</f>
      </c>
      <c r="N218" s="16"/>
    </row>
    <row collapsed="false" customFormat="false" customHeight="false" hidden="false" ht="12.1" outlineLevel="0" r="219">
      <c r="A219" s="20" t="n">
        <v>44418.761631944</v>
      </c>
      <c r="B219" s="16" t="s">
        <v>16</v>
      </c>
      <c r="C219" s="16" t="s">
        <v>223</v>
      </c>
      <c r="D219" s="16" t="s">
        <v>178</v>
      </c>
      <c r="E219" s="16" t="s">
        <v>17</v>
      </c>
      <c r="F219" s="16" t="s">
        <v>19</v>
      </c>
      <c r="G219" s="7" t="n">
        <v>1</v>
      </c>
      <c r="H219" s="6" t="n">
        <v>4718</v>
      </c>
      <c r="I219" s="6" t="n">
        <v>-4718</v>
      </c>
      <c r="J219" s="6" t="n">
        <v>0</v>
      </c>
      <c r="K219" s="6" t="n">
        <v>-2.83</v>
      </c>
      <c r="L219" s="6" t="n">
        <v>-0.44</v>
      </c>
      <c r="M219" s="6" t="s">
        <f>=I219+J219+K219+L219</f>
      </c>
      <c r="N219" s="16"/>
    </row>
    <row collapsed="false" customFormat="false" customHeight="false" hidden="false" ht="12.1" outlineLevel="0" r="220">
      <c r="A220" s="20" t="n">
        <v>44418.763761574</v>
      </c>
      <c r="B220" s="16" t="s">
        <v>48</v>
      </c>
      <c r="C220" s="16" t="s">
        <v>257</v>
      </c>
      <c r="D220" s="16" t="s">
        <v>178</v>
      </c>
      <c r="E220" s="16" t="s">
        <v>17</v>
      </c>
      <c r="F220" s="16" t="s">
        <v>19</v>
      </c>
      <c r="G220" s="7" t="n">
        <v>100000</v>
      </c>
      <c r="H220" s="6" t="n">
        <v>0.01168</v>
      </c>
      <c r="I220" s="6" t="n">
        <v>-1168</v>
      </c>
      <c r="J220" s="6" t="n">
        <v>0</v>
      </c>
      <c r="K220" s="6" t="n">
        <v>-0.7</v>
      </c>
      <c r="L220" s="6" t="n">
        <v>-0.11</v>
      </c>
      <c r="M220" s="6" t="s">
        <f>=I220+J220+K220+L220</f>
      </c>
      <c r="N220" s="16"/>
    </row>
    <row collapsed="false" customFormat="false" customHeight="false" hidden="false" ht="12.1" outlineLevel="0" r="221">
      <c r="A221" s="21" t="n">
        <v>44419</v>
      </c>
      <c r="B221" s="22" t="s">
        <v>221</v>
      </c>
      <c r="C221" s="22" t="s">
        <v>77</v>
      </c>
      <c r="D221" s="22" t="s">
        <v>221</v>
      </c>
      <c r="E221" s="22" t="s">
        <v>221</v>
      </c>
      <c r="F221" s="22" t="s">
        <v>19</v>
      </c>
      <c r="G221" s="23" t="n">
        <v>3</v>
      </c>
      <c r="H221" s="24" t="n">
        <v>446.03333333333</v>
      </c>
      <c r="I221" s="24" t="n">
        <v>1338.1</v>
      </c>
      <c r="J221" s="24" t="n">
        <v>0</v>
      </c>
      <c r="K221" s="24" t="n">
        <v>0</v>
      </c>
      <c r="L221" s="24" t="n">
        <v>0</v>
      </c>
      <c r="M221" s="6" t="s">
        <f>=I221+J221+K221+L221</f>
      </c>
      <c r="N221" s="22"/>
    </row>
    <row collapsed="false" customFormat="false" customHeight="false" hidden="false" ht="12.1" outlineLevel="0" r="222">
      <c r="A222" s="21" t="n">
        <v>44420</v>
      </c>
      <c r="B222" s="22" t="s">
        <v>221</v>
      </c>
      <c r="C222" s="22" t="s">
        <v>77</v>
      </c>
      <c r="D222" s="22" t="s">
        <v>221</v>
      </c>
      <c r="E222" s="22" t="s">
        <v>221</v>
      </c>
      <c r="F222" s="22" t="s">
        <v>19</v>
      </c>
      <c r="G222" s="23" t="n">
        <v>3</v>
      </c>
      <c r="H222" s="24" t="n">
        <v>301.44666666667</v>
      </c>
      <c r="I222" s="24" t="n">
        <v>904.34</v>
      </c>
      <c r="J222" s="24" t="n">
        <v>0</v>
      </c>
      <c r="K222" s="24" t="n">
        <v>0</v>
      </c>
      <c r="L222" s="24" t="n">
        <v>0</v>
      </c>
      <c r="M222" s="6" t="s">
        <f>=I222+J222+K222+L222</f>
      </c>
      <c r="N222" s="22"/>
    </row>
    <row collapsed="false" customFormat="false" customHeight="false" hidden="false" ht="12.1" outlineLevel="0" r="223">
      <c r="A223" s="20" t="n">
        <v>44420.748171296</v>
      </c>
      <c r="B223" s="16" t="s">
        <v>188</v>
      </c>
      <c r="C223" s="16" t="s">
        <v>232</v>
      </c>
      <c r="D223" s="16" t="s">
        <v>178</v>
      </c>
      <c r="E223" s="16" t="s">
        <v>17</v>
      </c>
      <c r="F223" s="16" t="s">
        <v>19</v>
      </c>
      <c r="G223" s="7" t="n">
        <v>2</v>
      </c>
      <c r="H223" s="6" t="n">
        <v>764.8</v>
      </c>
      <c r="I223" s="6" t="n">
        <v>-1529.6</v>
      </c>
      <c r="J223" s="6" t="n">
        <v>0</v>
      </c>
      <c r="K223" s="6" t="n">
        <v>-0.92</v>
      </c>
      <c r="L223" s="6" t="n">
        <v>-0.14</v>
      </c>
      <c r="M223" s="6" t="s">
        <f>=I223+J223+K223+L223</f>
      </c>
      <c r="N223" s="16"/>
    </row>
    <row collapsed="false" customFormat="false" customHeight="false" hidden="false" ht="12.1" outlineLevel="0" r="224">
      <c r="A224" s="21" t="n">
        <v>44421</v>
      </c>
      <c r="B224" s="22" t="s">
        <v>221</v>
      </c>
      <c r="C224" s="22" t="s">
        <v>77</v>
      </c>
      <c r="D224" s="22" t="s">
        <v>221</v>
      </c>
      <c r="E224" s="22" t="s">
        <v>221</v>
      </c>
      <c r="F224" s="22" t="s">
        <v>19</v>
      </c>
      <c r="G224" s="23" t="n">
        <v>5</v>
      </c>
      <c r="H224" s="24" t="n">
        <v>4831.274</v>
      </c>
      <c r="I224" s="24" t="n">
        <v>24156.37</v>
      </c>
      <c r="J224" s="24" t="n">
        <v>0</v>
      </c>
      <c r="K224" s="24" t="n">
        <v>0</v>
      </c>
      <c r="L224" s="24" t="n">
        <v>0</v>
      </c>
      <c r="M224" s="6" t="s">
        <f>=I224+J224+K224+L224</f>
      </c>
      <c r="N224" s="22"/>
    </row>
    <row collapsed="false" customFormat="false" customHeight="false" hidden="false" ht="12.1" outlineLevel="0" r="225">
      <c r="A225" s="20" t="n">
        <v>44421.643530093</v>
      </c>
      <c r="B225" s="16" t="s">
        <v>16</v>
      </c>
      <c r="C225" s="16" t="s">
        <v>223</v>
      </c>
      <c r="D225" s="16" t="s">
        <v>178</v>
      </c>
      <c r="E225" s="16" t="s">
        <v>17</v>
      </c>
      <c r="F225" s="16" t="s">
        <v>19</v>
      </c>
      <c r="G225" s="7" t="n">
        <v>1</v>
      </c>
      <c r="H225" s="6" t="n">
        <v>4711</v>
      </c>
      <c r="I225" s="6" t="n">
        <v>-4711</v>
      </c>
      <c r="J225" s="6" t="n">
        <v>0</v>
      </c>
      <c r="K225" s="6" t="n">
        <v>-2.83</v>
      </c>
      <c r="L225" s="6" t="n">
        <v>-0.44</v>
      </c>
      <c r="M225" s="6" t="s">
        <f>=I225+J225+K225+L225</f>
      </c>
      <c r="N225" s="16"/>
    </row>
    <row collapsed="false" customFormat="false" customHeight="false" hidden="false" ht="12.1" outlineLevel="0" r="226">
      <c r="A226" s="20" t="n">
        <v>44421.643703704</v>
      </c>
      <c r="B226" s="16" t="s">
        <v>36</v>
      </c>
      <c r="C226" s="16" t="s">
        <v>243</v>
      </c>
      <c r="D226" s="16" t="s">
        <v>178</v>
      </c>
      <c r="E226" s="16" t="s">
        <v>17</v>
      </c>
      <c r="F226" s="16" t="s">
        <v>19</v>
      </c>
      <c r="G226" s="7" t="n">
        <v>10</v>
      </c>
      <c r="H226" s="6" t="n">
        <v>250.08</v>
      </c>
      <c r="I226" s="6" t="n">
        <v>-2500.8</v>
      </c>
      <c r="J226" s="6" t="n">
        <v>0</v>
      </c>
      <c r="K226" s="6" t="n">
        <v>-1.5</v>
      </c>
      <c r="L226" s="6" t="n">
        <v>-0.23</v>
      </c>
      <c r="M226" s="6" t="s">
        <f>=I226+J226+K226+L226</f>
      </c>
      <c r="N226" s="16"/>
    </row>
    <row collapsed="false" customFormat="false" customHeight="false" hidden="false" ht="12.1" outlineLevel="0" r="227">
      <c r="A227" s="20" t="n">
        <v>44421.643715278</v>
      </c>
      <c r="B227" s="16" t="s">
        <v>188</v>
      </c>
      <c r="C227" s="16" t="s">
        <v>232</v>
      </c>
      <c r="D227" s="16" t="s">
        <v>178</v>
      </c>
      <c r="E227" s="16" t="s">
        <v>17</v>
      </c>
      <c r="F227" s="16" t="s">
        <v>19</v>
      </c>
      <c r="G227" s="7" t="n">
        <v>1</v>
      </c>
      <c r="H227" s="6" t="n">
        <v>762.2</v>
      </c>
      <c r="I227" s="6" t="n">
        <v>-762.2</v>
      </c>
      <c r="J227" s="6" t="n">
        <v>0</v>
      </c>
      <c r="K227" s="6" t="n">
        <v>-0.46</v>
      </c>
      <c r="L227" s="6" t="n">
        <v>-0.07</v>
      </c>
      <c r="M227" s="6" t="s">
        <f>=I227+J227+K227+L227</f>
      </c>
      <c r="N227" s="16"/>
    </row>
    <row collapsed="false" customFormat="false" customHeight="false" hidden="false" ht="12.1" outlineLevel="0" r="228">
      <c r="A228" s="20" t="n">
        <v>44421.645706019</v>
      </c>
      <c r="B228" s="16" t="s">
        <v>24</v>
      </c>
      <c r="C228" s="16" t="s">
        <v>235</v>
      </c>
      <c r="D228" s="16" t="s">
        <v>178</v>
      </c>
      <c r="E228" s="16" t="s">
        <v>17</v>
      </c>
      <c r="F228" s="16" t="s">
        <v>19</v>
      </c>
      <c r="G228" s="7" t="n">
        <v>10000</v>
      </c>
      <c r="H228" s="6" t="n">
        <v>0.2445</v>
      </c>
      <c r="I228" s="6" t="n">
        <v>-2445</v>
      </c>
      <c r="J228" s="6" t="n">
        <v>0</v>
      </c>
      <c r="K228" s="6" t="n">
        <v>-1.47</v>
      </c>
      <c r="L228" s="6" t="n">
        <v>-0.23</v>
      </c>
      <c r="M228" s="6" t="s">
        <f>=I228+J228+K228+L228</f>
      </c>
      <c r="N228" s="16"/>
    </row>
    <row collapsed="false" customFormat="false" customHeight="false" hidden="false" ht="12.1" outlineLevel="0" r="229">
      <c r="A229" s="20" t="n">
        <v>44421.657962963</v>
      </c>
      <c r="B229" s="16" t="s">
        <v>48</v>
      </c>
      <c r="C229" s="16" t="s">
        <v>257</v>
      </c>
      <c r="D229" s="16" t="s">
        <v>178</v>
      </c>
      <c r="E229" s="16" t="s">
        <v>17</v>
      </c>
      <c r="F229" s="16" t="s">
        <v>19</v>
      </c>
      <c r="G229" s="7" t="n">
        <v>100000</v>
      </c>
      <c r="H229" s="6" t="n">
        <v>0.011608</v>
      </c>
      <c r="I229" s="6" t="n">
        <v>-1160.8</v>
      </c>
      <c r="J229" s="6" t="n">
        <v>0</v>
      </c>
      <c r="K229" s="6" t="n">
        <v>-0.69</v>
      </c>
      <c r="L229" s="6" t="n">
        <v>-0.11</v>
      </c>
      <c r="M229" s="6" t="s">
        <f>=I229+J229+K229+L229</f>
      </c>
      <c r="N229" s="16"/>
    </row>
    <row collapsed="false" customFormat="false" customHeight="false" hidden="false" ht="12.1" outlineLevel="0" r="230">
      <c r="A230" s="20" t="n">
        <v>44421.677939815</v>
      </c>
      <c r="B230" s="16" t="s">
        <v>196</v>
      </c>
      <c r="C230" s="16" t="s">
        <v>258</v>
      </c>
      <c r="D230" s="16" t="s">
        <v>178</v>
      </c>
      <c r="E230" s="16" t="s">
        <v>17</v>
      </c>
      <c r="F230" s="16" t="s">
        <v>19</v>
      </c>
      <c r="G230" s="7" t="n">
        <v>1000</v>
      </c>
      <c r="H230" s="6" t="n">
        <v>1.896</v>
      </c>
      <c r="I230" s="6" t="n">
        <v>-1896</v>
      </c>
      <c r="J230" s="6" t="n">
        <v>0</v>
      </c>
      <c r="K230" s="6" t="n">
        <v>-1.14</v>
      </c>
      <c r="L230" s="6" t="n">
        <v>-0.17</v>
      </c>
      <c r="M230" s="6" t="s">
        <f>=I230+J230+K230+L230</f>
      </c>
      <c r="N230" s="16"/>
    </row>
    <row collapsed="false" customFormat="false" customHeight="false" hidden="false" ht="12.1" outlineLevel="0" r="231">
      <c r="A231" s="20" t="n">
        <v>44421.90474537</v>
      </c>
      <c r="B231" s="16" t="s">
        <v>56</v>
      </c>
      <c r="C231" s="16" t="s">
        <v>259</v>
      </c>
      <c r="D231" s="16" t="s">
        <v>178</v>
      </c>
      <c r="E231" s="16" t="s">
        <v>17</v>
      </c>
      <c r="F231" s="16" t="s">
        <v>19</v>
      </c>
      <c r="G231" s="7" t="n">
        <v>160</v>
      </c>
      <c r="H231" s="6" t="n">
        <v>68.465</v>
      </c>
      <c r="I231" s="6" t="n">
        <v>-10954.4</v>
      </c>
      <c r="J231" s="6" t="n">
        <v>0</v>
      </c>
      <c r="K231" s="6" t="n">
        <v>-6.57</v>
      </c>
      <c r="L231" s="6" t="n">
        <v>-1.02</v>
      </c>
      <c r="M231" s="6" t="s">
        <f>=I231+J231+K231+L231</f>
      </c>
      <c r="N231" s="16"/>
    </row>
    <row collapsed="false" customFormat="false" customHeight="false" hidden="false" ht="12.1" outlineLevel="0" r="232">
      <c r="A232" s="21" t="n">
        <v>44424</v>
      </c>
      <c r="B232" s="22" t="s">
        <v>221</v>
      </c>
      <c r="C232" s="22" t="s">
        <v>77</v>
      </c>
      <c r="D232" s="22" t="s">
        <v>221</v>
      </c>
      <c r="E232" s="22" t="s">
        <v>221</v>
      </c>
      <c r="F232" s="22" t="s">
        <v>19</v>
      </c>
      <c r="G232" s="23" t="n">
        <v>5</v>
      </c>
      <c r="H232" s="24" t="n">
        <v>449.824</v>
      </c>
      <c r="I232" s="24" t="n">
        <v>2249.12</v>
      </c>
      <c r="J232" s="24" t="n">
        <v>0</v>
      </c>
      <c r="K232" s="24" t="n">
        <v>0</v>
      </c>
      <c r="L232" s="24" t="n">
        <v>0</v>
      </c>
      <c r="M232" s="6" t="s">
        <f>=I232+J232+K232+L232</f>
      </c>
      <c r="N232" s="22"/>
    </row>
    <row collapsed="false" customFormat="false" customHeight="false" hidden="false" ht="12.1" outlineLevel="0" r="233">
      <c r="A233" s="21" t="n">
        <v>44425</v>
      </c>
      <c r="B233" s="22" t="s">
        <v>221</v>
      </c>
      <c r="C233" s="22" t="s">
        <v>77</v>
      </c>
      <c r="D233" s="22" t="s">
        <v>221</v>
      </c>
      <c r="E233" s="22" t="s">
        <v>221</v>
      </c>
      <c r="F233" s="22" t="s">
        <v>19</v>
      </c>
      <c r="G233" s="23" t="n">
        <v>5</v>
      </c>
      <c r="H233" s="24" t="n">
        <v>2320.044</v>
      </c>
      <c r="I233" s="24" t="n">
        <v>11600.22</v>
      </c>
      <c r="J233" s="24" t="n">
        <v>0</v>
      </c>
      <c r="K233" s="24" t="n">
        <v>0</v>
      </c>
      <c r="L233" s="24" t="n">
        <v>0</v>
      </c>
      <c r="M233" s="6" t="s">
        <f>=I233+J233+K233+L233</f>
      </c>
      <c r="N233" s="22"/>
    </row>
    <row collapsed="false" customFormat="false" customHeight="false" hidden="false" ht="12.1" outlineLevel="0" r="234">
      <c r="A234" s="21" t="n">
        <v>44426</v>
      </c>
      <c r="B234" s="22" t="s">
        <v>221</v>
      </c>
      <c r="C234" s="22" t="s">
        <v>77</v>
      </c>
      <c r="D234" s="22" t="s">
        <v>221</v>
      </c>
      <c r="E234" s="22" t="s">
        <v>221</v>
      </c>
      <c r="F234" s="22" t="s">
        <v>19</v>
      </c>
      <c r="G234" s="23" t="n">
        <v>4</v>
      </c>
      <c r="H234" s="24" t="n">
        <v>250.47</v>
      </c>
      <c r="I234" s="24" t="n">
        <v>1001.88</v>
      </c>
      <c r="J234" s="24" t="n">
        <v>0</v>
      </c>
      <c r="K234" s="24" t="n">
        <v>0</v>
      </c>
      <c r="L234" s="24" t="n">
        <v>0</v>
      </c>
      <c r="M234" s="6" t="s">
        <f>=I234+J234+K234+L234</f>
      </c>
      <c r="N234" s="22"/>
    </row>
    <row collapsed="false" customFormat="false" customHeight="false" hidden="false" ht="12.1" outlineLevel="0" r="235">
      <c r="A235" s="20" t="n">
        <v>44426.493553241</v>
      </c>
      <c r="B235" s="16" t="s">
        <v>56</v>
      </c>
      <c r="C235" s="16" t="s">
        <v>259</v>
      </c>
      <c r="D235" s="16" t="s">
        <v>178</v>
      </c>
      <c r="E235" s="16" t="s">
        <v>17</v>
      </c>
      <c r="F235" s="16" t="s">
        <v>19</v>
      </c>
      <c r="G235" s="7" t="n">
        <v>70</v>
      </c>
      <c r="H235" s="6" t="n">
        <v>66.7</v>
      </c>
      <c r="I235" s="6" t="n">
        <v>-4669</v>
      </c>
      <c r="J235" s="6" t="n">
        <v>0</v>
      </c>
      <c r="K235" s="6" t="n">
        <v>-2.8</v>
      </c>
      <c r="L235" s="6" t="n">
        <v>-0.44</v>
      </c>
      <c r="M235" s="6" t="s">
        <f>=I235+J235+K235+L235</f>
      </c>
      <c r="N235" s="16"/>
    </row>
    <row collapsed="false" customFormat="false" customHeight="false" hidden="false" ht="12.1" outlineLevel="0" r="236">
      <c r="A236" s="20" t="n">
        <v>44426.49537037</v>
      </c>
      <c r="B236" s="16" t="s">
        <v>188</v>
      </c>
      <c r="C236" s="16" t="s">
        <v>232</v>
      </c>
      <c r="D236" s="16" t="s">
        <v>178</v>
      </c>
      <c r="E236" s="16" t="s">
        <v>17</v>
      </c>
      <c r="F236" s="16" t="s">
        <v>19</v>
      </c>
      <c r="G236" s="7" t="n">
        <v>1</v>
      </c>
      <c r="H236" s="6" t="n">
        <v>769.6</v>
      </c>
      <c r="I236" s="6" t="n">
        <v>-769.6</v>
      </c>
      <c r="J236" s="6" t="n">
        <v>0</v>
      </c>
      <c r="K236" s="6" t="n">
        <v>-0.46</v>
      </c>
      <c r="L236" s="6" t="n">
        <v>-0.07</v>
      </c>
      <c r="M236" s="6" t="s">
        <f>=I236+J236+K236+L236</f>
      </c>
      <c r="N236" s="16"/>
    </row>
    <row collapsed="false" customFormat="false" customHeight="false" hidden="false" ht="12.1" outlineLevel="0" r="237">
      <c r="A237" s="20" t="n">
        <v>44426.502372685</v>
      </c>
      <c r="B237" s="16" t="s">
        <v>196</v>
      </c>
      <c r="C237" s="16" t="s">
        <v>258</v>
      </c>
      <c r="D237" s="16" t="s">
        <v>178</v>
      </c>
      <c r="E237" s="16" t="s">
        <v>17</v>
      </c>
      <c r="F237" s="16" t="s">
        <v>19</v>
      </c>
      <c r="G237" s="7" t="n">
        <v>5000</v>
      </c>
      <c r="H237" s="6" t="n">
        <v>1.891</v>
      </c>
      <c r="I237" s="6" t="n">
        <v>-9455</v>
      </c>
      <c r="J237" s="6" t="n">
        <v>0</v>
      </c>
      <c r="K237" s="6" t="n">
        <v>-5.68</v>
      </c>
      <c r="L237" s="6" t="n">
        <v>-0.87</v>
      </c>
      <c r="M237" s="6" t="s">
        <f>=I237+J237+K237+L237</f>
      </c>
      <c r="N237" s="16"/>
    </row>
    <row collapsed="false" customFormat="false" customHeight="false" hidden="false" ht="12.1" outlineLevel="0" r="238">
      <c r="A238" s="21" t="n">
        <v>44427</v>
      </c>
      <c r="B238" s="22" t="s">
        <v>221</v>
      </c>
      <c r="C238" s="22" t="s">
        <v>77</v>
      </c>
      <c r="D238" s="22" t="s">
        <v>221</v>
      </c>
      <c r="E238" s="22" t="s">
        <v>221</v>
      </c>
      <c r="F238" s="22" t="s">
        <v>19</v>
      </c>
      <c r="G238" s="23" t="n">
        <v>3</v>
      </c>
      <c r="H238" s="24" t="n">
        <v>287.97</v>
      </c>
      <c r="I238" s="24" t="n">
        <v>863.91</v>
      </c>
      <c r="J238" s="24" t="n">
        <v>0</v>
      </c>
      <c r="K238" s="24" t="n">
        <v>0</v>
      </c>
      <c r="L238" s="24" t="n">
        <v>0</v>
      </c>
      <c r="M238" s="6" t="s">
        <f>=I238+J238+K238+L238</f>
      </c>
      <c r="N238" s="22"/>
    </row>
    <row collapsed="false" customFormat="false" customHeight="false" hidden="false" ht="12.1" outlineLevel="0" r="239">
      <c r="A239" s="21" t="n">
        <v>44428</v>
      </c>
      <c r="B239" s="22" t="s">
        <v>221</v>
      </c>
      <c r="C239" s="22" t="s">
        <v>77</v>
      </c>
      <c r="D239" s="22" t="s">
        <v>221</v>
      </c>
      <c r="E239" s="22" t="s">
        <v>221</v>
      </c>
      <c r="F239" s="22" t="s">
        <v>19</v>
      </c>
      <c r="G239" s="23" t="n">
        <v>5</v>
      </c>
      <c r="H239" s="24" t="n">
        <v>5124.406</v>
      </c>
      <c r="I239" s="24" t="n">
        <v>25622.03</v>
      </c>
      <c r="J239" s="24" t="n">
        <v>0</v>
      </c>
      <c r="K239" s="24" t="n">
        <v>0</v>
      </c>
      <c r="L239" s="24" t="n">
        <v>0</v>
      </c>
      <c r="M239" s="6" t="s">
        <f>=I239+J239+K239+L239</f>
      </c>
      <c r="N239" s="22"/>
    </row>
    <row collapsed="false" customFormat="false" customHeight="false" hidden="false" ht="12.1" outlineLevel="0" r="240">
      <c r="A240" s="20" t="n">
        <v>44428.730266204</v>
      </c>
      <c r="B240" s="16" t="s">
        <v>27</v>
      </c>
      <c r="C240" s="16" t="s">
        <v>248</v>
      </c>
      <c r="D240" s="16" t="s">
        <v>178</v>
      </c>
      <c r="E240" s="16" t="s">
        <v>17</v>
      </c>
      <c r="F240" s="16" t="s">
        <v>19</v>
      </c>
      <c r="G240" s="7" t="n">
        <v>1</v>
      </c>
      <c r="H240" s="6" t="n">
        <v>23530</v>
      </c>
      <c r="I240" s="6" t="n">
        <v>-23530</v>
      </c>
      <c r="J240" s="6" t="n">
        <v>0</v>
      </c>
      <c r="K240" s="6" t="n">
        <v>-14.12</v>
      </c>
      <c r="L240" s="6" t="n">
        <v>-2.19</v>
      </c>
      <c r="M240" s="6" t="s">
        <f>=I240+J240+K240+L240</f>
      </c>
      <c r="N240" s="16"/>
    </row>
    <row collapsed="false" customFormat="false" customHeight="false" hidden="false" ht="12.1" outlineLevel="0" r="241">
      <c r="A241" s="20" t="n">
        <v>44428.733923611</v>
      </c>
      <c r="B241" s="16" t="s">
        <v>45</v>
      </c>
      <c r="C241" s="16" t="s">
        <v>239</v>
      </c>
      <c r="D241" s="16" t="s">
        <v>178</v>
      </c>
      <c r="E241" s="16" t="s">
        <v>17</v>
      </c>
      <c r="F241" s="16" t="s">
        <v>19</v>
      </c>
      <c r="G241" s="7" t="n">
        <v>1</v>
      </c>
      <c r="H241" s="6" t="n">
        <v>1665</v>
      </c>
      <c r="I241" s="6" t="n">
        <v>-1665</v>
      </c>
      <c r="J241" s="6" t="n">
        <v>0</v>
      </c>
      <c r="K241" s="6" t="n">
        <v>-1</v>
      </c>
      <c r="L241" s="6" t="n">
        <v>-0.16</v>
      </c>
      <c r="M241" s="6" t="s">
        <f>=I241+J241+K241+L241</f>
      </c>
      <c r="N241" s="16"/>
    </row>
    <row collapsed="false" customFormat="false" customHeight="false" hidden="false" ht="12.1" outlineLevel="0" r="242">
      <c r="A242" s="20" t="n">
        <v>44428.742210648</v>
      </c>
      <c r="B242" s="16" t="s">
        <v>188</v>
      </c>
      <c r="C242" s="16" t="s">
        <v>232</v>
      </c>
      <c r="D242" s="16" t="s">
        <v>178</v>
      </c>
      <c r="E242" s="16" t="s">
        <v>17</v>
      </c>
      <c r="F242" s="16" t="s">
        <v>19</v>
      </c>
      <c r="G242" s="7" t="n">
        <v>1</v>
      </c>
      <c r="H242" s="6" t="n">
        <v>774.4</v>
      </c>
      <c r="I242" s="6" t="n">
        <v>-774.4</v>
      </c>
      <c r="J242" s="6" t="n">
        <v>0</v>
      </c>
      <c r="K242" s="6" t="n">
        <v>-0.46</v>
      </c>
      <c r="L242" s="6" t="n">
        <v>-0.07</v>
      </c>
      <c r="M242" s="6" t="s">
        <f>=I242+J242+K242+L242</f>
      </c>
      <c r="N242" s="16"/>
    </row>
    <row collapsed="false" customFormat="false" customHeight="false" hidden="false" ht="12.1" outlineLevel="0" r="243">
      <c r="A243" s="21" t="n">
        <v>44431</v>
      </c>
      <c r="B243" s="22" t="s">
        <v>221</v>
      </c>
      <c r="C243" s="22" t="s">
        <v>77</v>
      </c>
      <c r="D243" s="22" t="s">
        <v>221</v>
      </c>
      <c r="E243" s="22" t="s">
        <v>221</v>
      </c>
      <c r="F243" s="22" t="s">
        <v>19</v>
      </c>
      <c r="G243" s="23" t="n">
        <v>4</v>
      </c>
      <c r="H243" s="24" t="n">
        <v>3915.285</v>
      </c>
      <c r="I243" s="24" t="n">
        <v>15661.14</v>
      </c>
      <c r="J243" s="24" t="n">
        <v>0</v>
      </c>
      <c r="K243" s="24" t="n">
        <v>0</v>
      </c>
      <c r="L243" s="24" t="n">
        <v>0</v>
      </c>
      <c r="M243" s="6" t="s">
        <f>=I243+J243+K243+L243</f>
      </c>
      <c r="N243" s="22"/>
    </row>
    <row collapsed="false" customFormat="false" customHeight="false" hidden="false" ht="12.1" outlineLevel="0" r="244">
      <c r="A244" s="21" t="n">
        <v>44432</v>
      </c>
      <c r="B244" s="22" t="s">
        <v>221</v>
      </c>
      <c r="C244" s="22" t="s">
        <v>77</v>
      </c>
      <c r="D244" s="22" t="s">
        <v>221</v>
      </c>
      <c r="E244" s="22" t="s">
        <v>221</v>
      </c>
      <c r="F244" s="22" t="s">
        <v>19</v>
      </c>
      <c r="G244" s="23" t="n">
        <v>4</v>
      </c>
      <c r="H244" s="24" t="n">
        <v>2774.3125</v>
      </c>
      <c r="I244" s="24" t="n">
        <v>11097.25</v>
      </c>
      <c r="J244" s="24" t="n">
        <v>0</v>
      </c>
      <c r="K244" s="24" t="n">
        <v>0</v>
      </c>
      <c r="L244" s="24" t="n">
        <v>0</v>
      </c>
      <c r="M244" s="6" t="s">
        <f>=I244+J244+K244+L244</f>
      </c>
      <c r="N244" s="22"/>
    </row>
    <row collapsed="false" customFormat="false" customHeight="false" hidden="false" ht="12.1" outlineLevel="0" r="245">
      <c r="A245" s="20" t="n">
        <v>44432.419039352</v>
      </c>
      <c r="B245" s="16" t="s">
        <v>36</v>
      </c>
      <c r="C245" s="16" t="s">
        <v>243</v>
      </c>
      <c r="D245" s="16" t="s">
        <v>178</v>
      </c>
      <c r="E245" s="16" t="s">
        <v>17</v>
      </c>
      <c r="F245" s="16" t="s">
        <v>19</v>
      </c>
      <c r="G245" s="7" t="n">
        <v>70</v>
      </c>
      <c r="H245" s="6" t="n">
        <v>239.82</v>
      </c>
      <c r="I245" s="6" t="n">
        <v>-16787.4</v>
      </c>
      <c r="J245" s="6" t="n">
        <v>0</v>
      </c>
      <c r="K245" s="6" t="n">
        <v>-10.08</v>
      </c>
      <c r="L245" s="6" t="n">
        <v>-1.56</v>
      </c>
      <c r="M245" s="6" t="s">
        <f>=I245+J245+K245+L245</f>
      </c>
      <c r="N245" s="16"/>
    </row>
    <row collapsed="false" customFormat="false" customHeight="false" hidden="false" ht="12.1" outlineLevel="0" r="246">
      <c r="A246" s="20" t="n">
        <v>44432.420428241</v>
      </c>
      <c r="B246" s="16" t="s">
        <v>48</v>
      </c>
      <c r="C246" s="16" t="s">
        <v>257</v>
      </c>
      <c r="D246" s="16" t="s">
        <v>178</v>
      </c>
      <c r="E246" s="16" t="s">
        <v>17</v>
      </c>
      <c r="F246" s="16" t="s">
        <v>19</v>
      </c>
      <c r="G246" s="7" t="n">
        <v>500000</v>
      </c>
      <c r="H246" s="6" t="n">
        <v>0.011516</v>
      </c>
      <c r="I246" s="6" t="n">
        <v>-5758</v>
      </c>
      <c r="J246" s="6" t="n">
        <v>0</v>
      </c>
      <c r="K246" s="6" t="n">
        <v>-3.45</v>
      </c>
      <c r="L246" s="6" t="n">
        <v>-0.53</v>
      </c>
      <c r="M246" s="6" t="s">
        <f>=I246+J246+K246+L246</f>
      </c>
      <c r="N246" s="16"/>
    </row>
    <row collapsed="false" customFormat="false" customHeight="false" hidden="false" ht="12.1" outlineLevel="0" r="247">
      <c r="A247" s="20" t="n">
        <v>44432.770810185</v>
      </c>
      <c r="B247" s="16" t="s">
        <v>16</v>
      </c>
      <c r="C247" s="16" t="s">
        <v>223</v>
      </c>
      <c r="D247" s="16" t="s">
        <v>178</v>
      </c>
      <c r="E247" s="16" t="s">
        <v>17</v>
      </c>
      <c r="F247" s="16" t="s">
        <v>19</v>
      </c>
      <c r="G247" s="7" t="n">
        <v>1</v>
      </c>
      <c r="H247" s="6" t="n">
        <v>4600</v>
      </c>
      <c r="I247" s="6" t="n">
        <v>-4600</v>
      </c>
      <c r="J247" s="6" t="n">
        <v>0</v>
      </c>
      <c r="K247" s="6" t="n">
        <v>-2.76</v>
      </c>
      <c r="L247" s="6" t="n">
        <v>-0.43</v>
      </c>
      <c r="M247" s="6" t="s">
        <f>=I247+J247+K247+L247</f>
      </c>
      <c r="N247" s="16"/>
    </row>
    <row collapsed="false" customFormat="false" customHeight="false" hidden="false" ht="12.1" outlineLevel="0" r="248">
      <c r="A248" s="21" t="n">
        <v>44433</v>
      </c>
      <c r="B248" s="22" t="s">
        <v>221</v>
      </c>
      <c r="C248" s="22" t="s">
        <v>77</v>
      </c>
      <c r="D248" s="22" t="s">
        <v>221</v>
      </c>
      <c r="E248" s="22" t="s">
        <v>221</v>
      </c>
      <c r="F248" s="22" t="s">
        <v>19</v>
      </c>
      <c r="G248" s="23" t="n">
        <v>5</v>
      </c>
      <c r="H248" s="24" t="n">
        <v>443.892</v>
      </c>
      <c r="I248" s="24" t="n">
        <v>2219.46</v>
      </c>
      <c r="J248" s="24" t="n">
        <v>0</v>
      </c>
      <c r="K248" s="24" t="n">
        <v>0</v>
      </c>
      <c r="L248" s="24" t="n">
        <v>0</v>
      </c>
      <c r="M248" s="6" t="s">
        <f>=I248+J248+K248+L248</f>
      </c>
      <c r="N248" s="22"/>
    </row>
    <row collapsed="false" customFormat="false" customHeight="false" hidden="false" ht="12.1" outlineLevel="0" r="249">
      <c r="A249" s="20" t="n">
        <v>44433.770543981</v>
      </c>
      <c r="B249" s="16" t="s">
        <v>48</v>
      </c>
      <c r="C249" s="16" t="s">
        <v>257</v>
      </c>
      <c r="D249" s="16" t="s">
        <v>178</v>
      </c>
      <c r="E249" s="16" t="s">
        <v>17</v>
      </c>
      <c r="F249" s="16" t="s">
        <v>19</v>
      </c>
      <c r="G249" s="7" t="n">
        <v>100000</v>
      </c>
      <c r="H249" s="6" t="n">
        <v>0.01154</v>
      </c>
      <c r="I249" s="6" t="n">
        <v>-1154</v>
      </c>
      <c r="J249" s="6" t="n">
        <v>0</v>
      </c>
      <c r="K249" s="6" t="n">
        <v>-0.69</v>
      </c>
      <c r="L249" s="6" t="n">
        <v>-0.11</v>
      </c>
      <c r="M249" s="6" t="s">
        <f>=I249+J249+K249+L249</f>
      </c>
      <c r="N249" s="16"/>
    </row>
    <row collapsed="false" customFormat="false" customHeight="false" hidden="false" ht="12.1" outlineLevel="0" r="250">
      <c r="A250" s="21" t="n">
        <v>44434</v>
      </c>
      <c r="B250" s="22" t="s">
        <v>221</v>
      </c>
      <c r="C250" s="22" t="s">
        <v>77</v>
      </c>
      <c r="D250" s="22" t="s">
        <v>221</v>
      </c>
      <c r="E250" s="22" t="s">
        <v>221</v>
      </c>
      <c r="F250" s="22" t="s">
        <v>19</v>
      </c>
      <c r="G250" s="23" t="n">
        <v>3</v>
      </c>
      <c r="H250" s="24" t="n">
        <v>175.03333333333</v>
      </c>
      <c r="I250" s="24" t="n">
        <v>525.1</v>
      </c>
      <c r="J250" s="24" t="n">
        <v>0</v>
      </c>
      <c r="K250" s="24" t="n">
        <v>0</v>
      </c>
      <c r="L250" s="24" t="n">
        <v>0</v>
      </c>
      <c r="M250" s="6" t="s">
        <f>=I250+J250+K250+L250</f>
      </c>
      <c r="N250" s="22"/>
    </row>
    <row collapsed="false" customFormat="false" customHeight="false" hidden="false" ht="12.1" outlineLevel="0" r="251">
      <c r="A251" s="20" t="n">
        <v>44434.431111111</v>
      </c>
      <c r="B251" s="16" t="s">
        <v>51</v>
      </c>
      <c r="C251" s="16" t="s">
        <v>241</v>
      </c>
      <c r="D251" s="16" t="s">
        <v>178</v>
      </c>
      <c r="E251" s="16" t="s">
        <v>17</v>
      </c>
      <c r="F251" s="16" t="s">
        <v>19</v>
      </c>
      <c r="G251" s="7" t="n">
        <v>3</v>
      </c>
      <c r="H251" s="6" t="n">
        <v>462.8</v>
      </c>
      <c r="I251" s="6" t="n">
        <v>-1388.4</v>
      </c>
      <c r="J251" s="6" t="n">
        <v>0</v>
      </c>
      <c r="K251" s="6" t="n">
        <v>-0.83</v>
      </c>
      <c r="L251" s="6" t="n">
        <v>-0.12</v>
      </c>
      <c r="M251" s="6" t="s">
        <f>=I251+J251+K251+L251</f>
      </c>
      <c r="N251" s="16"/>
    </row>
    <row collapsed="false" customFormat="false" customHeight="false" hidden="false" ht="12.1" outlineLevel="0" r="252">
      <c r="A252" s="21" t="n">
        <v>44435</v>
      </c>
      <c r="B252" s="22" t="s">
        <v>221</v>
      </c>
      <c r="C252" s="22" t="s">
        <v>77</v>
      </c>
      <c r="D252" s="22" t="s">
        <v>221</v>
      </c>
      <c r="E252" s="22" t="s">
        <v>221</v>
      </c>
      <c r="F252" s="22" t="s">
        <v>19</v>
      </c>
      <c r="G252" s="23" t="n">
        <v>3</v>
      </c>
      <c r="H252" s="24" t="n">
        <v>340.11</v>
      </c>
      <c r="I252" s="24" t="n">
        <v>1020.33</v>
      </c>
      <c r="J252" s="24" t="n">
        <v>0</v>
      </c>
      <c r="K252" s="24" t="n">
        <v>0</v>
      </c>
      <c r="L252" s="24" t="n">
        <v>0</v>
      </c>
      <c r="M252" s="6" t="s">
        <f>=I252+J252+K252+L252</f>
      </c>
      <c r="N252" s="22"/>
    </row>
    <row collapsed="false" customFormat="false" customHeight="false" hidden="false" ht="12.1" outlineLevel="0" r="253">
      <c r="A253" s="21" t="n">
        <v>44438</v>
      </c>
      <c r="B253" s="22" t="s">
        <v>221</v>
      </c>
      <c r="C253" s="22" t="s">
        <v>77</v>
      </c>
      <c r="D253" s="22" t="s">
        <v>221</v>
      </c>
      <c r="E253" s="22" t="s">
        <v>221</v>
      </c>
      <c r="F253" s="22" t="s">
        <v>19</v>
      </c>
      <c r="G253" s="23" t="n">
        <v>3</v>
      </c>
      <c r="H253" s="24" t="n">
        <v>263.02666666667</v>
      </c>
      <c r="I253" s="24" t="n">
        <v>789.08</v>
      </c>
      <c r="J253" s="24" t="n">
        <v>0</v>
      </c>
      <c r="K253" s="24" t="n">
        <v>0</v>
      </c>
      <c r="L253" s="24" t="n">
        <v>0</v>
      </c>
      <c r="M253" s="6" t="s">
        <f>=I253+J253+K253+L253</f>
      </c>
      <c r="N253" s="22"/>
    </row>
    <row collapsed="false" customFormat="false" customHeight="false" hidden="false" ht="12.1" outlineLevel="0" r="254">
      <c r="A254" s="21" t="n">
        <v>44439</v>
      </c>
      <c r="B254" s="22" t="s">
        <v>221</v>
      </c>
      <c r="C254" s="22" t="s">
        <v>77</v>
      </c>
      <c r="D254" s="22" t="s">
        <v>221</v>
      </c>
      <c r="E254" s="22" t="s">
        <v>221</v>
      </c>
      <c r="F254" s="22" t="s">
        <v>19</v>
      </c>
      <c r="G254" s="23" t="n">
        <v>3</v>
      </c>
      <c r="H254" s="24" t="n">
        <v>5203.1066666667</v>
      </c>
      <c r="I254" s="24" t="n">
        <v>15609.32</v>
      </c>
      <c r="J254" s="24" t="n">
        <v>0</v>
      </c>
      <c r="K254" s="24" t="n">
        <v>0</v>
      </c>
      <c r="L254" s="24" t="n">
        <v>0</v>
      </c>
      <c r="M254" s="6" t="s">
        <f>=I254+J254+K254+L254</f>
      </c>
      <c r="N254" s="22"/>
    </row>
    <row collapsed="false" customFormat="false" customHeight="false" hidden="false" ht="12.1" outlineLevel="0" r="255">
      <c r="A255" s="20" t="n">
        <v>44439.633587963</v>
      </c>
      <c r="B255" s="16" t="s">
        <v>33</v>
      </c>
      <c r="C255" s="16" t="s">
        <v>224</v>
      </c>
      <c r="D255" s="16" t="s">
        <v>178</v>
      </c>
      <c r="E255" s="16" t="s">
        <v>17</v>
      </c>
      <c r="F255" s="16" t="s">
        <v>19</v>
      </c>
      <c r="G255" s="7" t="n">
        <v>50</v>
      </c>
      <c r="H255" s="6" t="n">
        <v>305.62</v>
      </c>
      <c r="I255" s="6" t="n">
        <v>-15281</v>
      </c>
      <c r="J255" s="6" t="n">
        <v>0</v>
      </c>
      <c r="K255" s="6" t="n">
        <v>-9.17</v>
      </c>
      <c r="L255" s="6" t="n">
        <v>-1.42</v>
      </c>
      <c r="M255" s="6" t="s">
        <f>=I255+J255+K255+L255</f>
      </c>
      <c r="N255" s="16"/>
    </row>
    <row collapsed="false" customFormat="false" customHeight="false" hidden="false" ht="12.1" outlineLevel="0" r="256">
      <c r="A256" s="21" t="n">
        <v>44440</v>
      </c>
      <c r="B256" s="22" t="s">
        <v>221</v>
      </c>
      <c r="C256" s="22" t="s">
        <v>77</v>
      </c>
      <c r="D256" s="22" t="s">
        <v>221</v>
      </c>
      <c r="E256" s="22" t="s">
        <v>221</v>
      </c>
      <c r="F256" s="22" t="s">
        <v>19</v>
      </c>
      <c r="G256" s="23" t="n">
        <v>2</v>
      </c>
      <c r="H256" s="24" t="n">
        <v>382.68</v>
      </c>
      <c r="I256" s="24" t="n">
        <v>765.36</v>
      </c>
      <c r="J256" s="24" t="n">
        <v>0</v>
      </c>
      <c r="K256" s="24" t="n">
        <v>0</v>
      </c>
      <c r="L256" s="24" t="n">
        <v>0</v>
      </c>
      <c r="M256" s="6" t="s">
        <f>=I256+J256+K256+L256</f>
      </c>
      <c r="N256" s="22"/>
    </row>
    <row collapsed="false" customFormat="false" customHeight="false" hidden="false" ht="12.1" outlineLevel="0" r="257">
      <c r="A257" s="20" t="n">
        <v>44440.41712963</v>
      </c>
      <c r="B257" s="16" t="s">
        <v>45</v>
      </c>
      <c r="C257" s="16" t="s">
        <v>239</v>
      </c>
      <c r="D257" s="16" t="s">
        <v>178</v>
      </c>
      <c r="E257" s="16" t="s">
        <v>17</v>
      </c>
      <c r="F257" s="16" t="s">
        <v>19</v>
      </c>
      <c r="G257" s="7" t="n">
        <v>1</v>
      </c>
      <c r="H257" s="6" t="n">
        <v>1641.4</v>
      </c>
      <c r="I257" s="6" t="n">
        <v>-1641.4</v>
      </c>
      <c r="J257" s="6" t="n">
        <v>0</v>
      </c>
      <c r="K257" s="6" t="n">
        <v>-0.98</v>
      </c>
      <c r="L257" s="6" t="n">
        <v>-0.15</v>
      </c>
      <c r="M257" s="6" t="s">
        <f>=I257+J257+K257+L257</f>
      </c>
      <c r="N257" s="16"/>
    </row>
    <row collapsed="false" customFormat="false" customHeight="false" hidden="false" ht="12.1" outlineLevel="0" r="258">
      <c r="A258" s="20" t="n">
        <v>44441.748854167</v>
      </c>
      <c r="B258" s="16" t="s">
        <v>51</v>
      </c>
      <c r="C258" s="16" t="s">
        <v>241</v>
      </c>
      <c r="D258" s="16" t="s">
        <v>178</v>
      </c>
      <c r="E258" s="16" t="s">
        <v>17</v>
      </c>
      <c r="F258" s="16" t="s">
        <v>19</v>
      </c>
      <c r="G258" s="7" t="n">
        <v>4</v>
      </c>
      <c r="H258" s="6" t="n">
        <v>459.6</v>
      </c>
      <c r="I258" s="6" t="n">
        <v>-1838.4</v>
      </c>
      <c r="J258" s="6" t="n">
        <v>0</v>
      </c>
      <c r="K258" s="6" t="n">
        <v>-1.1</v>
      </c>
      <c r="L258" s="6" t="n">
        <v>-0.17</v>
      </c>
      <c r="M258" s="6" t="s">
        <f>=I258+J258+K258+L258</f>
      </c>
      <c r="N258" s="16"/>
    </row>
    <row collapsed="false" customFormat="false" customHeight="false" hidden="false" ht="12.1" outlineLevel="0" r="259">
      <c r="A259" s="21" t="n">
        <v>44445</v>
      </c>
      <c r="B259" s="22" t="s">
        <v>221</v>
      </c>
      <c r="C259" s="22" t="s">
        <v>77</v>
      </c>
      <c r="D259" s="22" t="s">
        <v>221</v>
      </c>
      <c r="E259" s="22" t="s">
        <v>221</v>
      </c>
      <c r="F259" s="22" t="s">
        <v>19</v>
      </c>
      <c r="G259" s="23" t="n">
        <v>5</v>
      </c>
      <c r="H259" s="24" t="n">
        <v>4290.218</v>
      </c>
      <c r="I259" s="24" t="n">
        <v>21451.09</v>
      </c>
      <c r="J259" s="24" t="n">
        <v>0</v>
      </c>
      <c r="K259" s="24" t="n">
        <v>0</v>
      </c>
      <c r="L259" s="24" t="n">
        <v>0</v>
      </c>
      <c r="M259" s="6" t="s">
        <f>=I259+J259+K259+L259</f>
      </c>
      <c r="N259" s="22"/>
    </row>
    <row collapsed="false" customFormat="false" customHeight="false" hidden="false" ht="12.1" outlineLevel="0" r="260">
      <c r="A260" s="20" t="n">
        <v>44445.765289352</v>
      </c>
      <c r="B260" s="16" t="s">
        <v>36</v>
      </c>
      <c r="C260" s="16" t="s">
        <v>243</v>
      </c>
      <c r="D260" s="16" t="s">
        <v>178</v>
      </c>
      <c r="E260" s="16" t="s">
        <v>17</v>
      </c>
      <c r="F260" s="16" t="s">
        <v>19</v>
      </c>
      <c r="G260" s="7" t="n">
        <v>30</v>
      </c>
      <c r="H260" s="6" t="n">
        <v>236.55333333333</v>
      </c>
      <c r="I260" s="6" t="n">
        <v>-7096.6</v>
      </c>
      <c r="J260" s="6" t="n">
        <v>0</v>
      </c>
      <c r="K260" s="6" t="n">
        <v>-4.26</v>
      </c>
      <c r="L260" s="6" t="n">
        <v>-0.66</v>
      </c>
      <c r="M260" s="6" t="s">
        <f>=I260+J260+K260+L260</f>
      </c>
      <c r="N260" s="16"/>
    </row>
    <row collapsed="false" customFormat="false" customHeight="false" hidden="false" ht="12.1" outlineLevel="0" r="261">
      <c r="A261" s="20" t="n">
        <v>44445.767777778</v>
      </c>
      <c r="B261" s="16" t="s">
        <v>30</v>
      </c>
      <c r="C261" s="16" t="s">
        <v>244</v>
      </c>
      <c r="D261" s="16" t="s">
        <v>178</v>
      </c>
      <c r="E261" s="16" t="s">
        <v>17</v>
      </c>
      <c r="F261" s="16" t="s">
        <v>19</v>
      </c>
      <c r="G261" s="7" t="n">
        <v>2</v>
      </c>
      <c r="H261" s="6" t="n">
        <v>6319</v>
      </c>
      <c r="I261" s="6" t="n">
        <v>-12638</v>
      </c>
      <c r="J261" s="6" t="n">
        <v>0</v>
      </c>
      <c r="K261" s="6" t="n">
        <v>-7.58</v>
      </c>
      <c r="L261" s="6" t="n">
        <v>-1.18</v>
      </c>
      <c r="M261" s="6" t="s">
        <f>=I261+J261+K261+L261</f>
      </c>
      <c r="N261" s="16"/>
    </row>
    <row collapsed="false" customFormat="false" customHeight="false" hidden="false" ht="12.1" outlineLevel="0" r="262">
      <c r="A262" s="21" t="n">
        <v>44446</v>
      </c>
      <c r="B262" s="22" t="s">
        <v>221</v>
      </c>
      <c r="C262" s="22" t="s">
        <v>77</v>
      </c>
      <c r="D262" s="22" t="s">
        <v>221</v>
      </c>
      <c r="E262" s="22" t="s">
        <v>221</v>
      </c>
      <c r="F262" s="22" t="s">
        <v>19</v>
      </c>
      <c r="G262" s="23" t="n">
        <v>1</v>
      </c>
      <c r="H262" s="24" t="n">
        <v>1594.22</v>
      </c>
      <c r="I262" s="24" t="n">
        <v>1594.22</v>
      </c>
      <c r="J262" s="24" t="n">
        <v>0</v>
      </c>
      <c r="K262" s="24" t="n">
        <v>0</v>
      </c>
      <c r="L262" s="24" t="n">
        <v>0</v>
      </c>
      <c r="M262" s="6" t="s">
        <f>=I262+J262+K262+L262</f>
      </c>
      <c r="N262" s="22"/>
    </row>
    <row collapsed="false" customFormat="false" customHeight="false" hidden="false" ht="12.1" outlineLevel="0" r="263">
      <c r="A263" s="21" t="n">
        <v>44447</v>
      </c>
      <c r="B263" s="22" t="s">
        <v>221</v>
      </c>
      <c r="C263" s="22" t="s">
        <v>77</v>
      </c>
      <c r="D263" s="22" t="s">
        <v>221</v>
      </c>
      <c r="E263" s="22" t="s">
        <v>221</v>
      </c>
      <c r="F263" s="22" t="s">
        <v>19</v>
      </c>
      <c r="G263" s="23" t="n">
        <v>2</v>
      </c>
      <c r="H263" s="24" t="n">
        <v>3445.01</v>
      </c>
      <c r="I263" s="24" t="n">
        <v>6890.02</v>
      </c>
      <c r="J263" s="24" t="n">
        <v>0</v>
      </c>
      <c r="K263" s="24" t="n">
        <v>0</v>
      </c>
      <c r="L263" s="24" t="n">
        <v>0</v>
      </c>
      <c r="M263" s="6" t="s">
        <f>=I263+J263+K263+L263</f>
      </c>
      <c r="N263" s="22"/>
    </row>
    <row collapsed="false" customFormat="false" customHeight="false" hidden="false" ht="12.1" outlineLevel="0" r="264">
      <c r="A264" s="21" t="n">
        <v>44448</v>
      </c>
      <c r="B264" s="22" t="s">
        <v>221</v>
      </c>
      <c r="C264" s="22" t="s">
        <v>77</v>
      </c>
      <c r="D264" s="22" t="s">
        <v>221</v>
      </c>
      <c r="E264" s="22" t="s">
        <v>221</v>
      </c>
      <c r="F264" s="22" t="s">
        <v>19</v>
      </c>
      <c r="G264" s="23" t="n">
        <v>3</v>
      </c>
      <c r="H264" s="24" t="n">
        <v>2267.18</v>
      </c>
      <c r="I264" s="24" t="n">
        <v>6801.54</v>
      </c>
      <c r="J264" s="24" t="n">
        <v>0</v>
      </c>
      <c r="K264" s="24" t="n">
        <v>0</v>
      </c>
      <c r="L264" s="24" t="n">
        <v>0</v>
      </c>
      <c r="M264" s="6" t="s">
        <f>=I264+J264+K264+L264</f>
      </c>
      <c r="N264" s="22"/>
    </row>
    <row collapsed="false" customFormat="false" customHeight="false" hidden="false" ht="12.1" outlineLevel="0" r="265">
      <c r="A265" s="20" t="n">
        <v>44448.808078704</v>
      </c>
      <c r="B265" s="16" t="s">
        <v>21</v>
      </c>
      <c r="C265" s="16" t="s">
        <v>225</v>
      </c>
      <c r="D265" s="16" t="s">
        <v>178</v>
      </c>
      <c r="E265" s="16" t="s">
        <v>17</v>
      </c>
      <c r="F265" s="16" t="s">
        <v>19</v>
      </c>
      <c r="G265" s="7" t="n">
        <v>50</v>
      </c>
      <c r="H265" s="6" t="n">
        <v>310.19</v>
      </c>
      <c r="I265" s="6" t="n">
        <v>-15509.5</v>
      </c>
      <c r="J265" s="6" t="n">
        <v>0</v>
      </c>
      <c r="K265" s="6" t="n">
        <v>-9.31</v>
      </c>
      <c r="L265" s="6" t="n">
        <v>-1.44</v>
      </c>
      <c r="M265" s="6" t="s">
        <f>=I265+J265+K265+L265</f>
      </c>
      <c r="N265" s="16"/>
    </row>
    <row collapsed="false" customFormat="false" customHeight="false" hidden="false" ht="12.1" outlineLevel="0" r="266">
      <c r="A266" s="20" t="n">
        <v>44448.808796296</v>
      </c>
      <c r="B266" s="16" t="s">
        <v>51</v>
      </c>
      <c r="C266" s="16" t="s">
        <v>241</v>
      </c>
      <c r="D266" s="16" t="s">
        <v>178</v>
      </c>
      <c r="E266" s="16" t="s">
        <v>17</v>
      </c>
      <c r="F266" s="16" t="s">
        <v>19</v>
      </c>
      <c r="G266" s="7" t="n">
        <v>3</v>
      </c>
      <c r="H266" s="6" t="n">
        <v>451</v>
      </c>
      <c r="I266" s="6" t="n">
        <v>-1353</v>
      </c>
      <c r="J266" s="6" t="n">
        <v>0</v>
      </c>
      <c r="K266" s="6" t="n">
        <v>-0.81</v>
      </c>
      <c r="L266" s="6" t="n">
        <v>-0.12</v>
      </c>
      <c r="M266" s="6" t="s">
        <f>=I266+J266+K266+L266</f>
      </c>
      <c r="N266" s="16"/>
    </row>
    <row collapsed="false" customFormat="false" customHeight="false" hidden="false" ht="12.1" outlineLevel="0" r="267">
      <c r="A267" s="21" t="n">
        <v>44452</v>
      </c>
      <c r="B267" s="22" t="s">
        <v>221</v>
      </c>
      <c r="C267" s="22" t="s">
        <v>77</v>
      </c>
      <c r="D267" s="22" t="s">
        <v>221</v>
      </c>
      <c r="E267" s="22" t="s">
        <v>221</v>
      </c>
      <c r="F267" s="22" t="s">
        <v>19</v>
      </c>
      <c r="G267" s="23" t="n">
        <v>1</v>
      </c>
      <c r="H267" s="24" t="n">
        <v>190.66</v>
      </c>
      <c r="I267" s="24" t="n">
        <v>190.66</v>
      </c>
      <c r="J267" s="24" t="n">
        <v>0</v>
      </c>
      <c r="K267" s="24" t="n">
        <v>0</v>
      </c>
      <c r="L267" s="24" t="n">
        <v>0</v>
      </c>
      <c r="M267" s="6" t="s">
        <f>=I267+J267+K267+L267</f>
      </c>
      <c r="N267" s="22"/>
    </row>
    <row collapsed="false" customFormat="false" customHeight="false" hidden="false" ht="12.1" outlineLevel="0" r="268">
      <c r="A268" s="21" t="n">
        <v>44454</v>
      </c>
      <c r="B268" s="22" t="s">
        <v>221</v>
      </c>
      <c r="C268" s="22" t="s">
        <v>77</v>
      </c>
      <c r="D268" s="22" t="s">
        <v>221</v>
      </c>
      <c r="E268" s="22" t="s">
        <v>221</v>
      </c>
      <c r="F268" s="22" t="s">
        <v>19</v>
      </c>
      <c r="G268" s="23" t="n">
        <v>1</v>
      </c>
      <c r="H268" s="24" t="n">
        <v>12601</v>
      </c>
      <c r="I268" s="24" t="n">
        <v>12601</v>
      </c>
      <c r="J268" s="24" t="n">
        <v>0</v>
      </c>
      <c r="K268" s="24" t="n">
        <v>0</v>
      </c>
      <c r="L268" s="24" t="n">
        <v>0</v>
      </c>
      <c r="M268" s="6" t="s">
        <f>=I268+J268+K268+L268</f>
      </c>
      <c r="N268" s="22"/>
    </row>
    <row collapsed="false" customFormat="false" customHeight="false" hidden="false" ht="12.1" outlineLevel="0" r="269">
      <c r="A269" s="21" t="n">
        <v>44454</v>
      </c>
      <c r="B269" s="22" t="s">
        <v>249</v>
      </c>
      <c r="C269" s="22" t="s">
        <v>260</v>
      </c>
      <c r="D269" s="22" t="s">
        <v>249</v>
      </c>
      <c r="E269" s="22" t="s">
        <v>249</v>
      </c>
      <c r="F269" s="22" t="s">
        <v>19</v>
      </c>
      <c r="G269" s="23" t="n">
        <v>1</v>
      </c>
      <c r="H269" s="24" t="n">
        <v>700</v>
      </c>
      <c r="I269" s="24" t="n">
        <v>700</v>
      </c>
      <c r="J269" s="24" t="n">
        <v>0</v>
      </c>
      <c r="K269" s="24" t="n">
        <v>0</v>
      </c>
      <c r="L269" s="24" t="n">
        <v>0</v>
      </c>
      <c r="M269" s="6" t="s">
        <f>=I269+J269+K269+L269</f>
      </c>
      <c r="N269" s="22"/>
    </row>
    <row collapsed="false" customFormat="false" customHeight="false" hidden="false" ht="12.1" outlineLevel="0" r="270">
      <c r="A270" s="21" t="n">
        <v>44455</v>
      </c>
      <c r="B270" s="22" t="s">
        <v>221</v>
      </c>
      <c r="C270" s="22" t="s">
        <v>77</v>
      </c>
      <c r="D270" s="22" t="s">
        <v>221</v>
      </c>
      <c r="E270" s="22" t="s">
        <v>221</v>
      </c>
      <c r="F270" s="22" t="s">
        <v>19</v>
      </c>
      <c r="G270" s="23" t="n">
        <v>2</v>
      </c>
      <c r="H270" s="24" t="n">
        <v>4045.715</v>
      </c>
      <c r="I270" s="24" t="n">
        <v>8091.43</v>
      </c>
      <c r="J270" s="24" t="n">
        <v>0</v>
      </c>
      <c r="K270" s="24" t="n">
        <v>0</v>
      </c>
      <c r="L270" s="24" t="n">
        <v>0</v>
      </c>
      <c r="M270" s="6" t="s">
        <f>=I270+J270+K270+L270</f>
      </c>
      <c r="N270" s="22"/>
    </row>
    <row collapsed="false" customFormat="false" customHeight="false" hidden="false" ht="12.1" outlineLevel="0" r="271">
      <c r="A271" s="21" t="n">
        <v>44455</v>
      </c>
      <c r="B271" s="22" t="s">
        <v>249</v>
      </c>
      <c r="C271" s="22" t="s">
        <v>261</v>
      </c>
      <c r="D271" s="22" t="s">
        <v>249</v>
      </c>
      <c r="E271" s="22" t="s">
        <v>249</v>
      </c>
      <c r="F271" s="22" t="s">
        <v>19</v>
      </c>
      <c r="G271" s="23" t="n">
        <v>1</v>
      </c>
      <c r="H271" s="24" t="n">
        <v>2014.4</v>
      </c>
      <c r="I271" s="24" t="n">
        <v>2014.4</v>
      </c>
      <c r="J271" s="24" t="n">
        <v>0</v>
      </c>
      <c r="K271" s="24" t="n">
        <v>0</v>
      </c>
      <c r="L271" s="24" t="n">
        <v>0</v>
      </c>
      <c r="M271" s="6" t="s">
        <f>=I271+J271+K271+L271</f>
      </c>
      <c r="N271" s="22"/>
    </row>
    <row collapsed="false" customFormat="false" customHeight="false" hidden="false" ht="12.1" outlineLevel="0" r="272">
      <c r="A272" s="20" t="n">
        <v>44455.824224537</v>
      </c>
      <c r="B272" s="16" t="s">
        <v>27</v>
      </c>
      <c r="C272" s="16" t="s">
        <v>248</v>
      </c>
      <c r="D272" s="16" t="s">
        <v>178</v>
      </c>
      <c r="E272" s="16" t="s">
        <v>17</v>
      </c>
      <c r="F272" s="16" t="s">
        <v>19</v>
      </c>
      <c r="G272" s="7" t="n">
        <v>1</v>
      </c>
      <c r="H272" s="6" t="n">
        <v>23524</v>
      </c>
      <c r="I272" s="6" t="n">
        <v>-23524</v>
      </c>
      <c r="J272" s="6" t="n">
        <v>0</v>
      </c>
      <c r="K272" s="6" t="n">
        <v>0</v>
      </c>
      <c r="L272" s="6" t="n">
        <v>-2.19</v>
      </c>
      <c r="M272" s="6" t="s">
        <f>=I272+J272+K272+L272</f>
      </c>
      <c r="N272" s="16"/>
    </row>
    <row collapsed="false" customFormat="false" customHeight="false" hidden="false" ht="12.1" outlineLevel="0" r="273">
      <c r="A273" s="21" t="n">
        <v>44459</v>
      </c>
      <c r="B273" s="22" t="s">
        <v>221</v>
      </c>
      <c r="C273" s="22" t="s">
        <v>77</v>
      </c>
      <c r="D273" s="22" t="s">
        <v>221</v>
      </c>
      <c r="E273" s="22" t="s">
        <v>221</v>
      </c>
      <c r="F273" s="22" t="s">
        <v>19</v>
      </c>
      <c r="G273" s="23" t="n">
        <v>1</v>
      </c>
      <c r="H273" s="24" t="n">
        <v>1389</v>
      </c>
      <c r="I273" s="24" t="n">
        <v>1389</v>
      </c>
      <c r="J273" s="24" t="n">
        <v>0</v>
      </c>
      <c r="K273" s="24" t="n">
        <v>0</v>
      </c>
      <c r="L273" s="24" t="n">
        <v>0</v>
      </c>
      <c r="M273" s="6" t="s">
        <f>=I273+J273+K273+L273</f>
      </c>
      <c r="N273" s="22"/>
    </row>
    <row collapsed="false" customFormat="false" customHeight="false" hidden="false" ht="12.1" outlineLevel="0" r="274">
      <c r="A274" s="21" t="n">
        <v>44460.544039352</v>
      </c>
      <c r="B274" s="22" t="s">
        <v>221</v>
      </c>
      <c r="C274" s="22" t="s">
        <v>98</v>
      </c>
      <c r="D274" s="22" t="s">
        <v>221</v>
      </c>
      <c r="E274" s="22" t="s">
        <v>221</v>
      </c>
      <c r="F274" s="22" t="s">
        <v>19</v>
      </c>
      <c r="G274" s="23" t="n">
        <v>3</v>
      </c>
      <c r="H274" s="24" t="n">
        <v>8798.59</v>
      </c>
      <c r="I274" s="24" t="n">
        <v>26395.77</v>
      </c>
      <c r="J274" s="24" t="n">
        <v>0</v>
      </c>
      <c r="K274" s="24" t="n">
        <v>0</v>
      </c>
      <c r="L274" s="24" t="n">
        <v>0</v>
      </c>
      <c r="M274" s="6" t="s">
        <f>=I274+J274+K274+L274</f>
      </c>
      <c r="N274" s="22"/>
    </row>
    <row collapsed="false" customFormat="false" customHeight="false" hidden="false" ht="12.1" outlineLevel="0" r="275">
      <c r="A275" s="20" t="n">
        <v>44460.589421296</v>
      </c>
      <c r="B275" s="16" t="s">
        <v>45</v>
      </c>
      <c r="C275" s="16" t="s">
        <v>239</v>
      </c>
      <c r="D275" s="16" t="s">
        <v>178</v>
      </c>
      <c r="E275" s="16" t="s">
        <v>17</v>
      </c>
      <c r="F275" s="16" t="s">
        <v>19</v>
      </c>
      <c r="G275" s="7" t="n">
        <v>5</v>
      </c>
      <c r="H275" s="6" t="n">
        <v>1517.2</v>
      </c>
      <c r="I275" s="6" t="n">
        <v>-7586</v>
      </c>
      <c r="J275" s="6" t="n">
        <v>0</v>
      </c>
      <c r="K275" s="6" t="n">
        <v>0</v>
      </c>
      <c r="L275" s="6" t="n">
        <v>-0.71</v>
      </c>
      <c r="M275" s="6" t="s">
        <f>=I275+J275+K275+L275</f>
      </c>
      <c r="N275" s="16"/>
    </row>
    <row collapsed="false" customFormat="false" customHeight="false" hidden="false" ht="12.1" outlineLevel="0" r="276">
      <c r="A276" s="20" t="n">
        <v>44460.598356481</v>
      </c>
      <c r="B276" s="16" t="s">
        <v>48</v>
      </c>
      <c r="C276" s="16" t="s">
        <v>257</v>
      </c>
      <c r="D276" s="16" t="s">
        <v>178</v>
      </c>
      <c r="E276" s="16" t="s">
        <v>17</v>
      </c>
      <c r="F276" s="16" t="s">
        <v>19</v>
      </c>
      <c r="G276" s="7" t="n">
        <v>500000</v>
      </c>
      <c r="H276" s="6" t="n">
        <v>0.010994</v>
      </c>
      <c r="I276" s="6" t="n">
        <v>-5497</v>
      </c>
      <c r="J276" s="6" t="n">
        <v>0</v>
      </c>
      <c r="K276" s="6" t="n">
        <v>0</v>
      </c>
      <c r="L276" s="6" t="n">
        <v>-0.51</v>
      </c>
      <c r="M276" s="6" t="s">
        <f>=I276+J276+K276+L276</f>
      </c>
      <c r="N276" s="16"/>
    </row>
    <row collapsed="false" customFormat="false" customHeight="false" hidden="false" ht="12.1" outlineLevel="0" r="277">
      <c r="A277" s="20" t="n">
        <v>44460.598854167</v>
      </c>
      <c r="B277" s="16" t="s">
        <v>195</v>
      </c>
      <c r="C277" s="16" t="s">
        <v>255</v>
      </c>
      <c r="D277" s="16" t="s">
        <v>178</v>
      </c>
      <c r="E277" s="16" t="s">
        <v>17</v>
      </c>
      <c r="F277" s="16" t="s">
        <v>19</v>
      </c>
      <c r="G277" s="7" t="n">
        <v>20</v>
      </c>
      <c r="H277" s="6" t="n">
        <v>328.1</v>
      </c>
      <c r="I277" s="6" t="n">
        <v>-6562</v>
      </c>
      <c r="J277" s="6" t="n">
        <v>0</v>
      </c>
      <c r="K277" s="6" t="n">
        <v>0</v>
      </c>
      <c r="L277" s="6" t="n">
        <v>-0.61</v>
      </c>
      <c r="M277" s="6" t="s">
        <f>=I277+J277+K277+L277</f>
      </c>
      <c r="N277" s="16"/>
    </row>
    <row collapsed="false" customFormat="false" customHeight="false" hidden="false" ht="12.1" outlineLevel="0" r="278">
      <c r="A278" s="20" t="n">
        <v>44460.613611111</v>
      </c>
      <c r="B278" s="16" t="s">
        <v>184</v>
      </c>
      <c r="C278" s="16" t="s">
        <v>228</v>
      </c>
      <c r="D278" s="16" t="s">
        <v>178</v>
      </c>
      <c r="E278" s="16" t="s">
        <v>17</v>
      </c>
      <c r="F278" s="16" t="s">
        <v>19</v>
      </c>
      <c r="G278" s="7" t="n">
        <v>100</v>
      </c>
      <c r="H278" s="6" t="n">
        <v>37.54</v>
      </c>
      <c r="I278" s="6" t="n">
        <v>-3754</v>
      </c>
      <c r="J278" s="6" t="n">
        <v>0</v>
      </c>
      <c r="K278" s="6" t="n">
        <v>0</v>
      </c>
      <c r="L278" s="6" t="n">
        <v>-0.35</v>
      </c>
      <c r="M278" s="6" t="s">
        <f>=I278+J278+K278+L278</f>
      </c>
      <c r="N278" s="16"/>
    </row>
    <row collapsed="false" customFormat="false" customHeight="false" hidden="false" ht="12.1" outlineLevel="0" r="279">
      <c r="A279" s="20" t="n">
        <v>44460.613645833</v>
      </c>
      <c r="B279" s="16" t="s">
        <v>65</v>
      </c>
      <c r="C279" s="16" t="s">
        <v>262</v>
      </c>
      <c r="D279" s="16" t="s">
        <v>178</v>
      </c>
      <c r="E279" s="16" t="s">
        <v>17</v>
      </c>
      <c r="F279" s="16" t="s">
        <v>19</v>
      </c>
      <c r="G279" s="7" t="n">
        <v>90000</v>
      </c>
      <c r="H279" s="6" t="n">
        <v>0.050100555555556</v>
      </c>
      <c r="I279" s="6" t="n">
        <v>-4509.05</v>
      </c>
      <c r="J279" s="6" t="n">
        <v>0</v>
      </c>
      <c r="K279" s="6" t="n">
        <v>0</v>
      </c>
      <c r="L279" s="6" t="n">
        <v>-0.42</v>
      </c>
      <c r="M279" s="6" t="s">
        <f>=I279+J279+K279+L279</f>
      </c>
      <c r="N279" s="16"/>
    </row>
    <row collapsed="false" customFormat="false" customHeight="false" hidden="false" ht="12.1" outlineLevel="0" r="280">
      <c r="A280" s="21" t="n">
        <v>44461.524976852</v>
      </c>
      <c r="B280" s="22" t="s">
        <v>221</v>
      </c>
      <c r="C280" s="22" t="s">
        <v>98</v>
      </c>
      <c r="D280" s="22" t="s">
        <v>221</v>
      </c>
      <c r="E280" s="22" t="s">
        <v>221</v>
      </c>
      <c r="F280" s="22" t="s">
        <v>19</v>
      </c>
      <c r="G280" s="23" t="n">
        <v>2</v>
      </c>
      <c r="H280" s="24" t="n">
        <v>570.05</v>
      </c>
      <c r="I280" s="24" t="n">
        <v>1140.1</v>
      </c>
      <c r="J280" s="24" t="n">
        <v>0</v>
      </c>
      <c r="K280" s="24" t="n">
        <v>0</v>
      </c>
      <c r="L280" s="24" t="n">
        <v>0</v>
      </c>
      <c r="M280" s="6" t="s">
        <f>=I280+J280+K280+L280</f>
      </c>
      <c r="N280" s="22"/>
    </row>
    <row collapsed="false" customFormat="false" customHeight="false" hidden="false" ht="12.1" outlineLevel="0" r="281">
      <c r="A281" s="29" t="n">
        <v>44461.814583333</v>
      </c>
      <c r="B281" s="30" t="s">
        <v>263</v>
      </c>
      <c r="C281" s="30" t="s">
        <v>264</v>
      </c>
      <c r="D281" s="30" t="s">
        <v>263</v>
      </c>
      <c r="E281" s="30" t="s">
        <v>263</v>
      </c>
      <c r="F281" s="30" t="s">
        <v>19</v>
      </c>
      <c r="G281" s="31" t="n">
        <v>1</v>
      </c>
      <c r="H281" s="32" t="n">
        <v>-17.09</v>
      </c>
      <c r="I281" s="32" t="n">
        <v>-17.09</v>
      </c>
      <c r="J281" s="32" t="n">
        <v>0</v>
      </c>
      <c r="K281" s="32" t="n">
        <v>0</v>
      </c>
      <c r="L281" s="32" t="n">
        <v>0</v>
      </c>
      <c r="M281" s="6" t="s">
        <f>=I281+J281+K281+L281</f>
      </c>
      <c r="N281" s="30"/>
    </row>
    <row collapsed="false" customFormat="false" customHeight="false" hidden="false" ht="12.1" outlineLevel="0" r="282">
      <c r="A282" s="21" t="n">
        <v>44462.367488426</v>
      </c>
      <c r="B282" s="22" t="s">
        <v>221</v>
      </c>
      <c r="C282" s="22" t="s">
        <v>98</v>
      </c>
      <c r="D282" s="22" t="s">
        <v>221</v>
      </c>
      <c r="E282" s="22" t="s">
        <v>221</v>
      </c>
      <c r="F282" s="22" t="s">
        <v>19</v>
      </c>
      <c r="G282" s="23" t="n">
        <v>3</v>
      </c>
      <c r="H282" s="24" t="n">
        <v>9744.9233333333</v>
      </c>
      <c r="I282" s="24" t="n">
        <v>29234.77</v>
      </c>
      <c r="J282" s="24" t="n">
        <v>0</v>
      </c>
      <c r="K282" s="24" t="n">
        <v>0</v>
      </c>
      <c r="L282" s="24" t="n">
        <v>0</v>
      </c>
      <c r="M282" s="6" t="s">
        <f>=I282+J282+K282+L282</f>
      </c>
      <c r="N282" s="22"/>
    </row>
    <row collapsed="false" customFormat="false" customHeight="false" hidden="false" ht="12.1" outlineLevel="0" r="283">
      <c r="A283" s="20" t="n">
        <v>44462.416851852</v>
      </c>
      <c r="B283" s="16" t="s">
        <v>16</v>
      </c>
      <c r="C283" s="16" t="s">
        <v>223</v>
      </c>
      <c r="D283" s="16" t="s">
        <v>178</v>
      </c>
      <c r="E283" s="16" t="s">
        <v>17</v>
      </c>
      <c r="F283" s="16" t="s">
        <v>19</v>
      </c>
      <c r="G283" s="7" t="n">
        <v>3</v>
      </c>
      <c r="H283" s="6" t="n">
        <v>4972.6666666667</v>
      </c>
      <c r="I283" s="6" t="n">
        <v>-14918</v>
      </c>
      <c r="J283" s="6" t="n">
        <v>0</v>
      </c>
      <c r="K283" s="6" t="n">
        <v>0</v>
      </c>
      <c r="L283" s="6" t="n">
        <v>-1.39</v>
      </c>
      <c r="M283" s="6" t="s">
        <f>=I283+J283+K283+L283</f>
      </c>
      <c r="N283" s="16"/>
    </row>
    <row collapsed="false" customFormat="false" customHeight="false" hidden="false" ht="12.1" outlineLevel="0" r="284">
      <c r="A284" s="20" t="n">
        <v>44462.70505787</v>
      </c>
      <c r="B284" s="16" t="s">
        <v>191</v>
      </c>
      <c r="C284" s="16" t="s">
        <v>240</v>
      </c>
      <c r="D284" s="16" t="s">
        <v>178</v>
      </c>
      <c r="E284" s="16" t="s">
        <v>17</v>
      </c>
      <c r="F284" s="16" t="s">
        <v>19</v>
      </c>
      <c r="G284" s="7" t="n">
        <v>50</v>
      </c>
      <c r="H284" s="6" t="n">
        <v>179.382</v>
      </c>
      <c r="I284" s="6" t="n">
        <v>-8969.1</v>
      </c>
      <c r="J284" s="6" t="n">
        <v>0</v>
      </c>
      <c r="K284" s="6" t="n">
        <v>0</v>
      </c>
      <c r="L284" s="6" t="n">
        <v>-0.84</v>
      </c>
      <c r="M284" s="6" t="s">
        <f>=I284+J284+K284+L284</f>
      </c>
      <c r="N284" s="16"/>
    </row>
    <row collapsed="false" customFormat="false" customHeight="false" hidden="false" ht="12.1" outlineLevel="0" r="285">
      <c r="A285" s="20" t="n">
        <v>44462.705694444</v>
      </c>
      <c r="B285" s="16" t="s">
        <v>62</v>
      </c>
      <c r="C285" s="16" t="s">
        <v>254</v>
      </c>
      <c r="D285" s="16" t="s">
        <v>178</v>
      </c>
      <c r="E285" s="16" t="s">
        <v>17</v>
      </c>
      <c r="F285" s="16" t="s">
        <v>19</v>
      </c>
      <c r="G285" s="7" t="n">
        <v>6000</v>
      </c>
      <c r="H285" s="6" t="n">
        <v>0.6914</v>
      </c>
      <c r="I285" s="6" t="n">
        <v>-4148.4</v>
      </c>
      <c r="J285" s="6" t="n">
        <v>0</v>
      </c>
      <c r="K285" s="6" t="n">
        <v>0</v>
      </c>
      <c r="L285" s="6" t="n">
        <v>-0.39</v>
      </c>
      <c r="M285" s="6" t="s">
        <f>=I285+J285+K285+L285</f>
      </c>
      <c r="N285" s="16"/>
    </row>
    <row collapsed="false" customFormat="false" customHeight="false" hidden="false" ht="12.1" outlineLevel="0" r="286">
      <c r="A286" s="21" t="n">
        <v>44463.344247685</v>
      </c>
      <c r="B286" s="22" t="s">
        <v>221</v>
      </c>
      <c r="C286" s="22" t="s">
        <v>98</v>
      </c>
      <c r="D286" s="22" t="s">
        <v>221</v>
      </c>
      <c r="E286" s="22" t="s">
        <v>221</v>
      </c>
      <c r="F286" s="22" t="s">
        <v>19</v>
      </c>
      <c r="G286" s="23" t="n">
        <v>2</v>
      </c>
      <c r="H286" s="24" t="n">
        <v>330.45</v>
      </c>
      <c r="I286" s="24" t="n">
        <v>660.9</v>
      </c>
      <c r="J286" s="24" t="n">
        <v>0</v>
      </c>
      <c r="K286" s="24" t="n">
        <v>0</v>
      </c>
      <c r="L286" s="24" t="n">
        <v>0</v>
      </c>
      <c r="M286" s="6" t="s">
        <f>=I286+J286+K286+L286</f>
      </c>
      <c r="N286" s="22"/>
    </row>
    <row collapsed="false" customFormat="false" customHeight="false" hidden="false" ht="12.1" outlineLevel="0" r="287">
      <c r="A287" s="20" t="n">
        <v>44463.454375</v>
      </c>
      <c r="B287" s="16" t="s">
        <v>56</v>
      </c>
      <c r="C287" s="16" t="s">
        <v>259</v>
      </c>
      <c r="D287" s="16" t="s">
        <v>178</v>
      </c>
      <c r="E287" s="16" t="s">
        <v>17</v>
      </c>
      <c r="F287" s="16" t="s">
        <v>19</v>
      </c>
      <c r="G287" s="7" t="n">
        <v>30</v>
      </c>
      <c r="H287" s="6" t="n">
        <v>73.44</v>
      </c>
      <c r="I287" s="6" t="n">
        <v>-2203.2</v>
      </c>
      <c r="J287" s="6" t="n">
        <v>0</v>
      </c>
      <c r="K287" s="6" t="n">
        <v>0</v>
      </c>
      <c r="L287" s="6" t="n">
        <v>-0.21</v>
      </c>
      <c r="M287" s="6" t="s">
        <f>=I287+J287+K287+L287</f>
      </c>
      <c r="N287" s="16"/>
    </row>
    <row collapsed="false" customFormat="false" customHeight="false" hidden="false" ht="12.1" outlineLevel="0" r="288">
      <c r="A288" s="21" t="n">
        <v>44466</v>
      </c>
      <c r="B288" s="22" t="s">
        <v>221</v>
      </c>
      <c r="C288" s="22" t="s">
        <v>77</v>
      </c>
      <c r="D288" s="22" t="s">
        <v>221</v>
      </c>
      <c r="E288" s="22" t="s">
        <v>221</v>
      </c>
      <c r="F288" s="22" t="s">
        <v>19</v>
      </c>
      <c r="G288" s="23" t="n">
        <v>6</v>
      </c>
      <c r="H288" s="24" t="n">
        <v>785.855</v>
      </c>
      <c r="I288" s="24" t="n">
        <v>4715.13</v>
      </c>
      <c r="J288" s="24" t="n">
        <v>0</v>
      </c>
      <c r="K288" s="24" t="n">
        <v>0</v>
      </c>
      <c r="L288" s="24" t="n">
        <v>0</v>
      </c>
      <c r="M288" s="6" t="s">
        <f>=I288+J288+K288+L288</f>
      </c>
      <c r="N288" s="22"/>
    </row>
    <row collapsed="false" customFormat="false" customHeight="false" hidden="false" ht="12.1" outlineLevel="0" r="289">
      <c r="A289" s="20" t="n">
        <v>44466.668460648</v>
      </c>
      <c r="B289" s="16" t="s">
        <v>48</v>
      </c>
      <c r="C289" s="16" t="s">
        <v>257</v>
      </c>
      <c r="D289" s="16" t="s">
        <v>178</v>
      </c>
      <c r="E289" s="16" t="s">
        <v>17</v>
      </c>
      <c r="F289" s="16" t="s">
        <v>19</v>
      </c>
      <c r="G289" s="7" t="n">
        <v>400000</v>
      </c>
      <c r="H289" s="6" t="n">
        <v>0.010892</v>
      </c>
      <c r="I289" s="6" t="n">
        <v>-4356.8</v>
      </c>
      <c r="J289" s="6" t="n">
        <v>0</v>
      </c>
      <c r="K289" s="6" t="n">
        <v>-2.61</v>
      </c>
      <c r="L289" s="6" t="n">
        <v>-0.4</v>
      </c>
      <c r="M289" s="6" t="s">
        <f>=I289+J289+K289+L289</f>
      </c>
      <c r="N289" s="16"/>
    </row>
    <row collapsed="false" customFormat="false" customHeight="false" hidden="false" ht="12.1" outlineLevel="0" r="290">
      <c r="A290" s="21" t="n">
        <v>44467</v>
      </c>
      <c r="B290" s="22" t="s">
        <v>221</v>
      </c>
      <c r="C290" s="22" t="s">
        <v>77</v>
      </c>
      <c r="D290" s="22" t="s">
        <v>221</v>
      </c>
      <c r="E290" s="22" t="s">
        <v>221</v>
      </c>
      <c r="F290" s="22" t="s">
        <v>19</v>
      </c>
      <c r="G290" s="23" t="n">
        <v>4</v>
      </c>
      <c r="H290" s="24" t="n">
        <v>2817.8</v>
      </c>
      <c r="I290" s="24" t="n">
        <v>11271.2</v>
      </c>
      <c r="J290" s="24" t="n">
        <v>0</v>
      </c>
      <c r="K290" s="24" t="n">
        <v>0</v>
      </c>
      <c r="L290" s="24" t="n">
        <v>0</v>
      </c>
      <c r="M290" s="6" t="s">
        <f>=I290+J290+K290+L290</f>
      </c>
      <c r="N290" s="22"/>
    </row>
    <row collapsed="false" customFormat="false" customHeight="false" hidden="false" ht="12.1" outlineLevel="0" r="291">
      <c r="A291" s="20" t="n">
        <v>44467.863981481</v>
      </c>
      <c r="B291" s="16" t="s">
        <v>16</v>
      </c>
      <c r="C291" s="16" t="s">
        <v>223</v>
      </c>
      <c r="D291" s="16" t="s">
        <v>178</v>
      </c>
      <c r="E291" s="16" t="s">
        <v>17</v>
      </c>
      <c r="F291" s="16" t="s">
        <v>19</v>
      </c>
      <c r="G291" s="7" t="n">
        <v>1</v>
      </c>
      <c r="H291" s="6" t="n">
        <v>5110</v>
      </c>
      <c r="I291" s="6" t="n">
        <v>-5110</v>
      </c>
      <c r="J291" s="6" t="n">
        <v>0</v>
      </c>
      <c r="K291" s="6" t="n">
        <v>-3.07</v>
      </c>
      <c r="L291" s="6" t="n">
        <v>-0.47</v>
      </c>
      <c r="M291" s="6" t="s">
        <f>=I291+J291+K291+L291</f>
      </c>
      <c r="N291" s="16"/>
    </row>
    <row collapsed="false" customFormat="false" customHeight="false" hidden="false" ht="12.1" outlineLevel="0" r="292">
      <c r="A292" s="20" t="n">
        <v>44467.867777778</v>
      </c>
      <c r="B292" s="16" t="s">
        <v>56</v>
      </c>
      <c r="C292" s="16" t="s">
        <v>259</v>
      </c>
      <c r="D292" s="16" t="s">
        <v>178</v>
      </c>
      <c r="E292" s="16" t="s">
        <v>17</v>
      </c>
      <c r="F292" s="16" t="s">
        <v>19</v>
      </c>
      <c r="G292" s="7" t="n">
        <v>80</v>
      </c>
      <c r="H292" s="6" t="n">
        <v>70.705</v>
      </c>
      <c r="I292" s="6" t="n">
        <v>-5656.4</v>
      </c>
      <c r="J292" s="6" t="n">
        <v>0</v>
      </c>
      <c r="K292" s="6" t="n">
        <v>-3.39</v>
      </c>
      <c r="L292" s="6" t="n">
        <v>-0.52</v>
      </c>
      <c r="M292" s="6" t="s">
        <f>=I292+J292+K292+L292</f>
      </c>
      <c r="N292" s="16"/>
    </row>
    <row collapsed="false" customFormat="false" customHeight="false" hidden="false" ht="12.1" outlineLevel="0" r="293">
      <c r="A293" s="20" t="n">
        <v>44467.869791667</v>
      </c>
      <c r="B293" s="16" t="s">
        <v>65</v>
      </c>
      <c r="C293" s="16" t="s">
        <v>262</v>
      </c>
      <c r="D293" s="16" t="s">
        <v>178</v>
      </c>
      <c r="E293" s="16" t="s">
        <v>17</v>
      </c>
      <c r="F293" s="16" t="s">
        <v>19</v>
      </c>
      <c r="G293" s="7" t="n">
        <v>20000</v>
      </c>
      <c r="H293" s="6" t="n">
        <v>0.051275</v>
      </c>
      <c r="I293" s="6" t="n">
        <v>-1025.5</v>
      </c>
      <c r="J293" s="6" t="n">
        <v>0</v>
      </c>
      <c r="K293" s="6" t="n">
        <v>-0.62</v>
      </c>
      <c r="L293" s="6" t="n">
        <v>-0.09</v>
      </c>
      <c r="M293" s="6" t="s">
        <f>=I293+J293+K293+L293</f>
      </c>
      <c r="N293" s="16"/>
    </row>
    <row collapsed="false" customFormat="false" customHeight="false" hidden="false" ht="12.1" outlineLevel="0" r="294">
      <c r="A294" s="21" t="n">
        <v>44473</v>
      </c>
      <c r="B294" s="22" t="s">
        <v>221</v>
      </c>
      <c r="C294" s="22" t="s">
        <v>77</v>
      </c>
      <c r="D294" s="22" t="s">
        <v>221</v>
      </c>
      <c r="E294" s="22" t="s">
        <v>221</v>
      </c>
      <c r="F294" s="22" t="s">
        <v>19</v>
      </c>
      <c r="G294" s="23" t="n">
        <v>2</v>
      </c>
      <c r="H294" s="24" t="n">
        <v>782.37</v>
      </c>
      <c r="I294" s="24" t="n">
        <v>1564.74</v>
      </c>
      <c r="J294" s="24" t="n">
        <v>0</v>
      </c>
      <c r="K294" s="24" t="n">
        <v>0</v>
      </c>
      <c r="L294" s="24" t="n">
        <v>0</v>
      </c>
      <c r="M294" s="6" t="s">
        <f>=I294+J294+K294+L294</f>
      </c>
      <c r="N294" s="22"/>
    </row>
    <row collapsed="false" customFormat="false" customHeight="false" hidden="false" ht="12.1" outlineLevel="0" r="295">
      <c r="A295" s="20" t="n">
        <v>44473.422395833</v>
      </c>
      <c r="B295" s="16" t="s">
        <v>192</v>
      </c>
      <c r="C295" s="16" t="s">
        <v>242</v>
      </c>
      <c r="D295" s="16" t="s">
        <v>178</v>
      </c>
      <c r="E295" s="16" t="s">
        <v>17</v>
      </c>
      <c r="F295" s="16" t="s">
        <v>19</v>
      </c>
      <c r="G295" s="7" t="n">
        <v>50</v>
      </c>
      <c r="H295" s="6" t="n">
        <v>84.13</v>
      </c>
      <c r="I295" s="6" t="n">
        <v>-4206.5</v>
      </c>
      <c r="J295" s="6" t="n">
        <v>0</v>
      </c>
      <c r="K295" s="6" t="n">
        <v>-2.52</v>
      </c>
      <c r="L295" s="6" t="n">
        <v>-0.39</v>
      </c>
      <c r="M295" s="6" t="s">
        <f>=I295+J295+K295+L295</f>
      </c>
      <c r="N295" s="16"/>
    </row>
    <row collapsed="false" customFormat="false" customHeight="false" hidden="false" ht="12.1" outlineLevel="0" r="296">
      <c r="A296" s="21" t="n">
        <v>44474</v>
      </c>
      <c r="B296" s="22" t="s">
        <v>221</v>
      </c>
      <c r="C296" s="22" t="s">
        <v>77</v>
      </c>
      <c r="D296" s="22" t="s">
        <v>221</v>
      </c>
      <c r="E296" s="22" t="s">
        <v>221</v>
      </c>
      <c r="F296" s="22" t="s">
        <v>19</v>
      </c>
      <c r="G296" s="23" t="n">
        <v>3</v>
      </c>
      <c r="H296" s="24" t="n">
        <v>5026.21</v>
      </c>
      <c r="I296" s="24" t="n">
        <v>15078.63</v>
      </c>
      <c r="J296" s="24" t="n">
        <v>0</v>
      </c>
      <c r="K296" s="24" t="n">
        <v>0</v>
      </c>
      <c r="L296" s="24" t="n">
        <v>0</v>
      </c>
      <c r="M296" s="6" t="s">
        <f>=I296+J296+K296+L296</f>
      </c>
      <c r="N296" s="22"/>
    </row>
    <row collapsed="false" customFormat="false" customHeight="false" hidden="false" ht="12.1" outlineLevel="0" r="297">
      <c r="A297" s="20" t="n">
        <v>44474.734618056</v>
      </c>
      <c r="B297" s="16" t="s">
        <v>45</v>
      </c>
      <c r="C297" s="16" t="s">
        <v>239</v>
      </c>
      <c r="D297" s="16" t="s">
        <v>178</v>
      </c>
      <c r="E297" s="16" t="s">
        <v>17</v>
      </c>
      <c r="F297" s="16" t="s">
        <v>19</v>
      </c>
      <c r="G297" s="7" t="n">
        <v>3</v>
      </c>
      <c r="H297" s="6" t="n">
        <v>1466.4</v>
      </c>
      <c r="I297" s="6" t="n">
        <v>-4399.2</v>
      </c>
      <c r="J297" s="6" t="n">
        <v>0</v>
      </c>
      <c r="K297" s="6" t="n">
        <v>-2.64</v>
      </c>
      <c r="L297" s="6" t="n">
        <v>-0.41</v>
      </c>
      <c r="M297" s="6" t="s">
        <f>=I297+J297+K297+L297</f>
      </c>
      <c r="N297" s="16"/>
    </row>
    <row collapsed="false" customFormat="false" customHeight="false" hidden="false" ht="12.1" outlineLevel="0" r="298">
      <c r="A298" s="20" t="n">
        <v>44474.735</v>
      </c>
      <c r="B298" s="16" t="s">
        <v>36</v>
      </c>
      <c r="C298" s="16" t="s">
        <v>243</v>
      </c>
      <c r="D298" s="16" t="s">
        <v>178</v>
      </c>
      <c r="E298" s="16" t="s">
        <v>17</v>
      </c>
      <c r="F298" s="16" t="s">
        <v>19</v>
      </c>
      <c r="G298" s="7" t="n">
        <v>20</v>
      </c>
      <c r="H298" s="6" t="n">
        <v>205.46</v>
      </c>
      <c r="I298" s="6" t="n">
        <v>-4109.2</v>
      </c>
      <c r="J298" s="6" t="n">
        <v>0</v>
      </c>
      <c r="K298" s="6" t="n">
        <v>-2.47</v>
      </c>
      <c r="L298" s="6" t="n">
        <v>-0.38</v>
      </c>
      <c r="M298" s="6" t="s">
        <f>=I298+J298+K298+L298</f>
      </c>
      <c r="N298" s="16"/>
    </row>
    <row collapsed="false" customFormat="false" customHeight="false" hidden="false" ht="12.1" outlineLevel="0" r="299">
      <c r="A299" s="20" t="n">
        <v>44474.73568287</v>
      </c>
      <c r="B299" s="16" t="s">
        <v>191</v>
      </c>
      <c r="C299" s="16" t="s">
        <v>240</v>
      </c>
      <c r="D299" s="16" t="s">
        <v>178</v>
      </c>
      <c r="E299" s="16" t="s">
        <v>17</v>
      </c>
      <c r="F299" s="16" t="s">
        <v>19</v>
      </c>
      <c r="G299" s="7" t="n">
        <v>20</v>
      </c>
      <c r="H299" s="6" t="n">
        <v>171.56</v>
      </c>
      <c r="I299" s="6" t="n">
        <v>-3431.2</v>
      </c>
      <c r="J299" s="6" t="n">
        <v>0</v>
      </c>
      <c r="K299" s="6" t="n">
        <v>-2.06</v>
      </c>
      <c r="L299" s="6" t="n">
        <v>-0.32</v>
      </c>
      <c r="M299" s="6" t="s">
        <f>=I299+J299+K299+L299</f>
      </c>
      <c r="N299" s="16"/>
    </row>
    <row collapsed="false" customFormat="false" customHeight="false" hidden="false" ht="12.1" outlineLevel="0" r="300">
      <c r="A300" s="20" t="n">
        <v>44474.735868056</v>
      </c>
      <c r="B300" s="16" t="s">
        <v>56</v>
      </c>
      <c r="C300" s="16" t="s">
        <v>259</v>
      </c>
      <c r="D300" s="16" t="s">
        <v>178</v>
      </c>
      <c r="E300" s="16" t="s">
        <v>17</v>
      </c>
      <c r="F300" s="16" t="s">
        <v>19</v>
      </c>
      <c r="G300" s="7" t="n">
        <v>60</v>
      </c>
      <c r="H300" s="6" t="n">
        <v>66.49</v>
      </c>
      <c r="I300" s="6" t="n">
        <v>-3989.4</v>
      </c>
      <c r="J300" s="6" t="n">
        <v>0</v>
      </c>
      <c r="K300" s="6" t="n">
        <v>-2.39</v>
      </c>
      <c r="L300" s="6" t="n">
        <v>-0.37</v>
      </c>
      <c r="M300" s="6" t="s">
        <f>=I300+J300+K300+L300</f>
      </c>
      <c r="N300" s="16"/>
    </row>
    <row collapsed="false" customFormat="false" customHeight="false" hidden="false" ht="12.1" outlineLevel="0" r="301">
      <c r="A301" s="21" t="n">
        <v>44475.480555556</v>
      </c>
      <c r="B301" s="22" t="s">
        <v>221</v>
      </c>
      <c r="C301" s="22" t="s">
        <v>98</v>
      </c>
      <c r="D301" s="22" t="s">
        <v>221</v>
      </c>
      <c r="E301" s="22" t="s">
        <v>221</v>
      </c>
      <c r="F301" s="22" t="s">
        <v>19</v>
      </c>
      <c r="G301" s="23" t="n">
        <v>1</v>
      </c>
      <c r="H301" s="24" t="n">
        <v>3065.04</v>
      </c>
      <c r="I301" s="24" t="n">
        <v>3065.04</v>
      </c>
      <c r="J301" s="24" t="n">
        <v>0</v>
      </c>
      <c r="K301" s="24" t="n">
        <v>0</v>
      </c>
      <c r="L301" s="24" t="n">
        <v>0</v>
      </c>
      <c r="M301" s="6" t="s">
        <f>=I301+J301+K301+L301</f>
      </c>
      <c r="N301" s="22"/>
    </row>
    <row collapsed="false" customFormat="false" customHeight="false" hidden="false" ht="12.1" outlineLevel="0" r="302">
      <c r="A302" s="21" t="n">
        <v>44476</v>
      </c>
      <c r="B302" s="22" t="s">
        <v>221</v>
      </c>
      <c r="C302" s="22" t="s">
        <v>77</v>
      </c>
      <c r="D302" s="22" t="s">
        <v>221</v>
      </c>
      <c r="E302" s="22" t="s">
        <v>221</v>
      </c>
      <c r="F302" s="22" t="s">
        <v>19</v>
      </c>
      <c r="G302" s="23" t="n">
        <v>2</v>
      </c>
      <c r="H302" s="24" t="n">
        <v>312.15</v>
      </c>
      <c r="I302" s="24" t="n">
        <v>624.3</v>
      </c>
      <c r="J302" s="24" t="n">
        <v>0</v>
      </c>
      <c r="K302" s="24" t="n">
        <v>0</v>
      </c>
      <c r="L302" s="24" t="n">
        <v>0</v>
      </c>
      <c r="M302" s="6" t="s">
        <f>=I302+J302+K302+L302</f>
      </c>
      <c r="N302" s="22"/>
    </row>
    <row collapsed="false" customFormat="false" customHeight="false" hidden="false" ht="12.1" outlineLevel="0" r="303">
      <c r="A303" s="21" t="n">
        <v>44477</v>
      </c>
      <c r="B303" s="22" t="s">
        <v>221</v>
      </c>
      <c r="C303" s="22" t="s">
        <v>77</v>
      </c>
      <c r="D303" s="22" t="s">
        <v>221</v>
      </c>
      <c r="E303" s="22" t="s">
        <v>221</v>
      </c>
      <c r="F303" s="22" t="s">
        <v>19</v>
      </c>
      <c r="G303" s="23" t="n">
        <v>3</v>
      </c>
      <c r="H303" s="24" t="n">
        <v>935.46</v>
      </c>
      <c r="I303" s="24" t="n">
        <v>2806.38</v>
      </c>
      <c r="J303" s="24" t="n">
        <v>0</v>
      </c>
      <c r="K303" s="24" t="n">
        <v>0</v>
      </c>
      <c r="L303" s="24" t="n">
        <v>0</v>
      </c>
      <c r="M303" s="6" t="s">
        <f>=I303+J303+K303+L303</f>
      </c>
      <c r="N303" s="22"/>
    </row>
    <row collapsed="false" customFormat="false" customHeight="false" hidden="false" ht="12.1" outlineLevel="0" r="304">
      <c r="A304" s="21" t="n">
        <v>44477</v>
      </c>
      <c r="B304" s="22" t="s">
        <v>249</v>
      </c>
      <c r="C304" s="22" t="s">
        <v>265</v>
      </c>
      <c r="D304" s="22" t="s">
        <v>249</v>
      </c>
      <c r="E304" s="22" t="s">
        <v>249</v>
      </c>
      <c r="F304" s="22" t="s">
        <v>19</v>
      </c>
      <c r="G304" s="23" t="n">
        <v>1</v>
      </c>
      <c r="H304" s="24" t="n">
        <v>1357</v>
      </c>
      <c r="I304" s="24" t="n">
        <v>1357</v>
      </c>
      <c r="J304" s="24" t="n">
        <v>0</v>
      </c>
      <c r="K304" s="24" t="n">
        <v>0</v>
      </c>
      <c r="L304" s="24" t="n">
        <v>0</v>
      </c>
      <c r="M304" s="6" t="s">
        <f>=I304+J304+K304+L304</f>
      </c>
      <c r="N304" s="22"/>
    </row>
    <row collapsed="false" customFormat="false" customHeight="false" hidden="false" ht="12.1" outlineLevel="0" r="305">
      <c r="A305" s="21" t="n">
        <v>44480</v>
      </c>
      <c r="B305" s="22" t="s">
        <v>221</v>
      </c>
      <c r="C305" s="22" t="s">
        <v>77</v>
      </c>
      <c r="D305" s="22" t="s">
        <v>221</v>
      </c>
      <c r="E305" s="22" t="s">
        <v>221</v>
      </c>
      <c r="F305" s="22" t="s">
        <v>19</v>
      </c>
      <c r="G305" s="23" t="n">
        <v>4</v>
      </c>
      <c r="H305" s="24" t="n">
        <v>383.0325</v>
      </c>
      <c r="I305" s="24" t="n">
        <v>1532.13</v>
      </c>
      <c r="J305" s="24" t="n">
        <v>0</v>
      </c>
      <c r="K305" s="24" t="n">
        <v>0</v>
      </c>
      <c r="L305" s="24" t="n">
        <v>0</v>
      </c>
      <c r="M305" s="6" t="s">
        <f>=I305+J305+K305+L305</f>
      </c>
      <c r="N305" s="22"/>
    </row>
    <row collapsed="false" customFormat="false" customHeight="false" hidden="false" ht="12.1" outlineLevel="0" r="306">
      <c r="A306" s="20" t="n">
        <v>44480.416828704</v>
      </c>
      <c r="B306" s="16" t="s">
        <v>195</v>
      </c>
      <c r="C306" s="16" t="s">
        <v>255</v>
      </c>
      <c r="D306" s="16" t="s">
        <v>178</v>
      </c>
      <c r="E306" s="16" t="s">
        <v>17</v>
      </c>
      <c r="F306" s="16" t="s">
        <v>19</v>
      </c>
      <c r="G306" s="7" t="n">
        <v>10</v>
      </c>
      <c r="H306" s="6" t="n">
        <v>319.55</v>
      </c>
      <c r="I306" s="6" t="n">
        <v>-3195.5</v>
      </c>
      <c r="J306" s="6" t="n">
        <v>0</v>
      </c>
      <c r="K306" s="6" t="n">
        <v>-1.92</v>
      </c>
      <c r="L306" s="6" t="n">
        <v>-0.3</v>
      </c>
      <c r="M306" s="6" t="s">
        <f>=I306+J306+K306+L306</f>
      </c>
      <c r="N306" s="16"/>
    </row>
    <row collapsed="false" customFormat="false" customHeight="false" hidden="false" ht="12.1" outlineLevel="0" r="307">
      <c r="A307" s="20" t="n">
        <v>44480.41900463</v>
      </c>
      <c r="B307" s="16" t="s">
        <v>51</v>
      </c>
      <c r="C307" s="16" t="s">
        <v>241</v>
      </c>
      <c r="D307" s="16" t="s">
        <v>178</v>
      </c>
      <c r="E307" s="16" t="s">
        <v>17</v>
      </c>
      <c r="F307" s="16" t="s">
        <v>19</v>
      </c>
      <c r="G307" s="7" t="n">
        <v>5</v>
      </c>
      <c r="H307" s="6" t="n">
        <v>516.7</v>
      </c>
      <c r="I307" s="6" t="n">
        <v>-2583.5</v>
      </c>
      <c r="J307" s="6" t="n">
        <v>0</v>
      </c>
      <c r="K307" s="6" t="n">
        <v>-1.55</v>
      </c>
      <c r="L307" s="6" t="n">
        <v>-0.24</v>
      </c>
      <c r="M307" s="6" t="s">
        <f>=I307+J307+K307+L307</f>
      </c>
      <c r="N307" s="16"/>
    </row>
    <row collapsed="false" customFormat="false" customHeight="false" hidden="false" ht="12.1" outlineLevel="0" r="308">
      <c r="A308" s="21" t="n">
        <v>44481.45625</v>
      </c>
      <c r="B308" s="22" t="s">
        <v>221</v>
      </c>
      <c r="C308" s="22" t="s">
        <v>98</v>
      </c>
      <c r="D308" s="22" t="s">
        <v>221</v>
      </c>
      <c r="E308" s="22" t="s">
        <v>221</v>
      </c>
      <c r="F308" s="22" t="s">
        <v>19</v>
      </c>
      <c r="G308" s="23" t="n">
        <v>2</v>
      </c>
      <c r="H308" s="24" t="n">
        <v>264.42</v>
      </c>
      <c r="I308" s="24" t="n">
        <v>528.84</v>
      </c>
      <c r="J308" s="24" t="n">
        <v>0</v>
      </c>
      <c r="K308" s="24" t="n">
        <v>0</v>
      </c>
      <c r="L308" s="24" t="n">
        <v>0</v>
      </c>
      <c r="M308" s="6" t="s">
        <f>=I308+J308+K308+L308</f>
      </c>
      <c r="N308" s="22"/>
    </row>
    <row collapsed="false" customFormat="false" customHeight="false" hidden="false" ht="12.1" outlineLevel="0" r="309">
      <c r="A309" s="21" t="n">
        <v>44482</v>
      </c>
      <c r="B309" s="22" t="s">
        <v>221</v>
      </c>
      <c r="C309" s="22" t="s">
        <v>77</v>
      </c>
      <c r="D309" s="22" t="s">
        <v>221</v>
      </c>
      <c r="E309" s="22" t="s">
        <v>221</v>
      </c>
      <c r="F309" s="22" t="s">
        <v>19</v>
      </c>
      <c r="G309" s="23" t="n">
        <v>2</v>
      </c>
      <c r="H309" s="24" t="n">
        <v>535.235</v>
      </c>
      <c r="I309" s="24" t="n">
        <v>1070.47</v>
      </c>
      <c r="J309" s="24" t="n">
        <v>0</v>
      </c>
      <c r="K309" s="24" t="n">
        <v>0</v>
      </c>
      <c r="L309" s="24" t="n">
        <v>0</v>
      </c>
      <c r="M309" s="6" t="s">
        <f>=I309+J309+K309+L309</f>
      </c>
      <c r="N309" s="22"/>
    </row>
    <row collapsed="false" customFormat="false" customHeight="false" hidden="false" ht="12.1" outlineLevel="0" r="310">
      <c r="A310" s="25" t="n">
        <v>44483</v>
      </c>
      <c r="B310" s="26" t="s">
        <v>236</v>
      </c>
      <c r="C310" s="26" t="s">
        <v>78</v>
      </c>
      <c r="D310" s="26" t="s">
        <v>236</v>
      </c>
      <c r="E310" s="26" t="s">
        <v>236</v>
      </c>
      <c r="F310" s="26" t="s">
        <v>19</v>
      </c>
      <c r="G310" s="27" t="n">
        <v>1</v>
      </c>
      <c r="H310" s="28" t="n">
        <v>-2473.69</v>
      </c>
      <c r="I310" s="28" t="n">
        <v>-2473.69</v>
      </c>
      <c r="J310" s="28" t="n">
        <v>0</v>
      </c>
      <c r="K310" s="28" t="n">
        <v>0</v>
      </c>
      <c r="L310" s="28" t="n">
        <v>0</v>
      </c>
      <c r="M310" s="6" t="s">
        <f>=I310+J310+K310+L310</f>
      </c>
      <c r="N310" s="26"/>
    </row>
    <row collapsed="false" customFormat="false" customHeight="false" hidden="false" ht="12.1" outlineLevel="0" r="311">
      <c r="A311" s="33" t="n">
        <v>44483.679016204</v>
      </c>
      <c r="B311" s="34" t="s">
        <v>192</v>
      </c>
      <c r="C311" s="34" t="s">
        <v>242</v>
      </c>
      <c r="D311" s="34" t="s">
        <v>180</v>
      </c>
      <c r="E311" s="34" t="s">
        <v>17</v>
      </c>
      <c r="F311" s="34" t="s">
        <v>19</v>
      </c>
      <c r="G311" s="35" t="n">
        <v>-50</v>
      </c>
      <c r="H311" s="36" t="n">
        <v>89.14</v>
      </c>
      <c r="I311" s="36" t="n">
        <v>4457</v>
      </c>
      <c r="J311" s="36" t="n">
        <v>0</v>
      </c>
      <c r="K311" s="36" t="n">
        <v>-2.67</v>
      </c>
      <c r="L311" s="36" t="n">
        <v>-0.42</v>
      </c>
      <c r="M311" s="6" t="s">
        <f>=I311+J311+K311+L311</f>
      </c>
      <c r="N311" s="34"/>
    </row>
    <row collapsed="false" customFormat="false" customHeight="false" hidden="false" ht="12.1" outlineLevel="0" r="312">
      <c r="A312" s="33" t="n">
        <v>44483.679606481</v>
      </c>
      <c r="B312" s="34" t="s">
        <v>195</v>
      </c>
      <c r="C312" s="34" t="s">
        <v>255</v>
      </c>
      <c r="D312" s="34" t="s">
        <v>180</v>
      </c>
      <c r="E312" s="34" t="s">
        <v>17</v>
      </c>
      <c r="F312" s="34" t="s">
        <v>19</v>
      </c>
      <c r="G312" s="35" t="n">
        <v>-50</v>
      </c>
      <c r="H312" s="36" t="n">
        <v>320.85</v>
      </c>
      <c r="I312" s="36" t="n">
        <v>16042.5</v>
      </c>
      <c r="J312" s="36" t="n">
        <v>0</v>
      </c>
      <c r="K312" s="36" t="n">
        <v>-9.63</v>
      </c>
      <c r="L312" s="36" t="n">
        <v>-1.5</v>
      </c>
      <c r="M312" s="6" t="s">
        <f>=I312+J312+K312+L312</f>
      </c>
      <c r="N312" s="34"/>
    </row>
    <row collapsed="false" customFormat="false" customHeight="false" hidden="false" ht="12.1" outlineLevel="0" r="313">
      <c r="A313" s="33" t="n">
        <v>44483.680243056</v>
      </c>
      <c r="B313" s="34" t="s">
        <v>193</v>
      </c>
      <c r="C313" s="34" t="s">
        <v>245</v>
      </c>
      <c r="D313" s="34" t="s">
        <v>180</v>
      </c>
      <c r="E313" s="34" t="s">
        <v>17</v>
      </c>
      <c r="F313" s="34" t="s">
        <v>19</v>
      </c>
      <c r="G313" s="35" t="n">
        <v>-10</v>
      </c>
      <c r="H313" s="36" t="n">
        <v>137.98</v>
      </c>
      <c r="I313" s="36" t="n">
        <v>1379.8</v>
      </c>
      <c r="J313" s="36" t="n">
        <v>0</v>
      </c>
      <c r="K313" s="36" t="n">
        <v>-0.83</v>
      </c>
      <c r="L313" s="36" t="n">
        <v>-0.12</v>
      </c>
      <c r="M313" s="6" t="s">
        <f>=I313+J313+K313+L313</f>
      </c>
      <c r="N313" s="34"/>
    </row>
    <row collapsed="false" customFormat="false" customHeight="false" hidden="false" ht="12.1" outlineLevel="0" r="314">
      <c r="A314" s="33" t="n">
        <v>44483.681041667</v>
      </c>
      <c r="B314" s="34" t="s">
        <v>188</v>
      </c>
      <c r="C314" s="34" t="s">
        <v>232</v>
      </c>
      <c r="D314" s="34" t="s">
        <v>180</v>
      </c>
      <c r="E314" s="34" t="s">
        <v>17</v>
      </c>
      <c r="F314" s="34" t="s">
        <v>19</v>
      </c>
      <c r="G314" s="35" t="n">
        <v>-11</v>
      </c>
      <c r="H314" s="36" t="n">
        <v>764.6</v>
      </c>
      <c r="I314" s="36" t="n">
        <v>8410.6</v>
      </c>
      <c r="J314" s="36" t="n">
        <v>0</v>
      </c>
      <c r="K314" s="36" t="n">
        <v>-5.04</v>
      </c>
      <c r="L314" s="36" t="n">
        <v>-0.78</v>
      </c>
      <c r="M314" s="6" t="s">
        <f>=I314+J314+K314+L314</f>
      </c>
      <c r="N314" s="34"/>
    </row>
    <row collapsed="false" customFormat="false" customHeight="false" hidden="false" ht="12.1" outlineLevel="0" r="315">
      <c r="A315" s="33" t="n">
        <v>44483.681261574</v>
      </c>
      <c r="B315" s="34" t="s">
        <v>191</v>
      </c>
      <c r="C315" s="34" t="s">
        <v>240</v>
      </c>
      <c r="D315" s="34" t="s">
        <v>180</v>
      </c>
      <c r="E315" s="34" t="s">
        <v>17</v>
      </c>
      <c r="F315" s="34" t="s">
        <v>19</v>
      </c>
      <c r="G315" s="35" t="n">
        <v>-120</v>
      </c>
      <c r="H315" s="36" t="n">
        <v>182.09</v>
      </c>
      <c r="I315" s="36" t="n">
        <v>21850.8</v>
      </c>
      <c r="J315" s="36" t="n">
        <v>0</v>
      </c>
      <c r="K315" s="36" t="n">
        <v>-13.11</v>
      </c>
      <c r="L315" s="36" t="n">
        <v>-2.03</v>
      </c>
      <c r="M315" s="6" t="s">
        <f>=I315+J315+K315+L315</f>
      </c>
      <c r="N315" s="34"/>
    </row>
    <row collapsed="false" customFormat="false" customHeight="false" hidden="false" ht="12.1" outlineLevel="0" r="316">
      <c r="A316" s="33" t="n">
        <v>44483.686481481</v>
      </c>
      <c r="B316" s="34" t="s">
        <v>184</v>
      </c>
      <c r="C316" s="34" t="s">
        <v>228</v>
      </c>
      <c r="D316" s="34" t="s">
        <v>180</v>
      </c>
      <c r="E316" s="34" t="s">
        <v>17</v>
      </c>
      <c r="F316" s="34" t="s">
        <v>19</v>
      </c>
      <c r="G316" s="35" t="n">
        <v>-300</v>
      </c>
      <c r="H316" s="36" t="n">
        <v>39.665</v>
      </c>
      <c r="I316" s="36" t="n">
        <v>11899.5</v>
      </c>
      <c r="J316" s="36" t="n">
        <v>0</v>
      </c>
      <c r="K316" s="36" t="n">
        <v>-7.14</v>
      </c>
      <c r="L316" s="36" t="n">
        <v>-1.11</v>
      </c>
      <c r="M316" s="6" t="s">
        <f>=I316+J316+K316+L316</f>
      </c>
      <c r="N316" s="34"/>
    </row>
    <row collapsed="false" customFormat="false" customHeight="false" hidden="false" ht="12.1" outlineLevel="0" r="317">
      <c r="A317" s="25" t="n">
        <v>44487</v>
      </c>
      <c r="B317" s="26" t="s">
        <v>236</v>
      </c>
      <c r="C317" s="26" t="s">
        <v>78</v>
      </c>
      <c r="D317" s="26" t="s">
        <v>236</v>
      </c>
      <c r="E317" s="26" t="s">
        <v>236</v>
      </c>
      <c r="F317" s="26" t="s">
        <v>19</v>
      </c>
      <c r="G317" s="27" t="n">
        <v>1</v>
      </c>
      <c r="H317" s="28" t="n">
        <v>-63819.82</v>
      </c>
      <c r="I317" s="28" t="n">
        <v>-63819.82</v>
      </c>
      <c r="J317" s="28" t="n">
        <v>0</v>
      </c>
      <c r="K317" s="28" t="n">
        <v>0</v>
      </c>
      <c r="L317" s="28" t="n">
        <v>0</v>
      </c>
      <c r="M317" s="6" t="s">
        <f>=I317+J317+K317+L317</f>
      </c>
      <c r="N317" s="26"/>
    </row>
    <row collapsed="false" customFormat="false" customHeight="false" hidden="false" ht="12.1" outlineLevel="0" r="318">
      <c r="A318" s="29" t="n">
        <v>44487</v>
      </c>
      <c r="B318" s="30" t="s">
        <v>237</v>
      </c>
      <c r="C318" s="30" t="s">
        <v>238</v>
      </c>
      <c r="D318" s="30" t="s">
        <v>237</v>
      </c>
      <c r="E318" s="30" t="s">
        <v>237</v>
      </c>
      <c r="F318" s="30" t="s">
        <v>19</v>
      </c>
      <c r="G318" s="31" t="n">
        <v>1</v>
      </c>
      <c r="H318" s="32" t="n">
        <v>-176</v>
      </c>
      <c r="I318" s="32" t="n">
        <v>-176</v>
      </c>
      <c r="J318" s="32" t="n">
        <v>0</v>
      </c>
      <c r="K318" s="32" t="n">
        <v>0</v>
      </c>
      <c r="L318" s="32" t="n">
        <v>0</v>
      </c>
      <c r="M318" s="6" t="s">
        <f>=I318+J318+K318+L318</f>
      </c>
      <c r="N318" s="30"/>
    </row>
    <row collapsed="false" customFormat="false" customHeight="false" hidden="false" ht="12.1" outlineLevel="0" r="319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 t="s">
        <v>266</v>
      </c>
      <c r="M319" s="5" t="s">
        <f>=SUM(M2:M318)</f>
      </c>
      <c r="N319" s="4"/>
    </row>
  </sheetData>
  <autoFilter ref="A1:N319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9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</cols>
  <sheetData>
    <row collapsed="false" customFormat="false" customHeight="false" hidden="false" ht="12.1" outlineLevel="0" r="1">
      <c r="A1" s="38" t="s">
        <v>69</v>
      </c>
      <c r="B1" s="38" t="s">
        <v>267</v>
      </c>
      <c r="C1" s="38" t="s">
        <v>0</v>
      </c>
      <c r="D1" s="38" t="s">
        <v>2</v>
      </c>
      <c r="E1" s="38" t="s">
        <v>268</v>
      </c>
      <c r="F1" s="38" t="s">
        <v>3</v>
      </c>
      <c r="G1" s="38" t="s">
        <v>269</v>
      </c>
      <c r="H1" s="38" t="s">
        <v>270</v>
      </c>
      <c r="I1" s="38" t="s">
        <v>271</v>
      </c>
      <c r="J1" s="38" t="s">
        <v>272</v>
      </c>
      <c r="K1" s="38" t="s">
        <v>273</v>
      </c>
      <c r="L1" s="38" t="s">
        <v>274</v>
      </c>
      <c r="M1" s="38" t="s">
        <v>275</v>
      </c>
      <c r="N1" s="38" t="s">
        <v>276</v>
      </c>
    </row>
    <row collapsed="false" customFormat="false" customHeight="false" hidden="false" ht="12.1" outlineLevel="0" r="2">
      <c r="A2" s="37" t="n">
        <v>44327</v>
      </c>
      <c r="B2" s="16" t="s">
        <v>277</v>
      </c>
      <c r="C2" s="16" t="s">
        <v>188</v>
      </c>
      <c r="D2" s="16" t="s">
        <v>278</v>
      </c>
      <c r="E2" s="7" t="n">
        <v>1</v>
      </c>
      <c r="F2" s="16" t="s">
        <v>19</v>
      </c>
      <c r="G2" s="6" t="n">
        <v>39</v>
      </c>
      <c r="H2" s="6" t="n">
        <v>781</v>
      </c>
      <c r="I2" s="6" t="n">
        <v>821.56</v>
      </c>
      <c r="J2" s="6" t="n">
        <v>5</v>
      </c>
      <c r="K2" s="6" t="n">
        <v>39</v>
      </c>
      <c r="L2" s="6" t="n">
        <v>34</v>
      </c>
      <c r="M2" s="6" t="n">
        <v>4.14</v>
      </c>
      <c r="N2" s="6" t="n">
        <v>4.35</v>
      </c>
    </row>
    <row collapsed="false" customFormat="false" customHeight="false" hidden="false" ht="12.1" outlineLevel="0" r="3">
      <c r="A3" s="37" t="n">
        <v>44328</v>
      </c>
      <c r="B3" s="16" t="s">
        <v>277</v>
      </c>
      <c r="C3" s="16" t="s">
        <v>21</v>
      </c>
      <c r="D3" s="16" t="s">
        <v>22</v>
      </c>
      <c r="E3" s="7" t="n">
        <v>70</v>
      </c>
      <c r="F3" s="16" t="s">
        <v>19</v>
      </c>
      <c r="G3" s="6" t="n">
        <v>18.7</v>
      </c>
      <c r="H3" s="6" t="n">
        <v>280.59</v>
      </c>
      <c r="I3" s="6" t="n">
        <v>297.88</v>
      </c>
      <c r="J3" s="6" t="n">
        <v>170</v>
      </c>
      <c r="K3" s="6" t="n">
        <v>1309</v>
      </c>
      <c r="L3" s="6" t="n">
        <v>1139</v>
      </c>
      <c r="M3" s="6" t="n">
        <v>5.46</v>
      </c>
      <c r="N3" s="6" t="n">
        <v>5.8</v>
      </c>
    </row>
    <row collapsed="false" customFormat="false" customHeight="false" hidden="false" ht="12.1" outlineLevel="0" r="4">
      <c r="A4" s="37" t="n">
        <v>44330</v>
      </c>
      <c r="B4" s="16" t="s">
        <v>277</v>
      </c>
      <c r="C4" s="16" t="s">
        <v>191</v>
      </c>
      <c r="D4" s="16" t="s">
        <v>279</v>
      </c>
      <c r="E4" s="7" t="n">
        <v>10</v>
      </c>
      <c r="F4" s="16" t="s">
        <v>19</v>
      </c>
      <c r="G4" s="6" t="n">
        <v>9.45</v>
      </c>
      <c r="H4" s="6" t="n">
        <v>175.35</v>
      </c>
      <c r="I4" s="6" t="n">
        <v>185.95</v>
      </c>
      <c r="J4" s="6" t="n">
        <v>12</v>
      </c>
      <c r="K4" s="6" t="n">
        <v>94.5</v>
      </c>
      <c r="L4" s="6" t="n">
        <v>82.5</v>
      </c>
      <c r="M4" s="6" t="n">
        <v>4.44</v>
      </c>
      <c r="N4" s="6" t="n">
        <v>4.7</v>
      </c>
    </row>
    <row collapsed="false" customFormat="false" customHeight="false" hidden="false" ht="12.1" outlineLevel="0" r="5">
      <c r="A5" s="37" t="n">
        <v>44348</v>
      </c>
      <c r="B5" s="16" t="s">
        <v>277</v>
      </c>
      <c r="C5" s="16" t="s">
        <v>45</v>
      </c>
      <c r="D5" s="16" t="s">
        <v>46</v>
      </c>
      <c r="E5" s="7" t="n">
        <v>2</v>
      </c>
      <c r="F5" s="16" t="s">
        <v>19</v>
      </c>
      <c r="G5" s="6" t="n">
        <v>36.27</v>
      </c>
      <c r="H5" s="6" t="n">
        <v>1695.2</v>
      </c>
      <c r="I5" s="6" t="n">
        <v>1794.24</v>
      </c>
      <c r="J5" s="6" t="n">
        <v>9</v>
      </c>
      <c r="K5" s="6" t="n">
        <v>72.54</v>
      </c>
      <c r="L5" s="6" t="n">
        <v>63.54</v>
      </c>
      <c r="M5" s="6" t="n">
        <v>1.77</v>
      </c>
      <c r="N5" s="6" t="n">
        <v>1.87</v>
      </c>
    </row>
    <row collapsed="false" customFormat="false" customHeight="false" hidden="false" ht="12.1" outlineLevel="0" r="6">
      <c r="A6" s="37" t="n">
        <v>44348</v>
      </c>
      <c r="B6" s="16" t="s">
        <v>277</v>
      </c>
      <c r="C6" s="16" t="s">
        <v>45</v>
      </c>
      <c r="D6" s="16" t="s">
        <v>46</v>
      </c>
      <c r="E6" s="7" t="n">
        <v>2</v>
      </c>
      <c r="F6" s="16" t="s">
        <v>19</v>
      </c>
      <c r="G6" s="6" t="n">
        <v>46.77</v>
      </c>
      <c r="H6" s="6" t="n">
        <v>1695.2</v>
      </c>
      <c r="I6" s="6" t="n">
        <v>1794.24</v>
      </c>
      <c r="J6" s="6" t="n">
        <v>12</v>
      </c>
      <c r="K6" s="6" t="n">
        <v>93.54</v>
      </c>
      <c r="L6" s="6" t="n">
        <v>81.54</v>
      </c>
      <c r="M6" s="6" t="n">
        <v>2.27</v>
      </c>
      <c r="N6" s="6" t="n">
        <v>2.41</v>
      </c>
    </row>
    <row collapsed="false" customFormat="false" customHeight="false" hidden="false" ht="12.1" outlineLevel="0" r="7">
      <c r="A7" s="37" t="n">
        <v>44354</v>
      </c>
      <c r="B7" s="16" t="s">
        <v>277</v>
      </c>
      <c r="C7" s="16" t="s">
        <v>16</v>
      </c>
      <c r="D7" s="16" t="s">
        <v>18</v>
      </c>
      <c r="E7" s="7" t="n">
        <v>1</v>
      </c>
      <c r="F7" s="16" t="s">
        <v>19</v>
      </c>
      <c r="G7" s="6" t="n">
        <v>63</v>
      </c>
      <c r="H7" s="6" t="n">
        <v>4764</v>
      </c>
      <c r="I7" s="6" t="n">
        <v>4575.16</v>
      </c>
      <c r="J7" s="6" t="n">
        <v>8</v>
      </c>
      <c r="K7" s="6" t="n">
        <v>63</v>
      </c>
      <c r="L7" s="6" t="n">
        <v>55</v>
      </c>
      <c r="M7" s="6" t="n">
        <v>1.2</v>
      </c>
      <c r="N7" s="6" t="n">
        <v>1.15</v>
      </c>
    </row>
    <row collapsed="false" customFormat="false" customHeight="false" hidden="false" ht="12.1" outlineLevel="0" r="8">
      <c r="A8" s="37" t="n">
        <v>44362</v>
      </c>
      <c r="B8" s="16" t="s">
        <v>277</v>
      </c>
      <c r="C8" s="16" t="s">
        <v>24</v>
      </c>
      <c r="D8" s="16" t="s">
        <v>25</v>
      </c>
      <c r="E8" s="7" t="n">
        <v>10000</v>
      </c>
      <c r="F8" s="16" t="s">
        <v>19</v>
      </c>
      <c r="G8" s="6" t="n">
        <v>0.0259</v>
      </c>
      <c r="H8" s="6" t="n">
        <v>0.2628</v>
      </c>
      <c r="I8" s="6" t="n">
        <v>0.29</v>
      </c>
      <c r="J8" s="6" t="n">
        <v>34</v>
      </c>
      <c r="K8" s="6" t="n">
        <v>259</v>
      </c>
      <c r="L8" s="6" t="n">
        <v>225</v>
      </c>
      <c r="M8" s="6" t="n">
        <v>7.78</v>
      </c>
      <c r="N8" s="6" t="n">
        <v>8.56</v>
      </c>
    </row>
    <row collapsed="false" customFormat="false" customHeight="false" hidden="false" ht="12.1" outlineLevel="0" r="9">
      <c r="A9" s="37" t="n">
        <v>44369</v>
      </c>
      <c r="B9" s="16" t="s">
        <v>277</v>
      </c>
      <c r="C9" s="16" t="s">
        <v>53</v>
      </c>
      <c r="D9" s="16" t="s">
        <v>54</v>
      </c>
      <c r="E9" s="7" t="n">
        <v>2000</v>
      </c>
      <c r="F9" s="16" t="s">
        <v>19</v>
      </c>
      <c r="G9" s="6" t="n">
        <v>0.1269</v>
      </c>
      <c r="H9" s="6" t="n">
        <v>2.833</v>
      </c>
      <c r="I9" s="6" t="n">
        <v>2.94</v>
      </c>
      <c r="J9" s="6" t="n">
        <v>33</v>
      </c>
      <c r="K9" s="6" t="n">
        <v>253.7721</v>
      </c>
      <c r="L9" s="6" t="n">
        <v>220.77</v>
      </c>
      <c r="M9" s="6" t="n">
        <v>3.76</v>
      </c>
      <c r="N9" s="6" t="n">
        <v>3.9</v>
      </c>
    </row>
    <row collapsed="false" customFormat="false" customHeight="false" hidden="false" ht="12.1" outlineLevel="0" r="10">
      <c r="A10" s="37" t="n">
        <v>44370</v>
      </c>
      <c r="B10" s="16" t="s">
        <v>277</v>
      </c>
      <c r="C10" s="16" t="s">
        <v>36</v>
      </c>
      <c r="D10" s="16" t="s">
        <v>37</v>
      </c>
      <c r="E10" s="7" t="n">
        <v>50</v>
      </c>
      <c r="F10" s="16" t="s">
        <v>19</v>
      </c>
      <c r="G10" s="6" t="n">
        <v>7.71</v>
      </c>
      <c r="H10" s="6" t="n">
        <v>246.7</v>
      </c>
      <c r="I10" s="6" t="n">
        <v>266.43</v>
      </c>
      <c r="J10" s="6" t="n">
        <v>50</v>
      </c>
      <c r="K10" s="6" t="n">
        <v>385.5</v>
      </c>
      <c r="L10" s="6" t="n">
        <v>335.5</v>
      </c>
      <c r="M10" s="6" t="n">
        <v>2.52</v>
      </c>
      <c r="N10" s="6" t="n">
        <v>2.72</v>
      </c>
    </row>
    <row collapsed="false" customFormat="false" customHeight="false" hidden="false" ht="12.1" outlineLevel="0" r="11">
      <c r="A11" s="37" t="n">
        <v>44382</v>
      </c>
      <c r="B11" s="16" t="s">
        <v>277</v>
      </c>
      <c r="C11" s="16" t="s">
        <v>16</v>
      </c>
      <c r="D11" s="16" t="s">
        <v>18</v>
      </c>
      <c r="E11" s="7" t="n">
        <v>4</v>
      </c>
      <c r="F11" s="16" t="s">
        <v>19</v>
      </c>
      <c r="G11" s="6" t="n">
        <v>105</v>
      </c>
      <c r="H11" s="6" t="n">
        <v>4819</v>
      </c>
      <c r="I11" s="6" t="n">
        <v>4852.86</v>
      </c>
      <c r="J11" s="6" t="n">
        <v>55</v>
      </c>
      <c r="K11" s="6" t="n">
        <v>420</v>
      </c>
      <c r="L11" s="6" t="n">
        <v>365</v>
      </c>
      <c r="M11" s="6" t="n">
        <v>1.88</v>
      </c>
      <c r="N11" s="6" t="n">
        <v>1.89</v>
      </c>
    </row>
    <row collapsed="false" customFormat="false" customHeight="false" hidden="false" ht="12.1" outlineLevel="0" r="12">
      <c r="A12" s="37" t="n">
        <v>44392</v>
      </c>
      <c r="B12" s="16" t="s">
        <v>277</v>
      </c>
      <c r="C12" s="16" t="s">
        <v>33</v>
      </c>
      <c r="D12" s="16" t="s">
        <v>34</v>
      </c>
      <c r="E12" s="7" t="n">
        <v>100</v>
      </c>
      <c r="F12" s="16" t="s">
        <v>19</v>
      </c>
      <c r="G12" s="6" t="n">
        <v>12.55</v>
      </c>
      <c r="H12" s="6" t="n">
        <v>280.01</v>
      </c>
      <c r="I12" s="6" t="n">
        <v>283.82</v>
      </c>
      <c r="J12" s="6" t="n">
        <v>163</v>
      </c>
      <c r="K12" s="6" t="n">
        <v>1255</v>
      </c>
      <c r="L12" s="6" t="n">
        <v>1092</v>
      </c>
      <c r="M12" s="6" t="n">
        <v>3.85</v>
      </c>
      <c r="N12" s="6" t="n">
        <v>3.9</v>
      </c>
    </row>
    <row collapsed="false" customFormat="false" customHeight="false" hidden="false" ht="12.1" outlineLevel="0" r="13">
      <c r="A13" s="37" t="n">
        <v>44441</v>
      </c>
      <c r="B13" s="16" t="s">
        <v>277</v>
      </c>
      <c r="C13" s="16" t="s">
        <v>45</v>
      </c>
      <c r="D13" s="16" t="s">
        <v>46</v>
      </c>
      <c r="E13" s="7" t="n">
        <v>10</v>
      </c>
      <c r="F13" s="16" t="s">
        <v>19</v>
      </c>
      <c r="G13" s="6" t="n">
        <v>84.45</v>
      </c>
      <c r="H13" s="6" t="n">
        <v>1671.8</v>
      </c>
      <c r="I13" s="6" t="n">
        <v>1652.85</v>
      </c>
      <c r="J13" s="6" t="n">
        <v>110</v>
      </c>
      <c r="K13" s="6" t="n">
        <v>844.5</v>
      </c>
      <c r="L13" s="6" t="n">
        <v>734.5</v>
      </c>
      <c r="M13" s="6" t="n">
        <v>4.44</v>
      </c>
      <c r="N13" s="6" t="n">
        <v>4.39</v>
      </c>
    </row>
    <row collapsed="false" customFormat="false" customHeight="false" hidden="false" ht="12.1" outlineLevel="0" r="14">
      <c r="A14" s="37" t="n">
        <v>44446</v>
      </c>
      <c r="B14" s="16" t="s">
        <v>277</v>
      </c>
      <c r="C14" s="16" t="s">
        <v>36</v>
      </c>
      <c r="D14" s="16" t="s">
        <v>37</v>
      </c>
      <c r="E14" s="7" t="n">
        <v>170</v>
      </c>
      <c r="F14" s="16" t="s">
        <v>19</v>
      </c>
      <c r="G14" s="6" t="n">
        <v>13.62</v>
      </c>
      <c r="H14" s="6" t="n">
        <v>236.2</v>
      </c>
      <c r="I14" s="6" t="n">
        <v>247.9</v>
      </c>
      <c r="J14" s="6" t="n">
        <v>301</v>
      </c>
      <c r="K14" s="6" t="n">
        <v>2315.4</v>
      </c>
      <c r="L14" s="6" t="n">
        <v>2014.4</v>
      </c>
      <c r="M14" s="6" t="n">
        <v>4.78</v>
      </c>
      <c r="N14" s="6" t="n">
        <v>5.02</v>
      </c>
    </row>
    <row collapsed="false" customFormat="false" customHeight="false" hidden="false" ht="12.1" outlineLevel="0" r="15">
      <c r="A15" s="37" t="n">
        <v>44463</v>
      </c>
      <c r="B15" s="16" t="s">
        <v>277</v>
      </c>
      <c r="C15" s="16" t="s">
        <v>16</v>
      </c>
      <c r="D15" s="16" t="s">
        <v>18</v>
      </c>
      <c r="E15" s="7" t="n">
        <v>10</v>
      </c>
      <c r="F15" s="16" t="s">
        <v>19</v>
      </c>
      <c r="G15" s="6" t="n">
        <v>156</v>
      </c>
      <c r="H15" s="6" t="n">
        <v>5048</v>
      </c>
      <c r="I15" s="6" t="n">
        <v>4745.09</v>
      </c>
      <c r="J15" s="6" t="n">
        <v>203</v>
      </c>
      <c r="K15" s="6" t="n">
        <v>1560</v>
      </c>
      <c r="L15" s="6" t="n">
        <v>1357</v>
      </c>
      <c r="M15" s="6" t="n">
        <v>2.86</v>
      </c>
      <c r="N15" s="6" t="n">
        <v>2.69</v>
      </c>
    </row>
    <row collapsed="false" customFormat="false" customHeight="false" hidden="false" ht="12.1" outlineLevel="0" r="16">
      <c r="A16" s="37" t="n">
        <v>44466</v>
      </c>
      <c r="B16" s="16" t="s">
        <v>277</v>
      </c>
      <c r="C16" s="16" t="s">
        <v>56</v>
      </c>
      <c r="D16" s="16" t="s">
        <v>57</v>
      </c>
      <c r="E16" s="7" t="n">
        <v>230</v>
      </c>
      <c r="F16" s="16" t="s">
        <v>19</v>
      </c>
      <c r="G16" s="6" t="n">
        <v>3.53</v>
      </c>
      <c r="H16" s="6" t="n">
        <v>72.59</v>
      </c>
      <c r="I16" s="6" t="n">
        <v>67.97</v>
      </c>
      <c r="J16" s="6" t="n">
        <v>106</v>
      </c>
      <c r="K16" s="6" t="n">
        <v>811.9</v>
      </c>
      <c r="L16" s="6" t="n">
        <v>705.9</v>
      </c>
      <c r="M16" s="6" t="n">
        <v>4.52</v>
      </c>
      <c r="N16" s="6" t="n">
        <v>4.23</v>
      </c>
    </row>
    <row collapsed="false" customFormat="false" customHeight="false" hidden="false" ht="12.1" outlineLevel="0" r="17">
      <c r="A17" s="37" t="n">
        <v>44480</v>
      </c>
      <c r="B17" s="16" t="s">
        <v>277</v>
      </c>
      <c r="C17" s="16" t="s">
        <v>42</v>
      </c>
      <c r="D17" s="16" t="s">
        <v>43</v>
      </c>
      <c r="E17" s="7" t="n">
        <v>1</v>
      </c>
      <c r="F17" s="16" t="s">
        <v>19</v>
      </c>
      <c r="G17" s="6" t="n">
        <v>30</v>
      </c>
      <c r="H17" s="6" t="n">
        <v>8718</v>
      </c>
      <c r="I17" s="6" t="n">
        <v>6004.16</v>
      </c>
      <c r="J17" s="6" t="n">
        <v>4</v>
      </c>
      <c r="K17" s="6" t="n">
        <v>30</v>
      </c>
      <c r="L17" s="6" t="n">
        <v>26</v>
      </c>
      <c r="M17" s="6" t="n">
        <v>0.43</v>
      </c>
      <c r="N17" s="6" t="n">
        <v>0.3</v>
      </c>
    </row>
    <row collapsed="false" customFormat="false" customHeight="false" hidden="false" ht="12.1" outlineLevel="0" r="18">
      <c r="A18" s="37" t="n">
        <v>44481</v>
      </c>
      <c r="B18" s="16" t="s">
        <v>277</v>
      </c>
      <c r="C18" s="16" t="s">
        <v>195</v>
      </c>
      <c r="D18" s="16" t="s">
        <v>280</v>
      </c>
      <c r="E18" s="7" t="n">
        <v>40</v>
      </c>
      <c r="F18" s="16" t="s">
        <v>19</v>
      </c>
      <c r="G18" s="6" t="n">
        <v>10.55</v>
      </c>
      <c r="H18" s="6" t="n">
        <v>318.05</v>
      </c>
      <c r="I18" s="6" t="n">
        <v>322.48</v>
      </c>
      <c r="J18" s="6" t="n">
        <v>55</v>
      </c>
      <c r="K18" s="6" t="n">
        <v>422</v>
      </c>
      <c r="L18" s="6" t="n">
        <v>367</v>
      </c>
      <c r="M18" s="6" t="n">
        <v>2.85</v>
      </c>
      <c r="N18" s="6" t="n">
        <v>2.88</v>
      </c>
    </row>
    <row collapsed="false" customFormat="false" customHeight="false" hidden="false" ht="12.1" outlineLevel="0" r="19">
      <c r="A19" s="37" t="n">
        <v>44481</v>
      </c>
      <c r="B19" s="16" t="s">
        <v>277</v>
      </c>
      <c r="C19" s="16" t="s">
        <v>51</v>
      </c>
      <c r="D19" s="16" t="s">
        <v>52</v>
      </c>
      <c r="E19" s="7" t="n">
        <v>17</v>
      </c>
      <c r="F19" s="16" t="s">
        <v>19</v>
      </c>
      <c r="G19" s="6" t="n">
        <v>16.52</v>
      </c>
      <c r="H19" s="6" t="n">
        <v>526.1</v>
      </c>
      <c r="I19" s="6" t="n">
        <v>460.49</v>
      </c>
      <c r="J19" s="6" t="n">
        <v>37</v>
      </c>
      <c r="K19" s="6" t="n">
        <v>280.84</v>
      </c>
      <c r="L19" s="6" t="n">
        <v>243.84</v>
      </c>
      <c r="M19" s="6" t="n">
        <v>3.11</v>
      </c>
      <c r="N19" s="6" t="n">
        <v>2.73</v>
      </c>
    </row>
    <row collapsed="false" customFormat="false" customHeight="false" hidden="false" ht="12.1" outlineLevel="0" r="20">
      <c r="A20" s="37" t="n">
        <v>44537</v>
      </c>
      <c r="B20" s="16" t="s">
        <v>277</v>
      </c>
      <c r="C20" s="16" t="s">
        <v>36</v>
      </c>
      <c r="D20" s="16" t="s">
        <v>37</v>
      </c>
      <c r="E20" s="7" t="n">
        <v>220</v>
      </c>
      <c r="F20" s="16" t="s">
        <v>19</v>
      </c>
      <c r="G20" s="6" t="n">
        <v>13.33</v>
      </c>
      <c r="H20" s="6" t="n">
        <v>208.36</v>
      </c>
      <c r="I20" s="6" t="n">
        <v>242.53</v>
      </c>
      <c r="J20" s="6" t="n">
        <v>381</v>
      </c>
      <c r="K20" s="6" t="n">
        <v>2932.6</v>
      </c>
      <c r="L20" s="6" t="n">
        <v>2551.6</v>
      </c>
      <c r="M20" s="6" t="n">
        <v>4.78</v>
      </c>
      <c r="N20" s="6" t="n">
        <v>5.57</v>
      </c>
    </row>
    <row collapsed="false" customFormat="false" customHeight="false" hidden="false" ht="12.1" outlineLevel="0" r="21">
      <c r="A21" s="37" t="n">
        <v>44544</v>
      </c>
      <c r="B21" s="16" t="s">
        <v>277</v>
      </c>
      <c r="C21" s="16" t="s">
        <v>42</v>
      </c>
      <c r="D21" s="16" t="s">
        <v>43</v>
      </c>
      <c r="E21" s="7" t="n">
        <v>1</v>
      </c>
      <c r="F21" s="16" t="s">
        <v>19</v>
      </c>
      <c r="G21" s="6" t="n">
        <v>720</v>
      </c>
      <c r="H21" s="6" t="n">
        <v>12396</v>
      </c>
      <c r="I21" s="6" t="n">
        <v>6004.16</v>
      </c>
      <c r="J21" s="6" t="n">
        <v>94</v>
      </c>
      <c r="K21" s="6" t="n">
        <v>720</v>
      </c>
      <c r="L21" s="6" t="n">
        <v>626</v>
      </c>
      <c r="M21" s="6" t="n">
        <v>10.43</v>
      </c>
      <c r="N21" s="6" t="n">
        <v>5.05</v>
      </c>
    </row>
    <row collapsed="false" customFormat="false" customHeight="false" hidden="false" ht="12.1" outlineLevel="0" r="22">
      <c r="A22" s="37" t="n">
        <v>44544</v>
      </c>
      <c r="B22" s="16" t="s">
        <v>277</v>
      </c>
      <c r="C22" s="16" t="s">
        <v>45</v>
      </c>
      <c r="D22" s="16" t="s">
        <v>46</v>
      </c>
      <c r="E22" s="7" t="n">
        <v>19</v>
      </c>
      <c r="F22" s="16" t="s">
        <v>19</v>
      </c>
      <c r="G22" s="6" t="n">
        <v>85.93</v>
      </c>
      <c r="H22" s="6" t="n">
        <v>1466.2</v>
      </c>
      <c r="I22" s="6" t="n">
        <v>1587.37</v>
      </c>
      <c r="J22" s="6" t="n">
        <v>212</v>
      </c>
      <c r="K22" s="6" t="n">
        <v>1632.67</v>
      </c>
      <c r="L22" s="6" t="n">
        <v>1420.67</v>
      </c>
      <c r="M22" s="6" t="n">
        <v>4.71</v>
      </c>
      <c r="N22" s="6" t="n">
        <v>5.1</v>
      </c>
    </row>
    <row collapsed="false" customFormat="false" customHeight="false" hidden="false" ht="12.1" outlineLevel="0" r="23">
      <c r="A23" s="37" t="n">
        <v>44547</v>
      </c>
      <c r="B23" s="16" t="s">
        <v>277</v>
      </c>
      <c r="C23" s="16" t="s">
        <v>53</v>
      </c>
      <c r="D23" s="16" t="s">
        <v>54</v>
      </c>
      <c r="E23" s="7" t="n">
        <v>8000</v>
      </c>
      <c r="F23" s="16" t="s">
        <v>19</v>
      </c>
      <c r="G23" s="6" t="n">
        <v>0.1903</v>
      </c>
      <c r="H23" s="6" t="n">
        <v>2.62</v>
      </c>
      <c r="I23" s="6" t="n">
        <v>2.82</v>
      </c>
      <c r="J23" s="6" t="n">
        <v>198</v>
      </c>
      <c r="K23" s="6" t="n">
        <v>1522.6324</v>
      </c>
      <c r="L23" s="6" t="n">
        <v>1324.63</v>
      </c>
      <c r="M23" s="6" t="n">
        <v>5.87</v>
      </c>
      <c r="N23" s="6" t="n">
        <v>6.32</v>
      </c>
    </row>
    <row collapsed="false" customFormat="false" customHeight="false" hidden="false" ht="12.1" outlineLevel="0" r="24">
      <c r="A24" s="37" t="n">
        <v>44550</v>
      </c>
      <c r="B24" s="16" t="s">
        <v>277</v>
      </c>
      <c r="C24" s="16" t="s">
        <v>16</v>
      </c>
      <c r="D24" s="16" t="s">
        <v>18</v>
      </c>
      <c r="E24" s="7" t="n">
        <v>14</v>
      </c>
      <c r="F24" s="16" t="s">
        <v>19</v>
      </c>
      <c r="G24" s="6" t="n">
        <v>234</v>
      </c>
      <c r="H24" s="6" t="n">
        <v>5580</v>
      </c>
      <c r="I24" s="6" t="n">
        <v>4820.27</v>
      </c>
      <c r="J24" s="6" t="n">
        <v>426</v>
      </c>
      <c r="K24" s="6" t="n">
        <v>3276</v>
      </c>
      <c r="L24" s="6" t="n">
        <v>2850</v>
      </c>
      <c r="M24" s="6" t="n">
        <v>4.22</v>
      </c>
      <c r="N24" s="6" t="n">
        <v>3.65</v>
      </c>
    </row>
    <row collapsed="false" customFormat="false" customHeight="false" hidden="false" ht="12.1" outlineLevel="0" r="25">
      <c r="A25" s="37" t="n">
        <v>44551</v>
      </c>
      <c r="B25" s="16" t="s">
        <v>277</v>
      </c>
      <c r="C25" s="16" t="s">
        <v>30</v>
      </c>
      <c r="D25" s="16" t="s">
        <v>31</v>
      </c>
      <c r="E25" s="7" t="n">
        <v>6</v>
      </c>
      <c r="F25" s="16" t="s">
        <v>19</v>
      </c>
      <c r="G25" s="6" t="n">
        <v>340</v>
      </c>
      <c r="H25" s="6" t="n">
        <v>6348.5</v>
      </c>
      <c r="I25" s="6" t="n">
        <v>6326.3</v>
      </c>
      <c r="J25" s="6" t="n">
        <v>265</v>
      </c>
      <c r="K25" s="6" t="n">
        <v>2040</v>
      </c>
      <c r="L25" s="6" t="n">
        <v>1775</v>
      </c>
      <c r="M25" s="6" t="n">
        <v>4.68</v>
      </c>
      <c r="N25" s="6" t="n">
        <v>4.66</v>
      </c>
    </row>
    <row collapsed="false" customFormat="false" customHeight="false" hidden="false" ht="12.1" outlineLevel="0" r="26">
      <c r="A26" s="37" t="n">
        <v>44561</v>
      </c>
      <c r="B26" s="16" t="s">
        <v>277</v>
      </c>
      <c r="C26" s="16" t="s">
        <v>39</v>
      </c>
      <c r="D26" s="16" t="s">
        <v>40</v>
      </c>
      <c r="E26" s="7" t="n">
        <v>7</v>
      </c>
      <c r="F26" s="16" t="s">
        <v>19</v>
      </c>
      <c r="G26" s="6" t="n">
        <v>294.37</v>
      </c>
      <c r="H26" s="6" t="n">
        <v>5444</v>
      </c>
      <c r="I26" s="6" t="n">
        <v>5276.15</v>
      </c>
      <c r="J26" s="6" t="n">
        <v>268</v>
      </c>
      <c r="K26" s="6" t="n">
        <v>2060.59</v>
      </c>
      <c r="L26" s="6" t="n">
        <v>1792.59</v>
      </c>
      <c r="M26" s="6" t="n">
        <v>4.85</v>
      </c>
      <c r="N26" s="6" t="n">
        <v>4.7</v>
      </c>
    </row>
    <row collapsed="false" customFormat="false" customHeight="false" hidden="false" ht="12.1" outlineLevel="0" r="27">
      <c r="A27" s="37" t="n">
        <v>44571</v>
      </c>
      <c r="B27" s="16" t="s">
        <v>277</v>
      </c>
      <c r="C27" s="16" t="s">
        <v>51</v>
      </c>
      <c r="D27" s="16" t="s">
        <v>52</v>
      </c>
      <c r="E27" s="7" t="n">
        <v>22</v>
      </c>
      <c r="F27" s="16" t="s">
        <v>19</v>
      </c>
      <c r="G27" s="6" t="n">
        <v>9.98</v>
      </c>
      <c r="H27" s="6" t="n">
        <v>460</v>
      </c>
      <c r="I27" s="6" t="n">
        <v>473.35</v>
      </c>
      <c r="J27" s="6" t="n">
        <v>29</v>
      </c>
      <c r="K27" s="6" t="n">
        <v>219.56</v>
      </c>
      <c r="L27" s="6" t="n">
        <v>190.56</v>
      </c>
      <c r="M27" s="6" t="n">
        <v>1.83</v>
      </c>
      <c r="N27" s="6" t="n">
        <v>1.88</v>
      </c>
    </row>
    <row collapsed="false" customFormat="false" customHeight="false" hidden="false" ht="12.1" outlineLevel="0" r="28">
      <c r="A28" s="37" t="n">
        <v>44574</v>
      </c>
      <c r="B28" s="16" t="s">
        <v>277</v>
      </c>
      <c r="C28" s="16" t="s">
        <v>56</v>
      </c>
      <c r="D28" s="16" t="s">
        <v>57</v>
      </c>
      <c r="E28" s="7" t="n">
        <v>400</v>
      </c>
      <c r="F28" s="16" t="s">
        <v>19</v>
      </c>
      <c r="G28" s="6" t="n">
        <v>2.663</v>
      </c>
      <c r="H28" s="6" t="n">
        <v>67.38</v>
      </c>
      <c r="I28" s="6" t="n">
        <v>68.73</v>
      </c>
      <c r="J28" s="6" t="n">
        <v>138</v>
      </c>
      <c r="K28" s="6" t="n">
        <v>1065.2</v>
      </c>
      <c r="L28" s="6" t="n">
        <v>927.2</v>
      </c>
      <c r="M28" s="6" t="n">
        <v>3.37</v>
      </c>
      <c r="N28" s="6" t="n">
        <v>3.44</v>
      </c>
    </row>
    <row collapsed="false" customFormat="false" customHeight="false" hidden="false" ht="12.1" outlineLevel="0" r="29">
      <c r="A29" s="37" t="n">
        <v>44575</v>
      </c>
      <c r="B29" s="16" t="s">
        <v>277</v>
      </c>
      <c r="C29" s="16" t="s">
        <v>27</v>
      </c>
      <c r="D29" s="16" t="s">
        <v>28</v>
      </c>
      <c r="E29" s="7" t="n">
        <v>3</v>
      </c>
      <c r="F29" s="16" t="s">
        <v>19</v>
      </c>
      <c r="G29" s="6" t="n">
        <v>1523.17</v>
      </c>
      <c r="H29" s="6" t="n">
        <v>22648</v>
      </c>
      <c r="I29" s="6" t="n">
        <v>23758.42</v>
      </c>
      <c r="J29" s="6" t="n">
        <v>594</v>
      </c>
      <c r="K29" s="6" t="n">
        <v>4569.51</v>
      </c>
      <c r="L29" s="6" t="n">
        <v>3975.51</v>
      </c>
      <c r="M29" s="6" t="n">
        <v>5.58</v>
      </c>
      <c r="N29" s="6" t="n">
        <v>5.85</v>
      </c>
    </row>
    <row collapsed="false" customFormat="false" customHeight="false" hidden="false" ht="12.1" outlineLevel="0" r="30">
      <c r="A30" s="37" t="n">
        <v>44629</v>
      </c>
      <c r="B30" s="16" t="s">
        <v>277</v>
      </c>
      <c r="C30" s="16" t="s">
        <v>42</v>
      </c>
      <c r="D30" s="16" t="s">
        <v>43</v>
      </c>
      <c r="E30" s="7" t="n">
        <v>1</v>
      </c>
      <c r="F30" s="16" t="s">
        <v>19</v>
      </c>
      <c r="G30" s="6" t="n">
        <v>240</v>
      </c>
      <c r="H30" s="6" t="n">
        <v>14052</v>
      </c>
      <c r="I30" s="6" t="n">
        <v>6004.16</v>
      </c>
      <c r="J30" s="6" t="n">
        <v>31</v>
      </c>
      <c r="K30" s="6" t="n">
        <v>240</v>
      </c>
      <c r="L30" s="6" t="n">
        <v>209</v>
      </c>
      <c r="M30" s="6" t="n">
        <v>3.48</v>
      </c>
      <c r="N30" s="6" t="n">
        <v>1.49</v>
      </c>
    </row>
    <row collapsed="false" customFormat="false" customHeight="false" hidden="false" ht="12.1" outlineLevel="0" r="31">
      <c r="A31" s="37" t="n">
        <v>44726</v>
      </c>
      <c r="B31" s="16" t="s">
        <v>277</v>
      </c>
      <c r="C31" s="16" t="s">
        <v>27</v>
      </c>
      <c r="D31" s="16" t="s">
        <v>28</v>
      </c>
      <c r="E31" s="7" t="n">
        <v>3</v>
      </c>
      <c r="F31" s="16" t="s">
        <v>19</v>
      </c>
      <c r="G31" s="6" t="n">
        <v>1166.22</v>
      </c>
      <c r="H31" s="6" t="n">
        <v>19102</v>
      </c>
      <c r="I31" s="6" t="n">
        <v>23758.42</v>
      </c>
      <c r="J31" s="6" t="n">
        <v>455</v>
      </c>
      <c r="K31" s="6" t="n">
        <v>3498.66</v>
      </c>
      <c r="L31" s="6" t="n">
        <v>3043.66</v>
      </c>
      <c r="M31" s="6" t="n">
        <v>4.27</v>
      </c>
      <c r="N31" s="6" t="n">
        <v>5.31</v>
      </c>
    </row>
    <row collapsed="false" customFormat="false" customHeight="false" hidden="false" ht="12.1" outlineLevel="0" r="32">
      <c r="A32" s="37" t="n">
        <v>44739</v>
      </c>
      <c r="B32" s="16" t="s">
        <v>277</v>
      </c>
      <c r="C32" s="16" t="s">
        <v>24</v>
      </c>
      <c r="D32" s="16" t="s">
        <v>25</v>
      </c>
      <c r="E32" s="7" t="n">
        <v>70000</v>
      </c>
      <c r="F32" s="16" t="s">
        <v>19</v>
      </c>
      <c r="G32" s="6" t="n">
        <v>0.0278</v>
      </c>
      <c r="H32" s="6" t="n">
        <v>0.1852</v>
      </c>
      <c r="I32" s="6" t="n">
        <v>0.25</v>
      </c>
      <c r="J32" s="6" t="n">
        <v>253</v>
      </c>
      <c r="K32" s="6" t="n">
        <v>1947.4</v>
      </c>
      <c r="L32" s="6" t="n">
        <v>1694.4</v>
      </c>
      <c r="M32" s="6" t="n">
        <v>9.6</v>
      </c>
      <c r="N32" s="6" t="n">
        <v>13.07</v>
      </c>
    </row>
    <row collapsed="false" customFormat="false" customHeight="false" hidden="false" ht="12.1" outlineLevel="0" r="33">
      <c r="A33" s="37" t="n">
        <v>44750</v>
      </c>
      <c r="B33" s="16" t="s">
        <v>277</v>
      </c>
      <c r="C33" s="16" t="s">
        <v>51</v>
      </c>
      <c r="D33" s="16" t="s">
        <v>52</v>
      </c>
      <c r="E33" s="7" t="n">
        <v>22</v>
      </c>
      <c r="F33" s="16" t="s">
        <v>19</v>
      </c>
      <c r="G33" s="6" t="n">
        <v>16.14</v>
      </c>
      <c r="H33" s="6" t="n">
        <v>361.9</v>
      </c>
      <c r="I33" s="6" t="n">
        <v>473.35</v>
      </c>
      <c r="J33" s="6" t="n">
        <v>46</v>
      </c>
      <c r="K33" s="6" t="n">
        <v>355.08</v>
      </c>
      <c r="L33" s="6" t="n">
        <v>309.08</v>
      </c>
      <c r="M33" s="6" t="n">
        <v>2.97</v>
      </c>
      <c r="N33" s="6" t="n">
        <v>3.88</v>
      </c>
    </row>
    <row collapsed="false" customFormat="false" customHeight="false" hidden="false" ht="12.1" outlineLevel="0" r="34">
      <c r="A34" s="37" t="n">
        <v>44753</v>
      </c>
      <c r="B34" s="16" t="s">
        <v>277</v>
      </c>
      <c r="C34" s="16" t="s">
        <v>62</v>
      </c>
      <c r="D34" s="16" t="s">
        <v>63</v>
      </c>
      <c r="E34" s="7" t="n">
        <v>14000</v>
      </c>
      <c r="F34" s="16" t="s">
        <v>19</v>
      </c>
      <c r="G34" s="6" t="n">
        <v>0.0966</v>
      </c>
      <c r="H34" s="6" t="n">
        <v>0.555</v>
      </c>
      <c r="I34" s="6" t="n">
        <v>0.68</v>
      </c>
      <c r="J34" s="6" t="n">
        <v>176</v>
      </c>
      <c r="K34" s="6" t="n">
        <v>1351.7504</v>
      </c>
      <c r="L34" s="6" t="n">
        <v>1175.75</v>
      </c>
      <c r="M34" s="6" t="n">
        <v>12.37</v>
      </c>
      <c r="N34" s="6" t="n">
        <v>15.13</v>
      </c>
    </row>
    <row collapsed="false" customFormat="false" customHeight="false" hidden="false" ht="12.1" outlineLevel="0" r="35">
      <c r="A35" s="37" t="n">
        <v>44837</v>
      </c>
      <c r="B35" s="16" t="s">
        <v>277</v>
      </c>
      <c r="C35" s="16" t="s">
        <v>16</v>
      </c>
      <c r="D35" s="16" t="s">
        <v>18</v>
      </c>
      <c r="E35" s="7" t="n">
        <v>14</v>
      </c>
      <c r="F35" s="16" t="s">
        <v>19</v>
      </c>
      <c r="G35" s="6" t="n">
        <v>390</v>
      </c>
      <c r="H35" s="6" t="n">
        <v>6288</v>
      </c>
      <c r="I35" s="6" t="n">
        <v>4820.27</v>
      </c>
      <c r="J35" s="6" t="n">
        <v>710</v>
      </c>
      <c r="K35" s="6" t="n">
        <v>5460</v>
      </c>
      <c r="L35" s="6" t="n">
        <v>4750</v>
      </c>
      <c r="M35" s="6" t="n">
        <v>7.04</v>
      </c>
      <c r="N35" s="6" t="n">
        <v>5.4</v>
      </c>
    </row>
    <row collapsed="false" customFormat="false" customHeight="false" hidden="false" ht="12.1" outlineLevel="0" r="36">
      <c r="A36" s="37" t="n">
        <v>44837</v>
      </c>
      <c r="B36" s="16" t="s">
        <v>277</v>
      </c>
      <c r="C36" s="16" t="s">
        <v>16</v>
      </c>
      <c r="D36" s="16" t="s">
        <v>18</v>
      </c>
      <c r="E36" s="7" t="n">
        <v>14</v>
      </c>
      <c r="F36" s="16" t="s">
        <v>19</v>
      </c>
      <c r="G36" s="6" t="n">
        <v>390</v>
      </c>
      <c r="H36" s="6" t="n">
        <v>6288</v>
      </c>
      <c r="I36" s="6" t="n">
        <v>4820.27</v>
      </c>
      <c r="J36" s="6" t="n">
        <v>710</v>
      </c>
      <c r="K36" s="6" t="n">
        <v>5460</v>
      </c>
      <c r="L36" s="6" t="n">
        <v>4750</v>
      </c>
      <c r="M36" s="6" t="n">
        <v>7.04</v>
      </c>
      <c r="N36" s="6" t="n">
        <v>5.4</v>
      </c>
    </row>
    <row collapsed="false" customFormat="false" customHeight="false" hidden="false" ht="12.1" outlineLevel="0" r="37">
      <c r="A37" s="37" t="n">
        <v>44845</v>
      </c>
      <c r="B37" s="16" t="s">
        <v>277</v>
      </c>
      <c r="C37" s="16" t="s">
        <v>33</v>
      </c>
      <c r="D37" s="16" t="s">
        <v>34</v>
      </c>
      <c r="E37" s="7" t="n">
        <v>250</v>
      </c>
      <c r="F37" s="16" t="s">
        <v>19</v>
      </c>
      <c r="G37" s="6" t="n">
        <v>51.03</v>
      </c>
      <c r="H37" s="6" t="n">
        <v>162.89</v>
      </c>
      <c r="I37" s="6" t="n">
        <v>287</v>
      </c>
      <c r="J37" s="6" t="n">
        <v>1658</v>
      </c>
      <c r="K37" s="6" t="n">
        <v>12757.5</v>
      </c>
      <c r="L37" s="6" t="n">
        <v>11099.5</v>
      </c>
      <c r="M37" s="6" t="n">
        <v>15.47</v>
      </c>
      <c r="N37" s="6" t="n">
        <v>27.26</v>
      </c>
    </row>
    <row collapsed="false" customFormat="false" customHeight="false" hidden="false" ht="12.1" outlineLevel="0" r="38">
      <c r="A38" s="37" t="n">
        <v>44845</v>
      </c>
      <c r="B38" s="16" t="s">
        <v>277</v>
      </c>
      <c r="C38" s="16" t="s">
        <v>51</v>
      </c>
      <c r="D38" s="16" t="s">
        <v>52</v>
      </c>
      <c r="E38" s="7" t="n">
        <v>22</v>
      </c>
      <c r="F38" s="16" t="s">
        <v>19</v>
      </c>
      <c r="G38" s="6" t="n">
        <v>32.71</v>
      </c>
      <c r="H38" s="6" t="n">
        <v>339.4</v>
      </c>
      <c r="I38" s="6" t="n">
        <v>473.35</v>
      </c>
      <c r="J38" s="6" t="n">
        <v>94</v>
      </c>
      <c r="K38" s="6" t="n">
        <v>719.62</v>
      </c>
      <c r="L38" s="6" t="n">
        <v>625.62</v>
      </c>
      <c r="M38" s="6" t="n">
        <v>6.01</v>
      </c>
      <c r="N38" s="6" t="n">
        <v>8.38</v>
      </c>
    </row>
    <row collapsed="false" customFormat="false" customHeight="false" hidden="false" ht="12.1" outlineLevel="0" r="39">
      <c r="A39" s="37" t="n">
        <v>44914</v>
      </c>
      <c r="B39" s="16" t="s">
        <v>277</v>
      </c>
      <c r="C39" s="16" t="s">
        <v>16</v>
      </c>
      <c r="D39" s="16" t="s">
        <v>18</v>
      </c>
      <c r="E39" s="7" t="n">
        <v>14</v>
      </c>
      <c r="F39" s="16" t="s">
        <v>19</v>
      </c>
      <c r="G39" s="6" t="n">
        <v>318</v>
      </c>
      <c r="H39" s="6" t="n">
        <v>5959</v>
      </c>
      <c r="I39" s="6" t="n">
        <v>4820.27</v>
      </c>
      <c r="J39" s="6" t="n">
        <v>579</v>
      </c>
      <c r="K39" s="6" t="n">
        <v>4452</v>
      </c>
      <c r="L39" s="6" t="n">
        <v>3873</v>
      </c>
      <c r="M39" s="6" t="n">
        <v>5.74</v>
      </c>
      <c r="N39" s="6" t="n">
        <v>4.64</v>
      </c>
    </row>
    <row collapsed="false" customFormat="false" customHeight="false" hidden="false" ht="12.1" outlineLevel="0" r="40">
      <c r="A40" s="37" t="n">
        <v>44916</v>
      </c>
      <c r="B40" s="16" t="s">
        <v>277</v>
      </c>
      <c r="C40" s="16" t="s">
        <v>30</v>
      </c>
      <c r="D40" s="16" t="s">
        <v>31</v>
      </c>
      <c r="E40" s="7" t="n">
        <v>6</v>
      </c>
      <c r="F40" s="16" t="s">
        <v>19</v>
      </c>
      <c r="G40" s="6" t="n">
        <v>256</v>
      </c>
      <c r="H40" s="6" t="n">
        <v>4040.5</v>
      </c>
      <c r="I40" s="6" t="n">
        <v>6326.3</v>
      </c>
      <c r="J40" s="6" t="n">
        <v>200</v>
      </c>
      <c r="K40" s="6" t="n">
        <v>1536</v>
      </c>
      <c r="L40" s="6" t="n">
        <v>1336</v>
      </c>
      <c r="M40" s="6" t="n">
        <v>3.52</v>
      </c>
      <c r="N40" s="6" t="n">
        <v>5.51</v>
      </c>
    </row>
    <row collapsed="false" customFormat="false" customHeight="false" hidden="false" ht="12.1" outlineLevel="0" r="41">
      <c r="A41" s="37" t="n">
        <v>44916</v>
      </c>
      <c r="B41" s="16" t="s">
        <v>277</v>
      </c>
      <c r="C41" s="16" t="s">
        <v>30</v>
      </c>
      <c r="D41" s="16" t="s">
        <v>31</v>
      </c>
      <c r="E41" s="7" t="n">
        <v>6</v>
      </c>
      <c r="F41" s="16" t="s">
        <v>19</v>
      </c>
      <c r="G41" s="6" t="n">
        <v>537</v>
      </c>
      <c r="H41" s="6" t="n">
        <v>4040.5</v>
      </c>
      <c r="I41" s="6" t="n">
        <v>6326.3</v>
      </c>
      <c r="J41" s="6" t="n">
        <v>419</v>
      </c>
      <c r="K41" s="6" t="n">
        <v>3222</v>
      </c>
      <c r="L41" s="6" t="n">
        <v>2803</v>
      </c>
      <c r="M41" s="6" t="n">
        <v>7.38</v>
      </c>
      <c r="N41" s="6" t="n">
        <v>11.56</v>
      </c>
    </row>
    <row collapsed="false" customFormat="false" customHeight="false" hidden="false" ht="12.1" outlineLevel="0" r="42">
      <c r="A42" s="37" t="n">
        <v>44934</v>
      </c>
      <c r="B42" s="16" t="s">
        <v>277</v>
      </c>
      <c r="C42" s="16" t="s">
        <v>24</v>
      </c>
      <c r="D42" s="16" t="s">
        <v>25</v>
      </c>
      <c r="E42" s="7" t="n">
        <v>70000</v>
      </c>
      <c r="F42" s="16" t="s">
        <v>19</v>
      </c>
      <c r="G42" s="6" t="n">
        <v>0.0302</v>
      </c>
      <c r="H42" s="6" t="n">
        <v>0.2035</v>
      </c>
      <c r="I42" s="6" t="n">
        <v>0.25</v>
      </c>
      <c r="J42" s="6" t="n">
        <v>274</v>
      </c>
      <c r="K42" s="6" t="n">
        <v>2110.5</v>
      </c>
      <c r="L42" s="6" t="n">
        <v>1836.5</v>
      </c>
      <c r="M42" s="6" t="n">
        <v>10.4</v>
      </c>
      <c r="N42" s="6" t="n">
        <v>12.89</v>
      </c>
    </row>
    <row collapsed="false" customFormat="false" customHeight="false" hidden="false" ht="12.1" outlineLevel="0" r="43">
      <c r="A43" s="37" t="n">
        <v>44936</v>
      </c>
      <c r="B43" s="16" t="s">
        <v>277</v>
      </c>
      <c r="C43" s="16" t="s">
        <v>51</v>
      </c>
      <c r="D43" s="16" t="s">
        <v>52</v>
      </c>
      <c r="E43" s="7" t="n">
        <v>22</v>
      </c>
      <c r="F43" s="16" t="s">
        <v>19</v>
      </c>
      <c r="G43" s="6" t="n">
        <v>6.86</v>
      </c>
      <c r="H43" s="6" t="n">
        <v>336.7</v>
      </c>
      <c r="I43" s="6" t="n">
        <v>473.35</v>
      </c>
      <c r="J43" s="6" t="n">
        <v>20</v>
      </c>
      <c r="K43" s="6" t="n">
        <v>150.92</v>
      </c>
      <c r="L43" s="6" t="n">
        <v>130.92</v>
      </c>
      <c r="M43" s="6" t="n">
        <v>1.26</v>
      </c>
      <c r="N43" s="6" t="n">
        <v>1.77</v>
      </c>
    </row>
    <row collapsed="false" customFormat="false" customHeight="false" hidden="false" ht="12.1" outlineLevel="0" r="44">
      <c r="A44" s="37" t="n">
        <v>45020</v>
      </c>
      <c r="B44" s="16" t="s">
        <v>277</v>
      </c>
      <c r="C44" s="16" t="s">
        <v>16</v>
      </c>
      <c r="D44" s="16" t="s">
        <v>18</v>
      </c>
      <c r="E44" s="7" t="n">
        <v>14</v>
      </c>
      <c r="F44" s="16" t="s">
        <v>19</v>
      </c>
      <c r="G44" s="6" t="n">
        <v>465</v>
      </c>
      <c r="H44" s="6" t="n">
        <v>7301</v>
      </c>
      <c r="I44" s="6" t="n">
        <v>4820.27</v>
      </c>
      <c r="J44" s="6" t="n">
        <v>846</v>
      </c>
      <c r="K44" s="6" t="n">
        <v>6510</v>
      </c>
      <c r="L44" s="6" t="n">
        <v>5664</v>
      </c>
      <c r="M44" s="6" t="n">
        <v>8.39</v>
      </c>
      <c r="N44" s="6" t="n">
        <v>5.54</v>
      </c>
    </row>
    <row collapsed="false" customFormat="false" customHeight="false" hidden="false" ht="12.1" outlineLevel="0" r="45">
      <c r="A45" s="37" t="n">
        <v>45057</v>
      </c>
      <c r="B45" s="16" t="s">
        <v>277</v>
      </c>
      <c r="C45" s="16" t="s">
        <v>21</v>
      </c>
      <c r="D45" s="16" t="s">
        <v>22</v>
      </c>
      <c r="E45" s="7" t="n">
        <v>290</v>
      </c>
      <c r="F45" s="16" t="s">
        <v>19</v>
      </c>
      <c r="G45" s="6" t="n">
        <v>25</v>
      </c>
      <c r="H45" s="6" t="n">
        <v>226.55</v>
      </c>
      <c r="I45" s="6" t="n">
        <v>291.45</v>
      </c>
      <c r="J45" s="6" t="n">
        <v>943</v>
      </c>
      <c r="K45" s="6" t="n">
        <v>7250</v>
      </c>
      <c r="L45" s="6" t="n">
        <v>6307</v>
      </c>
      <c r="M45" s="6" t="n">
        <v>7.46</v>
      </c>
      <c r="N45" s="6" t="n">
        <v>9.6</v>
      </c>
    </row>
    <row collapsed="false" customFormat="false" customHeight="false" hidden="false" ht="12.1" outlineLevel="0" r="46">
      <c r="A46" s="37" t="n">
        <v>45082</v>
      </c>
      <c r="B46" s="16" t="s">
        <v>277</v>
      </c>
      <c r="C46" s="16" t="s">
        <v>30</v>
      </c>
      <c r="D46" s="16" t="s">
        <v>31</v>
      </c>
      <c r="E46" s="7" t="n">
        <v>6</v>
      </c>
      <c r="F46" s="16" t="s">
        <v>19</v>
      </c>
      <c r="G46" s="6" t="n">
        <v>438</v>
      </c>
      <c r="H46" s="6" t="n">
        <v>5166.5</v>
      </c>
      <c r="I46" s="6" t="n">
        <v>6326.3</v>
      </c>
      <c r="J46" s="6" t="n">
        <v>342</v>
      </c>
      <c r="K46" s="6" t="n">
        <v>2628</v>
      </c>
      <c r="L46" s="6" t="n">
        <v>2286</v>
      </c>
      <c r="M46" s="6" t="n">
        <v>6.02</v>
      </c>
      <c r="N46" s="6" t="n">
        <v>7.37</v>
      </c>
    </row>
    <row collapsed="false" customFormat="false" customHeight="false" hidden="false" ht="12.1" outlineLevel="0" r="47">
      <c r="A47" s="37" t="n">
        <v>45100</v>
      </c>
      <c r="B47" s="16" t="s">
        <v>277</v>
      </c>
      <c r="C47" s="16" t="s">
        <v>24</v>
      </c>
      <c r="D47" s="16" t="s">
        <v>25</v>
      </c>
      <c r="E47" s="7" t="n">
        <v>70000</v>
      </c>
      <c r="F47" s="16" t="s">
        <v>19</v>
      </c>
      <c r="G47" s="6" t="n">
        <v>0.002</v>
      </c>
      <c r="H47" s="6" t="n">
        <v>0.2411</v>
      </c>
      <c r="I47" s="6" t="n">
        <v>0.25</v>
      </c>
      <c r="J47" s="6" t="n">
        <v>19</v>
      </c>
      <c r="K47" s="6" t="n">
        <v>142.8</v>
      </c>
      <c r="L47" s="6" t="n">
        <v>123.8</v>
      </c>
      <c r="M47" s="6" t="n">
        <v>0.7</v>
      </c>
      <c r="N47" s="6" t="n">
        <v>0.73</v>
      </c>
    </row>
    <row collapsed="false" customFormat="false" customHeight="false" hidden="false" ht="12.1" outlineLevel="0" r="48">
      <c r="A48" s="37" t="n">
        <v>45117</v>
      </c>
      <c r="B48" s="16" t="s">
        <v>277</v>
      </c>
      <c r="C48" s="16" t="s">
        <v>62</v>
      </c>
      <c r="D48" s="16" t="s">
        <v>63</v>
      </c>
      <c r="E48" s="7" t="n">
        <v>14000</v>
      </c>
      <c r="F48" s="16" t="s">
        <v>19</v>
      </c>
      <c r="G48" s="6" t="n">
        <v>0.0581</v>
      </c>
      <c r="H48" s="6" t="n">
        <v>0.6688</v>
      </c>
      <c r="I48" s="6" t="n">
        <v>0.68</v>
      </c>
      <c r="J48" s="6" t="n">
        <v>106</v>
      </c>
      <c r="K48" s="6" t="n">
        <v>813.0619</v>
      </c>
      <c r="L48" s="6" t="n">
        <v>707.06</v>
      </c>
      <c r="M48" s="6" t="n">
        <v>7.44</v>
      </c>
      <c r="N48" s="6" t="n">
        <v>7.55</v>
      </c>
    </row>
    <row collapsed="false" customFormat="false" customHeight="false" hidden="false" ht="12.1" outlineLevel="0" r="49">
      <c r="A49" s="37" t="n">
        <v>45118</v>
      </c>
      <c r="B49" s="16" t="s">
        <v>277</v>
      </c>
      <c r="C49" s="16" t="s">
        <v>51</v>
      </c>
      <c r="D49" s="16" t="s">
        <v>52</v>
      </c>
      <c r="E49" s="7" t="n">
        <v>22</v>
      </c>
      <c r="F49" s="16" t="s">
        <v>19</v>
      </c>
      <c r="G49" s="6" t="n">
        <v>27.71</v>
      </c>
      <c r="H49" s="6" t="n">
        <v>487.6</v>
      </c>
      <c r="I49" s="6" t="n">
        <v>473.35</v>
      </c>
      <c r="J49" s="6" t="n">
        <v>79</v>
      </c>
      <c r="K49" s="6" t="n">
        <v>609.62</v>
      </c>
      <c r="L49" s="6" t="n">
        <v>530.62</v>
      </c>
      <c r="M49" s="6" t="n">
        <v>5.1</v>
      </c>
      <c r="N49" s="6" t="n">
        <v>4.95</v>
      </c>
    </row>
    <row collapsed="false" customFormat="false" customHeight="false" hidden="false" ht="12.1" outlineLevel="0" r="50">
      <c r="A50" s="37" t="n">
        <v>45118</v>
      </c>
      <c r="B50" s="16" t="s">
        <v>277</v>
      </c>
      <c r="C50" s="16" t="s">
        <v>16</v>
      </c>
      <c r="D50" s="16" t="s">
        <v>18</v>
      </c>
      <c r="E50" s="7" t="n">
        <v>14</v>
      </c>
      <c r="F50" s="16" t="s">
        <v>19</v>
      </c>
      <c r="G50" s="6" t="n">
        <v>264</v>
      </c>
      <c r="H50" s="6" t="n">
        <v>7278</v>
      </c>
      <c r="I50" s="6" t="n">
        <v>4820.27</v>
      </c>
      <c r="J50" s="6" t="n">
        <v>480</v>
      </c>
      <c r="K50" s="6" t="n">
        <v>3696</v>
      </c>
      <c r="L50" s="6" t="n">
        <v>3216</v>
      </c>
      <c r="M50" s="6" t="n">
        <v>4.77</v>
      </c>
      <c r="N50" s="6" t="n">
        <v>3.16</v>
      </c>
    </row>
    <row collapsed="false" customFormat="false" customHeight="false" hidden="false" ht="12.1" outlineLevel="0" r="51">
      <c r="A51" s="37" t="n">
        <v>45210</v>
      </c>
      <c r="B51" s="16" t="s">
        <v>277</v>
      </c>
      <c r="C51" s="16" t="s">
        <v>51</v>
      </c>
      <c r="D51" s="16" t="s">
        <v>52</v>
      </c>
      <c r="E51" s="7" t="n">
        <v>22</v>
      </c>
      <c r="F51" s="16" t="s">
        <v>19</v>
      </c>
      <c r="G51" s="6" t="n">
        <v>27.54</v>
      </c>
      <c r="H51" s="6" t="n">
        <v>618.7</v>
      </c>
      <c r="I51" s="6" t="n">
        <v>473.35</v>
      </c>
      <c r="J51" s="6" t="n">
        <v>79</v>
      </c>
      <c r="K51" s="6" t="n">
        <v>605.88</v>
      </c>
      <c r="L51" s="6" t="n">
        <v>526.88</v>
      </c>
      <c r="M51" s="6" t="n">
        <v>5.06</v>
      </c>
      <c r="N51" s="6" t="n">
        <v>3.87</v>
      </c>
    </row>
    <row collapsed="false" customFormat="false" customHeight="false" hidden="false" ht="12.1" outlineLevel="0" r="52">
      <c r="A52" s="37" t="n">
        <v>45277</v>
      </c>
      <c r="B52" s="16" t="s">
        <v>277</v>
      </c>
      <c r="C52" s="16" t="s">
        <v>30</v>
      </c>
      <c r="D52" s="16" t="s">
        <v>31</v>
      </c>
      <c r="E52" s="7" t="n">
        <v>6</v>
      </c>
      <c r="F52" s="16" t="s">
        <v>19</v>
      </c>
      <c r="G52" s="6" t="n">
        <v>447</v>
      </c>
      <c r="H52" s="6" t="n">
        <v>6560</v>
      </c>
      <c r="I52" s="6" t="n">
        <v>6326.3</v>
      </c>
      <c r="J52" s="6" t="n">
        <v>349</v>
      </c>
      <c r="K52" s="6" t="n">
        <v>2682</v>
      </c>
      <c r="L52" s="6" t="n">
        <v>2333</v>
      </c>
      <c r="M52" s="6" t="n">
        <v>6.15</v>
      </c>
      <c r="N52" s="6" t="n">
        <v>5.93</v>
      </c>
    </row>
    <row collapsed="false" customFormat="false" customHeight="false" hidden="false" ht="12.1" outlineLevel="0" r="53">
      <c r="A53" s="37" t="n">
        <v>45285</v>
      </c>
      <c r="B53" s="16" t="s">
        <v>277</v>
      </c>
      <c r="C53" s="16" t="s">
        <v>16</v>
      </c>
      <c r="D53" s="16" t="s">
        <v>18</v>
      </c>
      <c r="E53" s="7" t="n">
        <v>14</v>
      </c>
      <c r="F53" s="16" t="s">
        <v>19</v>
      </c>
      <c r="G53" s="6" t="n">
        <v>291</v>
      </c>
      <c r="H53" s="6" t="n">
        <v>6668</v>
      </c>
      <c r="I53" s="6" t="n">
        <v>4820.27</v>
      </c>
      <c r="J53" s="6" t="n">
        <v>530</v>
      </c>
      <c r="K53" s="6" t="n">
        <v>4074</v>
      </c>
      <c r="L53" s="6" t="n">
        <v>3544</v>
      </c>
      <c r="M53" s="6" t="n">
        <v>5.25</v>
      </c>
      <c r="N53" s="6" t="n">
        <v>3.8</v>
      </c>
    </row>
    <row collapsed="false" customFormat="false" customHeight="false" hidden="false" ht="12.1" outlineLevel="0" r="54">
      <c r="A54" s="37" t="n">
        <v>45286</v>
      </c>
      <c r="B54" s="16" t="s">
        <v>277</v>
      </c>
      <c r="C54" s="16" t="s">
        <v>27</v>
      </c>
      <c r="D54" s="16" t="s">
        <v>28</v>
      </c>
      <c r="E54" s="7" t="n">
        <v>3</v>
      </c>
      <c r="F54" s="16" t="s">
        <v>19</v>
      </c>
      <c r="G54" s="6" t="n">
        <v>915.33</v>
      </c>
      <c r="H54" s="6" t="n">
        <v>16360</v>
      </c>
      <c r="I54" s="6" t="n">
        <v>23758.42</v>
      </c>
      <c r="J54" s="6" t="n">
        <v>357</v>
      </c>
      <c r="K54" s="6" t="n">
        <v>2745.99</v>
      </c>
      <c r="L54" s="6" t="n">
        <v>2388.99</v>
      </c>
      <c r="M54" s="6" t="n">
        <v>3.35</v>
      </c>
      <c r="N54" s="6" t="n">
        <v>4.87</v>
      </c>
    </row>
    <row collapsed="false" customFormat="false" customHeight="false" hidden="false" ht="12.1" outlineLevel="0" r="55">
      <c r="A55" s="37" t="n">
        <v>45300</v>
      </c>
      <c r="B55" s="16" t="s">
        <v>277</v>
      </c>
      <c r="C55" s="16" t="s">
        <v>51</v>
      </c>
      <c r="D55" s="16" t="s">
        <v>52</v>
      </c>
      <c r="E55" s="7" t="n">
        <v>22</v>
      </c>
      <c r="F55" s="16" t="s">
        <v>19</v>
      </c>
      <c r="G55" s="6" t="n">
        <v>35.17</v>
      </c>
      <c r="H55" s="6" t="n">
        <v>686.5</v>
      </c>
      <c r="I55" s="6" t="n">
        <v>473.35</v>
      </c>
      <c r="J55" s="6" t="n">
        <v>101</v>
      </c>
      <c r="K55" s="6" t="n">
        <v>773.74</v>
      </c>
      <c r="L55" s="6" t="n">
        <v>672.74</v>
      </c>
      <c r="M55" s="6" t="n">
        <v>6.46</v>
      </c>
      <c r="N55" s="6" t="n">
        <v>4.45</v>
      </c>
    </row>
    <row collapsed="false" customFormat="false" customHeight="false" hidden="false" ht="12.1" outlineLevel="0" r="56">
      <c r="A56" s="37" t="n">
        <v>45302</v>
      </c>
      <c r="B56" s="16" t="s">
        <v>277</v>
      </c>
      <c r="C56" s="16" t="s">
        <v>39</v>
      </c>
      <c r="D56" s="16" t="s">
        <v>40</v>
      </c>
      <c r="E56" s="7" t="n">
        <v>7</v>
      </c>
      <c r="F56" s="16" t="s">
        <v>19</v>
      </c>
      <c r="G56" s="6" t="n">
        <v>412.13</v>
      </c>
      <c r="H56" s="6" t="n">
        <v>7114.5</v>
      </c>
      <c r="I56" s="6" t="n">
        <v>5276.15</v>
      </c>
      <c r="J56" s="6" t="n">
        <v>375</v>
      </c>
      <c r="K56" s="6" t="n">
        <v>2884.91</v>
      </c>
      <c r="L56" s="6" t="n">
        <v>2509.91</v>
      </c>
      <c r="M56" s="6" t="n">
        <v>6.8</v>
      </c>
      <c r="N56" s="6" t="n">
        <v>5.04</v>
      </c>
    </row>
    <row collapsed="false" customFormat="false" customHeight="false" hidden="false" ht="12.1" outlineLevel="0" r="57">
      <c r="A57" s="37" t="n">
        <v>45419</v>
      </c>
      <c r="B57" s="16" t="s">
        <v>277</v>
      </c>
      <c r="C57" s="16" t="s">
        <v>30</v>
      </c>
      <c r="D57" s="16" t="s">
        <v>31</v>
      </c>
      <c r="E57" s="7" t="n">
        <v>6</v>
      </c>
      <c r="F57" s="16" t="s">
        <v>19</v>
      </c>
      <c r="G57" s="6" t="n">
        <v>498</v>
      </c>
      <c r="H57" s="6" t="n">
        <v>7722.5</v>
      </c>
      <c r="I57" s="6" t="n">
        <v>6326.3</v>
      </c>
      <c r="J57" s="6" t="n">
        <v>388</v>
      </c>
      <c r="K57" s="6" t="n">
        <v>2988</v>
      </c>
      <c r="L57" s="6" t="n">
        <v>2600</v>
      </c>
      <c r="M57" s="6" t="n">
        <v>6.85</v>
      </c>
      <c r="N57" s="6" t="n">
        <v>5.61</v>
      </c>
    </row>
    <row collapsed="false" customFormat="false" customHeight="false" hidden="false" ht="12.1" outlineLevel="0" r="58">
      <c r="A58" s="37" t="n">
        <v>45431</v>
      </c>
      <c r="B58" s="16" t="s">
        <v>277</v>
      </c>
      <c r="C58" s="16" t="s">
        <v>42</v>
      </c>
      <c r="D58" s="16" t="s">
        <v>43</v>
      </c>
      <c r="E58" s="7" t="n">
        <v>1</v>
      </c>
      <c r="F58" s="16" t="s">
        <v>19</v>
      </c>
      <c r="G58" s="6" t="n">
        <v>427</v>
      </c>
      <c r="H58" s="6" t="n">
        <v>16336</v>
      </c>
      <c r="I58" s="6" t="n">
        <v>6004.16</v>
      </c>
      <c r="J58" s="6" t="n">
        <v>56</v>
      </c>
      <c r="K58" s="6" t="n">
        <v>427</v>
      </c>
      <c r="L58" s="6" t="n">
        <v>371</v>
      </c>
      <c r="M58" s="6" t="n">
        <v>6.18</v>
      </c>
      <c r="N58" s="6" t="n">
        <v>2.27</v>
      </c>
    </row>
    <row collapsed="false" customFormat="false" customHeight="false" hidden="false" ht="12.1" outlineLevel="0" r="59">
      <c r="A59" s="37" t="n">
        <v>45439</v>
      </c>
      <c r="B59" s="16" t="s">
        <v>277</v>
      </c>
      <c r="C59" s="16" t="s">
        <v>36</v>
      </c>
      <c r="D59" s="16" t="s">
        <v>37</v>
      </c>
      <c r="E59" s="7" t="n">
        <v>220</v>
      </c>
      <c r="F59" s="16" t="s">
        <v>19</v>
      </c>
      <c r="G59" s="6" t="n">
        <v>25.43</v>
      </c>
      <c r="H59" s="6" t="n">
        <v>219.22</v>
      </c>
      <c r="I59" s="6" t="n">
        <v>242.53</v>
      </c>
      <c r="J59" s="6" t="n">
        <v>727</v>
      </c>
      <c r="K59" s="6" t="n">
        <v>5594.6</v>
      </c>
      <c r="L59" s="6" t="n">
        <v>4867.6</v>
      </c>
      <c r="M59" s="6" t="n">
        <v>9.12</v>
      </c>
      <c r="N59" s="6" t="n">
        <v>10.09</v>
      </c>
    </row>
    <row collapsed="false" customFormat="false" customHeight="false" hidden="false" ht="12.1" outlineLevel="0" r="60">
      <c r="A60" s="37" t="n">
        <v>45453</v>
      </c>
      <c r="B60" s="16" t="s">
        <v>277</v>
      </c>
      <c r="C60" s="16" t="s">
        <v>56</v>
      </c>
      <c r="D60" s="16" t="s">
        <v>57</v>
      </c>
      <c r="E60" s="7" t="n">
        <v>400</v>
      </c>
      <c r="F60" s="16" t="s">
        <v>19</v>
      </c>
      <c r="G60" s="6" t="n">
        <v>2.752</v>
      </c>
      <c r="H60" s="6" t="n">
        <v>55.06</v>
      </c>
      <c r="I60" s="6" t="n">
        <v>68.73</v>
      </c>
      <c r="J60" s="6" t="n">
        <v>143</v>
      </c>
      <c r="K60" s="6" t="n">
        <v>1100.8</v>
      </c>
      <c r="L60" s="6" t="n">
        <v>957.8</v>
      </c>
      <c r="M60" s="6" t="n">
        <v>3.48</v>
      </c>
      <c r="N60" s="6" t="n">
        <v>4.35</v>
      </c>
    </row>
    <row collapsed="false" customFormat="false" customHeight="false" hidden="false" ht="12.1" outlineLevel="0" r="61">
      <c r="A61" s="37" t="n">
        <v>45461</v>
      </c>
      <c r="B61" s="16" t="s">
        <v>277</v>
      </c>
      <c r="C61" s="16" t="s">
        <v>45</v>
      </c>
      <c r="D61" s="16" t="s">
        <v>46</v>
      </c>
      <c r="E61" s="7" t="n">
        <v>19</v>
      </c>
      <c r="F61" s="16" t="s">
        <v>19</v>
      </c>
      <c r="G61" s="6" t="n">
        <v>191.51</v>
      </c>
      <c r="H61" s="6" t="n">
        <v>1555.6</v>
      </c>
      <c r="I61" s="6" t="n">
        <v>1587.37</v>
      </c>
      <c r="J61" s="6" t="n">
        <v>473</v>
      </c>
      <c r="K61" s="6" t="n">
        <v>3638.69</v>
      </c>
      <c r="L61" s="6" t="n">
        <v>3165.69</v>
      </c>
      <c r="M61" s="6" t="n">
        <v>10.5</v>
      </c>
      <c r="N61" s="6" t="n">
        <v>10.71</v>
      </c>
    </row>
    <row collapsed="false" customFormat="false" customHeight="false" hidden="false" ht="12.1" outlineLevel="0" r="62">
      <c r="A62" s="37" t="n">
        <v>45461</v>
      </c>
      <c r="B62" s="16" t="s">
        <v>277</v>
      </c>
      <c r="C62" s="16" t="s">
        <v>45</v>
      </c>
      <c r="D62" s="16" t="s">
        <v>46</v>
      </c>
      <c r="E62" s="7" t="n">
        <v>19</v>
      </c>
      <c r="F62" s="16" t="s">
        <v>19</v>
      </c>
      <c r="G62" s="6" t="n">
        <v>38.3</v>
      </c>
      <c r="H62" s="6" t="n">
        <v>1555.6</v>
      </c>
      <c r="I62" s="6" t="n">
        <v>1587.37</v>
      </c>
      <c r="J62" s="6" t="n">
        <v>95</v>
      </c>
      <c r="K62" s="6" t="n">
        <v>727.7</v>
      </c>
      <c r="L62" s="6" t="n">
        <v>632.7</v>
      </c>
      <c r="M62" s="6" t="n">
        <v>2.1</v>
      </c>
      <c r="N62" s="6" t="n">
        <v>2.14</v>
      </c>
    </row>
    <row collapsed="false" customFormat="false" customHeight="false" hidden="false" ht="12.1" outlineLevel="0" r="63">
      <c r="A63" s="37" t="n">
        <v>45471</v>
      </c>
      <c r="B63" s="16" t="s">
        <v>277</v>
      </c>
      <c r="C63" s="16" t="s">
        <v>24</v>
      </c>
      <c r="D63" s="16" t="s">
        <v>25</v>
      </c>
      <c r="E63" s="7" t="n">
        <v>70000</v>
      </c>
      <c r="F63" s="16" t="s">
        <v>19</v>
      </c>
      <c r="G63" s="6" t="n">
        <v>0.0388</v>
      </c>
      <c r="H63" s="6" t="n">
        <v>0.2929</v>
      </c>
      <c r="I63" s="6" t="n">
        <v>0.25</v>
      </c>
      <c r="J63" s="6" t="n">
        <v>353</v>
      </c>
      <c r="K63" s="6" t="n">
        <v>2718.1</v>
      </c>
      <c r="L63" s="6" t="n">
        <v>2365.1</v>
      </c>
      <c r="M63" s="6" t="n">
        <v>13.4</v>
      </c>
      <c r="N63" s="6" t="n">
        <v>11.54</v>
      </c>
    </row>
    <row collapsed="false" customFormat="false" customHeight="false" hidden="false" ht="12.1" outlineLevel="0" r="64">
      <c r="A64" s="37" t="n">
        <v>45482</v>
      </c>
      <c r="B64" s="16" t="s">
        <v>277</v>
      </c>
      <c r="C64" s="16" t="s">
        <v>51</v>
      </c>
      <c r="D64" s="16" t="s">
        <v>52</v>
      </c>
      <c r="E64" s="7" t="n">
        <v>22</v>
      </c>
      <c r="F64" s="16" t="s">
        <v>19</v>
      </c>
      <c r="G64" s="6" t="n">
        <v>25.17</v>
      </c>
      <c r="H64" s="6" t="n">
        <v>639.1</v>
      </c>
      <c r="I64" s="6" t="n">
        <v>473.35</v>
      </c>
      <c r="J64" s="6" t="n">
        <v>72</v>
      </c>
      <c r="K64" s="6" t="n">
        <v>553.74</v>
      </c>
      <c r="L64" s="6" t="n">
        <v>481.74</v>
      </c>
      <c r="M64" s="6" t="n">
        <v>4.63</v>
      </c>
      <c r="N64" s="6" t="n">
        <v>3.43</v>
      </c>
    </row>
    <row collapsed="false" customFormat="false" customHeight="false" hidden="false" ht="12.1" outlineLevel="0" r="65">
      <c r="A65" s="37" t="n">
        <v>45484</v>
      </c>
      <c r="B65" s="16" t="s">
        <v>277</v>
      </c>
      <c r="C65" s="16" t="s">
        <v>16</v>
      </c>
      <c r="D65" s="16" t="s">
        <v>18</v>
      </c>
      <c r="E65" s="7" t="n">
        <v>14</v>
      </c>
      <c r="F65" s="16" t="s">
        <v>19</v>
      </c>
      <c r="G65" s="6" t="n">
        <v>15</v>
      </c>
      <c r="H65" s="6" t="n">
        <v>5657</v>
      </c>
      <c r="I65" s="6" t="n">
        <v>4820.27</v>
      </c>
      <c r="J65" s="6" t="n">
        <v>27</v>
      </c>
      <c r="K65" s="6" t="n">
        <v>210</v>
      </c>
      <c r="L65" s="6" t="n">
        <v>183</v>
      </c>
      <c r="M65" s="6" t="n">
        <v>0.27</v>
      </c>
      <c r="N65" s="6" t="n">
        <v>0.23</v>
      </c>
    </row>
    <row collapsed="false" customFormat="false" customHeight="false" hidden="false" ht="12.1" outlineLevel="0" r="66">
      <c r="A66" s="37" t="n">
        <v>45484</v>
      </c>
      <c r="B66" s="16" t="s">
        <v>277</v>
      </c>
      <c r="C66" s="16" t="s">
        <v>16</v>
      </c>
      <c r="D66" s="16" t="s">
        <v>18</v>
      </c>
      <c r="E66" s="7" t="n">
        <v>14</v>
      </c>
      <c r="F66" s="16" t="s">
        <v>19</v>
      </c>
      <c r="G66" s="6" t="n">
        <v>294</v>
      </c>
      <c r="H66" s="6" t="n">
        <v>5657</v>
      </c>
      <c r="I66" s="6" t="n">
        <v>4820.27</v>
      </c>
      <c r="J66" s="6" t="n">
        <v>535</v>
      </c>
      <c r="K66" s="6" t="n">
        <v>4116</v>
      </c>
      <c r="L66" s="6" t="n">
        <v>3581</v>
      </c>
      <c r="M66" s="6" t="n">
        <v>5.31</v>
      </c>
      <c r="N66" s="6" t="n">
        <v>4.52</v>
      </c>
    </row>
    <row collapsed="false" customFormat="false" customHeight="false" hidden="false" ht="12.1" outlineLevel="0" r="67">
      <c r="A67" s="37" t="n">
        <v>45484</v>
      </c>
      <c r="B67" s="16" t="s">
        <v>277</v>
      </c>
      <c r="C67" s="16" t="s">
        <v>21</v>
      </c>
      <c r="D67" s="16" t="s">
        <v>22</v>
      </c>
      <c r="E67" s="7" t="n">
        <v>290</v>
      </c>
      <c r="F67" s="16" t="s">
        <v>19</v>
      </c>
      <c r="G67" s="6" t="n">
        <v>33.3</v>
      </c>
      <c r="H67" s="6" t="n">
        <v>296</v>
      </c>
      <c r="I67" s="6" t="n">
        <v>291.45</v>
      </c>
      <c r="J67" s="6" t="n">
        <v>1255</v>
      </c>
      <c r="K67" s="6" t="n">
        <v>9657</v>
      </c>
      <c r="L67" s="6" t="n">
        <v>8402</v>
      </c>
      <c r="M67" s="6" t="n">
        <v>9.94</v>
      </c>
      <c r="N67" s="6" t="n">
        <v>9.79</v>
      </c>
    </row>
    <row collapsed="false" customFormat="false" customHeight="false" hidden="false" ht="12.1" outlineLevel="0" r="68">
      <c r="A68" s="37" t="n">
        <v>45488</v>
      </c>
      <c r="B68" s="16" t="s">
        <v>277</v>
      </c>
      <c r="C68" s="16" t="s">
        <v>39</v>
      </c>
      <c r="D68" s="16" t="s">
        <v>40</v>
      </c>
      <c r="E68" s="7" t="n">
        <v>7</v>
      </c>
      <c r="F68" s="16" t="s">
        <v>19</v>
      </c>
      <c r="G68" s="6" t="n">
        <v>412.13</v>
      </c>
      <c r="H68" s="6" t="n">
        <v>5890</v>
      </c>
      <c r="I68" s="6" t="n">
        <v>5276.15</v>
      </c>
      <c r="J68" s="6" t="n">
        <v>375</v>
      </c>
      <c r="K68" s="6" t="n">
        <v>2884.91</v>
      </c>
      <c r="L68" s="6" t="n">
        <v>2509.91</v>
      </c>
      <c r="M68" s="6" t="n">
        <v>6.8</v>
      </c>
      <c r="N68" s="6" t="n">
        <v>6.09</v>
      </c>
    </row>
    <row collapsed="false" customFormat="false" customHeight="false" hidden="false" ht="12.1" outlineLevel="0" r="69">
      <c r="A69" s="37" t="n">
        <v>45545</v>
      </c>
      <c r="B69" s="16" t="s">
        <v>277</v>
      </c>
      <c r="C69" s="16" t="s">
        <v>45</v>
      </c>
      <c r="D69" s="16" t="s">
        <v>46</v>
      </c>
      <c r="E69" s="7" t="n">
        <v>19</v>
      </c>
      <c r="F69" s="16" t="s">
        <v>19</v>
      </c>
      <c r="G69" s="6" t="n">
        <v>31.06</v>
      </c>
      <c r="H69" s="6" t="n">
        <v>1254.2</v>
      </c>
      <c r="I69" s="6" t="n">
        <v>1587.37</v>
      </c>
      <c r="J69" s="6" t="n">
        <v>77</v>
      </c>
      <c r="K69" s="6" t="n">
        <v>590.14</v>
      </c>
      <c r="L69" s="6" t="n">
        <v>513.14</v>
      </c>
      <c r="M69" s="6" t="n">
        <v>1.7</v>
      </c>
      <c r="N69" s="6" t="n">
        <v>2.15</v>
      </c>
    </row>
    <row collapsed="false" customFormat="false" customHeight="false" hidden="false" ht="12.1" outlineLevel="0" r="70">
      <c r="A70" s="37" t="n">
        <v>45557</v>
      </c>
      <c r="B70" s="16" t="s">
        <v>277</v>
      </c>
      <c r="C70" s="16" t="s">
        <v>16</v>
      </c>
      <c r="D70" s="16" t="s">
        <v>18</v>
      </c>
      <c r="E70" s="7" t="n">
        <v>14</v>
      </c>
      <c r="F70" s="16" t="s">
        <v>19</v>
      </c>
      <c r="G70" s="6" t="n">
        <v>117</v>
      </c>
      <c r="H70" s="6" t="n">
        <v>5140</v>
      </c>
      <c r="I70" s="6" t="n">
        <v>4820.27</v>
      </c>
      <c r="J70" s="6" t="n">
        <v>213</v>
      </c>
      <c r="K70" s="6" t="n">
        <v>1638</v>
      </c>
      <c r="L70" s="6" t="n">
        <v>1425</v>
      </c>
      <c r="M70" s="6" t="n">
        <v>2.11</v>
      </c>
      <c r="N70" s="6" t="n">
        <v>1.98</v>
      </c>
    </row>
    <row collapsed="false" customFormat="false" customHeight="false" hidden="false" ht="12.1" outlineLevel="0" r="71">
      <c r="A71" s="37" t="n">
        <v>45573</v>
      </c>
      <c r="B71" s="16" t="s">
        <v>277</v>
      </c>
      <c r="C71" s="16" t="s">
        <v>51</v>
      </c>
      <c r="D71" s="16" t="s">
        <v>52</v>
      </c>
      <c r="E71" s="7" t="n">
        <v>22</v>
      </c>
      <c r="F71" s="16" t="s">
        <v>19</v>
      </c>
      <c r="G71" s="6" t="n">
        <v>38.2</v>
      </c>
      <c r="H71" s="6" t="n">
        <v>621.1</v>
      </c>
      <c r="I71" s="6" t="n">
        <v>473.35</v>
      </c>
      <c r="J71" s="6" t="n">
        <v>109</v>
      </c>
      <c r="K71" s="6" t="n">
        <v>840.4</v>
      </c>
      <c r="L71" s="6" t="n">
        <v>731.4</v>
      </c>
      <c r="M71" s="6" t="n">
        <v>7.02</v>
      </c>
      <c r="N71" s="6" t="n">
        <v>5.35</v>
      </c>
    </row>
    <row collapsed="false" customFormat="false" customHeight="false" hidden="false" ht="12.1" outlineLevel="0" r="72">
      <c r="A72" s="37" t="n">
        <v>45582</v>
      </c>
      <c r="B72" s="16" t="s">
        <v>277</v>
      </c>
      <c r="C72" s="16" t="s">
        <v>56</v>
      </c>
      <c r="D72" s="16" t="s">
        <v>57</v>
      </c>
      <c r="E72" s="7" t="n">
        <v>400</v>
      </c>
      <c r="F72" s="16" t="s">
        <v>19</v>
      </c>
      <c r="G72" s="6" t="n">
        <v>2.494</v>
      </c>
      <c r="H72" s="6" t="n">
        <v>40.655</v>
      </c>
      <c r="I72" s="6" t="n">
        <v>68.73</v>
      </c>
      <c r="J72" s="6" t="n">
        <v>130</v>
      </c>
      <c r="K72" s="6" t="n">
        <v>997.6</v>
      </c>
      <c r="L72" s="6" t="n">
        <v>867.6</v>
      </c>
      <c r="M72" s="6" t="n">
        <v>3.16</v>
      </c>
      <c r="N72" s="6" t="n">
        <v>5.34</v>
      </c>
    </row>
    <row collapsed="false" customFormat="false" customHeight="false" hidden="false" ht="12.1" outlineLevel="0" r="73">
      <c r="A73" s="37" t="n">
        <v>45643</v>
      </c>
      <c r="B73" s="16" t="s">
        <v>277</v>
      </c>
      <c r="C73" s="16" t="s">
        <v>30</v>
      </c>
      <c r="D73" s="16" t="s">
        <v>31</v>
      </c>
      <c r="E73" s="7" t="n">
        <v>6</v>
      </c>
      <c r="F73" s="16" t="s">
        <v>19</v>
      </c>
      <c r="G73" s="6" t="n">
        <v>514</v>
      </c>
      <c r="H73" s="6" t="n">
        <v>6290.5</v>
      </c>
      <c r="I73" s="6" t="n">
        <v>6326.3</v>
      </c>
      <c r="J73" s="6" t="n">
        <v>401</v>
      </c>
      <c r="K73" s="6" t="n">
        <v>3084</v>
      </c>
      <c r="L73" s="6" t="n">
        <v>2683</v>
      </c>
      <c r="M73" s="6" t="n">
        <v>7.07</v>
      </c>
      <c r="N73" s="6" t="n">
        <v>7.11</v>
      </c>
    </row>
    <row collapsed="false" customFormat="false" customHeight="false" hidden="false" ht="12.1" outlineLevel="0" r="74">
      <c r="A74" s="37" t="n">
        <v>45643</v>
      </c>
      <c r="B74" s="16" t="s">
        <v>277</v>
      </c>
      <c r="C74" s="16" t="s">
        <v>45</v>
      </c>
      <c r="D74" s="16" t="s">
        <v>46</v>
      </c>
      <c r="E74" s="7" t="n">
        <v>19</v>
      </c>
      <c r="F74" s="16" t="s">
        <v>19</v>
      </c>
      <c r="G74" s="6" t="n">
        <v>49.06</v>
      </c>
      <c r="H74" s="6" t="n">
        <v>1016.4</v>
      </c>
      <c r="I74" s="6" t="n">
        <v>1587.37</v>
      </c>
      <c r="J74" s="6" t="n">
        <v>121</v>
      </c>
      <c r="K74" s="6" t="n">
        <v>932.14</v>
      </c>
      <c r="L74" s="6" t="n">
        <v>811.14</v>
      </c>
      <c r="M74" s="6" t="n">
        <v>2.69</v>
      </c>
      <c r="N74" s="6" t="n">
        <v>4.2</v>
      </c>
    </row>
    <row collapsed="false" customFormat="false" customHeight="false" hidden="false" ht="12.1" outlineLevel="0" r="75">
      <c r="A75" s="37" t="n">
        <v>45648</v>
      </c>
      <c r="B75" s="16" t="s">
        <v>277</v>
      </c>
      <c r="C75" s="16" t="s">
        <v>16</v>
      </c>
      <c r="D75" s="16" t="s">
        <v>18</v>
      </c>
      <c r="E75" s="7" t="n">
        <v>14</v>
      </c>
      <c r="F75" s="16" t="s">
        <v>19</v>
      </c>
      <c r="G75" s="6" t="n">
        <v>126</v>
      </c>
      <c r="H75" s="6" t="n">
        <v>5814</v>
      </c>
      <c r="I75" s="6" t="n">
        <v>4820.27</v>
      </c>
      <c r="J75" s="6" t="n">
        <v>229</v>
      </c>
      <c r="K75" s="6" t="n">
        <v>1764</v>
      </c>
      <c r="L75" s="6" t="n">
        <v>1535</v>
      </c>
      <c r="M75" s="6" t="n">
        <v>2.27</v>
      </c>
      <c r="N75" s="6" t="n">
        <v>1.89</v>
      </c>
    </row>
    <row collapsed="false" customFormat="false" customHeight="false" hidden="false" ht="12.1" outlineLevel="0" r="76">
      <c r="A76" s="37" t="n">
        <v>45665</v>
      </c>
      <c r="B76" s="16" t="s">
        <v>277</v>
      </c>
      <c r="C76" s="16" t="s">
        <v>51</v>
      </c>
      <c r="D76" s="16" t="s">
        <v>52</v>
      </c>
      <c r="E76" s="7" t="n">
        <v>22</v>
      </c>
      <c r="F76" s="16" t="s">
        <v>19</v>
      </c>
      <c r="G76" s="6" t="n">
        <v>17.39</v>
      </c>
      <c r="H76" s="6" t="n">
        <v>645.5</v>
      </c>
      <c r="I76" s="6" t="n">
        <v>473.35</v>
      </c>
      <c r="J76" s="6" t="n">
        <v>50</v>
      </c>
      <c r="K76" s="6" t="n">
        <v>382.58</v>
      </c>
      <c r="L76" s="6" t="n">
        <v>332.58</v>
      </c>
      <c r="M76" s="6" t="n">
        <v>3.19</v>
      </c>
      <c r="N76" s="6" t="n">
        <v>2.34</v>
      </c>
    </row>
    <row collapsed="false" customFormat="false" customHeight="false" hidden="false" ht="12.1" outlineLevel="0" r="77">
      <c r="A77" s="37" t="n">
        <v>45810</v>
      </c>
      <c r="B77" s="16" t="s">
        <v>277</v>
      </c>
      <c r="C77" s="16" t="s">
        <v>51</v>
      </c>
      <c r="D77" s="16" t="s">
        <v>52</v>
      </c>
      <c r="E77" s="7" t="n">
        <v>22</v>
      </c>
      <c r="F77" s="16" t="s">
        <v>19</v>
      </c>
      <c r="G77" s="6" t="n">
        <v>43.11</v>
      </c>
      <c r="H77" s="6" t="n">
        <v>627.6</v>
      </c>
      <c r="I77" s="6" t="n">
        <v>473.35</v>
      </c>
      <c r="J77" s="6" t="n">
        <v>123</v>
      </c>
      <c r="K77" s="6" t="n">
        <v>948.42</v>
      </c>
      <c r="L77" s="6" t="n">
        <v>825.42</v>
      </c>
      <c r="M77" s="6" t="n">
        <v>7.93</v>
      </c>
      <c r="N77" s="6" t="n">
        <v>5.98</v>
      </c>
    </row>
    <row collapsed="false" customFormat="false" customHeight="false" hidden="false" ht="12.1" outlineLevel="0" r="78">
      <c r="A78" s="37" t="n">
        <v>45811</v>
      </c>
      <c r="B78" s="16" t="s">
        <v>277</v>
      </c>
      <c r="C78" s="16" t="s">
        <v>30</v>
      </c>
      <c r="D78" s="16" t="s">
        <v>31</v>
      </c>
      <c r="E78" s="7" t="n">
        <v>6</v>
      </c>
      <c r="F78" s="16" t="s">
        <v>19</v>
      </c>
      <c r="G78" s="6" t="n">
        <v>541</v>
      </c>
      <c r="H78" s="6" t="n">
        <v>6473</v>
      </c>
      <c r="I78" s="6" t="n">
        <v>6326.3</v>
      </c>
      <c r="J78" s="6" t="n">
        <v>422</v>
      </c>
      <c r="K78" s="6" t="n">
        <v>3246</v>
      </c>
      <c r="L78" s="6" t="n">
        <v>2824</v>
      </c>
      <c r="M78" s="6" t="n">
        <v>7.44</v>
      </c>
      <c r="N78" s="6" t="n">
        <v>7.27</v>
      </c>
    </row>
    <row collapsed="false" customFormat="false" customHeight="false" hidden="false" ht="12.1" outlineLevel="0" r="79">
      <c r="A79" s="37" t="n">
        <v>45817</v>
      </c>
      <c r="B79" s="16" t="s">
        <v>277</v>
      </c>
      <c r="C79" s="16" t="s">
        <v>42</v>
      </c>
      <c r="D79" s="16" t="s">
        <v>43</v>
      </c>
      <c r="E79" s="7" t="n">
        <v>1</v>
      </c>
      <c r="F79" s="16" t="s">
        <v>19</v>
      </c>
      <c r="G79" s="6" t="n">
        <v>534</v>
      </c>
      <c r="H79" s="6" t="n">
        <v>15654</v>
      </c>
      <c r="I79" s="6" t="n">
        <v>6004.16</v>
      </c>
      <c r="J79" s="6" t="n">
        <v>69</v>
      </c>
      <c r="K79" s="6" t="n">
        <v>534</v>
      </c>
      <c r="L79" s="6" t="n">
        <v>465</v>
      </c>
      <c r="M79" s="6" t="n">
        <v>7.74</v>
      </c>
      <c r="N79" s="6" t="n">
        <v>2.97</v>
      </c>
    </row>
    <row collapsed="false" customFormat="false" customHeight="false" hidden="false" ht="12.1" outlineLevel="0" r="80">
      <c r="A80" s="37" t="n">
        <v>45817</v>
      </c>
      <c r="B80" s="16" t="s">
        <v>277</v>
      </c>
      <c r="C80" s="16" t="s">
        <v>16</v>
      </c>
      <c r="D80" s="16" t="s">
        <v>18</v>
      </c>
      <c r="E80" s="7" t="n">
        <v>14</v>
      </c>
      <c r="F80" s="16" t="s">
        <v>19</v>
      </c>
      <c r="G80" s="6" t="n">
        <v>87</v>
      </c>
      <c r="H80" s="6" t="n">
        <v>6223</v>
      </c>
      <c r="I80" s="6" t="n">
        <v>4820.27</v>
      </c>
      <c r="J80" s="6" t="n">
        <v>158</v>
      </c>
      <c r="K80" s="6" t="n">
        <v>1218</v>
      </c>
      <c r="L80" s="6" t="n">
        <v>1060</v>
      </c>
      <c r="M80" s="6" t="n">
        <v>1.57</v>
      </c>
      <c r="N80" s="6" t="n">
        <v>1.22</v>
      </c>
    </row>
    <row collapsed="false" customFormat="false" customHeight="false" hidden="false" ht="12.1" outlineLevel="0" r="81">
      <c r="A81" s="37" t="n">
        <v>45839</v>
      </c>
      <c r="B81" s="16" t="s">
        <v>277</v>
      </c>
      <c r="C81" s="16" t="s">
        <v>24</v>
      </c>
      <c r="D81" s="16" t="s">
        <v>25</v>
      </c>
      <c r="E81" s="7" t="n">
        <v>70000</v>
      </c>
      <c r="F81" s="16" t="s">
        <v>19</v>
      </c>
      <c r="G81" s="6" t="n">
        <v>0.0502</v>
      </c>
      <c r="H81" s="6" t="n">
        <v>0.4286</v>
      </c>
      <c r="I81" s="6" t="n">
        <v>0.25</v>
      </c>
      <c r="J81" s="6" t="n">
        <v>457</v>
      </c>
      <c r="K81" s="6" t="n">
        <v>3515.05</v>
      </c>
      <c r="L81" s="6" t="n">
        <v>3058.05</v>
      </c>
      <c r="M81" s="6" t="n">
        <v>17.32</v>
      </c>
      <c r="N81" s="6" t="n">
        <v>10.19</v>
      </c>
    </row>
    <row collapsed="false" customFormat="false" customHeight="false" hidden="false" ht="12.1" outlineLevel="0" r="82">
      <c r="A82" s="37" t="n">
        <v>45849</v>
      </c>
      <c r="B82" s="16" t="s">
        <v>277</v>
      </c>
      <c r="C82" s="16" t="s">
        <v>65</v>
      </c>
      <c r="D82" s="16" t="s">
        <v>66</v>
      </c>
      <c r="E82" s="7" t="n">
        <v>22</v>
      </c>
      <c r="F82" s="16" t="s">
        <v>19</v>
      </c>
      <c r="G82" s="6" t="n">
        <v>25.58</v>
      </c>
      <c r="H82" s="6" t="n">
        <v>72.79</v>
      </c>
      <c r="I82" s="6" t="n">
        <v>251.62</v>
      </c>
      <c r="J82" s="6" t="n">
        <v>73</v>
      </c>
      <c r="K82" s="6" t="n">
        <v>562.76</v>
      </c>
      <c r="L82" s="6" t="n">
        <v>489.76</v>
      </c>
      <c r="M82" s="6" t="n">
        <v>8.85</v>
      </c>
      <c r="N82" s="6" t="n">
        <v>30.58</v>
      </c>
    </row>
    <row collapsed="false" customFormat="false" customHeight="false" hidden="false" ht="12.1" outlineLevel="0" r="83">
      <c r="A83" s="37" t="n">
        <v>45856</v>
      </c>
      <c r="B83" s="16" t="s">
        <v>277</v>
      </c>
      <c r="C83" s="16" t="s">
        <v>21</v>
      </c>
      <c r="D83" s="16" t="s">
        <v>22</v>
      </c>
      <c r="E83" s="7" t="n">
        <v>290</v>
      </c>
      <c r="F83" s="16" t="s">
        <v>19</v>
      </c>
      <c r="G83" s="6" t="n">
        <v>34.84</v>
      </c>
      <c r="H83" s="6" t="n">
        <v>308.4</v>
      </c>
      <c r="I83" s="6" t="n">
        <v>291.45</v>
      </c>
      <c r="J83" s="6" t="n">
        <v>1313</v>
      </c>
      <c r="K83" s="6" t="n">
        <v>10103.6</v>
      </c>
      <c r="L83" s="6" t="n">
        <v>8790.6</v>
      </c>
      <c r="M83" s="6" t="n">
        <v>10.4</v>
      </c>
      <c r="N83" s="6" t="n">
        <v>9.83</v>
      </c>
    </row>
    <row collapsed="false" customFormat="false" customHeight="false" hidden="false" ht="12.1" outlineLevel="0" r="84">
      <c r="A84" s="37" t="n">
        <v>45931</v>
      </c>
      <c r="B84" s="16" t="s">
        <v>277</v>
      </c>
      <c r="C84" s="16" t="s">
        <v>16</v>
      </c>
      <c r="D84" s="16" t="s">
        <v>18</v>
      </c>
      <c r="E84" s="7" t="n">
        <v>14</v>
      </c>
      <c r="F84" s="16" t="s">
        <v>19</v>
      </c>
      <c r="G84" s="6" t="n">
        <v>273</v>
      </c>
      <c r="H84" s="6" t="n">
        <v>6883</v>
      </c>
      <c r="I84" s="6" t="n">
        <v>4820.27</v>
      </c>
      <c r="J84" s="6" t="n">
        <v>497</v>
      </c>
      <c r="K84" s="6" t="n">
        <v>3822</v>
      </c>
      <c r="L84" s="6" t="n">
        <v>3325</v>
      </c>
      <c r="M84" s="6" t="n">
        <v>4.93</v>
      </c>
      <c r="N84" s="6" t="n">
        <v>3.45</v>
      </c>
    </row>
    <row collapsed="false" customFormat="false" customHeight="false" hidden="false" ht="12.1" outlineLevel="0" r="85">
      <c r="A85" s="37" t="n">
        <v>45944</v>
      </c>
      <c r="B85" s="16" t="s">
        <v>277</v>
      </c>
      <c r="C85" s="16" t="s">
        <v>51</v>
      </c>
      <c r="D85" s="16" t="s">
        <v>52</v>
      </c>
      <c r="E85" s="7" t="n">
        <v>22</v>
      </c>
      <c r="F85" s="16" t="s">
        <v>19</v>
      </c>
      <c r="G85" s="6" t="n">
        <v>14.35</v>
      </c>
      <c r="H85" s="6" t="n">
        <v>525.2</v>
      </c>
      <c r="I85" s="6" t="n">
        <v>473.35</v>
      </c>
      <c r="J85" s="6" t="n">
        <v>41</v>
      </c>
      <c r="K85" s="6" t="n">
        <v>315.7</v>
      </c>
      <c r="L85" s="6" t="n">
        <v>274.7</v>
      </c>
      <c r="M85" s="6" t="n">
        <v>2.64</v>
      </c>
      <c r="N85" s="6" t="n">
        <v>2.38</v>
      </c>
    </row>
    <row collapsed="false" customFormat="false" customHeight="false" hidden="false" ht="12.1" outlineLevel="0" r="86">
      <c r="A86" s="37" t="n">
        <v>45966</v>
      </c>
      <c r="B86" s="16" t="s">
        <v>277</v>
      </c>
      <c r="C86" s="16" t="s">
        <v>62</v>
      </c>
      <c r="D86" s="16" t="s">
        <v>63</v>
      </c>
      <c r="E86" s="7" t="n">
        <v>14000</v>
      </c>
      <c r="F86" s="16" t="s">
        <v>19</v>
      </c>
      <c r="G86" s="6" t="n">
        <v>0.0598</v>
      </c>
      <c r="H86" s="6" t="n">
        <v>0.3521</v>
      </c>
      <c r="I86" s="6" t="n">
        <v>0.68</v>
      </c>
      <c r="J86" s="6" t="n">
        <v>109</v>
      </c>
      <c r="K86" s="6" t="n">
        <v>837.4338</v>
      </c>
      <c r="L86" s="6" t="n">
        <v>728.43</v>
      </c>
      <c r="M86" s="6" t="n">
        <v>7.67</v>
      </c>
      <c r="N86" s="6" t="n">
        <v>14.78</v>
      </c>
    </row>
    <row collapsed="false" customFormat="false" customHeight="false" hidden="false" ht="12.1" outlineLevel="0" r="87">
      <c r="A87" s="37" t="n">
        <v>46000</v>
      </c>
      <c r="B87" s="16" t="s">
        <v>277</v>
      </c>
      <c r="C87" s="16" t="s">
        <v>42</v>
      </c>
      <c r="D87" s="16" t="s">
        <v>43</v>
      </c>
      <c r="E87" s="7" t="n">
        <v>1</v>
      </c>
      <c r="F87" s="16" t="s">
        <v>19</v>
      </c>
      <c r="G87" s="6" t="n">
        <v>189</v>
      </c>
      <c r="H87" s="6" t="n">
        <v>17964</v>
      </c>
      <c r="I87" s="6" t="n">
        <v>6004.16</v>
      </c>
      <c r="J87" s="6" t="n">
        <v>25</v>
      </c>
      <c r="K87" s="6" t="n">
        <v>189</v>
      </c>
      <c r="L87" s="6" t="n">
        <v>164</v>
      </c>
      <c r="M87" s="6" t="n">
        <v>2.73</v>
      </c>
      <c r="N87" s="6" t="n">
        <v>0.91</v>
      </c>
    </row>
    <row collapsed="false" customFormat="false" customHeight="false" hidden="false" ht="12.1" outlineLevel="0" r="88">
      <c r="A88" s="37" t="n">
        <v>46033</v>
      </c>
      <c r="B88" s="16" t="s">
        <v>277</v>
      </c>
      <c r="C88" s="16" t="s">
        <v>51</v>
      </c>
      <c r="D88" s="16" t="s">
        <v>52</v>
      </c>
      <c r="E88" s="7" t="n">
        <v>22</v>
      </c>
      <c r="F88" s="16" t="s">
        <v>19</v>
      </c>
      <c r="G88" s="6" t="n">
        <v>8.13</v>
      </c>
      <c r="H88" s="6" t="n">
        <v>527</v>
      </c>
      <c r="I88" s="6" t="n">
        <v>473.35</v>
      </c>
      <c r="J88" s="6" t="n">
        <v>23</v>
      </c>
      <c r="K88" s="6" t="n">
        <v>178.86</v>
      </c>
      <c r="L88" s="6" t="n">
        <v>155.86</v>
      </c>
      <c r="M88" s="6" t="n">
        <v>1.5</v>
      </c>
      <c r="N88" s="6" t="n">
        <v>1.34</v>
      </c>
    </row>
    <row collapsed="false" customFormat="false" customHeight="false" hidden="false" ht="12.1" outlineLevel="0" r="89">
      <c r="A89" s="37" t="n">
        <v>46034</v>
      </c>
      <c r="B89" s="16" t="s">
        <v>277</v>
      </c>
      <c r="C89" s="16" t="s">
        <v>30</v>
      </c>
      <c r="D89" s="16" t="s">
        <v>31</v>
      </c>
      <c r="E89" s="7" t="n">
        <v>6</v>
      </c>
      <c r="F89" s="16" t="s">
        <v>19</v>
      </c>
      <c r="G89" s="6" t="n">
        <v>397</v>
      </c>
      <c r="H89" s="6" t="n">
        <v>5393</v>
      </c>
      <c r="I89" s="6" t="n">
        <v>6326.3</v>
      </c>
      <c r="J89" s="6" t="n">
        <v>310</v>
      </c>
      <c r="K89" s="6" t="n">
        <v>2382</v>
      </c>
      <c r="L89" s="6" t="n">
        <v>2072</v>
      </c>
      <c r="M89" s="6" t="n">
        <v>5.46</v>
      </c>
      <c r="N89" s="6" t="n">
        <v>6.4</v>
      </c>
    </row>
    <row collapsed="false" customFormat="false" customHeight="false" hidden="false" ht="12.1" outlineLevel="0" r="90">
      <c r="A90" s="37"/>
      <c r="B90" s="16"/>
      <c r="C90" s="16"/>
      <c r="D90" s="16"/>
      <c r="E90" s="7"/>
      <c r="F90" s="16"/>
      <c r="G90" s="6"/>
      <c r="H90" s="6"/>
      <c r="I90" s="6"/>
      <c r="J90" s="6"/>
      <c r="K90" s="6"/>
      <c r="L90" s="6"/>
      <c r="M90" s="6"/>
      <c r="N90" s="6"/>
    </row>
    <row collapsed="false" customFormat="false" customHeight="false" hidden="false" ht="12.1" outlineLevel="0" r="91">
      <c r="A91" s="37" t="n">
        <v>46146</v>
      </c>
      <c r="B91" s="16" t="s">
        <v>277</v>
      </c>
      <c r="C91" s="16" t="s">
        <v>30</v>
      </c>
      <c r="D91" s="16" t="s">
        <v>31</v>
      </c>
      <c r="E91" s="7" t="n">
        <v>6</v>
      </c>
      <c r="F91" s="16" t="s">
        <v>19</v>
      </c>
      <c r="G91" s="6" t="n">
        <v>278</v>
      </c>
      <c r="H91" s="6" t="n">
        <v>5392</v>
      </c>
      <c r="I91" s="6" t="n">
        <v>6326.3</v>
      </c>
      <c r="J91" s="6" t="n">
        <v>217</v>
      </c>
      <c r="K91" s="6" t="n">
        <v>1668</v>
      </c>
      <c r="L91" s="6" t="n">
        <v>1451</v>
      </c>
      <c r="M91" s="6" t="n">
        <v>3.82</v>
      </c>
      <c r="N91" s="6" t="n">
        <v>4.49</v>
      </c>
    </row>
  </sheetData>
  <autoFilter ref="A1:N91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9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5" customWidth="1"/>
    <col min="7" max="7" width="5" customWidth="1"/>
    <col min="8" max="8" width="5" customWidth="1"/>
    <col min="9" max="9" width="10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  <col min="15" max="15" width="15" customWidth="1"/>
  </cols>
  <sheetData>
    <row collapsed="false" customFormat="false" customHeight="false" hidden="false" ht="12.1" outlineLevel="0" r="1">
      <c r="A1" s="38" t="s">
        <v>69</v>
      </c>
      <c r="B1" s="38" t="s">
        <v>267</v>
      </c>
      <c r="C1" s="38" t="s">
        <v>0</v>
      </c>
      <c r="D1" s="38" t="s">
        <v>2</v>
      </c>
      <c r="E1" s="38" t="s">
        <v>268</v>
      </c>
      <c r="F1" s="38" t="s">
        <v>281</v>
      </c>
      <c r="G1" s="38" t="s">
        <v>282</v>
      </c>
      <c r="H1" s="38" t="s">
        <v>73</v>
      </c>
      <c r="I1" s="38" t="s">
        <v>283</v>
      </c>
      <c r="J1" s="38" t="s">
        <v>284</v>
      </c>
      <c r="K1" s="38" t="s">
        <v>285</v>
      </c>
      <c r="L1" s="38" t="s">
        <v>286</v>
      </c>
      <c r="M1" s="38" t="s">
        <v>287</v>
      </c>
      <c r="N1" s="38" t="s">
        <v>288</v>
      </c>
      <c r="O1" s="38" t="s">
        <v>289</v>
      </c>
    </row>
    <row collapsed="false" customFormat="false" customHeight="false" hidden="false" ht="12.1" outlineLevel="0" r="2">
      <c r="A2" s="39" t="n">
        <v>44371</v>
      </c>
      <c r="B2" s="16" t="s">
        <v>277</v>
      </c>
      <c r="C2" s="16" t="s">
        <v>16</v>
      </c>
      <c r="D2" s="16" t="s">
        <v>18</v>
      </c>
      <c r="E2" s="17" t="n">
        <v>4</v>
      </c>
      <c r="F2" s="7" t="s">
        <f>=DATEDIF(A2,$O$2,"y")</f>
      </c>
      <c r="G2" s="7" t="s">
        <f>=DATEDIF(A2,$O$2,"ym")</f>
      </c>
      <c r="H2" s="7" t="s">
        <f>=DATEDIF(A2,$O$2,"md")</f>
      </c>
      <c r="I2" s="7" t="n">
        <v>1752</v>
      </c>
      <c r="J2" s="17" t="n">
        <v>4852.86</v>
      </c>
      <c r="K2" s="6" t="s">
        <f>=Портфель!F2*Портфель!$Q$13</f>
      </c>
      <c r="L2" s="6" t="s">
        <f>=E2*K2</f>
      </c>
      <c r="M2" s="6" t="s">
        <f>=(K2-J2)*E2</f>
      </c>
      <c r="N2" s="6" t="s">
        <f>=MAX(0,M2*0.13)</f>
      </c>
      <c r="O2" s="13" t="s">
        <f>=TODAY()</f>
      </c>
    </row>
    <row collapsed="false" customFormat="false" customHeight="false" hidden="false" ht="12.1" outlineLevel="0" r="3">
      <c r="A3" s="39" t="n">
        <v>44405</v>
      </c>
      <c r="B3" s="16" t="s">
        <v>277</v>
      </c>
      <c r="C3" s="16" t="s">
        <v>16</v>
      </c>
      <c r="D3" s="16" t="s">
        <v>18</v>
      </c>
      <c r="E3" s="17" t="n">
        <v>1</v>
      </c>
      <c r="F3" s="7" t="s">
        <f>=DATEDIF(A3,$O$2,"y")</f>
      </c>
      <c r="G3" s="7" t="s">
        <f>=DATEDIF(A3,$O$2,"ym")</f>
      </c>
      <c r="H3" s="7" t="s">
        <f>=DATEDIF(A3,$O$2,"md")</f>
      </c>
      <c r="I3" s="7" t="n">
        <v>1718</v>
      </c>
      <c r="J3" s="17" t="n">
        <v>4660.22</v>
      </c>
      <c r="K3" s="6" t="s">
        <f>=Портфель!F2*Портфель!$Q$13</f>
      </c>
      <c r="L3" s="6" t="s">
        <f>=E3*K3</f>
      </c>
      <c r="M3" s="6" t="s">
        <f>=(K3-J3)*E3</f>
      </c>
      <c r="N3" s="6" t="s">
        <f>=MAX(0,M3*0.13)</f>
      </c>
    </row>
    <row collapsed="false" customFormat="false" customHeight="false" hidden="false" ht="12.1" outlineLevel="0" r="4">
      <c r="A4" s="39" t="n">
        <v>44406</v>
      </c>
      <c r="B4" s="16" t="s">
        <v>277</v>
      </c>
      <c r="C4" s="16" t="s">
        <v>16</v>
      </c>
      <c r="D4" s="16" t="s">
        <v>18</v>
      </c>
      <c r="E4" s="17" t="n">
        <v>1</v>
      </c>
      <c r="F4" s="7" t="s">
        <f>=DATEDIF(A4,$O$2,"y")</f>
      </c>
      <c r="G4" s="7" t="s">
        <f>=DATEDIF(A4,$O$2,"ym")</f>
      </c>
      <c r="H4" s="7" t="s">
        <f>=DATEDIF(A4,$O$2,"md")</f>
      </c>
      <c r="I4" s="7" t="n">
        <v>1717</v>
      </c>
      <c r="J4" s="17" t="n">
        <v>4678.24</v>
      </c>
      <c r="K4" s="6" t="s">
        <f>=Портфель!F2*Портфель!$Q$13</f>
      </c>
      <c r="L4" s="6" t="s">
        <f>=E4*K4</f>
      </c>
      <c r="M4" s="6" t="s">
        <f>=(K4-J4)*E4</f>
      </c>
      <c r="N4" s="6" t="s">
        <f>=MAX(0,M4*0.13)</f>
      </c>
    </row>
    <row collapsed="false" customFormat="false" customHeight="false" hidden="false" ht="12.1" outlineLevel="0" r="5">
      <c r="A5" s="39" t="n">
        <v>44412</v>
      </c>
      <c r="B5" s="16" t="s">
        <v>277</v>
      </c>
      <c r="C5" s="16" t="s">
        <v>16</v>
      </c>
      <c r="D5" s="16" t="s">
        <v>18</v>
      </c>
      <c r="E5" s="17" t="n">
        <v>1</v>
      </c>
      <c r="F5" s="7" t="s">
        <f>=DATEDIF(A5,$O$2,"y")</f>
      </c>
      <c r="G5" s="7" t="s">
        <f>=DATEDIF(A5,$O$2,"ym")</f>
      </c>
      <c r="H5" s="7" t="s">
        <f>=DATEDIF(A5,$O$2,"md")</f>
      </c>
      <c r="I5" s="7" t="n">
        <v>1711</v>
      </c>
      <c r="J5" s="17" t="n">
        <v>4662.23</v>
      </c>
      <c r="K5" s="6" t="s">
        <f>=Портфель!F2*Портфель!$Q$13</f>
      </c>
      <c r="L5" s="6" t="s">
        <f>=E5*K5</f>
      </c>
      <c r="M5" s="6" t="s">
        <f>=(K5-J5)*E5</f>
      </c>
      <c r="N5" s="6" t="s">
        <f>=MAX(0,M5*0.13)</f>
      </c>
    </row>
    <row collapsed="false" customFormat="false" customHeight="false" hidden="false" ht="12.1" outlineLevel="0" r="6">
      <c r="A6" s="39" t="n">
        <v>44418</v>
      </c>
      <c r="B6" s="16" t="s">
        <v>277</v>
      </c>
      <c r="C6" s="16" t="s">
        <v>16</v>
      </c>
      <c r="D6" s="16" t="s">
        <v>18</v>
      </c>
      <c r="E6" s="17" t="n">
        <v>1</v>
      </c>
      <c r="F6" s="7" t="s">
        <f>=DATEDIF(A6,$O$2,"y")</f>
      </c>
      <c r="G6" s="7" t="s">
        <f>=DATEDIF(A6,$O$2,"ym")</f>
      </c>
      <c r="H6" s="7" t="s">
        <f>=DATEDIF(A6,$O$2,"md")</f>
      </c>
      <c r="I6" s="7" t="n">
        <v>1705</v>
      </c>
      <c r="J6" s="17" t="n">
        <v>4721.27</v>
      </c>
      <c r="K6" s="6" t="s">
        <f>=Портфель!F2*Портфель!$Q$13</f>
      </c>
      <c r="L6" s="6" t="s">
        <f>=E6*K6</f>
      </c>
      <c r="M6" s="6" t="s">
        <f>=(K6-J6)*E6</f>
      </c>
      <c r="N6" s="6" t="s">
        <f>=MAX(0,M6*0.13)</f>
      </c>
    </row>
    <row collapsed="false" customFormat="false" customHeight="false" hidden="false" ht="12.1" outlineLevel="0" r="7">
      <c r="A7" s="39" t="n">
        <v>44421</v>
      </c>
      <c r="B7" s="16" t="s">
        <v>277</v>
      </c>
      <c r="C7" s="16" t="s">
        <v>16</v>
      </c>
      <c r="D7" s="16" t="s">
        <v>18</v>
      </c>
      <c r="E7" s="17" t="n">
        <v>1</v>
      </c>
      <c r="F7" s="7" t="s">
        <f>=DATEDIF(A7,$O$2,"y")</f>
      </c>
      <c r="G7" s="7" t="s">
        <f>=DATEDIF(A7,$O$2,"ym")</f>
      </c>
      <c r="H7" s="7" t="s">
        <f>=DATEDIF(A7,$O$2,"md")</f>
      </c>
      <c r="I7" s="7" t="n">
        <v>1702</v>
      </c>
      <c r="J7" s="17" t="n">
        <v>4714.27</v>
      </c>
      <c r="K7" s="6" t="s">
        <f>=Портфель!F2*Портфель!$Q$13</f>
      </c>
      <c r="L7" s="6" t="s">
        <f>=E7*K7</f>
      </c>
      <c r="M7" s="6" t="s">
        <f>=(K7-J7)*E7</f>
      </c>
      <c r="N7" s="6" t="s">
        <f>=MAX(0,M7*0.13)</f>
      </c>
    </row>
    <row collapsed="false" customFormat="false" customHeight="false" hidden="false" ht="12.1" outlineLevel="0" r="8">
      <c r="A8" s="39" t="n">
        <v>44432</v>
      </c>
      <c r="B8" s="16" t="s">
        <v>277</v>
      </c>
      <c r="C8" s="16" t="s">
        <v>16</v>
      </c>
      <c r="D8" s="16" t="s">
        <v>18</v>
      </c>
      <c r="E8" s="17" t="n">
        <v>1</v>
      </c>
      <c r="F8" s="7" t="s">
        <f>=DATEDIF(A8,$O$2,"y")</f>
      </c>
      <c r="G8" s="7" t="s">
        <f>=DATEDIF(A8,$O$2,"ym")</f>
      </c>
      <c r="H8" s="7" t="s">
        <f>=DATEDIF(A8,$O$2,"md")</f>
      </c>
      <c r="I8" s="7" t="n">
        <v>1691</v>
      </c>
      <c r="J8" s="17" t="n">
        <v>4603.19</v>
      </c>
      <c r="K8" s="6" t="s">
        <f>=Портфель!F2*Портфель!$Q$13</f>
      </c>
      <c r="L8" s="6" t="s">
        <f>=E8*K8</f>
      </c>
      <c r="M8" s="6" t="s">
        <f>=(K8-J8)*E8</f>
      </c>
      <c r="N8" s="6" t="s">
        <f>=MAX(0,M8*0.13)</f>
      </c>
    </row>
    <row collapsed="false" customFormat="false" customHeight="false" hidden="false" ht="12.1" outlineLevel="0" r="9">
      <c r="A9" s="39" t="n">
        <v>44462</v>
      </c>
      <c r="B9" s="16" t="s">
        <v>277</v>
      </c>
      <c r="C9" s="16" t="s">
        <v>16</v>
      </c>
      <c r="D9" s="16" t="s">
        <v>18</v>
      </c>
      <c r="E9" s="17" t="n">
        <v>3</v>
      </c>
      <c r="F9" s="7" t="s">
        <f>=DATEDIF(A9,$O$2,"y")</f>
      </c>
      <c r="G9" s="7" t="s">
        <f>=DATEDIF(A9,$O$2,"ym")</f>
      </c>
      <c r="H9" s="7" t="s">
        <f>=DATEDIF(A9,$O$2,"md")</f>
      </c>
      <c r="I9" s="7" t="n">
        <v>1662</v>
      </c>
      <c r="J9" s="17" t="n">
        <v>4973.13</v>
      </c>
      <c r="K9" s="6" t="s">
        <f>=Портфель!F2*Портфель!$Q$13</f>
      </c>
      <c r="L9" s="6" t="s">
        <f>=E9*K9</f>
      </c>
      <c r="M9" s="6" t="s">
        <f>=(K9-J9)*E9</f>
      </c>
      <c r="N9" s="6" t="s">
        <f>=MAX(0,M9*0.13)</f>
      </c>
    </row>
    <row collapsed="false" customFormat="false" customHeight="false" hidden="false" ht="12.1" outlineLevel="0" r="10">
      <c r="A10" s="39" t="n">
        <v>44467</v>
      </c>
      <c r="B10" s="16" t="s">
        <v>277</v>
      </c>
      <c r="C10" s="16" t="s">
        <v>16</v>
      </c>
      <c r="D10" s="16" t="s">
        <v>18</v>
      </c>
      <c r="E10" s="17" t="n">
        <v>1</v>
      </c>
      <c r="F10" s="7" t="s">
        <f>=DATEDIF(A10,$O$2,"y")</f>
      </c>
      <c r="G10" s="7" t="s">
        <f>=DATEDIF(A10,$O$2,"ym")</f>
      </c>
      <c r="H10" s="7" t="s">
        <f>=DATEDIF(A10,$O$2,"md")</f>
      </c>
      <c r="I10" s="7" t="n">
        <v>1656</v>
      </c>
      <c r="J10" s="17" t="n">
        <v>5113.54</v>
      </c>
      <c r="K10" s="6" t="s">
        <f>=Портфель!F2*Портфель!$Q$13</f>
      </c>
      <c r="L10" s="6" t="s">
        <f>=E10*K10</f>
      </c>
      <c r="M10" s="6" t="s">
        <f>=(K10-J10)*E10</f>
      </c>
      <c r="N10" s="6" t="s">
        <f>=MAX(0,M10*0.13)</f>
      </c>
    </row>
    <row collapsed="false" customFormat="false" customHeight="false" hidden="false" ht="12.1" outlineLevel="0" r="11">
      <c r="A11" s="39" t="n">
        <v>44323</v>
      </c>
      <c r="B11" s="16" t="s">
        <v>277</v>
      </c>
      <c r="C11" s="16" t="s">
        <v>21</v>
      </c>
      <c r="D11" s="16" t="s">
        <v>22</v>
      </c>
      <c r="E11" s="17" t="n">
        <v>70</v>
      </c>
      <c r="F11" s="7" t="s">
        <f>=DATEDIF(A11,$O$2,"y")</f>
      </c>
      <c r="G11" s="7" t="s">
        <f>=DATEDIF(A11,$O$2,"ym")</f>
      </c>
      <c r="H11" s="7" t="s">
        <f>=DATEDIF(A11,$O$2,"md")</f>
      </c>
      <c r="I11" s="7" t="n">
        <v>1800</v>
      </c>
      <c r="J11" s="17" t="n">
        <v>297.88085714286</v>
      </c>
      <c r="K11" s="6" t="s">
        <f>=Портфель!F3*Портфель!$Q$13</f>
      </c>
      <c r="L11" s="6" t="s">
        <f>=E11*K11</f>
      </c>
      <c r="M11" s="6" t="s">
        <f>=(K11-J11)*E11</f>
      </c>
      <c r="N11" s="6" t="s">
        <f>=MAX(0,M11*0.13)</f>
      </c>
    </row>
    <row collapsed="false" customFormat="false" customHeight="false" hidden="false" ht="12.1" outlineLevel="0" r="12">
      <c r="A12" s="39" t="n">
        <v>44327</v>
      </c>
      <c r="B12" s="16" t="s">
        <v>277</v>
      </c>
      <c r="C12" s="16" t="s">
        <v>21</v>
      </c>
      <c r="D12" s="16" t="s">
        <v>22</v>
      </c>
      <c r="E12" s="17" t="n">
        <v>30</v>
      </c>
      <c r="F12" s="7" t="s">
        <f>=DATEDIF(A12,$O$2,"y")</f>
      </c>
      <c r="G12" s="7" t="s">
        <f>=DATEDIF(A12,$O$2,"ym")</f>
      </c>
      <c r="H12" s="7" t="s">
        <f>=DATEDIF(A12,$O$2,"md")</f>
      </c>
      <c r="I12" s="7" t="n">
        <v>1797</v>
      </c>
      <c r="J12" s="17" t="n">
        <v>282.40533333333</v>
      </c>
      <c r="K12" s="6" t="s">
        <f>=Портфель!F3*Портфель!$Q$13</f>
      </c>
      <c r="L12" s="6" t="s">
        <f>=E12*K12</f>
      </c>
      <c r="M12" s="6" t="s">
        <f>=(K12-J12)*E12</f>
      </c>
      <c r="N12" s="6" t="s">
        <f>=MAX(0,M12*0.13)</f>
      </c>
    </row>
    <row collapsed="false" customFormat="false" customHeight="false" hidden="false" ht="12.1" outlineLevel="0" r="13">
      <c r="A13" s="39" t="n">
        <v>44337</v>
      </c>
      <c r="B13" s="16" t="s">
        <v>277</v>
      </c>
      <c r="C13" s="16" t="s">
        <v>21</v>
      </c>
      <c r="D13" s="16" t="s">
        <v>22</v>
      </c>
      <c r="E13" s="17" t="n">
        <v>10</v>
      </c>
      <c r="F13" s="7" t="s">
        <f>=DATEDIF(A13,$O$2,"y")</f>
      </c>
      <c r="G13" s="7" t="s">
        <f>=DATEDIF(A13,$O$2,"ym")</f>
      </c>
      <c r="H13" s="7" t="s">
        <f>=DATEDIF(A13,$O$2,"md")</f>
      </c>
      <c r="I13" s="7" t="n">
        <v>1787</v>
      </c>
      <c r="J13" s="17" t="n">
        <v>278.403</v>
      </c>
      <c r="K13" s="6" t="s">
        <f>=Портфель!F3*Портфель!$Q$13</f>
      </c>
      <c r="L13" s="6" t="s">
        <f>=E13*K13</f>
      </c>
      <c r="M13" s="6" t="s">
        <f>=(K13-J13)*E13</f>
      </c>
      <c r="N13" s="6" t="s">
        <f>=MAX(0,M13*0.13)</f>
      </c>
    </row>
    <row collapsed="false" customFormat="false" customHeight="false" hidden="false" ht="12.1" outlineLevel="0" r="14">
      <c r="A14" s="39" t="n">
        <v>44355</v>
      </c>
      <c r="B14" s="16" t="s">
        <v>277</v>
      </c>
      <c r="C14" s="16" t="s">
        <v>21</v>
      </c>
      <c r="D14" s="16" t="s">
        <v>22</v>
      </c>
      <c r="E14" s="17" t="n">
        <v>10</v>
      </c>
      <c r="F14" s="7" t="s">
        <f>=DATEDIF(A14,$O$2,"y")</f>
      </c>
      <c r="G14" s="7" t="s">
        <f>=DATEDIF(A14,$O$2,"ym")</f>
      </c>
      <c r="H14" s="7" t="s">
        <f>=DATEDIF(A14,$O$2,"md")</f>
      </c>
      <c r="I14" s="7" t="n">
        <v>1768</v>
      </c>
      <c r="J14" s="17" t="n">
        <v>294.324</v>
      </c>
      <c r="K14" s="6" t="s">
        <f>=Портфель!F3*Портфель!$Q$13</f>
      </c>
      <c r="L14" s="6" t="s">
        <f>=E14*K14</f>
      </c>
      <c r="M14" s="6" t="s">
        <f>=(K14-J14)*E14</f>
      </c>
      <c r="N14" s="6" t="s">
        <f>=MAX(0,M14*0.13)</f>
      </c>
    </row>
    <row collapsed="false" customFormat="false" customHeight="false" hidden="false" ht="12.1" outlineLevel="0" r="15">
      <c r="A15" s="39" t="n">
        <v>44368</v>
      </c>
      <c r="B15" s="16" t="s">
        <v>277</v>
      </c>
      <c r="C15" s="16" t="s">
        <v>21</v>
      </c>
      <c r="D15" s="16" t="s">
        <v>22</v>
      </c>
      <c r="E15" s="17" t="n">
        <v>50</v>
      </c>
      <c r="F15" s="7" t="s">
        <f>=DATEDIF(A15,$O$2,"y")</f>
      </c>
      <c r="G15" s="7" t="s">
        <f>=DATEDIF(A15,$O$2,"ym")</f>
      </c>
      <c r="H15" s="7" t="s">
        <f>=DATEDIF(A15,$O$2,"md")</f>
      </c>
      <c r="I15" s="7" t="n">
        <v>1755</v>
      </c>
      <c r="J15" s="17" t="n">
        <v>284.5252</v>
      </c>
      <c r="K15" s="6" t="s">
        <f>=Портфель!F3*Портфель!$Q$13</f>
      </c>
      <c r="L15" s="6" t="s">
        <f>=E15*K15</f>
      </c>
      <c r="M15" s="6" t="s">
        <f>=(K15-J15)*E15</f>
      </c>
      <c r="N15" s="6" t="s">
        <f>=MAX(0,M15*0.13)</f>
      </c>
    </row>
    <row collapsed="false" customFormat="false" customHeight="false" hidden="false" ht="12.1" outlineLevel="0" r="16">
      <c r="A16" s="39" t="n">
        <v>44371</v>
      </c>
      <c r="B16" s="16" t="s">
        <v>277</v>
      </c>
      <c r="C16" s="16" t="s">
        <v>21</v>
      </c>
      <c r="D16" s="16" t="s">
        <v>22</v>
      </c>
      <c r="E16" s="17" t="n">
        <v>10</v>
      </c>
      <c r="F16" s="7" t="s">
        <f>=DATEDIF(A16,$O$2,"y")</f>
      </c>
      <c r="G16" s="7" t="s">
        <f>=DATEDIF(A16,$O$2,"ym")</f>
      </c>
      <c r="H16" s="7" t="s">
        <f>=DATEDIF(A16,$O$2,"md")</f>
      </c>
      <c r="I16" s="7" t="n">
        <v>1752</v>
      </c>
      <c r="J16" s="17" t="n">
        <v>286.278</v>
      </c>
      <c r="K16" s="6" t="s">
        <f>=Портфель!F3*Портфель!$Q$13</f>
      </c>
      <c r="L16" s="6" t="s">
        <f>=E16*K16</f>
      </c>
      <c r="M16" s="6" t="s">
        <f>=(K16-J16)*E16</f>
      </c>
      <c r="N16" s="6" t="s">
        <f>=MAX(0,M16*0.13)</f>
      </c>
    </row>
    <row collapsed="false" customFormat="false" customHeight="false" hidden="false" ht="12.1" outlineLevel="0" r="17">
      <c r="A17" s="39" t="n">
        <v>44378</v>
      </c>
      <c r="B17" s="16" t="s">
        <v>277</v>
      </c>
      <c r="C17" s="16" t="s">
        <v>21</v>
      </c>
      <c r="D17" s="16" t="s">
        <v>22</v>
      </c>
      <c r="E17" s="17" t="n">
        <v>30</v>
      </c>
      <c r="F17" s="7" t="s">
        <f>=DATEDIF(A17,$O$2,"y")</f>
      </c>
      <c r="G17" s="7" t="s">
        <f>=DATEDIF(A17,$O$2,"ym")</f>
      </c>
      <c r="H17" s="7" t="s">
        <f>=DATEDIF(A17,$O$2,"md")</f>
      </c>
      <c r="I17" s="7" t="n">
        <v>1745</v>
      </c>
      <c r="J17" s="17" t="n">
        <v>281.01433333333</v>
      </c>
      <c r="K17" s="6" t="s">
        <f>=Портфель!F3*Портфель!$Q$13</f>
      </c>
      <c r="L17" s="6" t="s">
        <f>=E17*K17</f>
      </c>
      <c r="M17" s="6" t="s">
        <f>=(K17-J17)*E17</f>
      </c>
      <c r="N17" s="6" t="s">
        <f>=MAX(0,M17*0.13)</f>
      </c>
    </row>
    <row collapsed="false" customFormat="false" customHeight="false" hidden="false" ht="12.1" outlineLevel="0" r="18">
      <c r="A18" s="39" t="n">
        <v>44382</v>
      </c>
      <c r="B18" s="16" t="s">
        <v>277</v>
      </c>
      <c r="C18" s="16" t="s">
        <v>21</v>
      </c>
      <c r="D18" s="16" t="s">
        <v>22</v>
      </c>
      <c r="E18" s="17" t="n">
        <v>10</v>
      </c>
      <c r="F18" s="7" t="s">
        <f>=DATEDIF(A18,$O$2,"y")</f>
      </c>
      <c r="G18" s="7" t="s">
        <f>=DATEDIF(A18,$O$2,"ym")</f>
      </c>
      <c r="H18" s="7" t="s">
        <f>=DATEDIF(A18,$O$2,"md")</f>
      </c>
      <c r="I18" s="7" t="n">
        <v>1741</v>
      </c>
      <c r="J18" s="17" t="n">
        <v>281.395</v>
      </c>
      <c r="K18" s="6" t="s">
        <f>=Портфель!F3*Портфель!$Q$13</f>
      </c>
      <c r="L18" s="6" t="s">
        <f>=E18*K18</f>
      </c>
      <c r="M18" s="6" t="s">
        <f>=(K18-J18)*E18</f>
      </c>
      <c r="N18" s="6" t="s">
        <f>=MAX(0,M18*0.13)</f>
      </c>
    </row>
    <row collapsed="false" customFormat="false" customHeight="false" hidden="false" ht="12.1" outlineLevel="0" r="19">
      <c r="A19" s="39" t="n">
        <v>44403</v>
      </c>
      <c r="B19" s="16" t="s">
        <v>277</v>
      </c>
      <c r="C19" s="16" t="s">
        <v>21</v>
      </c>
      <c r="D19" s="16" t="s">
        <v>22</v>
      </c>
      <c r="E19" s="17" t="n">
        <v>10</v>
      </c>
      <c r="F19" s="7" t="s">
        <f>=DATEDIF(A19,$O$2,"y")</f>
      </c>
      <c r="G19" s="7" t="s">
        <f>=DATEDIF(A19,$O$2,"ym")</f>
      </c>
      <c r="H19" s="7" t="s">
        <f>=DATEDIF(A19,$O$2,"md")</f>
      </c>
      <c r="I19" s="7" t="n">
        <v>1720</v>
      </c>
      <c r="J19" s="17" t="n">
        <v>277.102</v>
      </c>
      <c r="K19" s="6" t="s">
        <f>=Портфель!F3*Портфель!$Q$13</f>
      </c>
      <c r="L19" s="6" t="s">
        <f>=E19*K19</f>
      </c>
      <c r="M19" s="6" t="s">
        <f>=(K19-J19)*E19</f>
      </c>
      <c r="N19" s="6" t="s">
        <f>=MAX(0,M19*0.13)</f>
      </c>
    </row>
    <row collapsed="false" customFormat="false" customHeight="false" hidden="false" ht="12.1" outlineLevel="0" r="20">
      <c r="A20" s="39" t="n">
        <v>44406</v>
      </c>
      <c r="B20" s="16" t="s">
        <v>277</v>
      </c>
      <c r="C20" s="16" t="s">
        <v>21</v>
      </c>
      <c r="D20" s="16" t="s">
        <v>22</v>
      </c>
      <c r="E20" s="17" t="n">
        <v>10</v>
      </c>
      <c r="F20" s="7" t="s">
        <f>=DATEDIF(A20,$O$2,"y")</f>
      </c>
      <c r="G20" s="7" t="s">
        <f>=DATEDIF(A20,$O$2,"ym")</f>
      </c>
      <c r="H20" s="7" t="s">
        <f>=DATEDIF(A20,$O$2,"md")</f>
      </c>
      <c r="I20" s="7" t="n">
        <v>1718</v>
      </c>
      <c r="J20" s="17" t="n">
        <v>284.547</v>
      </c>
      <c r="K20" s="6" t="s">
        <f>=Портфель!F3*Портфель!$Q$13</f>
      </c>
      <c r="L20" s="6" t="s">
        <f>=E20*K20</f>
      </c>
      <c r="M20" s="6" t="s">
        <f>=(K20-J20)*E20</f>
      </c>
      <c r="N20" s="6" t="s">
        <f>=MAX(0,M20*0.13)</f>
      </c>
    </row>
    <row collapsed="false" customFormat="false" customHeight="false" hidden="false" ht="12.1" outlineLevel="0" r="21">
      <c r="A21" s="39" t="n">
        <v>44448</v>
      </c>
      <c r="B21" s="16" t="s">
        <v>277</v>
      </c>
      <c r="C21" s="16" t="s">
        <v>21</v>
      </c>
      <c r="D21" s="16" t="s">
        <v>22</v>
      </c>
      <c r="E21" s="17" t="n">
        <v>50</v>
      </c>
      <c r="F21" s="7" t="s">
        <f>=DATEDIF(A21,$O$2,"y")</f>
      </c>
      <c r="G21" s="7" t="s">
        <f>=DATEDIF(A21,$O$2,"ym")</f>
      </c>
      <c r="H21" s="7" t="s">
        <f>=DATEDIF(A21,$O$2,"md")</f>
      </c>
      <c r="I21" s="7" t="n">
        <v>1675</v>
      </c>
      <c r="J21" s="17" t="n">
        <v>310.405</v>
      </c>
      <c r="K21" s="6" t="s">
        <f>=Портфель!F3*Портфель!$Q$13</f>
      </c>
      <c r="L21" s="6" t="s">
        <f>=E21*K21</f>
      </c>
      <c r="M21" s="6" t="s">
        <f>=(K21-J21)*E21</f>
      </c>
      <c r="N21" s="6" t="s">
        <f>=MAX(0,M21*0.13)</f>
      </c>
    </row>
    <row collapsed="false" customFormat="false" customHeight="false" hidden="false" ht="12.1" outlineLevel="0" r="22">
      <c r="A22" s="39" t="n">
        <v>44347</v>
      </c>
      <c r="B22" s="16" t="s">
        <v>277</v>
      </c>
      <c r="C22" s="16" t="s">
        <v>24</v>
      </c>
      <c r="D22" s="16" t="s">
        <v>25</v>
      </c>
      <c r="E22" s="17" t="n">
        <v>10000</v>
      </c>
      <c r="F22" s="7" t="s">
        <f>=DATEDIF(A22,$O$2,"y")</f>
      </c>
      <c r="G22" s="7" t="s">
        <f>=DATEDIF(A22,$O$2,"ym")</f>
      </c>
      <c r="H22" s="7" t="s">
        <f>=DATEDIF(A22,$O$2,"md")</f>
      </c>
      <c r="I22" s="7" t="n">
        <v>1776</v>
      </c>
      <c r="J22" s="17" t="n">
        <v>0.289299</v>
      </c>
      <c r="K22" s="6" t="s">
        <f>=Портфель!F4*Портфель!$Q$13</f>
      </c>
      <c r="L22" s="6" t="s">
        <f>=E22*K22</f>
      </c>
      <c r="M22" s="6" t="s">
        <f>=(K22-J22)*E22</f>
      </c>
      <c r="N22" s="6" t="s">
        <f>=MAX(0,M22*0.13)</f>
      </c>
    </row>
    <row collapsed="false" customFormat="false" customHeight="false" hidden="false" ht="12.1" outlineLevel="0" r="23">
      <c r="A23" s="39" t="n">
        <v>44362</v>
      </c>
      <c r="B23" s="16" t="s">
        <v>277</v>
      </c>
      <c r="C23" s="16" t="s">
        <v>24</v>
      </c>
      <c r="D23" s="16" t="s">
        <v>25</v>
      </c>
      <c r="E23" s="17" t="n">
        <v>10000</v>
      </c>
      <c r="F23" s="7" t="s">
        <f>=DATEDIF(A23,$O$2,"y")</f>
      </c>
      <c r="G23" s="7" t="s">
        <f>=DATEDIF(A23,$O$2,"ym")</f>
      </c>
      <c r="H23" s="7" t="s">
        <f>=DATEDIF(A23,$O$2,"md")</f>
      </c>
      <c r="I23" s="7" t="n">
        <v>1761</v>
      </c>
      <c r="J23" s="17" t="n">
        <v>0.263382</v>
      </c>
      <c r="K23" s="6" t="s">
        <f>=Портфель!F4*Портфель!$Q$13</f>
      </c>
      <c r="L23" s="6" t="s">
        <f>=E23*K23</f>
      </c>
      <c r="M23" s="6" t="s">
        <f>=(K23-J23)*E23</f>
      </c>
      <c r="N23" s="6" t="s">
        <f>=MAX(0,M23*0.13)</f>
      </c>
    </row>
    <row collapsed="false" customFormat="false" customHeight="false" hidden="false" ht="12.1" outlineLevel="0" r="24">
      <c r="A24" s="39" t="n">
        <v>44403</v>
      </c>
      <c r="B24" s="16" t="s">
        <v>277</v>
      </c>
      <c r="C24" s="16" t="s">
        <v>24</v>
      </c>
      <c r="D24" s="16" t="s">
        <v>25</v>
      </c>
      <c r="E24" s="17" t="n">
        <v>10000</v>
      </c>
      <c r="F24" s="7" t="s">
        <f>=DATEDIF(A24,$O$2,"y")</f>
      </c>
      <c r="G24" s="7" t="s">
        <f>=DATEDIF(A24,$O$2,"ym")</f>
      </c>
      <c r="H24" s="7" t="s">
        <f>=DATEDIF(A24,$O$2,"md")</f>
      </c>
      <c r="I24" s="7" t="n">
        <v>1720</v>
      </c>
      <c r="J24" s="17" t="n">
        <v>0.236464</v>
      </c>
      <c r="K24" s="6" t="s">
        <f>=Портфель!F4*Портфель!$Q$13</f>
      </c>
      <c r="L24" s="6" t="s">
        <f>=E24*K24</f>
      </c>
      <c r="M24" s="6" t="s">
        <f>=(K24-J24)*E24</f>
      </c>
      <c r="N24" s="6" t="s">
        <f>=MAX(0,M24*0.13)</f>
      </c>
    </row>
    <row collapsed="false" customFormat="false" customHeight="false" hidden="false" ht="12.1" outlineLevel="0" r="25">
      <c r="A25" s="39" t="n">
        <v>44405</v>
      </c>
      <c r="B25" s="16" t="s">
        <v>277</v>
      </c>
      <c r="C25" s="16" t="s">
        <v>24</v>
      </c>
      <c r="D25" s="16" t="s">
        <v>25</v>
      </c>
      <c r="E25" s="17" t="n">
        <v>10000</v>
      </c>
      <c r="F25" s="7" t="s">
        <f>=DATEDIF(A25,$O$2,"y")</f>
      </c>
      <c r="G25" s="7" t="s">
        <f>=DATEDIF(A25,$O$2,"ym")</f>
      </c>
      <c r="H25" s="7" t="s">
        <f>=DATEDIF(A25,$O$2,"md")</f>
      </c>
      <c r="I25" s="7" t="n">
        <v>1718</v>
      </c>
      <c r="J25" s="17" t="n">
        <v>0.243369</v>
      </c>
      <c r="K25" s="6" t="s">
        <f>=Портфель!F4*Портфель!$Q$13</f>
      </c>
      <c r="L25" s="6" t="s">
        <f>=E25*K25</f>
      </c>
      <c r="M25" s="6" t="s">
        <f>=(K25-J25)*E25</f>
      </c>
      <c r="N25" s="6" t="s">
        <f>=MAX(0,M25*0.13)</f>
      </c>
    </row>
    <row collapsed="false" customFormat="false" customHeight="false" hidden="false" ht="12.1" outlineLevel="0" r="26">
      <c r="A26" s="39" t="n">
        <v>44406</v>
      </c>
      <c r="B26" s="16" t="s">
        <v>277</v>
      </c>
      <c r="C26" s="16" t="s">
        <v>24</v>
      </c>
      <c r="D26" s="16" t="s">
        <v>25</v>
      </c>
      <c r="E26" s="17" t="n">
        <v>10000</v>
      </c>
      <c r="F26" s="7" t="s">
        <f>=DATEDIF(A26,$O$2,"y")</f>
      </c>
      <c r="G26" s="7" t="s">
        <f>=DATEDIF(A26,$O$2,"ym")</f>
      </c>
      <c r="H26" s="7" t="s">
        <f>=DATEDIF(A26,$O$2,"md")</f>
      </c>
      <c r="I26" s="7" t="n">
        <v>1718</v>
      </c>
      <c r="J26" s="17" t="n">
        <v>0.244269</v>
      </c>
      <c r="K26" s="6" t="s">
        <f>=Портфель!F4*Портфель!$Q$13</f>
      </c>
      <c r="L26" s="6" t="s">
        <f>=E26*K26</f>
      </c>
      <c r="M26" s="6" t="s">
        <f>=(K26-J26)*E26</f>
      </c>
      <c r="N26" s="6" t="s">
        <f>=MAX(0,M26*0.13)</f>
      </c>
    </row>
    <row collapsed="false" customFormat="false" customHeight="false" hidden="false" ht="12.1" outlineLevel="0" r="27">
      <c r="A27" s="39" t="n">
        <v>44418</v>
      </c>
      <c r="B27" s="16" t="s">
        <v>277</v>
      </c>
      <c r="C27" s="16" t="s">
        <v>24</v>
      </c>
      <c r="D27" s="16" t="s">
        <v>25</v>
      </c>
      <c r="E27" s="17" t="n">
        <v>10000</v>
      </c>
      <c r="F27" s="7" t="s">
        <f>=DATEDIF(A27,$O$2,"y")</f>
      </c>
      <c r="G27" s="7" t="s">
        <f>=DATEDIF(A27,$O$2,"ym")</f>
      </c>
      <c r="H27" s="7" t="s">
        <f>=DATEDIF(A27,$O$2,"md")</f>
      </c>
      <c r="I27" s="7" t="n">
        <v>1705</v>
      </c>
      <c r="J27" s="17" t="n">
        <v>0.243769</v>
      </c>
      <c r="K27" s="6" t="s">
        <f>=Портфель!F4*Портфель!$Q$13</f>
      </c>
      <c r="L27" s="6" t="s">
        <f>=E27*K27</f>
      </c>
      <c r="M27" s="6" t="s">
        <f>=(K27-J27)*E27</f>
      </c>
      <c r="N27" s="6" t="s">
        <f>=MAX(0,M27*0.13)</f>
      </c>
    </row>
    <row collapsed="false" customFormat="false" customHeight="false" hidden="false" ht="12.1" outlineLevel="0" r="28">
      <c r="A28" s="39" t="n">
        <v>44421</v>
      </c>
      <c r="B28" s="16" t="s">
        <v>277</v>
      </c>
      <c r="C28" s="16" t="s">
        <v>24</v>
      </c>
      <c r="D28" s="16" t="s">
        <v>25</v>
      </c>
      <c r="E28" s="17" t="n">
        <v>10000</v>
      </c>
      <c r="F28" s="7" t="s">
        <f>=DATEDIF(A28,$O$2,"y")</f>
      </c>
      <c r="G28" s="7" t="s">
        <f>=DATEDIF(A28,$O$2,"ym")</f>
      </c>
      <c r="H28" s="7" t="s">
        <f>=DATEDIF(A28,$O$2,"md")</f>
      </c>
      <c r="I28" s="7" t="n">
        <v>1702</v>
      </c>
      <c r="J28" s="17" t="n">
        <v>0.24467</v>
      </c>
      <c r="K28" s="6" t="s">
        <f>=Портфель!F4*Портфель!$Q$13</f>
      </c>
      <c r="L28" s="6" t="s">
        <f>=E28*K28</f>
      </c>
      <c r="M28" s="6" t="s">
        <f>=(K28-J28)*E28</f>
      </c>
      <c r="N28" s="6" t="s">
        <f>=MAX(0,M28*0.13)</f>
      </c>
    </row>
    <row collapsed="false" customFormat="false" customHeight="false" hidden="false" ht="12.1" outlineLevel="0" r="29">
      <c r="A29" s="39" t="n">
        <v>44371</v>
      </c>
      <c r="B29" s="16" t="s">
        <v>277</v>
      </c>
      <c r="C29" s="16" t="s">
        <v>27</v>
      </c>
      <c r="D29" s="16" t="s">
        <v>28</v>
      </c>
      <c r="E29" s="17" t="n">
        <v>100</v>
      </c>
      <c r="F29" s="7" t="s">
        <f>=DATEDIF(A29,$O$2,"y")</f>
      </c>
      <c r="G29" s="7" t="s">
        <f>=DATEDIF(A29,$O$2,"ym")</f>
      </c>
      <c r="H29" s="7" t="s">
        <f>=DATEDIF(A29,$O$2,"md")</f>
      </c>
      <c r="I29" s="7" t="n">
        <v>1752</v>
      </c>
      <c r="J29" s="17" t="n">
        <v>242.0276</v>
      </c>
      <c r="K29" s="6" t="s">
        <f>=Портфель!F5*Портфель!$Q$13</f>
      </c>
      <c r="L29" s="6" t="s">
        <f>=E29*K29</f>
      </c>
      <c r="M29" s="6" t="s">
        <f>=(K29-J29)*E29</f>
      </c>
      <c r="N29" s="6" t="s">
        <f>=MAX(0,M29*0.13)</f>
      </c>
    </row>
    <row collapsed="false" customFormat="false" customHeight="false" hidden="false" ht="12.1" outlineLevel="0" r="30">
      <c r="A30" s="39" t="n">
        <v>44428</v>
      </c>
      <c r="B30" s="16" t="s">
        <v>277</v>
      </c>
      <c r="C30" s="16" t="s">
        <v>27</v>
      </c>
      <c r="D30" s="16" t="s">
        <v>28</v>
      </c>
      <c r="E30" s="17" t="n">
        <v>100</v>
      </c>
      <c r="F30" s="7" t="s">
        <f>=DATEDIF(A30,$O$2,"y")</f>
      </c>
      <c r="G30" s="7" t="s">
        <f>=DATEDIF(A30,$O$2,"ym")</f>
      </c>
      <c r="H30" s="7" t="s">
        <f>=DATEDIF(A30,$O$2,"md")</f>
      </c>
      <c r="I30" s="7" t="n">
        <v>1695</v>
      </c>
      <c r="J30" s="17" t="n">
        <v>235.4631</v>
      </c>
      <c r="K30" s="6" t="s">
        <f>=Портфель!F5*Портфель!$Q$13</f>
      </c>
      <c r="L30" s="6" t="s">
        <f>=E30*K30</f>
      </c>
      <c r="M30" s="6" t="s">
        <f>=(K30-J30)*E30</f>
      </c>
      <c r="N30" s="6" t="s">
        <f>=MAX(0,M30*0.13)</f>
      </c>
    </row>
    <row collapsed="false" customFormat="false" customHeight="false" hidden="false" ht="12.1" outlineLevel="0" r="31">
      <c r="A31" s="39" t="n">
        <v>44455</v>
      </c>
      <c r="B31" s="16" t="s">
        <v>277</v>
      </c>
      <c r="C31" s="16" t="s">
        <v>27</v>
      </c>
      <c r="D31" s="16" t="s">
        <v>28</v>
      </c>
      <c r="E31" s="17" t="n">
        <v>100</v>
      </c>
      <c r="F31" s="7" t="s">
        <f>=DATEDIF(A31,$O$2,"y")</f>
      </c>
      <c r="G31" s="7" t="s">
        <f>=DATEDIF(A31,$O$2,"ym")</f>
      </c>
      <c r="H31" s="7" t="s">
        <f>=DATEDIF(A31,$O$2,"md")</f>
      </c>
      <c r="I31" s="7" t="n">
        <v>1668</v>
      </c>
      <c r="J31" s="17" t="n">
        <v>235.2619</v>
      </c>
      <c r="K31" s="6" t="s">
        <f>=Портфель!F5*Портфель!$Q$13</f>
      </c>
      <c r="L31" s="6" t="s">
        <f>=E31*K31</f>
      </c>
      <c r="M31" s="6" t="s">
        <f>=(K31-J31)*E31</f>
      </c>
      <c r="N31" s="6" t="s">
        <f>=MAX(0,M31*0.13)</f>
      </c>
    </row>
    <row collapsed="false" customFormat="false" customHeight="false" hidden="false" ht="12.1" outlineLevel="0" r="32">
      <c r="A32" s="39" t="n">
        <v>44403</v>
      </c>
      <c r="B32" s="16" t="s">
        <v>277</v>
      </c>
      <c r="C32" s="16" t="s">
        <v>30</v>
      </c>
      <c r="D32" s="16" t="s">
        <v>31</v>
      </c>
      <c r="E32" s="17" t="n">
        <v>2</v>
      </c>
      <c r="F32" s="7" t="s">
        <f>=DATEDIF(A32,$O$2,"y")</f>
      </c>
      <c r="G32" s="7" t="s">
        <f>=DATEDIF(A32,$O$2,"ym")</f>
      </c>
      <c r="H32" s="7" t="s">
        <f>=DATEDIF(A32,$O$2,"md")</f>
      </c>
      <c r="I32" s="7" t="n">
        <v>1720</v>
      </c>
      <c r="J32" s="17" t="n">
        <v>6346.395</v>
      </c>
      <c r="K32" s="6" t="s">
        <f>=Портфель!F6*Портфель!$Q$13</f>
      </c>
      <c r="L32" s="6" t="s">
        <f>=E32*K32</f>
      </c>
      <c r="M32" s="6" t="s">
        <f>=(K32-J32)*E32</f>
      </c>
      <c r="N32" s="6" t="s">
        <f>=MAX(0,M32*0.13)</f>
      </c>
    </row>
    <row collapsed="false" customFormat="false" customHeight="false" hidden="false" ht="12.1" outlineLevel="0" r="33">
      <c r="A33" s="39" t="n">
        <v>44407</v>
      </c>
      <c r="B33" s="16" t="s">
        <v>277</v>
      </c>
      <c r="C33" s="16" t="s">
        <v>30</v>
      </c>
      <c r="D33" s="16" t="s">
        <v>31</v>
      </c>
      <c r="E33" s="17" t="n">
        <v>1</v>
      </c>
      <c r="F33" s="7" t="s">
        <f>=DATEDIF(A33,$O$2,"y")</f>
      </c>
      <c r="G33" s="7" t="s">
        <f>=DATEDIF(A33,$O$2,"ym")</f>
      </c>
      <c r="H33" s="7" t="s">
        <f>=DATEDIF(A33,$O$2,"md")</f>
      </c>
      <c r="I33" s="7" t="n">
        <v>1716</v>
      </c>
      <c r="J33" s="17" t="n">
        <v>6302.87</v>
      </c>
      <c r="K33" s="6" t="s">
        <f>=Портфель!F6*Портфель!$Q$13</f>
      </c>
      <c r="L33" s="6" t="s">
        <f>=E33*K33</f>
      </c>
      <c r="M33" s="6" t="s">
        <f>=(K33-J33)*E33</f>
      </c>
      <c r="N33" s="6" t="s">
        <f>=MAX(0,M33*0.13)</f>
      </c>
    </row>
    <row collapsed="false" customFormat="false" customHeight="false" hidden="false" ht="12.1" outlineLevel="0" r="34">
      <c r="A34" s="39" t="n">
        <v>44410</v>
      </c>
      <c r="B34" s="16" t="s">
        <v>277</v>
      </c>
      <c r="C34" s="16" t="s">
        <v>30</v>
      </c>
      <c r="D34" s="16" t="s">
        <v>31</v>
      </c>
      <c r="E34" s="17" t="n">
        <v>1</v>
      </c>
      <c r="F34" s="7" t="s">
        <f>=DATEDIF(A34,$O$2,"y")</f>
      </c>
      <c r="G34" s="7" t="s">
        <f>=DATEDIF(A34,$O$2,"ym")</f>
      </c>
      <c r="H34" s="7" t="s">
        <f>=DATEDIF(A34,$O$2,"md")</f>
      </c>
      <c r="I34" s="7" t="n">
        <v>1713</v>
      </c>
      <c r="J34" s="17" t="n">
        <v>6315.38</v>
      </c>
      <c r="K34" s="6" t="s">
        <f>=Портфель!F6*Портфель!$Q$13</f>
      </c>
      <c r="L34" s="6" t="s">
        <f>=E34*K34</f>
      </c>
      <c r="M34" s="6" t="s">
        <f>=(K34-J34)*E34</f>
      </c>
      <c r="N34" s="6" t="s">
        <f>=MAX(0,M34*0.13)</f>
      </c>
    </row>
    <row collapsed="false" customFormat="false" customHeight="false" hidden="false" ht="12.1" outlineLevel="0" r="35">
      <c r="A35" s="39" t="n">
        <v>44445</v>
      </c>
      <c r="B35" s="16" t="s">
        <v>277</v>
      </c>
      <c r="C35" s="16" t="s">
        <v>30</v>
      </c>
      <c r="D35" s="16" t="s">
        <v>31</v>
      </c>
      <c r="E35" s="17" t="n">
        <v>2</v>
      </c>
      <c r="F35" s="7" t="s">
        <f>=DATEDIF(A35,$O$2,"y")</f>
      </c>
      <c r="G35" s="7" t="s">
        <f>=DATEDIF(A35,$O$2,"ym")</f>
      </c>
      <c r="H35" s="7" t="s">
        <f>=DATEDIF(A35,$O$2,"md")</f>
      </c>
      <c r="I35" s="7" t="n">
        <v>1678</v>
      </c>
      <c r="J35" s="17" t="n">
        <v>6323.38</v>
      </c>
      <c r="K35" s="6" t="s">
        <f>=Портфель!F6*Портфель!$Q$13</f>
      </c>
      <c r="L35" s="6" t="s">
        <f>=E35*K35</f>
      </c>
      <c r="M35" s="6" t="s">
        <f>=(K35-J35)*E35</f>
      </c>
      <c r="N35" s="6" t="s">
        <f>=MAX(0,M35*0.13)</f>
      </c>
    </row>
    <row collapsed="false" customFormat="false" customHeight="false" hidden="false" ht="12.1" outlineLevel="0" r="36">
      <c r="A36" s="39" t="n">
        <v>44371</v>
      </c>
      <c r="B36" s="16" t="s">
        <v>277</v>
      </c>
      <c r="C36" s="16" t="s">
        <v>33</v>
      </c>
      <c r="D36" s="16" t="s">
        <v>34</v>
      </c>
      <c r="E36" s="17" t="n">
        <v>30</v>
      </c>
      <c r="F36" s="7" t="s">
        <f>=DATEDIF(A36,$O$2,"y")</f>
      </c>
      <c r="G36" s="7" t="s">
        <f>=DATEDIF(A36,$O$2,"ym")</f>
      </c>
      <c r="H36" s="7" t="s">
        <f>=DATEDIF(A36,$O$2,"md")</f>
      </c>
      <c r="I36" s="7" t="n">
        <v>1752</v>
      </c>
      <c r="J36" s="17" t="n">
        <v>277.16866666667</v>
      </c>
      <c r="K36" s="6" t="s">
        <f>=Портфель!F7*Портфель!$Q$13</f>
      </c>
      <c r="L36" s="6" t="s">
        <f>=E36*K36</f>
      </c>
      <c r="M36" s="6" t="s">
        <f>=(K36-J36)*E36</f>
      </c>
      <c r="N36" s="6" t="s">
        <f>=MAX(0,M36*0.13)</f>
      </c>
    </row>
    <row collapsed="false" customFormat="false" customHeight="false" hidden="false" ht="12.1" outlineLevel="0" r="37">
      <c r="A37" s="39" t="n">
        <v>44372</v>
      </c>
      <c r="B37" s="16" t="s">
        <v>277</v>
      </c>
      <c r="C37" s="16" t="s">
        <v>33</v>
      </c>
      <c r="D37" s="16" t="s">
        <v>34</v>
      </c>
      <c r="E37" s="17" t="n">
        <v>20</v>
      </c>
      <c r="F37" s="7" t="s">
        <f>=DATEDIF(A37,$O$2,"y")</f>
      </c>
      <c r="G37" s="7" t="s">
        <f>=DATEDIF(A37,$O$2,"ym")</f>
      </c>
      <c r="H37" s="7" t="s">
        <f>=DATEDIF(A37,$O$2,"md")</f>
      </c>
      <c r="I37" s="7" t="n">
        <v>1752</v>
      </c>
      <c r="J37" s="17" t="n">
        <v>277.272</v>
      </c>
      <c r="K37" s="6" t="s">
        <f>=Портфель!F7*Портфель!$Q$13</f>
      </c>
      <c r="L37" s="6" t="s">
        <f>=E37*K37</f>
      </c>
      <c r="M37" s="6" t="s">
        <f>=(K37-J37)*E37</f>
      </c>
      <c r="N37" s="6" t="s">
        <f>=MAX(0,M37*0.13)</f>
      </c>
    </row>
    <row collapsed="false" customFormat="false" customHeight="false" hidden="false" ht="12.1" outlineLevel="0" r="38">
      <c r="A38" s="39" t="n">
        <v>44382</v>
      </c>
      <c r="B38" s="16" t="s">
        <v>277</v>
      </c>
      <c r="C38" s="16" t="s">
        <v>33</v>
      </c>
      <c r="D38" s="16" t="s">
        <v>34</v>
      </c>
      <c r="E38" s="17" t="n">
        <v>30</v>
      </c>
      <c r="F38" s="7" t="s">
        <f>=DATEDIF(A38,$O$2,"y")</f>
      </c>
      <c r="G38" s="7" t="s">
        <f>=DATEDIF(A38,$O$2,"ym")</f>
      </c>
      <c r="H38" s="7" t="s">
        <f>=DATEDIF(A38,$O$2,"md")</f>
      </c>
      <c r="I38" s="7" t="n">
        <v>1741</v>
      </c>
      <c r="J38" s="17" t="n">
        <v>289.176</v>
      </c>
      <c r="K38" s="6" t="s">
        <f>=Портфель!F7*Портфель!$Q$13</f>
      </c>
      <c r="L38" s="6" t="s">
        <f>=E38*K38</f>
      </c>
      <c r="M38" s="6" t="s">
        <f>=(K38-J38)*E38</f>
      </c>
      <c r="N38" s="6" t="s">
        <f>=MAX(0,M38*0.13)</f>
      </c>
    </row>
    <row collapsed="false" customFormat="false" customHeight="false" hidden="false" ht="12.1" outlineLevel="0" r="39">
      <c r="A39" s="39" t="n">
        <v>44383</v>
      </c>
      <c r="B39" s="16" t="s">
        <v>277</v>
      </c>
      <c r="C39" s="16" t="s">
        <v>33</v>
      </c>
      <c r="D39" s="16" t="s">
        <v>34</v>
      </c>
      <c r="E39" s="17" t="n">
        <v>20</v>
      </c>
      <c r="F39" s="7" t="s">
        <f>=DATEDIF(A39,$O$2,"y")</f>
      </c>
      <c r="G39" s="7" t="s">
        <f>=DATEDIF(A39,$O$2,"ym")</f>
      </c>
      <c r="H39" s="7" t="s">
        <f>=DATEDIF(A39,$O$2,"md")</f>
      </c>
      <c r="I39" s="7" t="n">
        <v>1741</v>
      </c>
      <c r="J39" s="17" t="n">
        <v>292.302</v>
      </c>
      <c r="K39" s="6" t="s">
        <f>=Портфель!F7*Портфель!$Q$13</f>
      </c>
      <c r="L39" s="6" t="s">
        <f>=E39*K39</f>
      </c>
      <c r="M39" s="6" t="s">
        <f>=(K39-J39)*E39</f>
      </c>
      <c r="N39" s="6" t="s">
        <f>=MAX(0,M39*0.13)</f>
      </c>
    </row>
    <row collapsed="false" customFormat="false" customHeight="false" hidden="false" ht="12.1" outlineLevel="0" r="40">
      <c r="A40" s="39" t="n">
        <v>44392</v>
      </c>
      <c r="B40" s="16" t="s">
        <v>277</v>
      </c>
      <c r="C40" s="16" t="s">
        <v>33</v>
      </c>
      <c r="D40" s="16" t="s">
        <v>34</v>
      </c>
      <c r="E40" s="17" t="n">
        <v>20</v>
      </c>
      <c r="F40" s="7" t="s">
        <f>=DATEDIF(A40,$O$2,"y")</f>
      </c>
      <c r="G40" s="7" t="s">
        <f>=DATEDIF(A40,$O$2,"ym")</f>
      </c>
      <c r="H40" s="7" t="s">
        <f>=DATEDIF(A40,$O$2,"md")</f>
      </c>
      <c r="I40" s="7" t="n">
        <v>1732</v>
      </c>
      <c r="J40" s="17" t="n">
        <v>284.1465</v>
      </c>
      <c r="K40" s="6" t="s">
        <f>=Портфель!F7*Портфель!$Q$13</f>
      </c>
      <c r="L40" s="6" t="s">
        <f>=E40*K40</f>
      </c>
      <c r="M40" s="6" t="s">
        <f>=(K40-J40)*E40</f>
      </c>
      <c r="N40" s="6" t="s">
        <f>=MAX(0,M40*0.13)</f>
      </c>
    </row>
    <row collapsed="false" customFormat="false" customHeight="false" hidden="false" ht="12.1" outlineLevel="0" r="41">
      <c r="A41" s="39" t="n">
        <v>44403</v>
      </c>
      <c r="B41" s="16" t="s">
        <v>277</v>
      </c>
      <c r="C41" s="16" t="s">
        <v>33</v>
      </c>
      <c r="D41" s="16" t="s">
        <v>34</v>
      </c>
      <c r="E41" s="17" t="n">
        <v>10</v>
      </c>
      <c r="F41" s="7" t="s">
        <f>=DATEDIF(A41,$O$2,"y")</f>
      </c>
      <c r="G41" s="7" t="s">
        <f>=DATEDIF(A41,$O$2,"ym")</f>
      </c>
      <c r="H41" s="7" t="s">
        <f>=DATEDIF(A41,$O$2,"md")</f>
      </c>
      <c r="I41" s="7" t="n">
        <v>1720</v>
      </c>
      <c r="J41" s="17" t="n">
        <v>277.723</v>
      </c>
      <c r="K41" s="6" t="s">
        <f>=Портфель!F7*Портфель!$Q$13</f>
      </c>
      <c r="L41" s="6" t="s">
        <f>=E41*K41</f>
      </c>
      <c r="M41" s="6" t="s">
        <f>=(K41-J41)*E41</f>
      </c>
      <c r="N41" s="6" t="s">
        <f>=MAX(0,M41*0.13)</f>
      </c>
    </row>
    <row collapsed="false" customFormat="false" customHeight="false" hidden="false" ht="12.1" outlineLevel="0" r="42">
      <c r="A42" s="39" t="n">
        <v>44405</v>
      </c>
      <c r="B42" s="16" t="s">
        <v>277</v>
      </c>
      <c r="C42" s="16" t="s">
        <v>33</v>
      </c>
      <c r="D42" s="16" t="s">
        <v>34</v>
      </c>
      <c r="E42" s="17" t="n">
        <v>70</v>
      </c>
      <c r="F42" s="7" t="s">
        <f>=DATEDIF(A42,$O$2,"y")</f>
      </c>
      <c r="G42" s="7" t="s">
        <f>=DATEDIF(A42,$O$2,"ym")</f>
      </c>
      <c r="H42" s="7" t="s">
        <f>=DATEDIF(A42,$O$2,"md")</f>
      </c>
      <c r="I42" s="7" t="n">
        <v>1718</v>
      </c>
      <c r="J42" s="17" t="n">
        <v>280.22828571429</v>
      </c>
      <c r="K42" s="6" t="s">
        <f>=Портфель!F7*Портфель!$Q$13</f>
      </c>
      <c r="L42" s="6" t="s">
        <f>=E42*K42</f>
      </c>
      <c r="M42" s="6" t="s">
        <f>=(K42-J42)*E42</f>
      </c>
      <c r="N42" s="6" t="s">
        <f>=MAX(0,M42*0.13)</f>
      </c>
    </row>
    <row collapsed="false" customFormat="false" customHeight="false" hidden="false" ht="12.1" outlineLevel="0" r="43">
      <c r="A43" s="39" t="n">
        <v>44439</v>
      </c>
      <c r="B43" s="16" t="s">
        <v>277</v>
      </c>
      <c r="C43" s="16" t="s">
        <v>33</v>
      </c>
      <c r="D43" s="16" t="s">
        <v>34</v>
      </c>
      <c r="E43" s="17" t="n">
        <v>50</v>
      </c>
      <c r="F43" s="7" t="s">
        <f>=DATEDIF(A43,$O$2,"y")</f>
      </c>
      <c r="G43" s="7" t="s">
        <f>=DATEDIF(A43,$O$2,"ym")</f>
      </c>
      <c r="H43" s="7" t="s">
        <f>=DATEDIF(A43,$O$2,"md")</f>
      </c>
      <c r="I43" s="7" t="n">
        <v>1684</v>
      </c>
      <c r="J43" s="17" t="n">
        <v>305.8318</v>
      </c>
      <c r="K43" s="6" t="s">
        <f>=Портфель!F7*Портфель!$Q$13</f>
      </c>
      <c r="L43" s="6" t="s">
        <f>=E43*K43</f>
      </c>
      <c r="M43" s="6" t="s">
        <f>=(K43-J43)*E43</f>
      </c>
      <c r="N43" s="6" t="s">
        <f>=MAX(0,M43*0.13)</f>
      </c>
    </row>
    <row collapsed="false" customFormat="false" customHeight="false" hidden="false" ht="12.1" outlineLevel="0" r="44">
      <c r="A44" s="39" t="n">
        <v>44337</v>
      </c>
      <c r="B44" s="16" t="s">
        <v>277</v>
      </c>
      <c r="C44" s="16" t="s">
        <v>36</v>
      </c>
      <c r="D44" s="16" t="s">
        <v>37</v>
      </c>
      <c r="E44" s="17" t="n">
        <v>20</v>
      </c>
      <c r="F44" s="7" t="s">
        <f>=DATEDIF(A44,$O$2,"y")</f>
      </c>
      <c r="G44" s="7" t="s">
        <f>=DATEDIF(A44,$O$2,"ym")</f>
      </c>
      <c r="H44" s="7" t="s">
        <f>=DATEDIF(A44,$O$2,"md")</f>
      </c>
      <c r="I44" s="7" t="n">
        <v>1786</v>
      </c>
      <c r="J44" s="17" t="n">
        <v>272.1485</v>
      </c>
      <c r="K44" s="6" t="s">
        <f>=Портфель!F8*Портфель!$Q$13</f>
      </c>
      <c r="L44" s="6" t="s">
        <f>=E44*K44</f>
      </c>
      <c r="M44" s="6" t="s">
        <f>=(K44-J44)*E44</f>
      </c>
      <c r="N44" s="6" t="s">
        <f>=MAX(0,M44*0.13)</f>
      </c>
    </row>
    <row collapsed="false" customFormat="false" customHeight="false" hidden="false" ht="12.1" outlineLevel="0" r="45">
      <c r="A45" s="39" t="n">
        <v>44355</v>
      </c>
      <c r="B45" s="16" t="s">
        <v>277</v>
      </c>
      <c r="C45" s="16" t="s">
        <v>36</v>
      </c>
      <c r="D45" s="16" t="s">
        <v>37</v>
      </c>
      <c r="E45" s="17" t="n">
        <v>30</v>
      </c>
      <c r="F45" s="7" t="s">
        <f>=DATEDIF(A45,$O$2,"y")</f>
      </c>
      <c r="G45" s="7" t="s">
        <f>=DATEDIF(A45,$O$2,"ym")</f>
      </c>
      <c r="H45" s="7" t="s">
        <f>=DATEDIF(A45,$O$2,"md")</f>
      </c>
      <c r="I45" s="7" t="n">
        <v>1769</v>
      </c>
      <c r="J45" s="17" t="n">
        <v>262.61533333333</v>
      </c>
      <c r="K45" s="6" t="s">
        <f>=Портфель!F8*Портфель!$Q$13</f>
      </c>
      <c r="L45" s="6" t="s">
        <f>=E45*K45</f>
      </c>
      <c r="M45" s="6" t="s">
        <f>=(K45-J45)*E45</f>
      </c>
      <c r="N45" s="6" t="s">
        <f>=MAX(0,M45*0.13)</f>
      </c>
    </row>
    <row collapsed="false" customFormat="false" customHeight="false" hidden="false" ht="12.1" outlineLevel="0" r="46">
      <c r="A46" s="39" t="n">
        <v>44371</v>
      </c>
      <c r="B46" s="16" t="s">
        <v>277</v>
      </c>
      <c r="C46" s="16" t="s">
        <v>36</v>
      </c>
      <c r="D46" s="16" t="s">
        <v>37</v>
      </c>
      <c r="E46" s="17" t="n">
        <v>20</v>
      </c>
      <c r="F46" s="7" t="s">
        <f>=DATEDIF(A46,$O$2,"y")</f>
      </c>
      <c r="G46" s="7" t="s">
        <f>=DATEDIF(A46,$O$2,"ym")</f>
      </c>
      <c r="H46" s="7" t="s">
        <f>=DATEDIF(A46,$O$2,"md")</f>
      </c>
      <c r="I46" s="7" t="n">
        <v>1752</v>
      </c>
      <c r="J46" s="17" t="n">
        <v>237.3545</v>
      </c>
      <c r="K46" s="6" t="s">
        <f>=Портфель!F8*Портфель!$Q$13</f>
      </c>
      <c r="L46" s="6" t="s">
        <f>=E46*K46</f>
      </c>
      <c r="M46" s="6" t="s">
        <f>=(K46-J46)*E46</f>
      </c>
      <c r="N46" s="6" t="s">
        <f>=MAX(0,M46*0.13)</f>
      </c>
    </row>
    <row collapsed="false" customFormat="false" customHeight="false" hidden="false" ht="12.1" outlineLevel="0" r="47">
      <c r="A47" s="39" t="n">
        <v>44384</v>
      </c>
      <c r="B47" s="16" t="s">
        <v>277</v>
      </c>
      <c r="C47" s="16" t="s">
        <v>36</v>
      </c>
      <c r="D47" s="16" t="s">
        <v>37</v>
      </c>
      <c r="E47" s="17" t="n">
        <v>10</v>
      </c>
      <c r="F47" s="7" t="s">
        <f>=DATEDIF(A47,$O$2,"y")</f>
      </c>
      <c r="G47" s="7" t="s">
        <f>=DATEDIF(A47,$O$2,"ym")</f>
      </c>
      <c r="H47" s="7" t="s">
        <f>=DATEDIF(A47,$O$2,"md")</f>
      </c>
      <c r="I47" s="7" t="n">
        <v>1739</v>
      </c>
      <c r="J47" s="17" t="n">
        <v>223.555</v>
      </c>
      <c r="K47" s="6" t="s">
        <f>=Портфель!F8*Портфель!$Q$13</f>
      </c>
      <c r="L47" s="6" t="s">
        <f>=E47*K47</f>
      </c>
      <c r="M47" s="6" t="s">
        <f>=(K47-J47)*E47</f>
      </c>
      <c r="N47" s="6" t="s">
        <f>=MAX(0,M47*0.13)</f>
      </c>
    </row>
    <row collapsed="false" customFormat="false" customHeight="false" hidden="false" ht="12.1" outlineLevel="0" r="48">
      <c r="A48" s="39" t="n">
        <v>44417</v>
      </c>
      <c r="B48" s="16" t="s">
        <v>277</v>
      </c>
      <c r="C48" s="16" t="s">
        <v>36</v>
      </c>
      <c r="D48" s="16" t="s">
        <v>37</v>
      </c>
      <c r="E48" s="17" t="n">
        <v>10</v>
      </c>
      <c r="F48" s="7" t="s">
        <f>=DATEDIF(A48,$O$2,"y")</f>
      </c>
      <c r="G48" s="7" t="s">
        <f>=DATEDIF(A48,$O$2,"ym")</f>
      </c>
      <c r="H48" s="7" t="s">
        <f>=DATEDIF(A48,$O$2,"md")</f>
      </c>
      <c r="I48" s="7" t="n">
        <v>1706</v>
      </c>
      <c r="J48" s="17" t="n">
        <v>253.756</v>
      </c>
      <c r="K48" s="6" t="s">
        <f>=Портфель!F8*Портфель!$Q$13</f>
      </c>
      <c r="L48" s="6" t="s">
        <f>=E48*K48</f>
      </c>
      <c r="M48" s="6" t="s">
        <f>=(K48-J48)*E48</f>
      </c>
      <c r="N48" s="6" t="s">
        <f>=MAX(0,M48*0.13)</f>
      </c>
    </row>
    <row collapsed="false" customFormat="false" customHeight="false" hidden="false" ht="12.1" outlineLevel="0" r="49">
      <c r="A49" s="39" t="n">
        <v>44421</v>
      </c>
      <c r="B49" s="16" t="s">
        <v>277</v>
      </c>
      <c r="C49" s="16" t="s">
        <v>36</v>
      </c>
      <c r="D49" s="16" t="s">
        <v>37</v>
      </c>
      <c r="E49" s="17" t="n">
        <v>10</v>
      </c>
      <c r="F49" s="7" t="s">
        <f>=DATEDIF(A49,$O$2,"y")</f>
      </c>
      <c r="G49" s="7" t="s">
        <f>=DATEDIF(A49,$O$2,"ym")</f>
      </c>
      <c r="H49" s="7" t="s">
        <f>=DATEDIF(A49,$O$2,"md")</f>
      </c>
      <c r="I49" s="7" t="n">
        <v>1702</v>
      </c>
      <c r="J49" s="17" t="n">
        <v>250.253</v>
      </c>
      <c r="K49" s="6" t="s">
        <f>=Портфель!F8*Портфель!$Q$13</f>
      </c>
      <c r="L49" s="6" t="s">
        <f>=E49*K49</f>
      </c>
      <c r="M49" s="6" t="s">
        <f>=(K49-J49)*E49</f>
      </c>
      <c r="N49" s="6" t="s">
        <f>=MAX(0,M49*0.13)</f>
      </c>
    </row>
    <row collapsed="false" customFormat="false" customHeight="false" hidden="false" ht="12.1" outlineLevel="0" r="50">
      <c r="A50" s="39" t="n">
        <v>44432</v>
      </c>
      <c r="B50" s="16" t="s">
        <v>277</v>
      </c>
      <c r="C50" s="16" t="s">
        <v>36</v>
      </c>
      <c r="D50" s="16" t="s">
        <v>37</v>
      </c>
      <c r="E50" s="17" t="n">
        <v>70</v>
      </c>
      <c r="F50" s="7" t="s">
        <f>=DATEDIF(A50,$O$2,"y")</f>
      </c>
      <c r="G50" s="7" t="s">
        <f>=DATEDIF(A50,$O$2,"ym")</f>
      </c>
      <c r="H50" s="7" t="s">
        <f>=DATEDIF(A50,$O$2,"md")</f>
      </c>
      <c r="I50" s="7" t="n">
        <v>1692</v>
      </c>
      <c r="J50" s="17" t="n">
        <v>239.98628571429</v>
      </c>
      <c r="K50" s="6" t="s">
        <f>=Портфель!F8*Портфель!$Q$13</f>
      </c>
      <c r="L50" s="6" t="s">
        <f>=E50*K50</f>
      </c>
      <c r="M50" s="6" t="s">
        <f>=(K50-J50)*E50</f>
      </c>
      <c r="N50" s="6" t="s">
        <f>=MAX(0,M50*0.13)</f>
      </c>
    </row>
    <row collapsed="false" customFormat="false" customHeight="false" hidden="false" ht="12.1" outlineLevel="0" r="51">
      <c r="A51" s="39" t="n">
        <v>44445</v>
      </c>
      <c r="B51" s="16" t="s">
        <v>277</v>
      </c>
      <c r="C51" s="16" t="s">
        <v>36</v>
      </c>
      <c r="D51" s="16" t="s">
        <v>37</v>
      </c>
      <c r="E51" s="17" t="n">
        <v>30</v>
      </c>
      <c r="F51" s="7" t="s">
        <f>=DATEDIF(A51,$O$2,"y")</f>
      </c>
      <c r="G51" s="7" t="s">
        <f>=DATEDIF(A51,$O$2,"ym")</f>
      </c>
      <c r="H51" s="7" t="s">
        <f>=DATEDIF(A51,$O$2,"md")</f>
      </c>
      <c r="I51" s="7" t="n">
        <v>1678</v>
      </c>
      <c r="J51" s="17" t="n">
        <v>236.71733333333</v>
      </c>
      <c r="K51" s="6" t="s">
        <f>=Портфель!F8*Портфель!$Q$13</f>
      </c>
      <c r="L51" s="6" t="s">
        <f>=E51*K51</f>
      </c>
      <c r="M51" s="6" t="s">
        <f>=(K51-J51)*E51</f>
      </c>
      <c r="N51" s="6" t="s">
        <f>=MAX(0,M51*0.13)</f>
      </c>
    </row>
    <row collapsed="false" customFormat="false" customHeight="false" hidden="false" ht="12.1" outlineLevel="0" r="52">
      <c r="A52" s="39" t="n">
        <v>44474</v>
      </c>
      <c r="B52" s="16" t="s">
        <v>277</v>
      </c>
      <c r="C52" s="16" t="s">
        <v>36</v>
      </c>
      <c r="D52" s="16" t="s">
        <v>37</v>
      </c>
      <c r="E52" s="17" t="n">
        <v>20</v>
      </c>
      <c r="F52" s="7" t="s">
        <f>=DATEDIF(A52,$O$2,"y")</f>
      </c>
      <c r="G52" s="7" t="s">
        <f>=DATEDIF(A52,$O$2,"ym")</f>
      </c>
      <c r="H52" s="7" t="s">
        <f>=DATEDIF(A52,$O$2,"md")</f>
      </c>
      <c r="I52" s="7" t="n">
        <v>1649</v>
      </c>
      <c r="J52" s="17" t="n">
        <v>205.6025</v>
      </c>
      <c r="K52" s="6" t="s">
        <f>=Портфель!F8*Портфель!$Q$13</f>
      </c>
      <c r="L52" s="6" t="s">
        <f>=E52*K52</f>
      </c>
      <c r="M52" s="6" t="s">
        <f>=(K52-J52)*E52</f>
      </c>
      <c r="N52" s="6" t="s">
        <f>=MAX(0,M52*0.13)</f>
      </c>
    </row>
    <row collapsed="false" customFormat="false" customHeight="false" hidden="false" ht="12.1" outlineLevel="0" r="53">
      <c r="A53" s="39" t="n">
        <v>44371</v>
      </c>
      <c r="B53" s="16" t="s">
        <v>277</v>
      </c>
      <c r="C53" s="16" t="s">
        <v>39</v>
      </c>
      <c r="D53" s="16" t="s">
        <v>40</v>
      </c>
      <c r="E53" s="17" t="n">
        <v>2</v>
      </c>
      <c r="F53" s="7" t="s">
        <f>=DATEDIF(A53,$O$2,"y")</f>
      </c>
      <c r="G53" s="7" t="s">
        <f>=DATEDIF(A53,$O$2,"ym")</f>
      </c>
      <c r="H53" s="7" t="s">
        <f>=DATEDIF(A53,$O$2,"md")</f>
      </c>
      <c r="I53" s="7" t="n">
        <v>1752</v>
      </c>
      <c r="J53" s="17" t="n">
        <v>5309.92</v>
      </c>
      <c r="K53" s="6" t="s">
        <f>=Портфель!F9*Портфель!$Q$13</f>
      </c>
      <c r="L53" s="6" t="s">
        <f>=E53*K53</f>
      </c>
      <c r="M53" s="6" t="s">
        <f>=(K53-J53)*E53</f>
      </c>
      <c r="N53" s="6" t="s">
        <f>=MAX(0,M53*0.13)</f>
      </c>
    </row>
    <row collapsed="false" customFormat="false" customHeight="false" hidden="false" ht="12.1" outlineLevel="0" r="54">
      <c r="A54" s="39" t="n">
        <v>44392</v>
      </c>
      <c r="B54" s="16" t="s">
        <v>277</v>
      </c>
      <c r="C54" s="16" t="s">
        <v>39</v>
      </c>
      <c r="D54" s="16" t="s">
        <v>40</v>
      </c>
      <c r="E54" s="17" t="n">
        <v>2</v>
      </c>
      <c r="F54" s="7" t="s">
        <f>=DATEDIF(A54,$O$2,"y")</f>
      </c>
      <c r="G54" s="7" t="s">
        <f>=DATEDIF(A54,$O$2,"ym")</f>
      </c>
      <c r="H54" s="7" t="s">
        <f>=DATEDIF(A54,$O$2,"md")</f>
      </c>
      <c r="I54" s="7" t="n">
        <v>1731</v>
      </c>
      <c r="J54" s="17" t="n">
        <v>5397.24</v>
      </c>
      <c r="K54" s="6" t="s">
        <f>=Портфель!F9*Портфель!$Q$13</f>
      </c>
      <c r="L54" s="6" t="s">
        <f>=E54*K54</f>
      </c>
      <c r="M54" s="6" t="s">
        <f>=(K54-J54)*E54</f>
      </c>
      <c r="N54" s="6" t="s">
        <f>=MAX(0,M54*0.13)</f>
      </c>
    </row>
    <row collapsed="false" customFormat="false" customHeight="false" hidden="false" ht="12.1" outlineLevel="0" r="55">
      <c r="A55" s="39" t="n">
        <v>44403</v>
      </c>
      <c r="B55" s="16" t="s">
        <v>277</v>
      </c>
      <c r="C55" s="16" t="s">
        <v>39</v>
      </c>
      <c r="D55" s="16" t="s">
        <v>40</v>
      </c>
      <c r="E55" s="17" t="n">
        <v>2</v>
      </c>
      <c r="F55" s="7" t="s">
        <f>=DATEDIF(A55,$O$2,"y")</f>
      </c>
      <c r="G55" s="7" t="s">
        <f>=DATEDIF(A55,$O$2,"ym")</f>
      </c>
      <c r="H55" s="7" t="s">
        <f>=DATEDIF(A55,$O$2,"md")</f>
      </c>
      <c r="I55" s="7" t="n">
        <v>1720</v>
      </c>
      <c r="J55" s="17" t="n">
        <v>5125.29</v>
      </c>
      <c r="K55" s="6" t="s">
        <f>=Портфель!F9*Портфель!$Q$13</f>
      </c>
      <c r="L55" s="6" t="s">
        <f>=E55*K55</f>
      </c>
      <c r="M55" s="6" t="s">
        <f>=(K55-J55)*E55</f>
      </c>
      <c r="N55" s="6" t="s">
        <f>=MAX(0,M55*0.13)</f>
      </c>
    </row>
    <row collapsed="false" customFormat="false" customHeight="false" hidden="false" ht="12.1" outlineLevel="0" r="56">
      <c r="A56" s="39" t="n">
        <v>44405</v>
      </c>
      <c r="B56" s="16" t="s">
        <v>277</v>
      </c>
      <c r="C56" s="16" t="s">
        <v>39</v>
      </c>
      <c r="D56" s="16" t="s">
        <v>40</v>
      </c>
      <c r="E56" s="17" t="n">
        <v>1</v>
      </c>
      <c r="F56" s="7" t="s">
        <f>=DATEDIF(A56,$O$2,"y")</f>
      </c>
      <c r="G56" s="7" t="s">
        <f>=DATEDIF(A56,$O$2,"ym")</f>
      </c>
      <c r="H56" s="7" t="s">
        <f>=DATEDIF(A56,$O$2,"md")</f>
      </c>
      <c r="I56" s="7" t="n">
        <v>1718</v>
      </c>
      <c r="J56" s="17" t="n">
        <v>5268.15</v>
      </c>
      <c r="K56" s="6" t="s">
        <f>=Портфель!F9*Портфель!$Q$13</f>
      </c>
      <c r="L56" s="6" t="s">
        <f>=E56*K56</f>
      </c>
      <c r="M56" s="6" t="s">
        <f>=(K56-J56)*E56</f>
      </c>
      <c r="N56" s="6" t="s">
        <f>=MAX(0,M56*0.13)</f>
      </c>
    </row>
    <row collapsed="false" customFormat="false" customHeight="false" hidden="false" ht="12.1" outlineLevel="0" r="57">
      <c r="A57" s="39" t="n">
        <v>44414</v>
      </c>
      <c r="B57" s="16" t="s">
        <v>277</v>
      </c>
      <c r="C57" s="16" t="s">
        <v>42</v>
      </c>
      <c r="D57" s="16" t="s">
        <v>43</v>
      </c>
      <c r="E57" s="17" t="n">
        <v>1</v>
      </c>
      <c r="F57" s="7" t="s">
        <f>=DATEDIF(A57,$O$2,"y")</f>
      </c>
      <c r="G57" s="7" t="s">
        <f>=DATEDIF(A57,$O$2,"ym")</f>
      </c>
      <c r="H57" s="7" t="s">
        <f>=DATEDIF(A57,$O$2,"md")</f>
      </c>
      <c r="I57" s="7" t="n">
        <v>1710</v>
      </c>
      <c r="J57" s="17" t="n">
        <v>6004.16</v>
      </c>
      <c r="K57" s="6" t="s">
        <f>=Портфель!F10*Портфель!$Q$13</f>
      </c>
      <c r="L57" s="6" t="s">
        <f>=E57*K57</f>
      </c>
      <c r="M57" s="6" t="s">
        <f>=(K57-J57)*E57</f>
      </c>
      <c r="N57" s="6" t="s">
        <f>=MAX(0,M57*0.13)</f>
      </c>
    </row>
    <row collapsed="false" customFormat="false" customHeight="false" hidden="false" ht="12.1" outlineLevel="0" r="58">
      <c r="A58" s="39" t="n">
        <v>44337</v>
      </c>
      <c r="B58" s="16" t="s">
        <v>277</v>
      </c>
      <c r="C58" s="16" t="s">
        <v>45</v>
      </c>
      <c r="D58" s="16" t="s">
        <v>46</v>
      </c>
      <c r="E58" s="17" t="n">
        <v>2</v>
      </c>
      <c r="F58" s="7" t="s">
        <f>=DATEDIF(A58,$O$2,"y")</f>
      </c>
      <c r="G58" s="7" t="s">
        <f>=DATEDIF(A58,$O$2,"ym")</f>
      </c>
      <c r="H58" s="7" t="s">
        <f>=DATEDIF(A58,$O$2,"md")</f>
      </c>
      <c r="I58" s="7" t="n">
        <v>1786</v>
      </c>
      <c r="J58" s="17" t="n">
        <v>1794.24</v>
      </c>
      <c r="K58" s="6" t="s">
        <f>=Портфель!F11*Портфель!$Q$13</f>
      </c>
      <c r="L58" s="6" t="s">
        <f>=E58*K58</f>
      </c>
      <c r="M58" s="6" t="s">
        <f>=(K58-J58)*E58</f>
      </c>
      <c r="N58" s="6" t="s">
        <f>=MAX(0,M58*0.13)</f>
      </c>
    </row>
    <row collapsed="false" customFormat="false" customHeight="false" hidden="false" ht="12.1" outlineLevel="0" r="59">
      <c r="A59" s="39" t="n">
        <v>44347</v>
      </c>
      <c r="B59" s="16" t="s">
        <v>277</v>
      </c>
      <c r="C59" s="16" t="s">
        <v>45</v>
      </c>
      <c r="D59" s="16" t="s">
        <v>46</v>
      </c>
      <c r="E59" s="17" t="n">
        <v>1</v>
      </c>
      <c r="F59" s="7" t="s">
        <f>=DATEDIF(A59,$O$2,"y")</f>
      </c>
      <c r="G59" s="7" t="s">
        <f>=DATEDIF(A59,$O$2,"ym")</f>
      </c>
      <c r="H59" s="7" t="s">
        <f>=DATEDIF(A59,$O$2,"md")</f>
      </c>
      <c r="I59" s="7" t="n">
        <v>1776</v>
      </c>
      <c r="J59" s="17" t="n">
        <v>1692.58</v>
      </c>
      <c r="K59" s="6" t="s">
        <f>=Портфель!F11*Портфель!$Q$13</f>
      </c>
      <c r="L59" s="6" t="s">
        <f>=E59*K59</f>
      </c>
      <c r="M59" s="6" t="s">
        <f>=(K59-J59)*E59</f>
      </c>
      <c r="N59" s="6" t="s">
        <f>=MAX(0,M59*0.13)</f>
      </c>
    </row>
    <row collapsed="false" customFormat="false" customHeight="false" hidden="false" ht="12.1" outlineLevel="0" r="60">
      <c r="A60" s="39" t="n">
        <v>44351</v>
      </c>
      <c r="B60" s="16" t="s">
        <v>277</v>
      </c>
      <c r="C60" s="16" t="s">
        <v>45</v>
      </c>
      <c r="D60" s="16" t="s">
        <v>46</v>
      </c>
      <c r="E60" s="17" t="n">
        <v>1</v>
      </c>
      <c r="F60" s="7" t="s">
        <f>=DATEDIF(A60,$O$2,"y")</f>
      </c>
      <c r="G60" s="7" t="s">
        <f>=DATEDIF(A60,$O$2,"ym")</f>
      </c>
      <c r="H60" s="7" t="s">
        <f>=DATEDIF(A60,$O$2,"md")</f>
      </c>
      <c r="I60" s="7" t="n">
        <v>1772</v>
      </c>
      <c r="J60" s="17" t="n">
        <v>1637.93</v>
      </c>
      <c r="K60" s="6" t="s">
        <f>=Портфель!F11*Портфель!$Q$13</f>
      </c>
      <c r="L60" s="6" t="s">
        <f>=E60*K60</f>
      </c>
      <c r="M60" s="6" t="s">
        <f>=(K60-J60)*E60</f>
      </c>
      <c r="N60" s="6" t="s">
        <f>=MAX(0,M60*0.13)</f>
      </c>
    </row>
    <row collapsed="false" customFormat="false" customHeight="false" hidden="false" ht="12.1" outlineLevel="0" r="61">
      <c r="A61" s="39" t="n">
        <v>44354</v>
      </c>
      <c r="B61" s="16" t="s">
        <v>277</v>
      </c>
      <c r="C61" s="16" t="s">
        <v>45</v>
      </c>
      <c r="D61" s="16" t="s">
        <v>46</v>
      </c>
      <c r="E61" s="17" t="n">
        <v>1</v>
      </c>
      <c r="F61" s="7" t="s">
        <f>=DATEDIF(A61,$O$2,"y")</f>
      </c>
      <c r="G61" s="7" t="s">
        <f>=DATEDIF(A61,$O$2,"ym")</f>
      </c>
      <c r="H61" s="7" t="s">
        <f>=DATEDIF(A61,$O$2,"md")</f>
      </c>
      <c r="I61" s="7" t="n">
        <v>1769</v>
      </c>
      <c r="J61" s="17" t="n">
        <v>1648.95</v>
      </c>
      <c r="K61" s="6" t="s">
        <f>=Портфель!F11*Портфель!$Q$13</f>
      </c>
      <c r="L61" s="6" t="s">
        <f>=E61*K61</f>
      </c>
      <c r="M61" s="6" t="s">
        <f>=(K61-J61)*E61</f>
      </c>
      <c r="N61" s="6" t="s">
        <f>=MAX(0,M61*0.13)</f>
      </c>
    </row>
    <row collapsed="false" customFormat="false" customHeight="false" hidden="false" ht="12.1" outlineLevel="0" r="62">
      <c r="A62" s="39" t="n">
        <v>44355</v>
      </c>
      <c r="B62" s="16" t="s">
        <v>277</v>
      </c>
      <c r="C62" s="16" t="s">
        <v>45</v>
      </c>
      <c r="D62" s="16" t="s">
        <v>46</v>
      </c>
      <c r="E62" s="17" t="n">
        <v>1</v>
      </c>
      <c r="F62" s="7" t="s">
        <f>=DATEDIF(A62,$O$2,"y")</f>
      </c>
      <c r="G62" s="7" t="s">
        <f>=DATEDIF(A62,$O$2,"ym")</f>
      </c>
      <c r="H62" s="7" t="s">
        <f>=DATEDIF(A62,$O$2,"md")</f>
      </c>
      <c r="I62" s="7" t="n">
        <v>1768</v>
      </c>
      <c r="J62" s="17" t="n">
        <v>1652.35</v>
      </c>
      <c r="K62" s="6" t="s">
        <f>=Портфель!F11*Портфель!$Q$13</f>
      </c>
      <c r="L62" s="6" t="s">
        <f>=E62*K62</f>
      </c>
      <c r="M62" s="6" t="s">
        <f>=(K62-J62)*E62</f>
      </c>
      <c r="N62" s="6" t="s">
        <f>=MAX(0,M62*0.13)</f>
      </c>
    </row>
    <row collapsed="false" customFormat="false" customHeight="false" hidden="false" ht="12.1" outlineLevel="0" r="63">
      <c r="A63" s="39" t="n">
        <v>44371</v>
      </c>
      <c r="B63" s="16" t="s">
        <v>277</v>
      </c>
      <c r="C63" s="16" t="s">
        <v>45</v>
      </c>
      <c r="D63" s="16" t="s">
        <v>46</v>
      </c>
      <c r="E63" s="17" t="n">
        <v>3</v>
      </c>
      <c r="F63" s="7" t="s">
        <f>=DATEDIF(A63,$O$2,"y")</f>
      </c>
      <c r="G63" s="7" t="s">
        <f>=DATEDIF(A63,$O$2,"ym")</f>
      </c>
      <c r="H63" s="7" t="s">
        <f>=DATEDIF(A63,$O$2,"md")</f>
      </c>
      <c r="I63" s="7" t="n">
        <v>1752</v>
      </c>
      <c r="J63" s="17" t="n">
        <v>1547.3366666667</v>
      </c>
      <c r="K63" s="6" t="s">
        <f>=Портфель!F11*Портфель!$Q$13</f>
      </c>
      <c r="L63" s="6" t="s">
        <f>=E63*K63</f>
      </c>
      <c r="M63" s="6" t="s">
        <f>=(K63-J63)*E63</f>
      </c>
      <c r="N63" s="6" t="s">
        <f>=MAX(0,M63*0.13)</f>
      </c>
    </row>
    <row collapsed="false" customFormat="false" customHeight="false" hidden="false" ht="12.1" outlineLevel="0" r="64">
      <c r="A64" s="39" t="n">
        <v>44428</v>
      </c>
      <c r="B64" s="16" t="s">
        <v>277</v>
      </c>
      <c r="C64" s="16" t="s">
        <v>45</v>
      </c>
      <c r="D64" s="16" t="s">
        <v>46</v>
      </c>
      <c r="E64" s="17" t="n">
        <v>1</v>
      </c>
      <c r="F64" s="7" t="s">
        <f>=DATEDIF(A64,$O$2,"y")</f>
      </c>
      <c r="G64" s="7" t="s">
        <f>=DATEDIF(A64,$O$2,"ym")</f>
      </c>
      <c r="H64" s="7" t="s">
        <f>=DATEDIF(A64,$O$2,"md")</f>
      </c>
      <c r="I64" s="7" t="n">
        <v>1695</v>
      </c>
      <c r="J64" s="17" t="n">
        <v>1666.16</v>
      </c>
      <c r="K64" s="6" t="s">
        <f>=Портфель!F11*Портфель!$Q$13</f>
      </c>
      <c r="L64" s="6" t="s">
        <f>=E64*K64</f>
      </c>
      <c r="M64" s="6" t="s">
        <f>=(K64-J64)*E64</f>
      </c>
      <c r="N64" s="6" t="s">
        <f>=MAX(0,M64*0.13)</f>
      </c>
    </row>
    <row collapsed="false" customFormat="false" customHeight="false" hidden="false" ht="12.1" outlineLevel="0" r="65">
      <c r="A65" s="39" t="n">
        <v>44440</v>
      </c>
      <c r="B65" s="16" t="s">
        <v>277</v>
      </c>
      <c r="C65" s="16" t="s">
        <v>45</v>
      </c>
      <c r="D65" s="16" t="s">
        <v>46</v>
      </c>
      <c r="E65" s="17" t="n">
        <v>1</v>
      </c>
      <c r="F65" s="7" t="s">
        <f>=DATEDIF(A65,$O$2,"y")</f>
      </c>
      <c r="G65" s="7" t="s">
        <f>=DATEDIF(A65,$O$2,"ym")</f>
      </c>
      <c r="H65" s="7" t="s">
        <f>=DATEDIF(A65,$O$2,"md")</f>
      </c>
      <c r="I65" s="7" t="n">
        <v>1684</v>
      </c>
      <c r="J65" s="17" t="n">
        <v>1642.53</v>
      </c>
      <c r="K65" s="6" t="s">
        <f>=Портфель!F11*Портфель!$Q$13</f>
      </c>
      <c r="L65" s="6" t="s">
        <f>=E65*K65</f>
      </c>
      <c r="M65" s="6" t="s">
        <f>=(K65-J65)*E65</f>
      </c>
      <c r="N65" s="6" t="s">
        <f>=MAX(0,M65*0.13)</f>
      </c>
    </row>
    <row collapsed="false" customFormat="false" customHeight="false" hidden="false" ht="12.1" outlineLevel="0" r="66">
      <c r="A66" s="39" t="n">
        <v>44460</v>
      </c>
      <c r="B66" s="16" t="s">
        <v>277</v>
      </c>
      <c r="C66" s="16" t="s">
        <v>45</v>
      </c>
      <c r="D66" s="16" t="s">
        <v>46</v>
      </c>
      <c r="E66" s="17" t="n">
        <v>5</v>
      </c>
      <c r="F66" s="7" t="s">
        <f>=DATEDIF(A66,$O$2,"y")</f>
      </c>
      <c r="G66" s="7" t="s">
        <f>=DATEDIF(A66,$O$2,"ym")</f>
      </c>
      <c r="H66" s="7" t="s">
        <f>=DATEDIF(A66,$O$2,"md")</f>
      </c>
      <c r="I66" s="7" t="n">
        <v>1663</v>
      </c>
      <c r="J66" s="17" t="n">
        <v>1517.342</v>
      </c>
      <c r="K66" s="6" t="s">
        <f>=Портфель!F11*Портфель!$Q$13</f>
      </c>
      <c r="L66" s="6" t="s">
        <f>=E66*K66</f>
      </c>
      <c r="M66" s="6" t="s">
        <f>=(K66-J66)*E66</f>
      </c>
      <c r="N66" s="6" t="s">
        <f>=MAX(0,M66*0.13)</f>
      </c>
    </row>
    <row collapsed="false" customFormat="false" customHeight="false" hidden="false" ht="12.1" outlineLevel="0" r="67">
      <c r="A67" s="39" t="n">
        <v>44474</v>
      </c>
      <c r="B67" s="16" t="s">
        <v>277</v>
      </c>
      <c r="C67" s="16" t="s">
        <v>45</v>
      </c>
      <c r="D67" s="16" t="s">
        <v>46</v>
      </c>
      <c r="E67" s="17" t="n">
        <v>3</v>
      </c>
      <c r="F67" s="7" t="s">
        <f>=DATEDIF(A67,$O$2,"y")</f>
      </c>
      <c r="G67" s="7" t="s">
        <f>=DATEDIF(A67,$O$2,"ym")</f>
      </c>
      <c r="H67" s="7" t="s">
        <f>=DATEDIF(A67,$O$2,"md")</f>
      </c>
      <c r="I67" s="7" t="n">
        <v>1649</v>
      </c>
      <c r="J67" s="17" t="n">
        <v>1467.4166666667</v>
      </c>
      <c r="K67" s="6" t="s">
        <f>=Портфель!F11*Портфель!$Q$13</f>
      </c>
      <c r="L67" s="6" t="s">
        <f>=E67*K67</f>
      </c>
      <c r="M67" s="6" t="s">
        <f>=(K67-J67)*E67</f>
      </c>
      <c r="N67" s="6" t="s">
        <f>=MAX(0,M67*0.13)</f>
      </c>
    </row>
    <row collapsed="false" customFormat="false" customHeight="false" hidden="false" ht="12.1" outlineLevel="0" r="68">
      <c r="A68" s="39" t="n">
        <v>44414</v>
      </c>
      <c r="B68" s="16" t="s">
        <v>277</v>
      </c>
      <c r="C68" s="16" t="s">
        <v>48</v>
      </c>
      <c r="D68" s="16" t="s">
        <v>49</v>
      </c>
      <c r="E68" s="17" t="n">
        <v>200000</v>
      </c>
      <c r="F68" s="7" t="s">
        <f>=DATEDIF(A68,$O$2,"y")</f>
      </c>
      <c r="G68" s="7" t="s">
        <f>=DATEDIF(A68,$O$2,"ym")</f>
      </c>
      <c r="H68" s="7" t="s">
        <f>=DATEDIF(A68,$O$2,"md")</f>
      </c>
      <c r="I68" s="7" t="n">
        <v>1710</v>
      </c>
      <c r="J68" s="17" t="n">
        <v>0.01169405</v>
      </c>
      <c r="K68" s="6" t="s">
        <f>=Портфель!F12*Портфель!$Q$13</f>
      </c>
      <c r="L68" s="6" t="s">
        <f>=E68*K68</f>
      </c>
      <c r="M68" s="6" t="s">
        <f>=(K68-J68)*E68</f>
      </c>
      <c r="N68" s="6" t="s">
        <f>=MAX(0,M68*0.13)</f>
      </c>
    </row>
    <row collapsed="false" customFormat="false" customHeight="false" hidden="false" ht="12.1" outlineLevel="0" r="69">
      <c r="A69" s="39" t="n">
        <v>44418</v>
      </c>
      <c r="B69" s="16" t="s">
        <v>277</v>
      </c>
      <c r="C69" s="16" t="s">
        <v>48</v>
      </c>
      <c r="D69" s="16" t="s">
        <v>49</v>
      </c>
      <c r="E69" s="17" t="n">
        <v>100000</v>
      </c>
      <c r="F69" s="7" t="s">
        <f>=DATEDIF(A69,$O$2,"y")</f>
      </c>
      <c r="G69" s="7" t="s">
        <f>=DATEDIF(A69,$O$2,"ym")</f>
      </c>
      <c r="H69" s="7" t="s">
        <f>=DATEDIF(A69,$O$2,"md")</f>
      </c>
      <c r="I69" s="7" t="n">
        <v>1705</v>
      </c>
      <c r="J69" s="17" t="n">
        <v>0.0116881</v>
      </c>
      <c r="K69" s="6" t="s">
        <f>=Портфель!F12*Портфель!$Q$13</f>
      </c>
      <c r="L69" s="6" t="s">
        <f>=E69*K69</f>
      </c>
      <c r="M69" s="6" t="s">
        <f>=(K69-J69)*E69</f>
      </c>
      <c r="N69" s="6" t="s">
        <f>=MAX(0,M69*0.13)</f>
      </c>
    </row>
    <row collapsed="false" customFormat="false" customHeight="false" hidden="false" ht="12.1" outlineLevel="0" r="70">
      <c r="A70" s="39" t="n">
        <v>44421</v>
      </c>
      <c r="B70" s="16" t="s">
        <v>277</v>
      </c>
      <c r="C70" s="16" t="s">
        <v>48</v>
      </c>
      <c r="D70" s="16" t="s">
        <v>49</v>
      </c>
      <c r="E70" s="17" t="n">
        <v>100000</v>
      </c>
      <c r="F70" s="7" t="s">
        <f>=DATEDIF(A70,$O$2,"y")</f>
      </c>
      <c r="G70" s="7" t="s">
        <f>=DATEDIF(A70,$O$2,"ym")</f>
      </c>
      <c r="H70" s="7" t="s">
        <f>=DATEDIF(A70,$O$2,"md")</f>
      </c>
      <c r="I70" s="7" t="n">
        <v>1702</v>
      </c>
      <c r="J70" s="17" t="n">
        <v>0.011616</v>
      </c>
      <c r="K70" s="6" t="s">
        <f>=Портфель!F12*Портфель!$Q$13</f>
      </c>
      <c r="L70" s="6" t="s">
        <f>=E70*K70</f>
      </c>
      <c r="M70" s="6" t="s">
        <f>=(K70-J70)*E70</f>
      </c>
      <c r="N70" s="6" t="s">
        <f>=MAX(0,M70*0.13)</f>
      </c>
    </row>
    <row collapsed="false" customFormat="false" customHeight="false" hidden="false" ht="12.1" outlineLevel="0" r="71">
      <c r="A71" s="39" t="n">
        <v>44432</v>
      </c>
      <c r="B71" s="16" t="s">
        <v>277</v>
      </c>
      <c r="C71" s="16" t="s">
        <v>48</v>
      </c>
      <c r="D71" s="16" t="s">
        <v>49</v>
      </c>
      <c r="E71" s="17" t="n">
        <v>500000</v>
      </c>
      <c r="F71" s="7" t="s">
        <f>=DATEDIF(A71,$O$2,"y")</f>
      </c>
      <c r="G71" s="7" t="s">
        <f>=DATEDIF(A71,$O$2,"ym")</f>
      </c>
      <c r="H71" s="7" t="s">
        <f>=DATEDIF(A71,$O$2,"md")</f>
      </c>
      <c r="I71" s="7" t="n">
        <v>1692</v>
      </c>
      <c r="J71" s="17" t="n">
        <v>0.01152396</v>
      </c>
      <c r="K71" s="6" t="s">
        <f>=Портфель!F12*Портфель!$Q$13</f>
      </c>
      <c r="L71" s="6" t="s">
        <f>=E71*K71</f>
      </c>
      <c r="M71" s="6" t="s">
        <f>=(K71-J71)*E71</f>
      </c>
      <c r="N71" s="6" t="s">
        <f>=MAX(0,M71*0.13)</f>
      </c>
    </row>
    <row collapsed="false" customFormat="false" customHeight="false" hidden="false" ht="12.1" outlineLevel="0" r="72">
      <c r="A72" s="39" t="n">
        <v>44433</v>
      </c>
      <c r="B72" s="16" t="s">
        <v>277</v>
      </c>
      <c r="C72" s="16" t="s">
        <v>48</v>
      </c>
      <c r="D72" s="16" t="s">
        <v>49</v>
      </c>
      <c r="E72" s="17" t="n">
        <v>100000</v>
      </c>
      <c r="F72" s="7" t="s">
        <f>=DATEDIF(A72,$O$2,"y")</f>
      </c>
      <c r="G72" s="7" t="s">
        <f>=DATEDIF(A72,$O$2,"ym")</f>
      </c>
      <c r="H72" s="7" t="s">
        <f>=DATEDIF(A72,$O$2,"md")</f>
      </c>
      <c r="I72" s="7" t="n">
        <v>1690</v>
      </c>
      <c r="J72" s="17" t="n">
        <v>0.011548</v>
      </c>
      <c r="K72" s="6" t="s">
        <f>=Портфель!F12*Портфель!$Q$13</f>
      </c>
      <c r="L72" s="6" t="s">
        <f>=E72*K72</f>
      </c>
      <c r="M72" s="6" t="s">
        <f>=(K72-J72)*E72</f>
      </c>
      <c r="N72" s="6" t="s">
        <f>=MAX(0,M72*0.13)</f>
      </c>
    </row>
    <row collapsed="false" customFormat="false" customHeight="false" hidden="false" ht="12.1" outlineLevel="0" r="73">
      <c r="A73" s="39" t="n">
        <v>44460</v>
      </c>
      <c r="B73" s="16" t="s">
        <v>277</v>
      </c>
      <c r="C73" s="16" t="s">
        <v>48</v>
      </c>
      <c r="D73" s="16" t="s">
        <v>49</v>
      </c>
      <c r="E73" s="17" t="n">
        <v>500000</v>
      </c>
      <c r="F73" s="7" t="s">
        <f>=DATEDIF(A73,$O$2,"y")</f>
      </c>
      <c r="G73" s="7" t="s">
        <f>=DATEDIF(A73,$O$2,"ym")</f>
      </c>
      <c r="H73" s="7" t="s">
        <f>=DATEDIF(A73,$O$2,"md")</f>
      </c>
      <c r="I73" s="7" t="n">
        <v>1663</v>
      </c>
      <c r="J73" s="17" t="n">
        <v>0.01099502</v>
      </c>
      <c r="K73" s="6" t="s">
        <f>=Портфель!F12*Портфель!$Q$13</f>
      </c>
      <c r="L73" s="6" t="s">
        <f>=E73*K73</f>
      </c>
      <c r="M73" s="6" t="s">
        <f>=(K73-J73)*E73</f>
      </c>
      <c r="N73" s="6" t="s">
        <f>=MAX(0,M73*0.13)</f>
      </c>
    </row>
    <row collapsed="false" customFormat="false" customHeight="false" hidden="false" ht="12.1" outlineLevel="0" r="74">
      <c r="A74" s="39" t="n">
        <v>44466</v>
      </c>
      <c r="B74" s="16" t="s">
        <v>277</v>
      </c>
      <c r="C74" s="16" t="s">
        <v>48</v>
      </c>
      <c r="D74" s="16" t="s">
        <v>49</v>
      </c>
      <c r="E74" s="17" t="n">
        <v>400000</v>
      </c>
      <c r="F74" s="7" t="s">
        <f>=DATEDIF(A74,$O$2,"y")</f>
      </c>
      <c r="G74" s="7" t="s">
        <f>=DATEDIF(A74,$O$2,"ym")</f>
      </c>
      <c r="H74" s="7" t="s">
        <f>=DATEDIF(A74,$O$2,"md")</f>
      </c>
      <c r="I74" s="7" t="n">
        <v>1657</v>
      </c>
      <c r="J74" s="17" t="n">
        <v>0.010899525</v>
      </c>
      <c r="K74" s="6" t="s">
        <f>=Портфель!F12*Портфель!$Q$13</f>
      </c>
      <c r="L74" s="6" t="s">
        <f>=E74*K74</f>
      </c>
      <c r="M74" s="6" t="s">
        <f>=(K74-J74)*E74</f>
      </c>
      <c r="N74" s="6" t="s">
        <f>=MAX(0,M74*0.13)</f>
      </c>
    </row>
    <row collapsed="false" customFormat="false" customHeight="false" hidden="false" ht="12.1" outlineLevel="0" r="75">
      <c r="A75" s="39" t="n">
        <v>44392</v>
      </c>
      <c r="B75" s="16" t="s">
        <v>277</v>
      </c>
      <c r="C75" s="16" t="s">
        <v>51</v>
      </c>
      <c r="D75" s="16" t="s">
        <v>52</v>
      </c>
      <c r="E75" s="17" t="n">
        <v>2</v>
      </c>
      <c r="F75" s="7" t="s">
        <f>=DATEDIF(A75,$O$2,"y")</f>
      </c>
      <c r="G75" s="7" t="s">
        <f>=DATEDIF(A75,$O$2,"ym")</f>
      </c>
      <c r="H75" s="7" t="s">
        <f>=DATEDIF(A75,$O$2,"md")</f>
      </c>
      <c r="I75" s="7" t="n">
        <v>1731</v>
      </c>
      <c r="J75" s="17" t="n">
        <v>472.63</v>
      </c>
      <c r="K75" s="6" t="s">
        <f>=Портфель!F13*Портфель!$Q$13</f>
      </c>
      <c r="L75" s="6" t="s">
        <f>=E75*K75</f>
      </c>
      <c r="M75" s="6" t="s">
        <f>=(K75-J75)*E75</f>
      </c>
      <c r="N75" s="6" t="s">
        <f>=MAX(0,M75*0.13)</f>
      </c>
    </row>
    <row collapsed="false" customFormat="false" customHeight="false" hidden="false" ht="12.1" outlineLevel="0" r="76">
      <c r="A76" s="39" t="n">
        <v>44405</v>
      </c>
      <c r="B76" s="16" t="s">
        <v>277</v>
      </c>
      <c r="C76" s="16" t="s">
        <v>51</v>
      </c>
      <c r="D76" s="16" t="s">
        <v>52</v>
      </c>
      <c r="E76" s="17" t="n">
        <v>2</v>
      </c>
      <c r="F76" s="7" t="s">
        <f>=DATEDIF(A76,$O$2,"y")</f>
      </c>
      <c r="G76" s="7" t="s">
        <f>=DATEDIF(A76,$O$2,"ym")</f>
      </c>
      <c r="H76" s="7" t="s">
        <f>=DATEDIF(A76,$O$2,"md")</f>
      </c>
      <c r="I76" s="7" t="n">
        <v>1718</v>
      </c>
      <c r="J76" s="17" t="n">
        <v>457.52</v>
      </c>
      <c r="K76" s="6" t="s">
        <f>=Портфель!F13*Портфель!$Q$13</f>
      </c>
      <c r="L76" s="6" t="s">
        <f>=E76*K76</f>
      </c>
      <c r="M76" s="6" t="s">
        <f>=(K76-J76)*E76</f>
      </c>
      <c r="N76" s="6" t="s">
        <f>=MAX(0,M76*0.13)</f>
      </c>
    </row>
    <row collapsed="false" customFormat="false" customHeight="false" hidden="false" ht="12.1" outlineLevel="0" r="77">
      <c r="A77" s="39" t="n">
        <v>44406</v>
      </c>
      <c r="B77" s="16" t="s">
        <v>277</v>
      </c>
      <c r="C77" s="16" t="s">
        <v>51</v>
      </c>
      <c r="D77" s="16" t="s">
        <v>52</v>
      </c>
      <c r="E77" s="17" t="n">
        <v>2</v>
      </c>
      <c r="F77" s="7" t="s">
        <f>=DATEDIF(A77,$O$2,"y")</f>
      </c>
      <c r="G77" s="7" t="s">
        <f>=DATEDIF(A77,$O$2,"ym")</f>
      </c>
      <c r="H77" s="7" t="s">
        <f>=DATEDIF(A77,$O$2,"md")</f>
      </c>
      <c r="I77" s="7" t="n">
        <v>1718</v>
      </c>
      <c r="J77" s="17" t="n">
        <v>464.12</v>
      </c>
      <c r="K77" s="6" t="s">
        <f>=Портфель!F13*Портфель!$Q$13</f>
      </c>
      <c r="L77" s="6" t="s">
        <f>=E77*K77</f>
      </c>
      <c r="M77" s="6" t="s">
        <f>=(K77-J77)*E77</f>
      </c>
      <c r="N77" s="6" t="s">
        <f>=MAX(0,M77*0.13)</f>
      </c>
    </row>
    <row collapsed="false" customFormat="false" customHeight="false" hidden="false" ht="12.1" outlineLevel="0" r="78">
      <c r="A78" s="39" t="n">
        <v>44407</v>
      </c>
      <c r="B78" s="16" t="s">
        <v>277</v>
      </c>
      <c r="C78" s="16" t="s">
        <v>51</v>
      </c>
      <c r="D78" s="16" t="s">
        <v>52</v>
      </c>
      <c r="E78" s="17" t="n">
        <v>1</v>
      </c>
      <c r="F78" s="7" t="s">
        <f>=DATEDIF(A78,$O$2,"y")</f>
      </c>
      <c r="G78" s="7" t="s">
        <f>=DATEDIF(A78,$O$2,"ym")</f>
      </c>
      <c r="H78" s="7" t="s">
        <f>=DATEDIF(A78,$O$2,"md")</f>
      </c>
      <c r="I78" s="7" t="n">
        <v>1716</v>
      </c>
      <c r="J78" s="17" t="n">
        <v>456.81</v>
      </c>
      <c r="K78" s="6" t="s">
        <f>=Портфель!F13*Портфель!$Q$13</f>
      </c>
      <c r="L78" s="6" t="s">
        <f>=E78*K78</f>
      </c>
      <c r="M78" s="6" t="s">
        <f>=(K78-J78)*E78</f>
      </c>
      <c r="N78" s="6" t="s">
        <f>=MAX(0,M78*0.13)</f>
      </c>
    </row>
    <row collapsed="false" customFormat="false" customHeight="false" hidden="false" ht="12.1" outlineLevel="0" r="79">
      <c r="A79" s="39" t="n">
        <v>44434</v>
      </c>
      <c r="B79" s="16" t="s">
        <v>277</v>
      </c>
      <c r="C79" s="16" t="s">
        <v>51</v>
      </c>
      <c r="D79" s="16" t="s">
        <v>52</v>
      </c>
      <c r="E79" s="17" t="n">
        <v>3</v>
      </c>
      <c r="F79" s="7" t="s">
        <f>=DATEDIF(A79,$O$2,"y")</f>
      </c>
      <c r="G79" s="7" t="s">
        <f>=DATEDIF(A79,$O$2,"ym")</f>
      </c>
      <c r="H79" s="7" t="s">
        <f>=DATEDIF(A79,$O$2,"md")</f>
      </c>
      <c r="I79" s="7" t="n">
        <v>1690</v>
      </c>
      <c r="J79" s="17" t="n">
        <v>463.11666666667</v>
      </c>
      <c r="K79" s="6" t="s">
        <f>=Портфель!F13*Портфель!$Q$13</f>
      </c>
      <c r="L79" s="6" t="s">
        <f>=E79*K79</f>
      </c>
      <c r="M79" s="6" t="s">
        <f>=(K79-J79)*E79</f>
      </c>
      <c r="N79" s="6" t="s">
        <f>=MAX(0,M79*0.13)</f>
      </c>
    </row>
    <row collapsed="false" customFormat="false" customHeight="false" hidden="false" ht="12.1" outlineLevel="0" r="80">
      <c r="A80" s="39" t="n">
        <v>44441</v>
      </c>
      <c r="B80" s="16" t="s">
        <v>277</v>
      </c>
      <c r="C80" s="16" t="s">
        <v>51</v>
      </c>
      <c r="D80" s="16" t="s">
        <v>52</v>
      </c>
      <c r="E80" s="17" t="n">
        <v>4</v>
      </c>
      <c r="F80" s="7" t="s">
        <f>=DATEDIF(A80,$O$2,"y")</f>
      </c>
      <c r="G80" s="7" t="s">
        <f>=DATEDIF(A80,$O$2,"ym")</f>
      </c>
      <c r="H80" s="7" t="s">
        <f>=DATEDIF(A80,$O$2,"md")</f>
      </c>
      <c r="I80" s="7" t="n">
        <v>1682</v>
      </c>
      <c r="J80" s="17" t="n">
        <v>459.9175</v>
      </c>
      <c r="K80" s="6" t="s">
        <f>=Портфель!F13*Портфель!$Q$13</f>
      </c>
      <c r="L80" s="6" t="s">
        <f>=E80*K80</f>
      </c>
      <c r="M80" s="6" t="s">
        <f>=(K80-J80)*E80</f>
      </c>
      <c r="N80" s="6" t="s">
        <f>=MAX(0,M80*0.13)</f>
      </c>
    </row>
    <row collapsed="false" customFormat="false" customHeight="false" hidden="false" ht="12.1" outlineLevel="0" r="81">
      <c r="A81" s="39" t="n">
        <v>44448</v>
      </c>
      <c r="B81" s="16" t="s">
        <v>277</v>
      </c>
      <c r="C81" s="16" t="s">
        <v>51</v>
      </c>
      <c r="D81" s="16" t="s">
        <v>52</v>
      </c>
      <c r="E81" s="17" t="n">
        <v>3</v>
      </c>
      <c r="F81" s="7" t="s">
        <f>=DATEDIF(A81,$O$2,"y")</f>
      </c>
      <c r="G81" s="7" t="s">
        <f>=DATEDIF(A81,$O$2,"ym")</f>
      </c>
      <c r="H81" s="7" t="s">
        <f>=DATEDIF(A81,$O$2,"md")</f>
      </c>
      <c r="I81" s="7" t="n">
        <v>1675</v>
      </c>
      <c r="J81" s="17" t="n">
        <v>451.31</v>
      </c>
      <c r="K81" s="6" t="s">
        <f>=Портфель!F13*Портфель!$Q$13</f>
      </c>
      <c r="L81" s="6" t="s">
        <f>=E81*K81</f>
      </c>
      <c r="M81" s="6" t="s">
        <f>=(K81-J81)*E81</f>
      </c>
      <c r="N81" s="6" t="s">
        <f>=MAX(0,M81*0.13)</f>
      </c>
    </row>
    <row collapsed="false" customFormat="false" customHeight="false" hidden="false" ht="12.1" outlineLevel="0" r="82">
      <c r="A82" s="39" t="n">
        <v>44480</v>
      </c>
      <c r="B82" s="16" t="s">
        <v>277</v>
      </c>
      <c r="C82" s="16" t="s">
        <v>51</v>
      </c>
      <c r="D82" s="16" t="s">
        <v>52</v>
      </c>
      <c r="E82" s="17" t="n">
        <v>5</v>
      </c>
      <c r="F82" s="7" t="s">
        <f>=DATEDIF(A82,$O$2,"y")</f>
      </c>
      <c r="G82" s="7" t="s">
        <f>=DATEDIF(A82,$O$2,"ym")</f>
      </c>
      <c r="H82" s="7" t="s">
        <f>=DATEDIF(A82,$O$2,"md")</f>
      </c>
      <c r="I82" s="7" t="n">
        <v>1644</v>
      </c>
      <c r="J82" s="17" t="n">
        <v>517.058</v>
      </c>
      <c r="K82" s="6" t="s">
        <f>=Портфель!F13*Портфель!$Q$13</f>
      </c>
      <c r="L82" s="6" t="s">
        <f>=E82*K82</f>
      </c>
      <c r="M82" s="6" t="s">
        <f>=(K82-J82)*E82</f>
      </c>
      <c r="N82" s="6" t="s">
        <f>=MAX(0,M82*0.13)</f>
      </c>
    </row>
    <row collapsed="false" customFormat="false" customHeight="false" hidden="false" ht="12.1" outlineLevel="0" r="83">
      <c r="A83" s="39" t="n">
        <v>44355</v>
      </c>
      <c r="B83" s="16" t="s">
        <v>277</v>
      </c>
      <c r="C83" s="16" t="s">
        <v>53</v>
      </c>
      <c r="D83" s="16" t="s">
        <v>54</v>
      </c>
      <c r="E83" s="17" t="n">
        <v>1000</v>
      </c>
      <c r="F83" s="7" t="s">
        <f>=DATEDIF(A83,$O$2,"y")</f>
      </c>
      <c r="G83" s="7" t="s">
        <f>=DATEDIF(A83,$O$2,"ym")</f>
      </c>
      <c r="H83" s="7" t="s">
        <f>=DATEDIF(A83,$O$2,"md")</f>
      </c>
      <c r="I83" s="7" t="n">
        <v>1769</v>
      </c>
      <c r="J83" s="17" t="n">
        <v>2.91603</v>
      </c>
      <c r="K83" s="6" t="s">
        <f>=Портфель!F14*Портфель!$Q$13</f>
      </c>
      <c r="L83" s="6" t="s">
        <f>=E83*K83</f>
      </c>
      <c r="M83" s="6" t="s">
        <f>=(K83-J83)*E83</f>
      </c>
      <c r="N83" s="6" t="s">
        <f>=MAX(0,M83*0.13)</f>
      </c>
    </row>
    <row collapsed="false" customFormat="false" customHeight="false" hidden="false" ht="12.1" outlineLevel="0" r="84">
      <c r="A84" s="39" t="n">
        <v>44362</v>
      </c>
      <c r="B84" s="16" t="s">
        <v>277</v>
      </c>
      <c r="C84" s="16" t="s">
        <v>53</v>
      </c>
      <c r="D84" s="16" t="s">
        <v>54</v>
      </c>
      <c r="E84" s="17" t="n">
        <v>1000</v>
      </c>
      <c r="F84" s="7" t="s">
        <f>=DATEDIF(A84,$O$2,"y")</f>
      </c>
      <c r="G84" s="7" t="s">
        <f>=DATEDIF(A84,$O$2,"ym")</f>
      </c>
      <c r="H84" s="7" t="s">
        <f>=DATEDIF(A84,$O$2,"md")</f>
      </c>
      <c r="I84" s="7" t="n">
        <v>1761</v>
      </c>
      <c r="J84" s="17" t="n">
        <v>2.95905</v>
      </c>
      <c r="K84" s="6" t="s">
        <f>=Портфель!F14*Портфель!$Q$13</f>
      </c>
      <c r="L84" s="6" t="s">
        <f>=E84*K84</f>
      </c>
      <c r="M84" s="6" t="s">
        <f>=(K84-J84)*E84</f>
      </c>
      <c r="N84" s="6" t="s">
        <f>=MAX(0,M84*0.13)</f>
      </c>
    </row>
    <row collapsed="false" customFormat="false" customHeight="false" hidden="false" ht="12.1" outlineLevel="0" r="85">
      <c r="A85" s="39" t="n">
        <v>44371</v>
      </c>
      <c r="B85" s="16" t="s">
        <v>277</v>
      </c>
      <c r="C85" s="16" t="s">
        <v>53</v>
      </c>
      <c r="D85" s="16" t="s">
        <v>54</v>
      </c>
      <c r="E85" s="17" t="n">
        <v>3000</v>
      </c>
      <c r="F85" s="7" t="s">
        <f>=DATEDIF(A85,$O$2,"y")</f>
      </c>
      <c r="G85" s="7" t="s">
        <f>=DATEDIF(A85,$O$2,"ym")</f>
      </c>
      <c r="H85" s="7" t="s">
        <f>=DATEDIF(A85,$O$2,"md")</f>
      </c>
      <c r="I85" s="7" t="n">
        <v>1752</v>
      </c>
      <c r="J85" s="17" t="n">
        <v>2.80594</v>
      </c>
      <c r="K85" s="6" t="s">
        <f>=Портфель!F14*Портфель!$Q$13</f>
      </c>
      <c r="L85" s="6" t="s">
        <f>=E85*K85</f>
      </c>
      <c r="M85" s="6" t="s">
        <f>=(K85-J85)*E85</f>
      </c>
      <c r="N85" s="6" t="s">
        <f>=MAX(0,M85*0.13)</f>
      </c>
    </row>
    <row collapsed="false" customFormat="false" customHeight="false" hidden="false" ht="12.1" outlineLevel="0" r="86">
      <c r="A86" s="39" t="n">
        <v>44403</v>
      </c>
      <c r="B86" s="16" t="s">
        <v>277</v>
      </c>
      <c r="C86" s="16" t="s">
        <v>53</v>
      </c>
      <c r="D86" s="16" t="s">
        <v>54</v>
      </c>
      <c r="E86" s="17" t="n">
        <v>1000</v>
      </c>
      <c r="F86" s="7" t="s">
        <f>=DATEDIF(A86,$O$2,"y")</f>
      </c>
      <c r="G86" s="7" t="s">
        <f>=DATEDIF(A86,$O$2,"ym")</f>
      </c>
      <c r="H86" s="7" t="s">
        <f>=DATEDIF(A86,$O$2,"md")</f>
      </c>
      <c r="I86" s="7" t="n">
        <v>1720</v>
      </c>
      <c r="J86" s="17" t="n">
        <v>2.7389</v>
      </c>
      <c r="K86" s="6" t="s">
        <f>=Портфель!F14*Портфель!$Q$13</f>
      </c>
      <c r="L86" s="6" t="s">
        <f>=E86*K86</f>
      </c>
      <c r="M86" s="6" t="s">
        <f>=(K86-J86)*E86</f>
      </c>
      <c r="N86" s="6" t="s">
        <f>=MAX(0,M86*0.13)</f>
      </c>
    </row>
    <row collapsed="false" customFormat="false" customHeight="false" hidden="false" ht="12.1" outlineLevel="0" r="87">
      <c r="A87" s="39" t="n">
        <v>44405</v>
      </c>
      <c r="B87" s="16" t="s">
        <v>277</v>
      </c>
      <c r="C87" s="16" t="s">
        <v>53</v>
      </c>
      <c r="D87" s="16" t="s">
        <v>54</v>
      </c>
      <c r="E87" s="17" t="n">
        <v>2000</v>
      </c>
      <c r="F87" s="7" t="s">
        <f>=DATEDIF(A87,$O$2,"y")</f>
      </c>
      <c r="G87" s="7" t="s">
        <f>=DATEDIF(A87,$O$2,"ym")</f>
      </c>
      <c r="H87" s="7" t="s">
        <f>=DATEDIF(A87,$O$2,"md")</f>
      </c>
      <c r="I87" s="7" t="n">
        <v>1718</v>
      </c>
      <c r="J87" s="17" t="n">
        <v>2.77242</v>
      </c>
      <c r="K87" s="6" t="s">
        <f>=Портфель!F14*Портфель!$Q$13</f>
      </c>
      <c r="L87" s="6" t="s">
        <f>=E87*K87</f>
      </c>
      <c r="M87" s="6" t="s">
        <f>=(K87-J87)*E87</f>
      </c>
      <c r="N87" s="6" t="s">
        <f>=MAX(0,M87*0.13)</f>
      </c>
    </row>
    <row collapsed="false" customFormat="false" customHeight="false" hidden="false" ht="12.1" outlineLevel="0" r="88">
      <c r="A88" s="39" t="n">
        <v>44421</v>
      </c>
      <c r="B88" s="16" t="s">
        <v>277</v>
      </c>
      <c r="C88" s="16" t="s">
        <v>56</v>
      </c>
      <c r="D88" s="16" t="s">
        <v>57</v>
      </c>
      <c r="E88" s="17" t="n">
        <v>160</v>
      </c>
      <c r="F88" s="7" t="s">
        <f>=DATEDIF(A88,$O$2,"y")</f>
      </c>
      <c r="G88" s="7" t="s">
        <f>=DATEDIF(A88,$O$2,"ym")</f>
      </c>
      <c r="H88" s="7" t="s">
        <f>=DATEDIF(A88,$O$2,"md")</f>
      </c>
      <c r="I88" s="7" t="n">
        <v>1702</v>
      </c>
      <c r="J88" s="17" t="n">
        <v>68.5124375</v>
      </c>
      <c r="K88" s="6" t="s">
        <f>=Портфель!F15*Портфель!$Q$13</f>
      </c>
      <c r="L88" s="6" t="s">
        <f>=E88*K88</f>
      </c>
      <c r="M88" s="6" t="s">
        <f>=(K88-J88)*E88</f>
      </c>
      <c r="N88" s="6" t="s">
        <f>=MAX(0,M88*0.13)</f>
      </c>
    </row>
    <row collapsed="false" customFormat="false" customHeight="false" hidden="false" ht="12.1" outlineLevel="0" r="89">
      <c r="A89" s="39" t="n">
        <v>44426</v>
      </c>
      <c r="B89" s="16" t="s">
        <v>277</v>
      </c>
      <c r="C89" s="16" t="s">
        <v>56</v>
      </c>
      <c r="D89" s="16" t="s">
        <v>57</v>
      </c>
      <c r="E89" s="17" t="n">
        <v>70</v>
      </c>
      <c r="F89" s="7" t="s">
        <f>=DATEDIF(A89,$O$2,"y")</f>
      </c>
      <c r="G89" s="7" t="s">
        <f>=DATEDIF(A89,$O$2,"ym")</f>
      </c>
      <c r="H89" s="7" t="s">
        <f>=DATEDIF(A89,$O$2,"md")</f>
      </c>
      <c r="I89" s="7" t="n">
        <v>1697</v>
      </c>
      <c r="J89" s="17" t="n">
        <v>66.746285714286</v>
      </c>
      <c r="K89" s="6" t="s">
        <f>=Портфель!F15*Портфель!$Q$13</f>
      </c>
      <c r="L89" s="6" t="s">
        <f>=E89*K89</f>
      </c>
      <c r="M89" s="6" t="s">
        <f>=(K89-J89)*E89</f>
      </c>
      <c r="N89" s="6" t="s">
        <f>=MAX(0,M89*0.13)</f>
      </c>
    </row>
    <row collapsed="false" customFormat="false" customHeight="false" hidden="false" ht="12.1" outlineLevel="0" r="90">
      <c r="A90" s="39" t="n">
        <v>44463</v>
      </c>
      <c r="B90" s="16" t="s">
        <v>277</v>
      </c>
      <c r="C90" s="16" t="s">
        <v>56</v>
      </c>
      <c r="D90" s="16" t="s">
        <v>57</v>
      </c>
      <c r="E90" s="17" t="n">
        <v>30</v>
      </c>
      <c r="F90" s="7" t="s">
        <f>=DATEDIF(A90,$O$2,"y")</f>
      </c>
      <c r="G90" s="7" t="s">
        <f>=DATEDIF(A90,$O$2,"ym")</f>
      </c>
      <c r="H90" s="7" t="s">
        <f>=DATEDIF(A90,$O$2,"md")</f>
      </c>
      <c r="I90" s="7" t="n">
        <v>1661</v>
      </c>
      <c r="J90" s="17" t="n">
        <v>73.447</v>
      </c>
      <c r="K90" s="6" t="s">
        <f>=Портфель!F15*Портфель!$Q$13</f>
      </c>
      <c r="L90" s="6" t="s">
        <f>=E90*K90</f>
      </c>
      <c r="M90" s="6" t="s">
        <f>=(K90-J90)*E90</f>
      </c>
      <c r="N90" s="6" t="s">
        <f>=MAX(0,M90*0.13)</f>
      </c>
    </row>
    <row collapsed="false" customFormat="false" customHeight="false" hidden="false" ht="12.1" outlineLevel="0" r="91">
      <c r="A91" s="39" t="n">
        <v>44467</v>
      </c>
      <c r="B91" s="16" t="s">
        <v>277</v>
      </c>
      <c r="C91" s="16" t="s">
        <v>56</v>
      </c>
      <c r="D91" s="16" t="s">
        <v>57</v>
      </c>
      <c r="E91" s="17" t="n">
        <v>80</v>
      </c>
      <c r="F91" s="7" t="s">
        <f>=DATEDIF(A91,$O$2,"y")</f>
      </c>
      <c r="G91" s="7" t="s">
        <f>=DATEDIF(A91,$O$2,"ym")</f>
      </c>
      <c r="H91" s="7" t="s">
        <f>=DATEDIF(A91,$O$2,"md")</f>
      </c>
      <c r="I91" s="7" t="n">
        <v>1656</v>
      </c>
      <c r="J91" s="17" t="n">
        <v>70.753875</v>
      </c>
      <c r="K91" s="6" t="s">
        <f>=Портфель!F15*Портфель!$Q$13</f>
      </c>
      <c r="L91" s="6" t="s">
        <f>=E91*K91</f>
      </c>
      <c r="M91" s="6" t="s">
        <f>=(K91-J91)*E91</f>
      </c>
      <c r="N91" s="6" t="s">
        <f>=MAX(0,M91*0.13)</f>
      </c>
    </row>
    <row collapsed="false" customFormat="false" customHeight="false" hidden="false" ht="12.1" outlineLevel="0" r="92">
      <c r="A92" s="39" t="n">
        <v>44474</v>
      </c>
      <c r="B92" s="16" t="s">
        <v>277</v>
      </c>
      <c r="C92" s="16" t="s">
        <v>56</v>
      </c>
      <c r="D92" s="16" t="s">
        <v>57</v>
      </c>
      <c r="E92" s="17" t="n">
        <v>60</v>
      </c>
      <c r="F92" s="7" t="s">
        <f>=DATEDIF(A92,$O$2,"y")</f>
      </c>
      <c r="G92" s="7" t="s">
        <f>=DATEDIF(A92,$O$2,"ym")</f>
      </c>
      <c r="H92" s="7" t="s">
        <f>=DATEDIF(A92,$O$2,"md")</f>
      </c>
      <c r="I92" s="7" t="n">
        <v>1649</v>
      </c>
      <c r="J92" s="17" t="n">
        <v>66.536</v>
      </c>
      <c r="K92" s="6" t="s">
        <f>=Портфель!F15*Портфель!$Q$13</f>
      </c>
      <c r="L92" s="6" t="s">
        <f>=E92*K92</f>
      </c>
      <c r="M92" s="6" t="s">
        <f>=(K92-J92)*E92</f>
      </c>
      <c r="N92" s="6" t="s">
        <f>=MAX(0,M92*0.13)</f>
      </c>
    </row>
    <row collapsed="false" customFormat="false" customHeight="false" hidden="false" ht="12.1" outlineLevel="0" r="93">
      <c r="A93" s="39" t="n">
        <v>44938</v>
      </c>
      <c r="B93" s="16" t="s">
        <v>277</v>
      </c>
      <c r="C93" s="16" t="s">
        <v>59</v>
      </c>
      <c r="D93" s="16" t="s">
        <v>60</v>
      </c>
      <c r="E93" s="17" t="n">
        <v>95808</v>
      </c>
      <c r="F93" s="7" t="s">
        <f>=DATEDIF(A93,$O$2,"y")</f>
      </c>
      <c r="G93" s="7" t="s">
        <f>=DATEDIF(A93,$O$2,"ym")</f>
      </c>
      <c r="H93" s="7" t="s">
        <f>=DATEDIF(A93,$O$2,"md")</f>
      </c>
      <c r="I93" s="7" t="n">
        <v>1186</v>
      </c>
      <c r="J93" s="17" t="n">
        <v>0.08736</v>
      </c>
      <c r="K93" s="6" t="s">
        <f>=Портфель!F16*Портфель!$Q$13</f>
      </c>
      <c r="L93" s="6" t="s">
        <f>=E93*K93</f>
      </c>
      <c r="M93" s="6" t="s">
        <f>=(K93-J93)*E93</f>
      </c>
      <c r="N93" s="6" t="s">
        <f>=MAX(0,M93*0.13)</f>
      </c>
    </row>
    <row collapsed="false" customFormat="false" customHeight="false" hidden="false" ht="12.1" outlineLevel="0" r="94">
      <c r="A94" s="39" t="n">
        <v>44414</v>
      </c>
      <c r="B94" s="16" t="s">
        <v>277</v>
      </c>
      <c r="C94" s="16" t="s">
        <v>62</v>
      </c>
      <c r="D94" s="16" t="s">
        <v>63</v>
      </c>
      <c r="E94" s="17" t="n">
        <v>8000</v>
      </c>
      <c r="F94" s="7" t="s">
        <f>=DATEDIF(A94,$O$2,"y")</f>
      </c>
      <c r="G94" s="7" t="s">
        <f>=DATEDIF(A94,$O$2,"ym")</f>
      </c>
      <c r="H94" s="7" t="s">
        <f>=DATEDIF(A94,$O$2,"md")</f>
      </c>
      <c r="I94" s="7" t="n">
        <v>1710</v>
      </c>
      <c r="J94" s="17" t="n">
        <v>0.66926375</v>
      </c>
      <c r="K94" s="6" t="s">
        <f>=Портфель!F17*Портфель!$Q$13</f>
      </c>
      <c r="L94" s="6" t="s">
        <f>=E94*K94</f>
      </c>
      <c r="M94" s="6" t="s">
        <f>=(K94-J94)*E94</f>
      </c>
      <c r="N94" s="6" t="s">
        <f>=MAX(0,M94*0.13)</f>
      </c>
    </row>
    <row collapsed="false" customFormat="false" customHeight="false" hidden="false" ht="12.1" outlineLevel="0" r="95">
      <c r="A95" s="39" t="n">
        <v>44462</v>
      </c>
      <c r="B95" s="16" t="s">
        <v>277</v>
      </c>
      <c r="C95" s="16" t="s">
        <v>62</v>
      </c>
      <c r="D95" s="16" t="s">
        <v>63</v>
      </c>
      <c r="E95" s="17" t="n">
        <v>6000</v>
      </c>
      <c r="F95" s="7" t="s">
        <f>=DATEDIF(A95,$O$2,"y")</f>
      </c>
      <c r="G95" s="7" t="s">
        <f>=DATEDIF(A95,$O$2,"ym")</f>
      </c>
      <c r="H95" s="7" t="s">
        <f>=DATEDIF(A95,$O$2,"md")</f>
      </c>
      <c r="I95" s="7" t="n">
        <v>1661</v>
      </c>
      <c r="J95" s="17" t="n">
        <v>0.691465</v>
      </c>
      <c r="K95" s="6" t="s">
        <f>=Портфель!F17*Портфель!$Q$13</f>
      </c>
      <c r="L95" s="6" t="s">
        <f>=E95*K95</f>
      </c>
      <c r="M95" s="6" t="s">
        <f>=(K95-J95)*E95</f>
      </c>
      <c r="N95" s="6" t="s">
        <f>=MAX(0,M95*0.13)</f>
      </c>
    </row>
    <row collapsed="false" customFormat="false" customHeight="false" hidden="false" ht="12.1" outlineLevel="0" r="96">
      <c r="A96" s="39" t="n">
        <v>44460</v>
      </c>
      <c r="B96" s="16" t="s">
        <v>277</v>
      </c>
      <c r="C96" s="16" t="s">
        <v>65</v>
      </c>
      <c r="D96" s="16" t="s">
        <v>66</v>
      </c>
      <c r="E96" s="17" t="n">
        <v>18</v>
      </c>
      <c r="F96" s="7" t="s">
        <f>=DATEDIF(A96,$O$2,"y")</f>
      </c>
      <c r="G96" s="7" t="s">
        <f>=DATEDIF(A96,$O$2,"ym")</f>
      </c>
      <c r="H96" s="7" t="s">
        <f>=DATEDIF(A96,$O$2,"md")</f>
      </c>
      <c r="I96" s="7" t="n">
        <v>1663</v>
      </c>
      <c r="J96" s="17" t="n">
        <v>250.52611111111</v>
      </c>
      <c r="K96" s="6" t="s">
        <f>=Портфель!F18*Портфель!$Q$13</f>
      </c>
      <c r="L96" s="6" t="s">
        <f>=E96*K96</f>
      </c>
      <c r="M96" s="6" t="s">
        <f>=(K96-J96)*E96</f>
      </c>
      <c r="N96" s="6" t="s">
        <f>=MAX(0,M96*0.13)</f>
      </c>
    </row>
    <row collapsed="false" customFormat="false" customHeight="false" hidden="false" ht="12.1" outlineLevel="0" r="97">
      <c r="A97" s="39" t="n">
        <v>44467</v>
      </c>
      <c r="B97" s="16" t="s">
        <v>277</v>
      </c>
      <c r="C97" s="16" t="s">
        <v>65</v>
      </c>
      <c r="D97" s="16" t="s">
        <v>66</v>
      </c>
      <c r="E97" s="17" t="n">
        <v>4</v>
      </c>
      <c r="F97" s="7" t="s">
        <f>=DATEDIF(A97,$O$2,"y")</f>
      </c>
      <c r="G97" s="7" t="s">
        <f>=DATEDIF(A97,$O$2,"ym")</f>
      </c>
      <c r="H97" s="7" t="s">
        <f>=DATEDIF(A97,$O$2,"md")</f>
      </c>
      <c r="I97" s="7" t="n">
        <v>1656</v>
      </c>
      <c r="J97" s="17" t="n">
        <v>256.5525</v>
      </c>
      <c r="K97" s="6" t="s">
        <f>=Портфель!F18*Портфель!$Q$13</f>
      </c>
      <c r="L97" s="6" t="s">
        <f>=E97*K97</f>
      </c>
      <c r="M97" s="6" t="s">
        <f>=(K97-J97)*E97</f>
      </c>
      <c r="N97" s="6" t="s">
        <f>=MAX(0,M97*0.13)</f>
      </c>
    </row>
    <row collapsed="false" customFormat="false" customHeight="false" hidden="false" ht="12.1" outlineLevel="0" r="98">
      <c r="A98" s="39"/>
      <c r="B98" s="16"/>
      <c r="C98" s="16"/>
      <c r="D98" s="16"/>
      <c r="E98" s="17"/>
      <c r="F98" s="7"/>
      <c r="G98" s="17"/>
      <c r="H98" s="16"/>
      <c r="I98" s="7"/>
      <c r="J98" s="17"/>
      <c r="K98" s="4" t="s">
        <v>68</v>
      </c>
      <c r="L98" s="8" t="s">
        <f>=SUBTOTAL(109,L2:L97)</f>
      </c>
      <c r="M98" s="8" t="s">
        <f>=SUBTOTAL(109,M2:M97)</f>
      </c>
      <c r="N98" s="8" t="s">
        <f>=MAX(0,M98*0.13)</f>
      </c>
    </row>
  </sheetData>
  <autoFilter ref="A1:O96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7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25" customWidth="1"/>
    <col min="3" max="3" width="1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5" customWidth="1"/>
  </cols>
  <sheetData>
    <row collapsed="false" customFormat="false" customHeight="false" hidden="false" ht="12.1" outlineLevel="0" r="1">
      <c r="A1" s="38" t="s">
        <v>0</v>
      </c>
      <c r="B1" s="38" t="s">
        <v>2</v>
      </c>
      <c r="C1" s="38" t="s">
        <v>290</v>
      </c>
      <c r="D1" s="38" t="s">
        <v>291</v>
      </c>
      <c r="E1" s="38" t="s">
        <v>271</v>
      </c>
      <c r="F1" s="38" t="s">
        <v>292</v>
      </c>
      <c r="G1" s="38" t="s">
        <v>268</v>
      </c>
      <c r="H1" s="38" t="s">
        <v>293</v>
      </c>
      <c r="I1" s="38" t="s">
        <v>294</v>
      </c>
      <c r="J1" s="38" t="s">
        <v>295</v>
      </c>
      <c r="K1" s="38" t="s">
        <v>296</v>
      </c>
    </row>
    <row collapsed="false" customFormat="false" customHeight="false" hidden="false" ht="12.1" outlineLevel="0" r="2">
      <c r="A2" s="16" t="s">
        <v>39</v>
      </c>
      <c r="B2" s="16" t="s">
        <v>40</v>
      </c>
      <c r="C2" s="40" t="n">
        <v>44308</v>
      </c>
      <c r="D2" s="41" t="n">
        <v>44313</v>
      </c>
      <c r="E2" s="17" t="n">
        <v>5129.55</v>
      </c>
      <c r="F2" s="17" t="n">
        <v>5298.33</v>
      </c>
      <c r="G2" s="17" t="n">
        <v>1</v>
      </c>
      <c r="H2" s="6" t="s">
        <f>=(F2-E2)*G2</f>
      </c>
      <c r="I2" s="9" t="s">
        <f>=(F2-E2)/E2</f>
      </c>
      <c r="J2" s="7" t="s">
        <f>=MAX(1,DATEDIF(C2,D2,"d")-1)</f>
      </c>
      <c r="K2" s="9" t="s">
        <f>=I2*365/J2</f>
      </c>
    </row>
    <row collapsed="false" customFormat="false" customHeight="false" hidden="false" ht="12.1" outlineLevel="0" r="3">
      <c r="A3" s="16" t="s">
        <v>39</v>
      </c>
      <c r="B3" s="16" t="s">
        <v>40</v>
      </c>
      <c r="C3" s="40" t="n">
        <v>44322</v>
      </c>
      <c r="D3" s="41" t="n">
        <v>44333</v>
      </c>
      <c r="E3" s="17" t="n">
        <v>5181.59</v>
      </c>
      <c r="F3" s="17" t="n">
        <v>5177.91</v>
      </c>
      <c r="G3" s="17" t="n">
        <v>1</v>
      </c>
      <c r="H3" s="6" t="s">
        <f>=(F3-E3)*G3</f>
      </c>
      <c r="I3" s="9" t="s">
        <f>=(F3-E3)/E3</f>
      </c>
      <c r="J3" s="7" t="s">
        <f>=MAX(1,DATEDIF(C3,D3,"d")-1)</f>
      </c>
      <c r="K3" s="9" t="s">
        <f>=I3*365/J3</f>
      </c>
    </row>
    <row collapsed="false" customFormat="false" customHeight="false" hidden="false" ht="12.1" outlineLevel="0" r="4">
      <c r="A4" s="16" t="s">
        <v>39</v>
      </c>
      <c r="B4" s="16" t="s">
        <v>40</v>
      </c>
      <c r="C4" s="40" t="n">
        <v>44334</v>
      </c>
      <c r="D4" s="41" t="n">
        <v>44368</v>
      </c>
      <c r="E4" s="17" t="n">
        <v>5368.72</v>
      </c>
      <c r="F4" s="17" t="n">
        <v>5639.09</v>
      </c>
      <c r="G4" s="17" t="n">
        <v>2</v>
      </c>
      <c r="H4" s="6" t="s">
        <f>=(F4-E4)*G4</f>
      </c>
      <c r="I4" s="9" t="s">
        <f>=(F4-E4)/E4</f>
      </c>
      <c r="J4" s="7" t="s">
        <f>=MAX(1,DATEDIF(C4,D4,"d")-1)</f>
      </c>
      <c r="K4" s="9" t="s">
        <f>=I4*365/J4</f>
      </c>
    </row>
    <row collapsed="false" customFormat="false" customHeight="false" hidden="false" ht="12.1" outlineLevel="0" r="5">
      <c r="A5" s="16" t="s">
        <v>39</v>
      </c>
      <c r="B5" s="16" t="s">
        <v>40</v>
      </c>
      <c r="C5" s="40" t="n">
        <v>44337</v>
      </c>
      <c r="D5" s="41" t="n">
        <v>44368</v>
      </c>
      <c r="E5" s="17" t="n">
        <v>5191.6</v>
      </c>
      <c r="F5" s="17" t="n">
        <v>5639.09</v>
      </c>
      <c r="G5" s="17" t="n">
        <v>1</v>
      </c>
      <c r="H5" s="6" t="s">
        <f>=(F5-E5)*G5</f>
      </c>
      <c r="I5" s="9" t="s">
        <f>=(F5-E5)/E5</f>
      </c>
      <c r="J5" s="7" t="s">
        <f>=MAX(1,DATEDIF(C5,D5,"d")-1)</f>
      </c>
      <c r="K5" s="9" t="s">
        <f>=I5*365/J5</f>
      </c>
    </row>
    <row collapsed="false" customFormat="false" customHeight="false" hidden="false" ht="12.1" outlineLevel="0" r="6">
      <c r="A6" s="16" t="s">
        <v>39</v>
      </c>
      <c r="B6" s="16" t="s">
        <v>40</v>
      </c>
      <c r="C6" s="40" t="n">
        <v>44355</v>
      </c>
      <c r="D6" s="41" t="n">
        <v>44368</v>
      </c>
      <c r="E6" s="17" t="n">
        <v>5387.73</v>
      </c>
      <c r="F6" s="17" t="n">
        <v>5639.09</v>
      </c>
      <c r="G6" s="17" t="n">
        <v>1</v>
      </c>
      <c r="H6" s="6" t="s">
        <f>=(F6-E6)*G6</f>
      </c>
      <c r="I6" s="9" t="s">
        <f>=(F6-E6)/E6</f>
      </c>
      <c r="J6" s="7" t="s">
        <f>=MAX(1,DATEDIF(C6,D6,"d")-1)</f>
      </c>
      <c r="K6" s="9" t="s">
        <f>=I6*365/J6</f>
      </c>
    </row>
    <row collapsed="false" customFormat="false" customHeight="false" hidden="false" ht="12.1" outlineLevel="0" r="7">
      <c r="A7" s="16" t="s">
        <v>16</v>
      </c>
      <c r="B7" s="16" t="s">
        <v>18</v>
      </c>
      <c r="C7" s="40" t="n">
        <v>44308</v>
      </c>
      <c r="D7" s="41" t="n">
        <v>44313</v>
      </c>
      <c r="E7" s="17" t="n">
        <v>4428.06</v>
      </c>
      <c r="F7" s="17" t="n">
        <v>4387.97</v>
      </c>
      <c r="G7" s="17" t="n">
        <v>1</v>
      </c>
      <c r="H7" s="6" t="s">
        <f>=(F7-E7)*G7</f>
      </c>
      <c r="I7" s="9" t="s">
        <f>=(F7-E7)/E7</f>
      </c>
      <c r="J7" s="7" t="s">
        <f>=MAX(1,DATEDIF(C7,D7,"d")-1)</f>
      </c>
      <c r="K7" s="9" t="s">
        <f>=I7*365/J7</f>
      </c>
    </row>
    <row collapsed="false" customFormat="false" customHeight="false" hidden="false" ht="12.1" outlineLevel="0" r="8">
      <c r="A8" s="16" t="s">
        <v>16</v>
      </c>
      <c r="B8" s="16" t="s">
        <v>18</v>
      </c>
      <c r="C8" s="40" t="n">
        <v>44323</v>
      </c>
      <c r="D8" s="41" t="n">
        <v>44334</v>
      </c>
      <c r="E8" s="17" t="n">
        <v>4374.02</v>
      </c>
      <c r="F8" s="17" t="n">
        <v>4460.9</v>
      </c>
      <c r="G8" s="17" t="n">
        <v>1</v>
      </c>
      <c r="H8" s="6" t="s">
        <f>=(F8-E8)*G8</f>
      </c>
      <c r="I8" s="9" t="s">
        <f>=(F8-E8)/E8</f>
      </c>
      <c r="J8" s="7" t="s">
        <f>=MAX(1,DATEDIF(C8,D8,"d")-1)</f>
      </c>
      <c r="K8" s="9" t="s">
        <f>=I8*365/J8</f>
      </c>
    </row>
    <row collapsed="false" customFormat="false" customHeight="false" hidden="false" ht="12.1" outlineLevel="0" r="9">
      <c r="A9" s="16" t="s">
        <v>16</v>
      </c>
      <c r="B9" s="16" t="s">
        <v>18</v>
      </c>
      <c r="C9" s="40" t="n">
        <v>44337</v>
      </c>
      <c r="D9" s="41" t="n">
        <v>44368</v>
      </c>
      <c r="E9" s="17" t="n">
        <v>4575.16</v>
      </c>
      <c r="F9" s="17" t="n">
        <v>4874.62</v>
      </c>
      <c r="G9" s="17" t="n">
        <v>1</v>
      </c>
      <c r="H9" s="6" t="s">
        <f>=(F9-E9)*G9</f>
      </c>
      <c r="I9" s="9" t="s">
        <f>=(F9-E9)/E9</f>
      </c>
      <c r="J9" s="7" t="s">
        <f>=MAX(1,DATEDIF(C9,D9,"d")-1)</f>
      </c>
      <c r="K9" s="9" t="s">
        <f>=I9*365/J9</f>
      </c>
    </row>
    <row collapsed="false" customFormat="false" customHeight="false" hidden="false" ht="12.1" outlineLevel="0" r="10">
      <c r="A10" s="16" t="s">
        <v>16</v>
      </c>
      <c r="B10" s="16" t="s">
        <v>18</v>
      </c>
      <c r="C10" s="40" t="n">
        <v>44357</v>
      </c>
      <c r="D10" s="41" t="n">
        <v>44368</v>
      </c>
      <c r="E10" s="17" t="n">
        <v>4862.36</v>
      </c>
      <c r="F10" s="17" t="n">
        <v>4874.62</v>
      </c>
      <c r="G10" s="17" t="n">
        <v>1</v>
      </c>
      <c r="H10" s="6" t="s">
        <f>=(F10-E10)*G10</f>
      </c>
      <c r="I10" s="9" t="s">
        <f>=(F10-E10)/E10</f>
      </c>
      <c r="J10" s="7" t="s">
        <f>=MAX(1,DATEDIF(C10,D10,"d")-1)</f>
      </c>
      <c r="K10" s="9" t="s">
        <f>=I10*365/J10</f>
      </c>
    </row>
    <row collapsed="false" customFormat="false" customHeight="false" hidden="false" ht="12.1" outlineLevel="0" r="11">
      <c r="A11" s="16" t="s">
        <v>33</v>
      </c>
      <c r="B11" s="16" t="s">
        <v>34</v>
      </c>
      <c r="C11" s="40" t="n">
        <v>44308</v>
      </c>
      <c r="D11" s="41" t="n">
        <v>44313</v>
      </c>
      <c r="E11" s="17" t="n">
        <v>230.62</v>
      </c>
      <c r="F11" s="17" t="n">
        <v>234.657</v>
      </c>
      <c r="G11" s="17" t="n">
        <v>20</v>
      </c>
      <c r="H11" s="6" t="s">
        <f>=(F11-E11)*G11</f>
      </c>
      <c r="I11" s="9" t="s">
        <f>=(F11-E11)/E11</f>
      </c>
      <c r="J11" s="7" t="s">
        <f>=MAX(1,DATEDIF(C11,D11,"d")-1)</f>
      </c>
      <c r="K11" s="9" t="s">
        <f>=I11*365/J11</f>
      </c>
    </row>
    <row collapsed="false" customFormat="false" customHeight="false" hidden="false" ht="12.1" outlineLevel="0" r="12">
      <c r="A12" s="16" t="s">
        <v>33</v>
      </c>
      <c r="B12" s="16" t="s">
        <v>34</v>
      </c>
      <c r="C12" s="40" t="n">
        <v>44351</v>
      </c>
      <c r="D12" s="41" t="n">
        <v>44371</v>
      </c>
      <c r="E12" s="17" t="n">
        <v>272.029</v>
      </c>
      <c r="F12" s="17" t="n">
        <v>277.1978</v>
      </c>
      <c r="G12" s="17" t="n">
        <v>10</v>
      </c>
      <c r="H12" s="6" t="s">
        <f>=(F12-E12)*G12</f>
      </c>
      <c r="I12" s="9" t="s">
        <f>=(F12-E12)/E12</f>
      </c>
      <c r="J12" s="7" t="s">
        <f>=MAX(1,DATEDIF(C12,D12,"d")-1)</f>
      </c>
      <c r="K12" s="9" t="s">
        <f>=I12*365/J12</f>
      </c>
    </row>
    <row collapsed="false" customFormat="false" customHeight="false" hidden="false" ht="12.1" outlineLevel="0" r="13">
      <c r="A13" s="16" t="s">
        <v>33</v>
      </c>
      <c r="B13" s="16" t="s">
        <v>34</v>
      </c>
      <c r="C13" s="40" t="n">
        <v>44354</v>
      </c>
      <c r="D13" s="41" t="n">
        <v>44371</v>
      </c>
      <c r="E13" s="17" t="n">
        <v>275.891</v>
      </c>
      <c r="F13" s="17" t="n">
        <v>277.1978</v>
      </c>
      <c r="G13" s="17" t="n">
        <v>10</v>
      </c>
      <c r="H13" s="6" t="s">
        <f>=(F13-E13)*G13</f>
      </c>
      <c r="I13" s="9" t="s">
        <f>=(F13-E13)/E13</f>
      </c>
      <c r="J13" s="7" t="s">
        <f>=MAX(1,DATEDIF(C13,D13,"d")-1)</f>
      </c>
      <c r="K13" s="9" t="s">
        <f>=I13*365/J13</f>
      </c>
    </row>
    <row collapsed="false" customFormat="false" customHeight="false" hidden="false" ht="12.1" outlineLevel="0" r="14">
      <c r="A14" s="16" t="s">
        <v>33</v>
      </c>
      <c r="B14" s="16" t="s">
        <v>34</v>
      </c>
      <c r="C14" s="40" t="n">
        <v>44370</v>
      </c>
      <c r="D14" s="41" t="n">
        <v>44371</v>
      </c>
      <c r="E14" s="17" t="n">
        <v>279.1335</v>
      </c>
      <c r="F14" s="17" t="n">
        <v>277.1978</v>
      </c>
      <c r="G14" s="17" t="n">
        <v>20</v>
      </c>
      <c r="H14" s="6" t="s">
        <f>=(F14-E14)*G14</f>
      </c>
      <c r="I14" s="9" t="s">
        <f>=(F14-E14)/E14</f>
      </c>
      <c r="J14" s="7" t="s">
        <f>=MAX(1,DATEDIF(C14,D14,"d")-1)</f>
      </c>
      <c r="K14" s="9" t="s">
        <f>=I14*365/J14</f>
      </c>
    </row>
    <row collapsed="false" customFormat="false" customHeight="false" hidden="false" ht="12.1" outlineLevel="0" r="15">
      <c r="A15" s="16" t="s">
        <v>21</v>
      </c>
      <c r="B15" s="16" t="s">
        <v>22</v>
      </c>
      <c r="C15" s="40" t="n">
        <v>44308</v>
      </c>
      <c r="D15" s="41" t="n">
        <v>44313</v>
      </c>
      <c r="E15" s="17" t="n">
        <v>276.782</v>
      </c>
      <c r="F15" s="17" t="n">
        <v>284.5425</v>
      </c>
      <c r="G15" s="17" t="n">
        <v>20</v>
      </c>
      <c r="H15" s="6" t="s">
        <f>=(F15-E15)*G15</f>
      </c>
      <c r="I15" s="9" t="s">
        <f>=(F15-E15)/E15</f>
      </c>
      <c r="J15" s="7" t="s">
        <f>=MAX(1,DATEDIF(C15,D15,"d")-1)</f>
      </c>
      <c r="K15" s="9" t="s">
        <f>=I15*365/J15</f>
      </c>
    </row>
    <row collapsed="false" customFormat="false" customHeight="false" hidden="false" ht="12.1" outlineLevel="0" r="16">
      <c r="A16" s="16" t="s">
        <v>183</v>
      </c>
      <c r="B16" s="16" t="s">
        <v>297</v>
      </c>
      <c r="C16" s="40" t="n">
        <v>44308</v>
      </c>
      <c r="D16" s="41" t="n">
        <v>44313</v>
      </c>
      <c r="E16" s="17" t="n">
        <v>1679.165</v>
      </c>
      <c r="F16" s="17" t="n">
        <v>1663.444</v>
      </c>
      <c r="G16" s="17" t="n">
        <v>4</v>
      </c>
      <c r="H16" s="6" t="s">
        <f>=(F16-E16)*G16</f>
      </c>
      <c r="I16" s="9" t="s">
        <f>=(F16-E16)/E16</f>
      </c>
      <c r="J16" s="7" t="s">
        <f>=MAX(1,DATEDIF(C16,D16,"d")-1)</f>
      </c>
      <c r="K16" s="9" t="s">
        <f>=I16*365/J16</f>
      </c>
    </row>
    <row collapsed="false" customFormat="false" customHeight="false" hidden="false" ht="12.1" outlineLevel="0" r="17">
      <c r="A17" s="16" t="s">
        <v>183</v>
      </c>
      <c r="B17" s="16" t="s">
        <v>297</v>
      </c>
      <c r="C17" s="40" t="n">
        <v>44309</v>
      </c>
      <c r="D17" s="41" t="n">
        <v>44313</v>
      </c>
      <c r="E17" s="17" t="n">
        <v>1653.15</v>
      </c>
      <c r="F17" s="17" t="n">
        <v>1663.444</v>
      </c>
      <c r="G17" s="17" t="n">
        <v>1</v>
      </c>
      <c r="H17" s="6" t="s">
        <f>=(F17-E17)*G17</f>
      </c>
      <c r="I17" s="9" t="s">
        <f>=(F17-E17)/E17</f>
      </c>
      <c r="J17" s="7" t="s">
        <f>=MAX(1,DATEDIF(C17,D17,"d")-1)</f>
      </c>
      <c r="K17" s="9" t="s">
        <f>=I17*365/J17</f>
      </c>
    </row>
    <row collapsed="false" customFormat="false" customHeight="false" hidden="false" ht="12.1" outlineLevel="0" r="18">
      <c r="A18" s="16" t="s">
        <v>183</v>
      </c>
      <c r="B18" s="16" t="s">
        <v>297</v>
      </c>
      <c r="C18" s="40" t="n">
        <v>44322</v>
      </c>
      <c r="D18" s="41" t="n">
        <v>44378</v>
      </c>
      <c r="E18" s="17" t="n">
        <v>1655.15</v>
      </c>
      <c r="F18" s="17" t="n">
        <v>1671.4433</v>
      </c>
      <c r="G18" s="17" t="n">
        <v>2</v>
      </c>
      <c r="H18" s="6" t="s">
        <f>=(F18-E18)*G18</f>
      </c>
      <c r="I18" s="9" t="s">
        <f>=(F18-E18)/E18</f>
      </c>
      <c r="J18" s="7" t="s">
        <f>=MAX(1,DATEDIF(C18,D18,"d")-1)</f>
      </c>
      <c r="K18" s="9" t="s">
        <f>=I18*365/J18</f>
      </c>
    </row>
    <row collapsed="false" customFormat="false" customHeight="false" hidden="false" ht="12.1" outlineLevel="0" r="19">
      <c r="A19" s="16" t="s">
        <v>183</v>
      </c>
      <c r="B19" s="16" t="s">
        <v>297</v>
      </c>
      <c r="C19" s="40" t="n">
        <v>44327</v>
      </c>
      <c r="D19" s="41" t="n">
        <v>44378</v>
      </c>
      <c r="E19" s="17" t="n">
        <v>1638.53</v>
      </c>
      <c r="F19" s="17" t="n">
        <v>1671.4433</v>
      </c>
      <c r="G19" s="17" t="n">
        <v>1</v>
      </c>
      <c r="H19" s="6" t="s">
        <f>=(F19-E19)*G19</f>
      </c>
      <c r="I19" s="9" t="s">
        <f>=(F19-E19)/E19</f>
      </c>
      <c r="J19" s="7" t="s">
        <f>=MAX(1,DATEDIF(C19,D19,"d")-1)</f>
      </c>
      <c r="K19" s="9" t="s">
        <f>=I19*365/J19</f>
      </c>
    </row>
    <row collapsed="false" customFormat="false" customHeight="false" hidden="false" ht="12.1" outlineLevel="0" r="20">
      <c r="A20" s="16" t="s">
        <v>183</v>
      </c>
      <c r="B20" s="16" t="s">
        <v>297</v>
      </c>
      <c r="C20" s="40" t="n">
        <v>44347</v>
      </c>
      <c r="D20" s="41" t="n">
        <v>44378</v>
      </c>
      <c r="E20" s="17" t="n">
        <v>1640.13</v>
      </c>
      <c r="F20" s="17" t="n">
        <v>1671.4433</v>
      </c>
      <c r="G20" s="17" t="n">
        <v>1</v>
      </c>
      <c r="H20" s="6" t="s">
        <f>=(F20-E20)*G20</f>
      </c>
      <c r="I20" s="9" t="s">
        <f>=(F20-E20)/E20</f>
      </c>
      <c r="J20" s="7" t="s">
        <f>=MAX(1,DATEDIF(C20,D20,"d")-1)</f>
      </c>
      <c r="K20" s="9" t="s">
        <f>=I20*365/J20</f>
      </c>
    </row>
    <row collapsed="false" customFormat="false" customHeight="false" hidden="false" ht="12.1" outlineLevel="0" r="21">
      <c r="A21" s="16" t="s">
        <v>183</v>
      </c>
      <c r="B21" s="16" t="s">
        <v>297</v>
      </c>
      <c r="C21" s="40" t="n">
        <v>44354</v>
      </c>
      <c r="D21" s="41" t="n">
        <v>44378</v>
      </c>
      <c r="E21" s="17" t="n">
        <v>1635.73</v>
      </c>
      <c r="F21" s="17" t="n">
        <v>1671.4433</v>
      </c>
      <c r="G21" s="17" t="n">
        <v>1</v>
      </c>
      <c r="H21" s="6" t="s">
        <f>=(F21-E21)*G21</f>
      </c>
      <c r="I21" s="9" t="s">
        <f>=(F21-E21)/E21</f>
      </c>
      <c r="J21" s="7" t="s">
        <f>=MAX(1,DATEDIF(C21,D21,"d")-1)</f>
      </c>
      <c r="K21" s="9" t="s">
        <f>=I21*365/J21</f>
      </c>
    </row>
    <row collapsed="false" customFormat="false" customHeight="false" hidden="false" ht="12.1" outlineLevel="0" r="22">
      <c r="A22" s="16" t="s">
        <v>183</v>
      </c>
      <c r="B22" s="16" t="s">
        <v>297</v>
      </c>
      <c r="C22" s="40" t="n">
        <v>44371</v>
      </c>
      <c r="D22" s="41" t="n">
        <v>44378</v>
      </c>
      <c r="E22" s="17" t="n">
        <v>1636.93</v>
      </c>
      <c r="F22" s="17" t="n">
        <v>1671.4433</v>
      </c>
      <c r="G22" s="17" t="n">
        <v>1</v>
      </c>
      <c r="H22" s="6" t="s">
        <f>=(F22-E22)*G22</f>
      </c>
      <c r="I22" s="9" t="s">
        <f>=(F22-E22)/E22</f>
      </c>
      <c r="J22" s="7" t="s">
        <f>=MAX(1,DATEDIF(C22,D22,"d")-1)</f>
      </c>
      <c r="K22" s="9" t="s">
        <f>=I22*365/J22</f>
      </c>
    </row>
    <row collapsed="false" customFormat="false" customHeight="false" hidden="false" ht="12.1" outlineLevel="0" r="23">
      <c r="A23" s="16" t="s">
        <v>184</v>
      </c>
      <c r="B23" s="16" t="s">
        <v>298</v>
      </c>
      <c r="C23" s="40" t="n">
        <v>44308</v>
      </c>
      <c r="D23" s="41" t="n">
        <v>44313</v>
      </c>
      <c r="E23" s="17" t="n">
        <v>43.6702</v>
      </c>
      <c r="F23" s="17" t="n">
        <v>43.0052</v>
      </c>
      <c r="G23" s="17" t="n">
        <v>100</v>
      </c>
      <c r="H23" s="6" t="s">
        <f>=(F23-E23)*G23</f>
      </c>
      <c r="I23" s="9" t="s">
        <f>=(F23-E23)/E23</f>
      </c>
      <c r="J23" s="7" t="s">
        <f>=MAX(1,DATEDIF(C23,D23,"d")-1)</f>
      </c>
      <c r="K23" s="9" t="s">
        <f>=I23*365/J23</f>
      </c>
    </row>
    <row collapsed="false" customFormat="false" customHeight="false" hidden="false" ht="12.1" outlineLevel="0" r="24">
      <c r="A24" s="16" t="s">
        <v>184</v>
      </c>
      <c r="B24" s="16" t="s">
        <v>298</v>
      </c>
      <c r="C24" s="40" t="n">
        <v>44323</v>
      </c>
      <c r="D24" s="41" t="n">
        <v>44333</v>
      </c>
      <c r="E24" s="17" t="n">
        <v>43.8853</v>
      </c>
      <c r="F24" s="17" t="n">
        <v>45.1237</v>
      </c>
      <c r="G24" s="17" t="n">
        <v>100</v>
      </c>
      <c r="H24" s="6" t="s">
        <f>=(F24-E24)*G24</f>
      </c>
      <c r="I24" s="9" t="s">
        <f>=(F24-E24)/E24</f>
      </c>
      <c r="J24" s="7" t="s">
        <f>=MAX(1,DATEDIF(C24,D24,"d")-1)</f>
      </c>
      <c r="K24" s="9" t="s">
        <f>=I24*365/J24</f>
      </c>
    </row>
    <row collapsed="false" customFormat="false" customHeight="false" hidden="false" ht="12.1" outlineLevel="0" r="25">
      <c r="A25" s="16" t="s">
        <v>184</v>
      </c>
      <c r="B25" s="16" t="s">
        <v>298</v>
      </c>
      <c r="C25" s="40" t="n">
        <v>44398</v>
      </c>
      <c r="D25" s="41" t="n">
        <v>44483</v>
      </c>
      <c r="E25" s="17" t="n">
        <v>38.2965</v>
      </c>
      <c r="F25" s="17" t="n">
        <v>39.6375</v>
      </c>
      <c r="G25" s="17" t="n">
        <v>100</v>
      </c>
      <c r="H25" s="6" t="s">
        <f>=(F25-E25)*G25</f>
      </c>
      <c r="I25" s="9" t="s">
        <f>=(F25-E25)/E25</f>
      </c>
      <c r="J25" s="7" t="s">
        <f>=MAX(1,DATEDIF(C25,D25,"d")-1)</f>
      </c>
      <c r="K25" s="9" t="s">
        <f>=I25*365/J25</f>
      </c>
    </row>
    <row collapsed="false" customFormat="false" customHeight="false" hidden="false" ht="12.1" outlineLevel="0" r="26">
      <c r="A26" s="16" t="s">
        <v>184</v>
      </c>
      <c r="B26" s="16" t="s">
        <v>298</v>
      </c>
      <c r="C26" s="40" t="n">
        <v>44406</v>
      </c>
      <c r="D26" s="41" t="n">
        <v>44483</v>
      </c>
      <c r="E26" s="17" t="n">
        <v>38.2014</v>
      </c>
      <c r="F26" s="17" t="n">
        <v>39.6375</v>
      </c>
      <c r="G26" s="17" t="n">
        <v>100</v>
      </c>
      <c r="H26" s="6" t="s">
        <f>=(F26-E26)*G26</f>
      </c>
      <c r="I26" s="9" t="s">
        <f>=(F26-E26)/E26</f>
      </c>
      <c r="J26" s="7" t="s">
        <f>=MAX(1,DATEDIF(C26,D26,"d")-1)</f>
      </c>
      <c r="K26" s="9" t="s">
        <f>=I26*365/J26</f>
      </c>
    </row>
    <row collapsed="false" customFormat="false" customHeight="false" hidden="false" ht="12.1" outlineLevel="0" r="27">
      <c r="A27" s="16" t="s">
        <v>184</v>
      </c>
      <c r="B27" s="16" t="s">
        <v>298</v>
      </c>
      <c r="C27" s="40" t="n">
        <v>44460</v>
      </c>
      <c r="D27" s="41" t="n">
        <v>44483</v>
      </c>
      <c r="E27" s="17" t="n">
        <v>37.5435</v>
      </c>
      <c r="F27" s="17" t="n">
        <v>39.6375</v>
      </c>
      <c r="G27" s="17" t="n">
        <v>100</v>
      </c>
      <c r="H27" s="6" t="s">
        <f>=(F27-E27)*G27</f>
      </c>
      <c r="I27" s="9" t="s">
        <f>=(F27-E27)/E27</f>
      </c>
      <c r="J27" s="7" t="s">
        <f>=MAX(1,DATEDIF(C27,D27,"d")-1)</f>
      </c>
      <c r="K27" s="9" t="s">
        <f>=I27*365/J27</f>
      </c>
    </row>
    <row collapsed="false" customFormat="false" customHeight="false" hidden="false" ht="12.1" outlineLevel="0" r="28">
      <c r="A28" s="16" t="s">
        <v>185</v>
      </c>
      <c r="B28" s="16" t="s">
        <v>299</v>
      </c>
      <c r="C28" s="40" t="n">
        <v>44308</v>
      </c>
      <c r="D28" s="41" t="n">
        <v>44313</v>
      </c>
      <c r="E28" s="17" t="n">
        <v>1.1333</v>
      </c>
      <c r="F28" s="17" t="n">
        <v>1.1177</v>
      </c>
      <c r="G28" s="17" t="n">
        <v>2263</v>
      </c>
      <c r="H28" s="6" t="s">
        <f>=(F28-E28)*G28</f>
      </c>
      <c r="I28" s="9" t="s">
        <f>=(F28-E28)/E28</f>
      </c>
      <c r="J28" s="7" t="s">
        <f>=MAX(1,DATEDIF(C28,D28,"d")-1)</f>
      </c>
      <c r="K28" s="9" t="s">
        <f>=I28*365/J28</f>
      </c>
    </row>
    <row collapsed="false" customFormat="false" customHeight="false" hidden="false" ht="12.1" outlineLevel="0" r="29">
      <c r="A29" s="16" t="s">
        <v>186</v>
      </c>
      <c r="B29" s="16" t="s">
        <v>300</v>
      </c>
      <c r="C29" s="40" t="n">
        <v>44308</v>
      </c>
      <c r="D29" s="41" t="n">
        <v>44313</v>
      </c>
      <c r="E29" s="17" t="n">
        <v>101.8208</v>
      </c>
      <c r="F29" s="17" t="n">
        <v>101.9548</v>
      </c>
      <c r="G29" s="17" t="n">
        <v>25</v>
      </c>
      <c r="H29" s="6" t="s">
        <f>=(F29-E29)*G29</f>
      </c>
      <c r="I29" s="9" t="s">
        <f>=(F29-E29)/E29</f>
      </c>
      <c r="J29" s="7" t="s">
        <f>=MAX(1,DATEDIF(C29,D29,"d")-1)</f>
      </c>
      <c r="K29" s="9" t="s">
        <f>=I29*365/J29</f>
      </c>
    </row>
    <row collapsed="false" customFormat="false" customHeight="false" hidden="false" ht="12.1" outlineLevel="0" r="30">
      <c r="A30" s="16" t="s">
        <v>186</v>
      </c>
      <c r="B30" s="16" t="s">
        <v>300</v>
      </c>
      <c r="C30" s="40" t="n">
        <v>44326</v>
      </c>
      <c r="D30" s="41" t="n">
        <v>44333</v>
      </c>
      <c r="E30" s="17" t="n">
        <v>96.95</v>
      </c>
      <c r="F30" s="17" t="n">
        <v>97.5325</v>
      </c>
      <c r="G30" s="17" t="n">
        <v>2</v>
      </c>
      <c r="H30" s="6" t="s">
        <f>=(F30-E30)*G30</f>
      </c>
      <c r="I30" s="9" t="s">
        <f>=(F30-E30)/E30</f>
      </c>
      <c r="J30" s="7" t="s">
        <f>=MAX(1,DATEDIF(C30,D30,"d")-1)</f>
      </c>
      <c r="K30" s="9" t="s">
        <f>=I30*365/J30</f>
      </c>
    </row>
    <row collapsed="false" customFormat="false" customHeight="false" hidden="false" ht="12.1" outlineLevel="0" r="31">
      <c r="A31" s="16" t="s">
        <v>186</v>
      </c>
      <c r="B31" s="16" t="s">
        <v>300</v>
      </c>
      <c r="C31" s="40" t="n">
        <v>44327</v>
      </c>
      <c r="D31" s="41" t="n">
        <v>44333</v>
      </c>
      <c r="E31" s="17" t="n">
        <v>96.66</v>
      </c>
      <c r="F31" s="17" t="n">
        <v>97.5325</v>
      </c>
      <c r="G31" s="17" t="n">
        <v>1</v>
      </c>
      <c r="H31" s="6" t="s">
        <f>=(F31-E31)*G31</f>
      </c>
      <c r="I31" s="9" t="s">
        <f>=(F31-E31)/E31</f>
      </c>
      <c r="J31" s="7" t="s">
        <f>=MAX(1,DATEDIF(C31,D31,"d")-1)</f>
      </c>
      <c r="K31" s="9" t="s">
        <f>=I31*365/J31</f>
      </c>
    </row>
    <row collapsed="false" customFormat="false" customHeight="false" hidden="false" ht="12.1" outlineLevel="0" r="32">
      <c r="A32" s="16" t="s">
        <v>186</v>
      </c>
      <c r="B32" s="16" t="s">
        <v>300</v>
      </c>
      <c r="C32" s="40" t="n">
        <v>44328</v>
      </c>
      <c r="D32" s="41" t="n">
        <v>44333</v>
      </c>
      <c r="E32" s="17" t="n">
        <v>96.26</v>
      </c>
      <c r="F32" s="17" t="n">
        <v>97.5325</v>
      </c>
      <c r="G32" s="17" t="n">
        <v>1</v>
      </c>
      <c r="H32" s="6" t="s">
        <f>=(F32-E32)*G32</f>
      </c>
      <c r="I32" s="9" t="s">
        <f>=(F32-E32)/E32</f>
      </c>
      <c r="J32" s="7" t="s">
        <f>=MAX(1,DATEDIF(C32,D32,"d")-1)</f>
      </c>
      <c r="K32" s="9" t="s">
        <f>=I32*365/J32</f>
      </c>
    </row>
    <row collapsed="false" customFormat="false" customHeight="false" hidden="false" ht="12.1" outlineLevel="0" r="33">
      <c r="A33" s="16" t="s">
        <v>187</v>
      </c>
      <c r="B33" s="16" t="s">
        <v>301</v>
      </c>
      <c r="C33" s="40" t="n">
        <v>44308</v>
      </c>
      <c r="D33" s="41" t="n">
        <v>44313</v>
      </c>
      <c r="E33" s="17" t="n">
        <v>1085.75</v>
      </c>
      <c r="F33" s="17" t="n">
        <v>1081.45</v>
      </c>
      <c r="G33" s="17" t="n">
        <v>3</v>
      </c>
      <c r="H33" s="6" t="s">
        <f>=(F33-E33)*G33</f>
      </c>
      <c r="I33" s="9" t="s">
        <f>=(F33-E33)/E33</f>
      </c>
      <c r="J33" s="7" t="s">
        <f>=MAX(1,DATEDIF(C33,D33,"d")-1)</f>
      </c>
      <c r="K33" s="9" t="s">
        <f>=I33*365/J33</f>
      </c>
    </row>
    <row collapsed="false" customFormat="false" customHeight="false" hidden="false" ht="12.1" outlineLevel="0" r="34">
      <c r="A34" s="16" t="s">
        <v>187</v>
      </c>
      <c r="B34" s="16" t="s">
        <v>301</v>
      </c>
      <c r="C34" s="40" t="n">
        <v>44323</v>
      </c>
      <c r="D34" s="41" t="n">
        <v>44334</v>
      </c>
      <c r="E34" s="17" t="n">
        <v>1091.556</v>
      </c>
      <c r="F34" s="17" t="n">
        <v>1103.036</v>
      </c>
      <c r="G34" s="17" t="n">
        <v>5</v>
      </c>
      <c r="H34" s="6" t="s">
        <f>=(F34-E34)*G34</f>
      </c>
      <c r="I34" s="9" t="s">
        <f>=(F34-E34)/E34</f>
      </c>
      <c r="J34" s="7" t="s">
        <f>=MAX(1,DATEDIF(C34,D34,"d")-1)</f>
      </c>
      <c r="K34" s="9" t="s">
        <f>=I34*365/J34</f>
      </c>
    </row>
    <row collapsed="false" customFormat="false" customHeight="false" hidden="false" ht="12.1" outlineLevel="0" r="35">
      <c r="A35" s="16" t="s">
        <v>188</v>
      </c>
      <c r="B35" s="16" t="s">
        <v>278</v>
      </c>
      <c r="C35" s="40" t="n">
        <v>44308</v>
      </c>
      <c r="D35" s="41" t="n">
        <v>44313</v>
      </c>
      <c r="E35" s="17" t="n">
        <v>855.7933</v>
      </c>
      <c r="F35" s="17" t="n">
        <v>851.01</v>
      </c>
      <c r="G35" s="17" t="n">
        <v>3</v>
      </c>
      <c r="H35" s="6" t="s">
        <f>=(F35-E35)*G35</f>
      </c>
      <c r="I35" s="9" t="s">
        <f>=(F35-E35)/E35</f>
      </c>
      <c r="J35" s="7" t="s">
        <f>=MAX(1,DATEDIF(C35,D35,"d")-1)</f>
      </c>
      <c r="K35" s="9" t="s">
        <f>=I35*365/J35</f>
      </c>
    </row>
    <row collapsed="false" customFormat="false" customHeight="false" hidden="false" ht="12.1" outlineLevel="0" r="36">
      <c r="A36" s="16" t="s">
        <v>188</v>
      </c>
      <c r="B36" s="16" t="s">
        <v>278</v>
      </c>
      <c r="C36" s="40" t="n">
        <v>44322</v>
      </c>
      <c r="D36" s="41" t="n">
        <v>44483</v>
      </c>
      <c r="E36" s="17" t="n">
        <v>821.56</v>
      </c>
      <c r="F36" s="17" t="n">
        <v>764.0709</v>
      </c>
      <c r="G36" s="17" t="n">
        <v>1</v>
      </c>
      <c r="H36" s="6" t="s">
        <f>=(F36-E36)*G36</f>
      </c>
      <c r="I36" s="9" t="s">
        <f>=(F36-E36)/E36</f>
      </c>
      <c r="J36" s="7" t="s">
        <f>=MAX(1,DATEDIF(C36,D36,"d")-1)</f>
      </c>
      <c r="K36" s="9" t="s">
        <f>=I36*365/J36</f>
      </c>
    </row>
    <row collapsed="false" customFormat="false" customHeight="false" hidden="false" ht="12.1" outlineLevel="0" r="37">
      <c r="A37" s="16" t="s">
        <v>188</v>
      </c>
      <c r="B37" s="16" t="s">
        <v>278</v>
      </c>
      <c r="C37" s="40" t="n">
        <v>44327</v>
      </c>
      <c r="D37" s="41" t="n">
        <v>44483</v>
      </c>
      <c r="E37" s="17" t="n">
        <v>793.15</v>
      </c>
      <c r="F37" s="17" t="n">
        <v>764.0709</v>
      </c>
      <c r="G37" s="17" t="n">
        <v>1</v>
      </c>
      <c r="H37" s="6" t="s">
        <f>=(F37-E37)*G37</f>
      </c>
      <c r="I37" s="9" t="s">
        <f>=(F37-E37)/E37</f>
      </c>
      <c r="J37" s="7" t="s">
        <f>=MAX(1,DATEDIF(C37,D37,"d")-1)</f>
      </c>
      <c r="K37" s="9" t="s">
        <f>=I37*365/J37</f>
      </c>
    </row>
    <row collapsed="false" customFormat="false" customHeight="false" hidden="false" ht="12.1" outlineLevel="0" r="38">
      <c r="A38" s="16" t="s">
        <v>188</v>
      </c>
      <c r="B38" s="16" t="s">
        <v>278</v>
      </c>
      <c r="C38" s="40" t="n">
        <v>44355</v>
      </c>
      <c r="D38" s="41" t="n">
        <v>44483</v>
      </c>
      <c r="E38" s="17" t="n">
        <v>791.54</v>
      </c>
      <c r="F38" s="17" t="n">
        <v>764.0709</v>
      </c>
      <c r="G38" s="17" t="n">
        <v>1</v>
      </c>
      <c r="H38" s="6" t="s">
        <f>=(F38-E38)*G38</f>
      </c>
      <c r="I38" s="9" t="s">
        <f>=(F38-E38)/E38</f>
      </c>
      <c r="J38" s="7" t="s">
        <f>=MAX(1,DATEDIF(C38,D38,"d")-1)</f>
      </c>
      <c r="K38" s="9" t="s">
        <f>=I38*365/J38</f>
      </c>
    </row>
    <row collapsed="false" customFormat="false" customHeight="false" hidden="false" ht="12.1" outlineLevel="0" r="39">
      <c r="A39" s="16" t="s">
        <v>188</v>
      </c>
      <c r="B39" s="16" t="s">
        <v>278</v>
      </c>
      <c r="C39" s="40" t="n">
        <v>44371</v>
      </c>
      <c r="D39" s="41" t="n">
        <v>44483</v>
      </c>
      <c r="E39" s="17" t="n">
        <v>766.73</v>
      </c>
      <c r="F39" s="17" t="n">
        <v>764.0709</v>
      </c>
      <c r="G39" s="17" t="n">
        <v>1</v>
      </c>
      <c r="H39" s="6" t="s">
        <f>=(F39-E39)*G39</f>
      </c>
      <c r="I39" s="9" t="s">
        <f>=(F39-E39)/E39</f>
      </c>
      <c r="J39" s="7" t="s">
        <f>=MAX(1,DATEDIF(C39,D39,"d")-1)</f>
      </c>
      <c r="K39" s="9" t="s">
        <f>=I39*365/J39</f>
      </c>
    </row>
    <row collapsed="false" customFormat="false" customHeight="false" hidden="false" ht="12.1" outlineLevel="0" r="40">
      <c r="A40" s="16" t="s">
        <v>188</v>
      </c>
      <c r="B40" s="16" t="s">
        <v>278</v>
      </c>
      <c r="C40" s="40" t="n">
        <v>44405</v>
      </c>
      <c r="D40" s="41" t="n">
        <v>44483</v>
      </c>
      <c r="E40" s="17" t="n">
        <v>762.93</v>
      </c>
      <c r="F40" s="17" t="n">
        <v>764.0709</v>
      </c>
      <c r="G40" s="17" t="n">
        <v>1</v>
      </c>
      <c r="H40" s="6" t="s">
        <f>=(F40-E40)*G40</f>
      </c>
      <c r="I40" s="9" t="s">
        <f>=(F40-E40)/E40</f>
      </c>
      <c r="J40" s="7" t="s">
        <f>=MAX(1,DATEDIF(C40,D40,"d")-1)</f>
      </c>
      <c r="K40" s="9" t="s">
        <f>=I40*365/J40</f>
      </c>
    </row>
    <row collapsed="false" customFormat="false" customHeight="false" hidden="false" ht="12.1" outlineLevel="0" r="41">
      <c r="A41" s="16" t="s">
        <v>188</v>
      </c>
      <c r="B41" s="16" t="s">
        <v>278</v>
      </c>
      <c r="C41" s="40" t="n">
        <v>44406</v>
      </c>
      <c r="D41" s="41" t="n">
        <v>44483</v>
      </c>
      <c r="E41" s="17" t="n">
        <v>773.13</v>
      </c>
      <c r="F41" s="17" t="n">
        <v>764.0709</v>
      </c>
      <c r="G41" s="17" t="n">
        <v>1</v>
      </c>
      <c r="H41" s="6" t="s">
        <f>=(F41-E41)*G41</f>
      </c>
      <c r="I41" s="9" t="s">
        <f>=(F41-E41)/E41</f>
      </c>
      <c r="J41" s="7" t="s">
        <f>=MAX(1,DATEDIF(C41,D41,"d")-1)</f>
      </c>
      <c r="K41" s="9" t="s">
        <f>=I41*365/J41</f>
      </c>
    </row>
    <row collapsed="false" customFormat="false" customHeight="false" hidden="false" ht="12.1" outlineLevel="0" r="42">
      <c r="A42" s="16" t="s">
        <v>188</v>
      </c>
      <c r="B42" s="16" t="s">
        <v>278</v>
      </c>
      <c r="C42" s="40" t="n">
        <v>44420</v>
      </c>
      <c r="D42" s="41" t="n">
        <v>44483</v>
      </c>
      <c r="E42" s="17" t="n">
        <v>765.33</v>
      </c>
      <c r="F42" s="17" t="n">
        <v>764.0709</v>
      </c>
      <c r="G42" s="17" t="n">
        <v>2</v>
      </c>
      <c r="H42" s="6" t="s">
        <f>=(F42-E42)*G42</f>
      </c>
      <c r="I42" s="9" t="s">
        <f>=(F42-E42)/E42</f>
      </c>
      <c r="J42" s="7" t="s">
        <f>=MAX(1,DATEDIF(C42,D42,"d")-1)</f>
      </c>
      <c r="K42" s="9" t="s">
        <f>=I42*365/J42</f>
      </c>
    </row>
    <row collapsed="false" customFormat="false" customHeight="false" hidden="false" ht="12.1" outlineLevel="0" r="43">
      <c r="A43" s="16" t="s">
        <v>188</v>
      </c>
      <c r="B43" s="16" t="s">
        <v>278</v>
      </c>
      <c r="C43" s="40" t="n">
        <v>44421</v>
      </c>
      <c r="D43" s="41" t="n">
        <v>44483</v>
      </c>
      <c r="E43" s="17" t="n">
        <v>762.73</v>
      </c>
      <c r="F43" s="17" t="n">
        <v>764.0709</v>
      </c>
      <c r="G43" s="17" t="n">
        <v>1</v>
      </c>
      <c r="H43" s="6" t="s">
        <f>=(F43-E43)*G43</f>
      </c>
      <c r="I43" s="9" t="s">
        <f>=(F43-E43)/E43</f>
      </c>
      <c r="J43" s="7" t="s">
        <f>=MAX(1,DATEDIF(C43,D43,"d")-1)</f>
      </c>
      <c r="K43" s="9" t="s">
        <f>=I43*365/J43</f>
      </c>
    </row>
    <row collapsed="false" customFormat="false" customHeight="false" hidden="false" ht="12.1" outlineLevel="0" r="44">
      <c r="A44" s="16" t="s">
        <v>188</v>
      </c>
      <c r="B44" s="16" t="s">
        <v>278</v>
      </c>
      <c r="C44" s="40" t="n">
        <v>44426</v>
      </c>
      <c r="D44" s="41" t="n">
        <v>44483</v>
      </c>
      <c r="E44" s="17" t="n">
        <v>770.13</v>
      </c>
      <c r="F44" s="17" t="n">
        <v>764.0709</v>
      </c>
      <c r="G44" s="17" t="n">
        <v>1</v>
      </c>
      <c r="H44" s="6" t="s">
        <f>=(F44-E44)*G44</f>
      </c>
      <c r="I44" s="9" t="s">
        <f>=(F44-E44)/E44</f>
      </c>
      <c r="J44" s="7" t="s">
        <f>=MAX(1,DATEDIF(C44,D44,"d")-1)</f>
      </c>
      <c r="K44" s="9" t="s">
        <f>=I44*365/J44</f>
      </c>
    </row>
    <row collapsed="false" customFormat="false" customHeight="false" hidden="false" ht="12.1" outlineLevel="0" r="45">
      <c r="A45" s="16" t="s">
        <v>188</v>
      </c>
      <c r="B45" s="16" t="s">
        <v>278</v>
      </c>
      <c r="C45" s="40" t="n">
        <v>44428</v>
      </c>
      <c r="D45" s="41" t="n">
        <v>44483</v>
      </c>
      <c r="E45" s="17" t="n">
        <v>774.93</v>
      </c>
      <c r="F45" s="17" t="n">
        <v>764.0709</v>
      </c>
      <c r="G45" s="17" t="n">
        <v>1</v>
      </c>
      <c r="H45" s="6" t="s">
        <f>=(F45-E45)*G45</f>
      </c>
      <c r="I45" s="9" t="s">
        <f>=(F45-E45)/E45</f>
      </c>
      <c r="J45" s="7" t="s">
        <f>=MAX(1,DATEDIF(C45,D45,"d")-1)</f>
      </c>
      <c r="K45" s="9" t="s">
        <f>=I45*365/J45</f>
      </c>
    </row>
    <row collapsed="false" customFormat="false" customHeight="false" hidden="false" ht="12.1" outlineLevel="0" r="46">
      <c r="A46" s="16" t="s">
        <v>189</v>
      </c>
      <c r="B46" s="16" t="s">
        <v>302</v>
      </c>
      <c r="C46" s="40" t="n">
        <v>44308</v>
      </c>
      <c r="D46" s="41" t="n">
        <v>44313</v>
      </c>
      <c r="E46" s="17" t="n">
        <v>2531.56</v>
      </c>
      <c r="F46" s="17" t="n">
        <v>2522.76</v>
      </c>
      <c r="G46" s="17" t="n">
        <v>1</v>
      </c>
      <c r="H46" s="6" t="s">
        <f>=(F46-E46)*G46</f>
      </c>
      <c r="I46" s="9" t="s">
        <f>=(F46-E46)/E46</f>
      </c>
      <c r="J46" s="7" t="s">
        <f>=MAX(1,DATEDIF(C46,D46,"d")-1)</f>
      </c>
      <c r="K46" s="9" t="s">
        <f>=I46*365/J46</f>
      </c>
    </row>
    <row collapsed="false" customFormat="false" customHeight="false" hidden="false" ht="12.1" outlineLevel="0" r="47">
      <c r="A47" s="16" t="s">
        <v>189</v>
      </c>
      <c r="B47" s="16" t="s">
        <v>302</v>
      </c>
      <c r="C47" s="40" t="n">
        <v>44323</v>
      </c>
      <c r="D47" s="41" t="n">
        <v>44328</v>
      </c>
      <c r="E47" s="17" t="n">
        <v>2270.47</v>
      </c>
      <c r="F47" s="17" t="n">
        <v>2297.805</v>
      </c>
      <c r="G47" s="17" t="n">
        <v>2</v>
      </c>
      <c r="H47" s="6" t="s">
        <f>=(F47-E47)*G47</f>
      </c>
      <c r="I47" s="9" t="s">
        <f>=(F47-E47)/E47</f>
      </c>
      <c r="J47" s="7" t="s">
        <f>=MAX(1,DATEDIF(C47,D47,"d")-1)</f>
      </c>
      <c r="K47" s="9" t="s">
        <f>=I47*365/J47</f>
      </c>
    </row>
    <row collapsed="false" customFormat="false" customHeight="false" hidden="false" ht="12.1" outlineLevel="0" r="48">
      <c r="A48" s="16" t="s">
        <v>190</v>
      </c>
      <c r="B48" s="16" t="s">
        <v>303</v>
      </c>
      <c r="C48" s="40" t="n">
        <v>44308</v>
      </c>
      <c r="D48" s="41" t="n">
        <v>44313</v>
      </c>
      <c r="E48" s="17" t="n">
        <v>13.2292</v>
      </c>
      <c r="F48" s="17" t="n">
        <v>13.2089</v>
      </c>
      <c r="G48" s="17" t="n">
        <v>194</v>
      </c>
      <c r="H48" s="6" t="s">
        <f>=(F48-E48)*G48</f>
      </c>
      <c r="I48" s="9" t="s">
        <f>=(F48-E48)/E48</f>
      </c>
      <c r="J48" s="7" t="s">
        <f>=MAX(1,DATEDIF(C48,D48,"d")-1)</f>
      </c>
      <c r="K48" s="9" t="s">
        <f>=I48*365/J48</f>
      </c>
    </row>
    <row collapsed="false" customFormat="false" customHeight="false" hidden="false" ht="12.1" outlineLevel="0" r="49">
      <c r="A49" s="16" t="s">
        <v>24</v>
      </c>
      <c r="B49" s="16" t="s">
        <v>25</v>
      </c>
      <c r="C49" s="40" t="n">
        <v>44308</v>
      </c>
      <c r="D49" s="41" t="n">
        <v>44313</v>
      </c>
      <c r="E49" s="17" t="n">
        <v>0.2554</v>
      </c>
      <c r="F49" s="17" t="n">
        <v>0.2576</v>
      </c>
      <c r="G49" s="17" t="n">
        <v>10000</v>
      </c>
      <c r="H49" s="6" t="s">
        <f>=(F49-E49)*G49</f>
      </c>
      <c r="I49" s="9" t="s">
        <f>=(F49-E49)/E49</f>
      </c>
      <c r="J49" s="7" t="s">
        <f>=MAX(1,DATEDIF(C49,D49,"d")-1)</f>
      </c>
      <c r="K49" s="9" t="s">
        <f>=I49*365/J49</f>
      </c>
    </row>
    <row collapsed="false" customFormat="false" customHeight="false" hidden="false" ht="12.1" outlineLevel="0" r="50">
      <c r="A50" s="16" t="s">
        <v>24</v>
      </c>
      <c r="B50" s="16" t="s">
        <v>25</v>
      </c>
      <c r="C50" s="40" t="n">
        <v>44322</v>
      </c>
      <c r="D50" s="41" t="n">
        <v>44333</v>
      </c>
      <c r="E50" s="17" t="n">
        <v>0.27</v>
      </c>
      <c r="F50" s="17" t="n">
        <v>0.2889</v>
      </c>
      <c r="G50" s="17" t="n">
        <v>10000</v>
      </c>
      <c r="H50" s="6" t="s">
        <f>=(F50-E50)*G50</f>
      </c>
      <c r="I50" s="9" t="s">
        <f>=(F50-E50)/E50</f>
      </c>
      <c r="J50" s="7" t="s">
        <f>=MAX(1,DATEDIF(C50,D50,"d")-1)</f>
      </c>
      <c r="K50" s="9" t="s">
        <f>=I50*365/J50</f>
      </c>
    </row>
    <row collapsed="false" customFormat="false" customHeight="false" hidden="false" ht="12.1" outlineLevel="0" r="51">
      <c r="A51" s="16" t="s">
        <v>45</v>
      </c>
      <c r="B51" s="16" t="s">
        <v>46</v>
      </c>
      <c r="C51" s="40" t="n">
        <v>44322</v>
      </c>
      <c r="D51" s="41" t="n">
        <v>44333</v>
      </c>
      <c r="E51" s="17" t="n">
        <v>1745.01</v>
      </c>
      <c r="F51" s="17" t="n">
        <v>1768.375</v>
      </c>
      <c r="G51" s="17" t="n">
        <v>2</v>
      </c>
      <c r="H51" s="6" t="s">
        <f>=(F51-E51)*G51</f>
      </c>
      <c r="I51" s="9" t="s">
        <f>=(F51-E51)/E51</f>
      </c>
      <c r="J51" s="7" t="s">
        <f>=MAX(1,DATEDIF(C51,D51,"d")-1)</f>
      </c>
      <c r="K51" s="9" t="s">
        <f>=I51*365/J51</f>
      </c>
    </row>
    <row collapsed="false" customFormat="false" customHeight="false" hidden="false" ht="12.1" outlineLevel="0" r="52">
      <c r="A52" s="16" t="s">
        <v>191</v>
      </c>
      <c r="B52" s="16" t="s">
        <v>279</v>
      </c>
      <c r="C52" s="40" t="n">
        <v>44322</v>
      </c>
      <c r="D52" s="41" t="n">
        <v>44368</v>
      </c>
      <c r="E52" s="17" t="n">
        <v>185.948</v>
      </c>
      <c r="F52" s="17" t="n">
        <v>175.5782</v>
      </c>
      <c r="G52" s="17" t="n">
        <v>10</v>
      </c>
      <c r="H52" s="6" t="s">
        <f>=(F52-E52)*G52</f>
      </c>
      <c r="I52" s="9" t="s">
        <f>=(F52-E52)/E52</f>
      </c>
      <c r="J52" s="7" t="s">
        <f>=MAX(1,DATEDIF(C52,D52,"d")-1)</f>
      </c>
      <c r="K52" s="9" t="s">
        <f>=I52*365/J52</f>
      </c>
    </row>
    <row collapsed="false" customFormat="false" customHeight="false" hidden="false" ht="12.1" outlineLevel="0" r="53">
      <c r="A53" s="16" t="s">
        <v>191</v>
      </c>
      <c r="B53" s="16" t="s">
        <v>279</v>
      </c>
      <c r="C53" s="40" t="n">
        <v>44330</v>
      </c>
      <c r="D53" s="41" t="n">
        <v>44368</v>
      </c>
      <c r="E53" s="17" t="n">
        <v>177.593</v>
      </c>
      <c r="F53" s="17" t="n">
        <v>175.5782</v>
      </c>
      <c r="G53" s="17" t="n">
        <v>20</v>
      </c>
      <c r="H53" s="6" t="s">
        <f>=(F53-E53)*G53</f>
      </c>
      <c r="I53" s="9" t="s">
        <f>=(F53-E53)/E53</f>
      </c>
      <c r="J53" s="7" t="s">
        <f>=MAX(1,DATEDIF(C53,D53,"d")-1)</f>
      </c>
      <c r="K53" s="9" t="s">
        <f>=I53*365/J53</f>
      </c>
    </row>
    <row collapsed="false" customFormat="false" customHeight="false" hidden="false" ht="12.1" outlineLevel="0" r="54">
      <c r="A54" s="16" t="s">
        <v>191</v>
      </c>
      <c r="B54" s="16" t="s">
        <v>279</v>
      </c>
      <c r="C54" s="40" t="n">
        <v>44337</v>
      </c>
      <c r="D54" s="41" t="n">
        <v>44368</v>
      </c>
      <c r="E54" s="17" t="n">
        <v>168.837</v>
      </c>
      <c r="F54" s="17" t="n">
        <v>175.5782</v>
      </c>
      <c r="G54" s="17" t="n">
        <v>10</v>
      </c>
      <c r="H54" s="6" t="s">
        <f>=(F54-E54)*G54</f>
      </c>
      <c r="I54" s="9" t="s">
        <f>=(F54-E54)/E54</f>
      </c>
      <c r="J54" s="7" t="s">
        <f>=MAX(1,DATEDIF(C54,D54,"d")-1)</f>
      </c>
      <c r="K54" s="9" t="s">
        <f>=I54*365/J54</f>
      </c>
    </row>
    <row collapsed="false" customFormat="false" customHeight="false" hidden="false" ht="12.1" outlineLevel="0" r="55">
      <c r="A55" s="16" t="s">
        <v>191</v>
      </c>
      <c r="B55" s="16" t="s">
        <v>279</v>
      </c>
      <c r="C55" s="40" t="n">
        <v>44347</v>
      </c>
      <c r="D55" s="41" t="n">
        <v>44368</v>
      </c>
      <c r="E55" s="17" t="n">
        <v>169.318</v>
      </c>
      <c r="F55" s="17" t="n">
        <v>175.5782</v>
      </c>
      <c r="G55" s="17" t="n">
        <v>10</v>
      </c>
      <c r="H55" s="6" t="s">
        <f>=(F55-E55)*G55</f>
      </c>
      <c r="I55" s="9" t="s">
        <f>=(F55-E55)/E55</f>
      </c>
      <c r="J55" s="7" t="s">
        <f>=MAX(1,DATEDIF(C55,D55,"d")-1)</f>
      </c>
      <c r="K55" s="9" t="s">
        <f>=I55*365/J55</f>
      </c>
    </row>
    <row collapsed="false" customFormat="false" customHeight="false" hidden="false" ht="12.1" outlineLevel="0" r="56">
      <c r="A56" s="16" t="s">
        <v>191</v>
      </c>
      <c r="B56" s="16" t="s">
        <v>279</v>
      </c>
      <c r="C56" s="40" t="n">
        <v>44354</v>
      </c>
      <c r="D56" s="41" t="n">
        <v>44368</v>
      </c>
      <c r="E56" s="17" t="n">
        <v>173.44</v>
      </c>
      <c r="F56" s="17" t="n">
        <v>175.5782</v>
      </c>
      <c r="G56" s="17" t="n">
        <v>10</v>
      </c>
      <c r="H56" s="6" t="s">
        <f>=(F56-E56)*G56</f>
      </c>
      <c r="I56" s="9" t="s">
        <f>=(F56-E56)/E56</f>
      </c>
      <c r="J56" s="7" t="s">
        <f>=MAX(1,DATEDIF(C56,D56,"d")-1)</f>
      </c>
      <c r="K56" s="9" t="s">
        <f>=I56*365/J56</f>
      </c>
    </row>
    <row collapsed="false" customFormat="false" customHeight="false" hidden="false" ht="12.1" outlineLevel="0" r="57">
      <c r="A57" s="16" t="s">
        <v>191</v>
      </c>
      <c r="B57" s="16" t="s">
        <v>279</v>
      </c>
      <c r="C57" s="40" t="n">
        <v>44371</v>
      </c>
      <c r="D57" s="41" t="n">
        <v>44483</v>
      </c>
      <c r="E57" s="17" t="n">
        <v>174.9143</v>
      </c>
      <c r="F57" s="17" t="n">
        <v>181.9638</v>
      </c>
      <c r="G57" s="17" t="n">
        <v>30</v>
      </c>
      <c r="H57" s="6" t="s">
        <f>=(F57-E57)*G57</f>
      </c>
      <c r="I57" s="9" t="s">
        <f>=(F57-E57)/E57</f>
      </c>
      <c r="J57" s="7" t="s">
        <f>=MAX(1,DATEDIF(C57,D57,"d")-1)</f>
      </c>
      <c r="K57" s="9" t="s">
        <f>=I57*365/J57</f>
      </c>
    </row>
    <row collapsed="false" customFormat="false" customHeight="false" hidden="false" ht="12.1" outlineLevel="0" r="58">
      <c r="A58" s="16" t="s">
        <v>191</v>
      </c>
      <c r="B58" s="16" t="s">
        <v>279</v>
      </c>
      <c r="C58" s="40" t="n">
        <v>44376</v>
      </c>
      <c r="D58" s="41" t="n">
        <v>44483</v>
      </c>
      <c r="E58" s="17" t="n">
        <v>171.749</v>
      </c>
      <c r="F58" s="17" t="n">
        <v>181.9638</v>
      </c>
      <c r="G58" s="17" t="n">
        <v>10</v>
      </c>
      <c r="H58" s="6" t="s">
        <f>=(F58-E58)*G58</f>
      </c>
      <c r="I58" s="9" t="s">
        <f>=(F58-E58)/E58</f>
      </c>
      <c r="J58" s="7" t="s">
        <f>=MAX(1,DATEDIF(C58,D58,"d")-1)</f>
      </c>
      <c r="K58" s="9" t="s">
        <f>=I58*365/J58</f>
      </c>
    </row>
    <row collapsed="false" customFormat="false" customHeight="false" hidden="false" ht="12.1" outlineLevel="0" r="59">
      <c r="A59" s="16" t="s">
        <v>191</v>
      </c>
      <c r="B59" s="16" t="s">
        <v>279</v>
      </c>
      <c r="C59" s="40" t="n">
        <v>44405</v>
      </c>
      <c r="D59" s="41" t="n">
        <v>44483</v>
      </c>
      <c r="E59" s="17" t="n">
        <v>171.959</v>
      </c>
      <c r="F59" s="17" t="n">
        <v>181.9638</v>
      </c>
      <c r="G59" s="17" t="n">
        <v>10</v>
      </c>
      <c r="H59" s="6" t="s">
        <f>=(F59-E59)*G59</f>
      </c>
      <c r="I59" s="9" t="s">
        <f>=(F59-E59)/E59</f>
      </c>
      <c r="J59" s="7" t="s">
        <f>=MAX(1,DATEDIF(C59,D59,"d")-1)</f>
      </c>
      <c r="K59" s="9" t="s">
        <f>=I59*365/J59</f>
      </c>
    </row>
    <row collapsed="false" customFormat="false" customHeight="false" hidden="false" ht="12.1" outlineLevel="0" r="60">
      <c r="A60" s="16" t="s">
        <v>191</v>
      </c>
      <c r="B60" s="16" t="s">
        <v>279</v>
      </c>
      <c r="C60" s="40" t="n">
        <v>44462</v>
      </c>
      <c r="D60" s="41" t="n">
        <v>44483</v>
      </c>
      <c r="E60" s="17" t="n">
        <v>179.3988</v>
      </c>
      <c r="F60" s="17" t="n">
        <v>181.9638</v>
      </c>
      <c r="G60" s="17" t="n">
        <v>50</v>
      </c>
      <c r="H60" s="6" t="s">
        <f>=(F60-E60)*G60</f>
      </c>
      <c r="I60" s="9" t="s">
        <f>=(F60-E60)/E60</f>
      </c>
      <c r="J60" s="7" t="s">
        <f>=MAX(1,DATEDIF(C60,D60,"d")-1)</f>
      </c>
      <c r="K60" s="9" t="s">
        <f>=I60*365/J60</f>
      </c>
    </row>
    <row collapsed="false" customFormat="false" customHeight="false" hidden="false" ht="12.1" outlineLevel="0" r="61">
      <c r="A61" s="16" t="s">
        <v>191</v>
      </c>
      <c r="B61" s="16" t="s">
        <v>279</v>
      </c>
      <c r="C61" s="40" t="n">
        <v>44474</v>
      </c>
      <c r="D61" s="41" t="n">
        <v>44483</v>
      </c>
      <c r="E61" s="17" t="n">
        <v>171.679</v>
      </c>
      <c r="F61" s="17" t="n">
        <v>181.9638</v>
      </c>
      <c r="G61" s="17" t="n">
        <v>20</v>
      </c>
      <c r="H61" s="6" t="s">
        <f>=(F61-E61)*G61</f>
      </c>
      <c r="I61" s="9" t="s">
        <f>=(F61-E61)/E61</f>
      </c>
      <c r="J61" s="7" t="s">
        <f>=MAX(1,DATEDIF(C61,D61,"d")-1)</f>
      </c>
      <c r="K61" s="9" t="s">
        <f>=I61*365/J61</f>
      </c>
    </row>
    <row collapsed="false" customFormat="false" customHeight="false" hidden="false" ht="12.1" outlineLevel="0" r="62">
      <c r="A62" s="16" t="s">
        <v>51</v>
      </c>
      <c r="B62" s="16" t="s">
        <v>52</v>
      </c>
      <c r="C62" s="40" t="n">
        <v>44323</v>
      </c>
      <c r="D62" s="41" t="n">
        <v>44368</v>
      </c>
      <c r="E62" s="17" t="n">
        <v>481.032</v>
      </c>
      <c r="F62" s="17" t="n">
        <v>501.952</v>
      </c>
      <c r="G62" s="17" t="n">
        <v>5</v>
      </c>
      <c r="H62" s="6" t="s">
        <f>=(F62-E62)*G62</f>
      </c>
      <c r="I62" s="9" t="s">
        <f>=(F62-E62)/E62</f>
      </c>
      <c r="J62" s="7" t="s">
        <f>=MAX(1,DATEDIF(C62,D62,"d")-1)</f>
      </c>
      <c r="K62" s="9" t="s">
        <f>=I62*365/J62</f>
      </c>
    </row>
    <row collapsed="false" customFormat="false" customHeight="false" hidden="false" ht="12.1" outlineLevel="0" r="63">
      <c r="A63" s="16" t="s">
        <v>51</v>
      </c>
      <c r="B63" s="16" t="s">
        <v>52</v>
      </c>
      <c r="C63" s="40" t="n">
        <v>44337</v>
      </c>
      <c r="D63" s="41" t="n">
        <v>44368</v>
      </c>
      <c r="E63" s="17" t="n">
        <v>467.62</v>
      </c>
      <c r="F63" s="17" t="n">
        <v>501.952</v>
      </c>
      <c r="G63" s="17" t="n">
        <v>1</v>
      </c>
      <c r="H63" s="6" t="s">
        <f>=(F63-E63)*G63</f>
      </c>
      <c r="I63" s="9" t="s">
        <f>=(F63-E63)/E63</f>
      </c>
      <c r="J63" s="7" t="s">
        <f>=MAX(1,DATEDIF(C63,D63,"d")-1)</f>
      </c>
      <c r="K63" s="9" t="s">
        <f>=I63*365/J63</f>
      </c>
    </row>
    <row collapsed="false" customFormat="false" customHeight="false" hidden="false" ht="12.1" outlineLevel="0" r="64">
      <c r="A64" s="16" t="s">
        <v>51</v>
      </c>
      <c r="B64" s="16" t="s">
        <v>52</v>
      </c>
      <c r="C64" s="40" t="n">
        <v>44355</v>
      </c>
      <c r="D64" s="41" t="n">
        <v>44368</v>
      </c>
      <c r="E64" s="17" t="n">
        <v>494.345</v>
      </c>
      <c r="F64" s="17" t="n">
        <v>501.952</v>
      </c>
      <c r="G64" s="17" t="n">
        <v>4</v>
      </c>
      <c r="H64" s="6" t="s">
        <f>=(F64-E64)*G64</f>
      </c>
      <c r="I64" s="9" t="s">
        <f>=(F64-E64)/E64</f>
      </c>
      <c r="J64" s="7" t="s">
        <f>=MAX(1,DATEDIF(C64,D64,"d")-1)</f>
      </c>
      <c r="K64" s="9" t="s">
        <f>=I64*365/J64</f>
      </c>
    </row>
    <row collapsed="false" customFormat="false" customHeight="false" hidden="false" ht="12.1" outlineLevel="0" r="65">
      <c r="A65" s="16" t="s">
        <v>192</v>
      </c>
      <c r="B65" s="16" t="s">
        <v>304</v>
      </c>
      <c r="C65" s="40" t="n">
        <v>44328</v>
      </c>
      <c r="D65" s="41" t="n">
        <v>44333</v>
      </c>
      <c r="E65" s="17" t="n">
        <v>89.3018</v>
      </c>
      <c r="F65" s="17" t="n">
        <v>89.5778</v>
      </c>
      <c r="G65" s="17" t="n">
        <v>50</v>
      </c>
      <c r="H65" s="6" t="s">
        <f>=(F65-E65)*G65</f>
      </c>
      <c r="I65" s="9" t="s">
        <f>=(F65-E65)/E65</f>
      </c>
      <c r="J65" s="7" t="s">
        <f>=MAX(1,DATEDIF(C65,D65,"d")-1)</f>
      </c>
      <c r="K65" s="9" t="s">
        <f>=I65*365/J65</f>
      </c>
    </row>
    <row collapsed="false" customFormat="false" customHeight="false" hidden="false" ht="12.1" outlineLevel="0" r="66">
      <c r="A66" s="16" t="s">
        <v>192</v>
      </c>
      <c r="B66" s="16" t="s">
        <v>304</v>
      </c>
      <c r="C66" s="40" t="n">
        <v>44362</v>
      </c>
      <c r="D66" s="41" t="n">
        <v>44368</v>
      </c>
      <c r="E66" s="17" t="n">
        <v>94.686</v>
      </c>
      <c r="F66" s="17" t="n">
        <v>95.174</v>
      </c>
      <c r="G66" s="17" t="n">
        <v>10</v>
      </c>
      <c r="H66" s="6" t="s">
        <f>=(F66-E66)*G66</f>
      </c>
      <c r="I66" s="9" t="s">
        <f>=(F66-E66)/E66</f>
      </c>
      <c r="J66" s="7" t="s">
        <f>=MAX(1,DATEDIF(C66,D66,"d")-1)</f>
      </c>
      <c r="K66" s="9" t="s">
        <f>=I66*365/J66</f>
      </c>
    </row>
    <row collapsed="false" customFormat="false" customHeight="false" hidden="false" ht="12.1" outlineLevel="0" r="67">
      <c r="A67" s="16" t="s">
        <v>192</v>
      </c>
      <c r="B67" s="16" t="s">
        <v>304</v>
      </c>
      <c r="C67" s="40" t="n">
        <v>44473</v>
      </c>
      <c r="D67" s="41" t="n">
        <v>44483</v>
      </c>
      <c r="E67" s="17" t="n">
        <v>84.1882</v>
      </c>
      <c r="F67" s="17" t="n">
        <v>89.0782</v>
      </c>
      <c r="G67" s="17" t="n">
        <v>50</v>
      </c>
      <c r="H67" s="6" t="s">
        <f>=(F67-E67)*G67</f>
      </c>
      <c r="I67" s="9" t="s">
        <f>=(F67-E67)/E67</f>
      </c>
      <c r="J67" s="7" t="s">
        <f>=MAX(1,DATEDIF(C67,D67,"d")-1)</f>
      </c>
      <c r="K67" s="9" t="s">
        <f>=I67*365/J67</f>
      </c>
    </row>
    <row collapsed="false" customFormat="false" customHeight="false" hidden="false" ht="12.1" outlineLevel="0" r="68">
      <c r="A68" s="16" t="s">
        <v>30</v>
      </c>
      <c r="B68" s="16" t="s">
        <v>31</v>
      </c>
      <c r="C68" s="40" t="n">
        <v>44355</v>
      </c>
      <c r="D68" s="41" t="n">
        <v>44368</v>
      </c>
      <c r="E68" s="17" t="n">
        <v>6528.775</v>
      </c>
      <c r="F68" s="17" t="n">
        <v>6644.89</v>
      </c>
      <c r="G68" s="17" t="n">
        <v>2</v>
      </c>
      <c r="H68" s="6" t="s">
        <f>=(F68-E68)*G68</f>
      </c>
      <c r="I68" s="9" t="s">
        <f>=(F68-E68)/E68</f>
      </c>
      <c r="J68" s="7" t="s">
        <f>=MAX(1,DATEDIF(C68,D68,"d")-1)</f>
      </c>
      <c r="K68" s="9" t="s">
        <f>=I68*365/J68</f>
      </c>
    </row>
    <row collapsed="false" customFormat="false" customHeight="false" hidden="false" ht="12.1" outlineLevel="0" r="69">
      <c r="A69" s="16" t="s">
        <v>193</v>
      </c>
      <c r="B69" s="16" t="s">
        <v>305</v>
      </c>
      <c r="C69" s="40" t="n">
        <v>44355</v>
      </c>
      <c r="D69" s="41" t="n">
        <v>44368</v>
      </c>
      <c r="E69" s="17" t="n">
        <v>125.487</v>
      </c>
      <c r="F69" s="17" t="n">
        <v>131.949</v>
      </c>
      <c r="G69" s="17" t="n">
        <v>10</v>
      </c>
      <c r="H69" s="6" t="s">
        <f>=(F69-E69)*G69</f>
      </c>
      <c r="I69" s="9" t="s">
        <f>=(F69-E69)/E69</f>
      </c>
      <c r="J69" s="7" t="s">
        <f>=MAX(1,DATEDIF(C69,D69,"d")-1)</f>
      </c>
      <c r="K69" s="9" t="s">
        <f>=I69*365/J69</f>
      </c>
    </row>
    <row collapsed="false" customFormat="false" customHeight="false" hidden="false" ht="12.1" outlineLevel="0" r="70">
      <c r="A70" s="16" t="s">
        <v>193</v>
      </c>
      <c r="B70" s="16" t="s">
        <v>305</v>
      </c>
      <c r="C70" s="40" t="n">
        <v>44378</v>
      </c>
      <c r="D70" s="41" t="n">
        <v>44483</v>
      </c>
      <c r="E70" s="17" t="n">
        <v>128.339</v>
      </c>
      <c r="F70" s="17" t="n">
        <v>137.885</v>
      </c>
      <c r="G70" s="17" t="n">
        <v>10</v>
      </c>
      <c r="H70" s="6" t="s">
        <f>=(F70-E70)*G70</f>
      </c>
      <c r="I70" s="9" t="s">
        <f>=(F70-E70)/E70</f>
      </c>
      <c r="J70" s="7" t="s">
        <f>=MAX(1,DATEDIF(C70,D70,"d")-1)</f>
      </c>
      <c r="K70" s="9" t="s">
        <f>=I70*365/J70</f>
      </c>
    </row>
    <row collapsed="false" customFormat="false" customHeight="false" hidden="false" ht="12.1" outlineLevel="0" r="71">
      <c r="A71" s="16" t="s">
        <v>194</v>
      </c>
      <c r="B71" s="16" t="s">
        <v>306</v>
      </c>
      <c r="C71" s="40" t="n">
        <v>44355</v>
      </c>
      <c r="D71" s="41" t="n">
        <v>44383</v>
      </c>
      <c r="E71" s="17" t="n">
        <v>152.6155</v>
      </c>
      <c r="F71" s="17" t="n">
        <v>151.0753</v>
      </c>
      <c r="G71" s="17" t="n">
        <v>20</v>
      </c>
      <c r="H71" s="6" t="s">
        <f>=(F71-E71)*G71</f>
      </c>
      <c r="I71" s="9" t="s">
        <f>=(F71-E71)/E71</f>
      </c>
      <c r="J71" s="7" t="s">
        <f>=MAX(1,DATEDIF(C71,D71,"d")-1)</f>
      </c>
      <c r="K71" s="9" t="s">
        <f>=I71*365/J71</f>
      </c>
    </row>
    <row collapsed="false" customFormat="false" customHeight="false" hidden="false" ht="12.1" outlineLevel="0" r="72">
      <c r="A72" s="16" t="s">
        <v>194</v>
      </c>
      <c r="B72" s="16" t="s">
        <v>306</v>
      </c>
      <c r="C72" s="40" t="n">
        <v>44362</v>
      </c>
      <c r="D72" s="41" t="n">
        <v>44383</v>
      </c>
      <c r="E72" s="17" t="n">
        <v>149.764</v>
      </c>
      <c r="F72" s="17" t="n">
        <v>151.0753</v>
      </c>
      <c r="G72" s="17" t="n">
        <v>10</v>
      </c>
      <c r="H72" s="6" t="s">
        <f>=(F72-E72)*G72</f>
      </c>
      <c r="I72" s="9" t="s">
        <f>=(F72-E72)/E72</f>
      </c>
      <c r="J72" s="7" t="s">
        <f>=MAX(1,DATEDIF(C72,D72,"d")-1)</f>
      </c>
      <c r="K72" s="9" t="s">
        <f>=I72*365/J72</f>
      </c>
    </row>
    <row collapsed="false" customFormat="false" customHeight="false" hidden="false" ht="12.1" outlineLevel="0" r="73">
      <c r="A73" s="16" t="s">
        <v>194</v>
      </c>
      <c r="B73" s="16" t="s">
        <v>306</v>
      </c>
      <c r="C73" s="40" t="n">
        <v>44371</v>
      </c>
      <c r="D73" s="41" t="n">
        <v>44383</v>
      </c>
      <c r="E73" s="17" t="n">
        <v>148.803</v>
      </c>
      <c r="F73" s="17" t="n">
        <v>151.0753</v>
      </c>
      <c r="G73" s="17" t="n">
        <v>10</v>
      </c>
      <c r="H73" s="6" t="s">
        <f>=(F73-E73)*G73</f>
      </c>
      <c r="I73" s="9" t="s">
        <f>=(F73-E73)/E73</f>
      </c>
      <c r="J73" s="7" t="s">
        <f>=MAX(1,DATEDIF(C73,D73,"d")-1)</f>
      </c>
      <c r="K73" s="9" t="s">
        <f>=I73*365/J73</f>
      </c>
    </row>
    <row collapsed="false" customFormat="false" customHeight="false" hidden="false" ht="12.1" outlineLevel="0" r="74">
      <c r="A74" s="16" t="s">
        <v>27</v>
      </c>
      <c r="B74" s="16" t="s">
        <v>28</v>
      </c>
      <c r="C74" s="40" t="n">
        <v>44357</v>
      </c>
      <c r="D74" s="41" t="n">
        <v>44368</v>
      </c>
      <c r="E74" s="17" t="n">
        <v>26394.28</v>
      </c>
      <c r="F74" s="17" t="n">
        <v>24952.69</v>
      </c>
      <c r="G74" s="17" t="n">
        <v>1</v>
      </c>
      <c r="H74" s="6" t="s">
        <f>=(F74-E74)*G74</f>
      </c>
      <c r="I74" s="9" t="s">
        <f>=(F74-E74)/E74</f>
      </c>
      <c r="J74" s="7" t="s">
        <f>=MAX(1,DATEDIF(C74,D74,"d")-1)</f>
      </c>
      <c r="K74" s="9" t="s">
        <f>=I74*365/J74</f>
      </c>
    </row>
    <row collapsed="false" customFormat="false" customHeight="false" hidden="false" ht="12.1" outlineLevel="0" r="75">
      <c r="A75" s="16" t="s">
        <v>27</v>
      </c>
      <c r="B75" s="16" t="s">
        <v>28</v>
      </c>
      <c r="C75" s="40" t="n">
        <v>44368</v>
      </c>
      <c r="D75" s="41" t="n">
        <v>44370</v>
      </c>
      <c r="E75" s="17" t="n">
        <v>25163.42</v>
      </c>
      <c r="F75" s="17" t="n">
        <v>25232.5</v>
      </c>
      <c r="G75" s="17" t="n">
        <v>1</v>
      </c>
      <c r="H75" s="6" t="s">
        <f>=(F75-E75)*G75</f>
      </c>
      <c r="I75" s="9" t="s">
        <f>=(F75-E75)/E75</f>
      </c>
      <c r="J75" s="7" t="s">
        <f>=MAX(1,DATEDIF(C75,D75,"d")-1)</f>
      </c>
      <c r="K75" s="9" t="s">
        <f>=I75*365/J75</f>
      </c>
    </row>
    <row collapsed="false" customFormat="false" customHeight="false" hidden="false" ht="12.1" outlineLevel="0" r="76">
      <c r="A76" s="16" t="s">
        <v>195</v>
      </c>
      <c r="B76" s="16" t="s">
        <v>280</v>
      </c>
      <c r="C76" s="40" t="n">
        <v>44414</v>
      </c>
      <c r="D76" s="41" t="n">
        <v>44483</v>
      </c>
      <c r="E76" s="17" t="n">
        <v>316.8195</v>
      </c>
      <c r="F76" s="17" t="n">
        <v>320.6274</v>
      </c>
      <c r="G76" s="17" t="n">
        <v>20</v>
      </c>
      <c r="H76" s="6" t="s">
        <f>=(F76-E76)*G76</f>
      </c>
      <c r="I76" s="9" t="s">
        <f>=(F76-E76)/E76</f>
      </c>
      <c r="J76" s="7" t="s">
        <f>=MAX(1,DATEDIF(C76,D76,"d")-1)</f>
      </c>
      <c r="K76" s="9" t="s">
        <f>=I76*365/J76</f>
      </c>
    </row>
    <row collapsed="false" customFormat="false" customHeight="false" hidden="false" ht="12.1" outlineLevel="0" r="77">
      <c r="A77" s="16" t="s">
        <v>195</v>
      </c>
      <c r="B77" s="16" t="s">
        <v>280</v>
      </c>
      <c r="C77" s="40" t="n">
        <v>44460</v>
      </c>
      <c r="D77" s="41" t="n">
        <v>44483</v>
      </c>
      <c r="E77" s="17" t="n">
        <v>328.1305</v>
      </c>
      <c r="F77" s="17" t="n">
        <v>320.6274</v>
      </c>
      <c r="G77" s="17" t="n">
        <v>20</v>
      </c>
      <c r="H77" s="6" t="s">
        <f>=(F77-E77)*G77</f>
      </c>
      <c r="I77" s="9" t="s">
        <f>=(F77-E77)/E77</f>
      </c>
      <c r="J77" s="7" t="s">
        <f>=MAX(1,DATEDIF(C77,D77,"d")-1)</f>
      </c>
      <c r="K77" s="9" t="s">
        <f>=I77*365/J77</f>
      </c>
    </row>
    <row collapsed="false" customFormat="false" customHeight="false" hidden="false" ht="12.1" outlineLevel="0" r="78">
      <c r="A78" s="16" t="s">
        <v>195</v>
      </c>
      <c r="B78" s="16" t="s">
        <v>280</v>
      </c>
      <c r="C78" s="40" t="n">
        <v>44480</v>
      </c>
      <c r="D78" s="41" t="n">
        <v>44483</v>
      </c>
      <c r="E78" s="17" t="n">
        <v>319.772</v>
      </c>
      <c r="F78" s="17" t="n">
        <v>320.6274</v>
      </c>
      <c r="G78" s="17" t="n">
        <v>10</v>
      </c>
      <c r="H78" s="6" t="s">
        <f>=(F78-E78)*G78</f>
      </c>
      <c r="I78" s="9" t="s">
        <f>=(F78-E78)/E78</f>
      </c>
      <c r="J78" s="7" t="s">
        <f>=MAX(1,DATEDIF(C78,D78,"d")-1)</f>
      </c>
      <c r="K78" s="9" t="s">
        <f>=I78*365/J78</f>
      </c>
    </row>
  </sheetData>
  <autoFilter ref="A1:K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2026-04-11T10:54:56.00Z</dcterms:created>
  <dc:creator>izi-invest.ru</dc:creator>
  <cp:revision>0</cp:revision>
</cp:coreProperties>
</file>