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<sst xmlns="http://schemas.openxmlformats.org/spreadsheetml/2006/main" count="412" uniqueCount="133">
  <si>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</si>
  <si>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</si>
  <si>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</si>
  <si>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</si>
  <si>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</si>
  <si>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</si>
  <si>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</si>
  <si>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</si>
  <si>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</si>
  <si>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</si>
  <si>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</si>
  <si>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</si>
  <si>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</si>
  <si>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</si>
  <si>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</si>
  <si>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</si>
  <si>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SNGSP</t>
  </si>
  <si>
    <t>share</t>
  </si>
  <si>
    <t>Сургнфгз-п</t>
  </si>
  <si>
    <t>RUR</t>
  </si>
  <si>
    <t>AMD</t>
  </si>
  <si>
    <t>MTSS</t>
  </si>
  <si>
    <t>МТС-ао</t>
  </si>
  <si>
    <t>BYN</t>
  </si>
  <si>
    <t>NVTK</t>
  </si>
  <si>
    <t>Новатэк ао</t>
  </si>
  <si>
    <t>CAD</t>
  </si>
  <si>
    <t>RTKM</t>
  </si>
  <si>
    <t>Ростел -ао</t>
  </si>
  <si>
    <t>CHF</t>
  </si>
  <si>
    <t>Сумма по акциям:</t>
  </si>
  <si>
    <t>CNY</t>
  </si>
  <si>
    <t>FXDE</t>
  </si>
  <si>
    <t>etf</t>
  </si>
  <si>
    <t>FXDE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</si>
  <si>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</si>
  <si>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</si>
  <si>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</si>
  <si>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</si>
  <si>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</si>
  <si>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</si>
  <si>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</si>
  <si>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</si>
  <si>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</si>
  <si>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</si>
  <si>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</si>
  <si>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</si>
  <si>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</si>
  <si>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</si>
  <si>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</si>
  <si>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</si>
  <si>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</si>
  <si>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</si>
  <si>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</si>
  <si>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</si>
  <si>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</si>
  <si>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Перевод между брокерскими счетами</t>
  </si>
  <si>
    <t>Зачисление денежных средств</t>
  </si>
  <si>
    <t>Дивиденд по NVTK - Новатэк ао 1шт. по 27.67 RUR - налог 4 RUR (данные из БД)</t>
  </si>
  <si>
    <t>Дивиденд по MTSS - МТС-ао 10шт. по 10.55 RUR - налог 14 RUR (данные из БД)</t>
  </si>
  <si>
    <t>Дивиденд по NVTK - Новатэк ао 1шт. по 43.77 RUR - налог 6 RUR (данные из БД)</t>
  </si>
  <si>
    <t>Дивиденд по MTSS - МТС-ао 10шт. по 33.85 RUR - налог 44 RUR (данные из БД)</t>
  </si>
  <si>
    <t>Дивиденд по RTKM - Ростел -ао 10шт. по 4.56 RUR - налог 6 RUR (данные из БД)</t>
  </si>
  <si>
    <t>Дивиденд по SNGSP - Сургнфгз-п 100шт. по 4.73 RUR - налог 61 RUR (данные из БД)</t>
  </si>
  <si>
    <t>Дивиденд по NVTK - Новатэк ао 1шт. по 45 RUR - налог 6 RUR (данные из БД)</t>
  </si>
  <si>
    <t>Дивиденд по NVTK - Новатэк ао 1шт. по 60.58 RUR - налог 8 RUR (данные из БД)</t>
  </si>
  <si>
    <t>Дивиденд по MTSS - МТС-ао 10шт. по 34.29 RUR - налог 45 RUR (данные из БД)</t>
  </si>
  <si>
    <t>Дивиденд по SNGSP - Сургнфгз-п 100шт. по 0.8 RUR - налог 10 RUR (данные из БД)</t>
  </si>
  <si>
    <t>Дивиденд по NVTK - Новатэк ао 1шт. по 34.5 RUR - налог 4 RUR (данные из БД)</t>
  </si>
  <si>
    <t>Дивиденд по RTKM - Ростел -ао 10шт. по 5.45 RUR - налог 7 RUR (данные из БД)</t>
  </si>
  <si>
    <t>Дивиденд по NVTK - Новатэк ао 1шт. по 44.09 RUR - налог 6 RUR (данные из БД)</t>
  </si>
  <si>
    <t>Дивиденд по MTSS - МТС-ао 10шт. по 35 RUR - налог 46 RUR (данные из БД)</t>
  </si>
  <si>
    <t>Дивиденд по SNGSP - Сургнфгз-п 100шт. по 12.29 RUR - налог 160 RUR (данные из БД)</t>
  </si>
  <si>
    <t>Дивиденд по RTKM - Ростел -ао 10шт. по 6.06 RUR - налог 8 RUR (данные из БД)</t>
  </si>
  <si>
    <t>Дивиденд по NVTK - Новатэк ао 1шт. по 35.5 RUR - налог 5 RUR (данные из БД)</t>
  </si>
  <si>
    <t>Дивиденд по NVTK - Новатэк ао 1шт. по 46.65 RUR - налог 6 RUR (данные из БД)</t>
  </si>
  <si>
    <t>Дивиденд по SNGSP - Сургнфгз-п 100шт. по 8.5 RUR - налог 111 RUR (данные из БД)</t>
  </si>
  <si>
    <t>Дивиденд по RTKM - Ростел -ао 10шт. по 2.71 RUR - налог 4 RUR (данные из БД)</t>
  </si>
  <si>
    <t>Дивиденд по NVTK - Новатэк ао 1шт. по 47.23 RUR - налог 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</si>
  <si>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</si>
  <si>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</si>
  <si>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</si>
  <si>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</si>
  <si>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</si>
  <si>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</si>
  <si>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</si>
  <si>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</si>
  <si>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SNGSP
Сургнфгз-п</t>
  </si>
  <si>
    <t>MTSS
МТС-ао</t>
  </si>
  <si>
    <t>NVTK
Новатэк ао</t>
  </si>
  <si>
    <t>RTKM
Ростел -ао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</si>
  <si>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</si>
  <si>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</si>
  <si>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</si>
  <si>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</si>
  <si>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</si>
  <si>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</si>
  <si>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</si>
  <si>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</si>
  <si>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</si>
  <si>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Ростелеком (ПАО) ао.</t>
  </si>
  <si>
    <t>Мобильные ТелеСистемы ПАО ао</t>
  </si>
  <si>
    <t>Сургутнефтегаз ПАО ап</t>
  </si>
  <si>
    <t>ПАО "НОВАТЭК" ао</t>
  </si>
  <si>
    <t>FINEX GERMANY UCITS ETF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</si>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</sst>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36.085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0.1169</v>
      </c>
      <c r="L2" s="6" t="n">
        <v>37.68</v>
      </c>
      <c r="M2" s="17" t="n">
        <v>53.19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179.65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-0.0076</v>
      </c>
      <c r="L3" s="6" t="n">
        <v>318.03</v>
      </c>
      <c r="M3" s="17" t="n">
        <v>26.48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916.9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-0.0834</v>
      </c>
      <c r="L4" s="6" t="n">
        <v>1842.88</v>
      </c>
      <c r="M4" s="17" t="n">
        <v>13.52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41.08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-0.1133</v>
      </c>
      <c r="L5" s="6" t="n">
        <v>97.17</v>
      </c>
      <c r="M5" s="17" t="n">
        <v>6.06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=J6/J11</f>
      </c>
      <c r="N6" s="16"/>
      <c r="O6" s="16" t="s">
        <v>31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1</v>
      </c>
      <c r="F7" s="6" t="n">
        <v>43.29338894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0.0959</v>
      </c>
      <c r="L7" s="6" t="n">
        <v>29.68</v>
      </c>
      <c r="M7" s="17" t="n">
        <v>0.64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=SUM(J7:J7)</f>
      </c>
      <c r="K8" s="4"/>
      <c r="L8" s="4"/>
      <c r="M8" s="10" t="s">
        <f>=J8/J11</f>
      </c>
      <c r="N8" s="16"/>
      <c r="O8" s="16" t="s">
        <v>37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7.72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41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=J6+J8+J10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48</v>
      </c>
      <c r="P17" s="17" t="n">
        <v>75.93</v>
      </c>
      <c r="Q17" s="6" t="s">
        <f>=P17/$P$13</f>
      </c>
    </row>
  </sheetData>
  <mergeCells>
    <mergeCell ref="H6:I6"/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44235</v>
      </c>
      <c r="B2" s="6" t="n">
        <v>414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44392</v>
      </c>
      <c r="B3" s="6" t="n">
        <v>560</v>
      </c>
      <c r="C3" s="16" t="s">
        <v>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44404</v>
      </c>
      <c r="B4" s="6" t="n">
        <v>3500</v>
      </c>
      <c r="C4" s="16" t="s">
        <v>57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44407</v>
      </c>
      <c r="B5" s="6" t="n">
        <v>300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44413</v>
      </c>
      <c r="B6" s="6" t="n">
        <v>15</v>
      </c>
      <c r="C6" s="16" t="s">
        <v>57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44413</v>
      </c>
      <c r="B7" s="6" t="n">
        <v>3138</v>
      </c>
      <c r="C7" s="16" t="s">
        <v>57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44463</v>
      </c>
      <c r="B8" s="6" t="n">
        <v>973.41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44463</v>
      </c>
      <c r="B9" s="6" t="n">
        <v>900</v>
      </c>
      <c r="C9" s="16" t="s">
        <v>57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44480</v>
      </c>
      <c r="B10" s="6" t="n">
        <v>-23.67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44481</v>
      </c>
      <c r="B11" s="6" t="n">
        <v>-91.5</v>
      </c>
      <c r="C11" s="16" t="s">
        <v>59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44686</v>
      </c>
      <c r="B12" s="6" t="n">
        <v>-37.77</v>
      </c>
      <c r="C12" s="16" t="s">
        <v>60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44754</v>
      </c>
      <c r="B13" s="6" t="n">
        <v>-294.5</v>
      </c>
      <c r="C13" s="16" t="s">
        <v>61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44762</v>
      </c>
      <c r="B14" s="6" t="n">
        <v>-39.6</v>
      </c>
      <c r="C14" s="16" t="s">
        <v>62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44762</v>
      </c>
      <c r="B15" s="6" t="n">
        <v>-412</v>
      </c>
      <c r="C15" s="16" t="s">
        <v>63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44843</v>
      </c>
      <c r="B16" s="6" t="n">
        <v>-39</v>
      </c>
      <c r="C16" s="16" t="s">
        <v>64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45049</v>
      </c>
      <c r="B17" s="6" t="n">
        <v>-52.58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45106</v>
      </c>
      <c r="B18" s="6" t="n">
        <v>-297.9</v>
      </c>
      <c r="C18" s="16" t="s">
        <v>66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45127</v>
      </c>
      <c r="B19" s="6" t="n">
        <v>-70</v>
      </c>
      <c r="C19" s="16" t="s">
        <v>67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45209</v>
      </c>
      <c r="B20" s="6" t="n">
        <v>-30.5</v>
      </c>
      <c r="C20" s="16" t="s">
        <v>68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45261</v>
      </c>
      <c r="B21" s="6" t="n">
        <v>-47.47</v>
      </c>
      <c r="C21" s="16" t="s">
        <v>69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45377</v>
      </c>
      <c r="B22" s="6" t="n">
        <v>-38.09</v>
      </c>
      <c r="C22" s="16" t="s">
        <v>70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45489</v>
      </c>
      <c r="B23" s="6" t="n">
        <v>-304</v>
      </c>
      <c r="C23" s="16" t="s">
        <v>71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45491</v>
      </c>
      <c r="B24" s="6" t="n">
        <v>-1069</v>
      </c>
      <c r="C24" s="16" t="s">
        <v>72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45562</v>
      </c>
      <c r="B25" s="6" t="n">
        <v>-52.6</v>
      </c>
      <c r="C25" s="16" t="s">
        <v>73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45576</v>
      </c>
      <c r="B26" s="6" t="n">
        <v>-30.5</v>
      </c>
      <c r="C26" s="16" t="s">
        <v>74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45775</v>
      </c>
      <c r="B27" s="6" t="n">
        <v>-40.65</v>
      </c>
      <c r="C27" s="16" t="s">
        <v>75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45845</v>
      </c>
      <c r="B28" s="6" t="n">
        <v>-304</v>
      </c>
      <c r="C28" s="16" t="s">
        <v>71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45855</v>
      </c>
      <c r="B29" s="6" t="n">
        <v>-739</v>
      </c>
      <c r="C29" s="16" t="s">
        <v>76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45882</v>
      </c>
      <c r="B30" s="6" t="n">
        <v>-23.1</v>
      </c>
      <c r="C30" s="16" t="s">
        <v>77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45936</v>
      </c>
      <c r="B31" s="6" t="n">
        <v>-30.5</v>
      </c>
      <c r="C31" s="16" t="s">
        <v>74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46125</v>
      </c>
      <c r="B32" s="6" t="n">
        <v>-41.23</v>
      </c>
      <c r="C32" s="16" t="s">
        <v>78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2" t="n">
        <v>46213.713553241</v>
      </c>
      <c r="B33" s="5" t="n">
        <v>-6783.71</v>
      </c>
      <c r="C33" s="14" t="s">
        <v>79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/>
      <c r="B34" s="9" t="s">
        <f>=XIRR(B2:B33,A2:A33)</f>
      </c>
      <c r="C34" s="16" t="s">
        <v>80</v>
      </c>
      <c r="D34" s="16"/>
      <c r="E34" s="16"/>
      <c r="F34" s="7"/>
      <c r="G34" s="2" t="s">
        <v>81</v>
      </c>
      <c r="H34" s="6" t="s">
        <f>=SUM(I2:H33)/365</f>
      </c>
    </row>
    <row collapsed="false" customFormat="false" customHeight="false" hidden="false" ht="12.1" outlineLevel="0" r="35">
      <c r="A35" s="13"/>
      <c r="B35" s="5" t="s">
        <f>=-SUM(B2:B33)</f>
      </c>
      <c r="C35" s="16" t="s">
        <v>82</v>
      </c>
      <c r="D35" s="16"/>
      <c r="E35" s="16"/>
      <c r="F35" s="7"/>
      <c r="G35" s="14" t="s">
        <v>83</v>
      </c>
      <c r="H35" s="9" t="s">
        <f>=B35/H34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</row>
    <row collapsed="false" customFormat="false" customHeight="false" hidden="false" ht="12.1" outlineLevel="0" r="2">
      <c r="A2" s="11" t="n">
        <v>44413</v>
      </c>
      <c r="B2" s="6" t="n">
        <v>3768.12</v>
      </c>
      <c r="C2" s="0" t="s">
        <v>84</v>
      </c>
      <c r="D2" s="11" t="n">
        <v>44404</v>
      </c>
      <c r="E2" s="6" t="n">
        <v>3180.31</v>
      </c>
      <c r="F2" s="0" t="s">
        <v>84</v>
      </c>
      <c r="G2" s="11" t="n">
        <v>44463</v>
      </c>
      <c r="H2" s="6" t="n">
        <v>1842.88</v>
      </c>
      <c r="I2" s="0" t="s">
        <v>84</v>
      </c>
      <c r="J2" s="11" t="n">
        <v>44392</v>
      </c>
      <c r="K2" s="6" t="n">
        <v>971.7</v>
      </c>
      <c r="L2" s="0" t="s">
        <v>84</v>
      </c>
      <c r="M2" s="11" t="n">
        <v>44468</v>
      </c>
      <c r="N2" s="6" t="n">
        <v>29.68</v>
      </c>
      <c r="O2" s="0" t="s">
        <v>84</v>
      </c>
    </row>
    <row collapsed="false" customFormat="false" customHeight="false" hidden="false" ht="12.1" outlineLevel="0" r="3">
      <c r="A3" s="11" t="n">
        <v>44762</v>
      </c>
      <c r="B3" s="6" t="n">
        <v>-412</v>
      </c>
      <c r="C3" s="0" t="s">
        <v>63</v>
      </c>
      <c r="D3" s="11" t="n">
        <v>44481</v>
      </c>
      <c r="E3" s="6" t="n">
        <v>-91.5</v>
      </c>
      <c r="F3" s="0" t="s">
        <v>59</v>
      </c>
      <c r="G3" s="11" t="n">
        <v>44480</v>
      </c>
      <c r="H3" s="6" t="n">
        <v>-23.67</v>
      </c>
      <c r="I3" s="0" t="s">
        <v>58</v>
      </c>
      <c r="J3" s="11" t="n">
        <v>44762</v>
      </c>
      <c r="K3" s="6" t="n">
        <v>-39.6</v>
      </c>
      <c r="L3" s="0" t="s">
        <v>62</v>
      </c>
      <c r="M3" s="11" t="n">
        <v>46213</v>
      </c>
      <c r="N3" s="8" t="s">
        <f>=-Портфель!J7</f>
      </c>
      <c r="O3" s="0" t="s">
        <v>85</v>
      </c>
    </row>
    <row collapsed="false" customFormat="false" customHeight="false" hidden="false" ht="12.1" outlineLevel="0" r="4">
      <c r="A4" s="11" t="n">
        <v>45127</v>
      </c>
      <c r="B4" s="6" t="n">
        <v>-70</v>
      </c>
      <c r="C4" s="0" t="s">
        <v>67</v>
      </c>
      <c r="D4" s="11" t="n">
        <v>44754</v>
      </c>
      <c r="E4" s="6" t="n">
        <v>-294.5</v>
      </c>
      <c r="F4" s="0" t="s">
        <v>61</v>
      </c>
      <c r="G4" s="11" t="n">
        <v>44686</v>
      </c>
      <c r="H4" s="6" t="n">
        <v>-37.77</v>
      </c>
      <c r="I4" s="0" t="s">
        <v>60</v>
      </c>
      <c r="J4" s="11" t="n">
        <v>45261</v>
      </c>
      <c r="K4" s="6" t="n">
        <v>-47.47</v>
      </c>
      <c r="L4" s="0" t="s">
        <v>69</v>
      </c>
      <c r="M4" s="0"/>
      <c r="N4" s="10" t="s">
        <f>=XIRR(N2:N3,M2:M3)</f>
      </c>
      <c r="O4" s="0"/>
    </row>
    <row collapsed="false" customFormat="false" customHeight="false" hidden="false" ht="12.1" outlineLevel="0" r="5">
      <c r="A5" s="11" t="n">
        <v>45491</v>
      </c>
      <c r="B5" s="6" t="n">
        <v>-1069</v>
      </c>
      <c r="C5" s="0" t="s">
        <v>72</v>
      </c>
      <c r="D5" s="11" t="n">
        <v>45106</v>
      </c>
      <c r="E5" s="6" t="n">
        <v>-297.9</v>
      </c>
      <c r="F5" s="0" t="s">
        <v>66</v>
      </c>
      <c r="G5" s="11" t="n">
        <v>44843</v>
      </c>
      <c r="H5" s="6" t="n">
        <v>-39</v>
      </c>
      <c r="I5" s="0" t="s">
        <v>64</v>
      </c>
      <c r="J5" s="11" t="n">
        <v>45562</v>
      </c>
      <c r="K5" s="6" t="n">
        <v>-52.6</v>
      </c>
      <c r="L5" s="0" t="s">
        <v>73</v>
      </c>
      <c r="M5" s="0"/>
      <c r="N5" s="8" t="s">
        <f>=-SUM(N2:N3)</f>
      </c>
      <c r="O5" s="0" t="s">
        <v>86</v>
      </c>
    </row>
    <row collapsed="false" customFormat="false" customHeight="false" hidden="false" ht="12.1" outlineLevel="0" r="6">
      <c r="A6" s="11" t="n">
        <v>45855</v>
      </c>
      <c r="B6" s="6" t="n">
        <v>-739</v>
      </c>
      <c r="C6" s="0" t="s">
        <v>76</v>
      </c>
      <c r="D6" s="11" t="n">
        <v>45489</v>
      </c>
      <c r="E6" s="6" t="n">
        <v>-304</v>
      </c>
      <c r="F6" s="0" t="s">
        <v>71</v>
      </c>
      <c r="G6" s="11" t="n">
        <v>45049</v>
      </c>
      <c r="H6" s="6" t="n">
        <v>-52.58</v>
      </c>
      <c r="I6" s="0" t="s">
        <v>65</v>
      </c>
      <c r="J6" s="11" t="n">
        <v>45882</v>
      </c>
      <c r="K6" s="6" t="n">
        <v>-23.1</v>
      </c>
      <c r="L6" s="0" t="s">
        <v>77</v>
      </c>
    </row>
    <row collapsed="false" customFormat="false" customHeight="false" hidden="false" ht="12.1" outlineLevel="0" r="7">
      <c r="A7" s="11" t="n">
        <v>46213</v>
      </c>
      <c r="B7" s="8" t="s">
        <f>=-Портфель!J2</f>
      </c>
      <c r="C7" s="0" t="s">
        <v>85</v>
      </c>
      <c r="D7" s="11" t="n">
        <v>45845</v>
      </c>
      <c r="E7" s="6" t="n">
        <v>-304</v>
      </c>
      <c r="F7" s="0" t="s">
        <v>71</v>
      </c>
      <c r="G7" s="11" t="n">
        <v>45209</v>
      </c>
      <c r="H7" s="6" t="n">
        <v>-30.5</v>
      </c>
      <c r="I7" s="0" t="s">
        <v>68</v>
      </c>
      <c r="J7" s="11" t="n">
        <v>46213</v>
      </c>
      <c r="K7" s="8" t="s">
        <f>=-Портфель!J5</f>
      </c>
      <c r="L7" s="0" t="s">
        <v>85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46213</v>
      </c>
      <c r="E8" s="8" t="s">
        <f>=-Портфель!J3</f>
      </c>
      <c r="F8" s="0" t="s">
        <v>85</v>
      </c>
      <c r="G8" s="11" t="n">
        <v>45377</v>
      </c>
      <c r="H8" s="6" t="n">
        <v>-38.09</v>
      </c>
      <c r="I8" s="0" t="s">
        <v>70</v>
      </c>
      <c r="J8" s="0"/>
      <c r="K8" s="10" t="s">
        <f>=XIRR(K2:K7,J2:J7)</f>
      </c>
      <c r="L8" s="0"/>
    </row>
    <row collapsed="false" customFormat="false" customHeight="false" hidden="false" ht="12.1" outlineLevel="0" r="9">
      <c r="A9" s="0"/>
      <c r="B9" s="8" t="s">
        <f>=-SUM(B2:B7)</f>
      </c>
      <c r="C9" s="0" t="s">
        <v>86</v>
      </c>
      <c r="D9" s="0"/>
      <c r="E9" s="10" t="s">
        <f>=XIRR(E2:E8,D2:D8)</f>
      </c>
      <c r="F9" s="0"/>
      <c r="G9" s="11" t="n">
        <v>45576</v>
      </c>
      <c r="H9" s="6" t="n">
        <v>-30.5</v>
      </c>
      <c r="I9" s="0" t="s">
        <v>74</v>
      </c>
      <c r="J9" s="0"/>
      <c r="K9" s="8" t="s">
        <f>=-SUM(K2:K7)</f>
      </c>
      <c r="L9" s="0" t="s">
        <v>86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86</v>
      </c>
      <c r="G10" s="11" t="n">
        <v>45775</v>
      </c>
      <c r="H10" s="6" t="n">
        <v>-40.65</v>
      </c>
      <c r="I10" s="0" t="s">
        <v>75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45936</v>
      </c>
      <c r="H11" s="6" t="n">
        <v>-30.5</v>
      </c>
      <c r="I11" s="0" t="s">
        <v>74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46125</v>
      </c>
      <c r="H12" s="6" t="n">
        <v>-41.23</v>
      </c>
      <c r="I12" s="0" t="s">
        <v>78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46213</v>
      </c>
      <c r="H13" s="8" t="s">
        <f>=-Портфель!J4</f>
      </c>
      <c r="I13" s="0" t="s">
        <v>85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10" t="s">
        <f>=XIRR(H2:H13,G2:G13)</f>
      </c>
      <c r="I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8" t="s">
        <f>=-SUM(H2:H13)</f>
      </c>
      <c r="I15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87</v>
      </c>
      <c r="C1" s="0"/>
      <c r="D1" s="0"/>
      <c r="E1" s="3" t="s">
        <v>88</v>
      </c>
      <c r="F1" s="0"/>
      <c r="G1" s="0"/>
      <c r="H1" s="3" t="s">
        <v>89</v>
      </c>
      <c r="I1" s="0"/>
      <c r="J1" s="0"/>
      <c r="K1" s="3" t="s">
        <v>90</v>
      </c>
      <c r="L1" s="0"/>
      <c r="M1" s="0"/>
      <c r="N1" s="3" t="s">
        <v>91</v>
      </c>
      <c r="O1" s="0"/>
    </row>
    <row collapsed="false" customFormat="false" customHeight="false" hidden="false" ht="12.1" outlineLevel="0" r="2">
      <c r="A2" s="11" t="n">
        <v>44413</v>
      </c>
      <c r="B2" s="6" t="n">
        <v>100</v>
      </c>
      <c r="C2" s="6" t="n">
        <v>3768.12</v>
      </c>
      <c r="D2" s="11" t="n">
        <v>44404</v>
      </c>
      <c r="E2" s="6" t="n">
        <v>10</v>
      </c>
      <c r="F2" s="6" t="n">
        <v>3180.31</v>
      </c>
      <c r="G2" s="11" t="n">
        <v>44463</v>
      </c>
      <c r="H2" s="6" t="n">
        <v>1</v>
      </c>
      <c r="I2" s="6" t="n">
        <v>1842.88</v>
      </c>
      <c r="J2" s="11" t="n">
        <v>44392</v>
      </c>
      <c r="K2" s="6" t="n">
        <v>10</v>
      </c>
      <c r="L2" s="6" t="n">
        <v>971.7</v>
      </c>
      <c r="M2" s="11" t="n">
        <v>44468</v>
      </c>
      <c r="N2" s="6" t="n">
        <v>1</v>
      </c>
      <c r="O2" s="6" t="n">
        <v>29.68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36.085</v>
      </c>
      <c r="C4" s="0" t="s">
        <v>92</v>
      </c>
      <c r="D4" s="0"/>
      <c r="E4" s="6" t="n">
        <v>179.65</v>
      </c>
      <c r="F4" s="0" t="s">
        <v>92</v>
      </c>
      <c r="G4" s="0"/>
      <c r="H4" s="6" t="n">
        <v>916.9</v>
      </c>
      <c r="I4" s="0" t="s">
        <v>92</v>
      </c>
      <c r="J4" s="0"/>
      <c r="K4" s="6" t="n">
        <v>41.08</v>
      </c>
      <c r="L4" s="0" t="s">
        <v>92</v>
      </c>
      <c r="M4" s="0"/>
      <c r="N4" s="6" t="n">
        <v>43.29338894</v>
      </c>
      <c r="O4" s="0" t="s">
        <v>92</v>
      </c>
    </row>
    <row collapsed="false" customFormat="false" customHeight="false" hidden="false" ht="12.1" outlineLevel="0" r="5">
      <c r="A5" s="0"/>
      <c r="B5" s="6" t="n">
        <v>100</v>
      </c>
      <c r="C5" s="0" t="s">
        <v>93</v>
      </c>
      <c r="D5" s="0"/>
      <c r="E5" s="6" t="n">
        <v>10</v>
      </c>
      <c r="F5" s="0" t="s">
        <v>93</v>
      </c>
      <c r="G5" s="0"/>
      <c r="H5" s="6" t="n">
        <v>1</v>
      </c>
      <c r="I5" s="0" t="s">
        <v>93</v>
      </c>
      <c r="J5" s="0"/>
      <c r="K5" s="6" t="n">
        <v>10</v>
      </c>
      <c r="L5" s="0" t="s">
        <v>93</v>
      </c>
      <c r="M5" s="0"/>
      <c r="N5" s="6" t="n">
        <v>1</v>
      </c>
      <c r="O5" s="0" t="s">
        <v>93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94</v>
      </c>
      <c r="D6" s="0"/>
      <c r="E6" s="5" t="s">
        <f>=E5*(ABS(E4)-ABS(E3))</f>
      </c>
      <c r="F6" s="0" t="s">
        <v>94</v>
      </c>
      <c r="G6" s="0"/>
      <c r="H6" s="5" t="s">
        <f>=H5*(ABS(H4)-ABS(H3))</f>
      </c>
      <c r="I6" s="0" t="s">
        <v>94</v>
      </c>
      <c r="J6" s="0"/>
      <c r="K6" s="5" t="s">
        <f>=K5*(ABS(K4)-ABS(K3))</f>
      </c>
      <c r="L6" s="0" t="s">
        <v>94</v>
      </c>
      <c r="M6" s="0"/>
      <c r="N6" s="5" t="s">
        <f>=N5*(ABS(N4)-ABS(N3))</f>
      </c>
      <c r="O6" s="0" t="s">
        <v>94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95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96</v>
      </c>
      <c r="L1" s="18" t="s">
        <v>97</v>
      </c>
      <c r="M1" s="18" t="s">
        <v>19</v>
      </c>
      <c r="N1" s="18" t="s">
        <v>98</v>
      </c>
    </row>
    <row collapsed="false" customFormat="false" customHeight="false" hidden="false" ht="12.1" outlineLevel="0" r="2">
      <c r="A2" s="21" t="n">
        <v>44235</v>
      </c>
      <c r="B2" s="22" t="s">
        <v>99</v>
      </c>
      <c r="C2" s="22" t="s">
        <v>56</v>
      </c>
      <c r="D2" s="22" t="s">
        <v>99</v>
      </c>
      <c r="E2" s="22" t="s">
        <v>99</v>
      </c>
      <c r="F2" s="22" t="s">
        <v>19</v>
      </c>
      <c r="G2" s="23" t="n">
        <v>1</v>
      </c>
      <c r="H2" s="24" t="n">
        <v>414</v>
      </c>
      <c r="I2" s="24" t="n">
        <v>414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44392</v>
      </c>
      <c r="B3" s="22" t="s">
        <v>99</v>
      </c>
      <c r="C3" s="22" t="s">
        <v>57</v>
      </c>
      <c r="D3" s="22" t="s">
        <v>99</v>
      </c>
      <c r="E3" s="22" t="s">
        <v>99</v>
      </c>
      <c r="F3" s="22" t="s">
        <v>19</v>
      </c>
      <c r="G3" s="23" t="n">
        <v>1</v>
      </c>
      <c r="H3" s="24" t="n">
        <v>560</v>
      </c>
      <c r="I3" s="24" t="n">
        <v>560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44392.587523148</v>
      </c>
      <c r="B4" s="16" t="s">
        <v>27</v>
      </c>
      <c r="C4" s="16" t="s">
        <v>100</v>
      </c>
      <c r="D4" s="16" t="s">
        <v>84</v>
      </c>
      <c r="E4" s="16" t="s">
        <v>17</v>
      </c>
      <c r="F4" s="16" t="s">
        <v>19</v>
      </c>
      <c r="G4" s="7" t="n">
        <v>10</v>
      </c>
      <c r="H4" s="6" t="n">
        <v>96.87</v>
      </c>
      <c r="I4" s="6" t="n">
        <v>-968.7</v>
      </c>
      <c r="J4" s="6" t="n">
        <v>-0</v>
      </c>
      <c r="K4" s="6" t="n">
        <v>-2.91</v>
      </c>
      <c r="L4" s="6" t="n">
        <v>-0.09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44404</v>
      </c>
      <c r="B5" s="22" t="s">
        <v>99</v>
      </c>
      <c r="C5" s="22" t="s">
        <v>57</v>
      </c>
      <c r="D5" s="22" t="s">
        <v>99</v>
      </c>
      <c r="E5" s="22" t="s">
        <v>99</v>
      </c>
      <c r="F5" s="22" t="s">
        <v>19</v>
      </c>
      <c r="G5" s="23" t="n">
        <v>1</v>
      </c>
      <c r="H5" s="24" t="n">
        <v>3500</v>
      </c>
      <c r="I5" s="24" t="n">
        <v>3500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44404.711354167</v>
      </c>
      <c r="B6" s="16" t="s">
        <v>21</v>
      </c>
      <c r="C6" s="16" t="s">
        <v>101</v>
      </c>
      <c r="D6" s="16" t="s">
        <v>84</v>
      </c>
      <c r="E6" s="16" t="s">
        <v>17</v>
      </c>
      <c r="F6" s="16" t="s">
        <v>19</v>
      </c>
      <c r="G6" s="7" t="n">
        <v>10</v>
      </c>
      <c r="H6" s="6" t="n">
        <v>317.05</v>
      </c>
      <c r="I6" s="6" t="n">
        <v>-3170.5</v>
      </c>
      <c r="J6" s="6" t="n">
        <v>-0</v>
      </c>
      <c r="K6" s="6" t="n">
        <v>-9.51</v>
      </c>
      <c r="L6" s="6" t="n">
        <v>-0.3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44407</v>
      </c>
      <c r="B7" s="22" t="s">
        <v>99</v>
      </c>
      <c r="C7" s="22" t="s">
        <v>57</v>
      </c>
      <c r="D7" s="22" t="s">
        <v>99</v>
      </c>
      <c r="E7" s="22" t="s">
        <v>99</v>
      </c>
      <c r="F7" s="22" t="s">
        <v>19</v>
      </c>
      <c r="G7" s="23" t="n">
        <v>1</v>
      </c>
      <c r="H7" s="24" t="n">
        <v>300</v>
      </c>
      <c r="I7" s="24" t="n">
        <v>300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44413</v>
      </c>
      <c r="B8" s="22" t="s">
        <v>99</v>
      </c>
      <c r="C8" s="22" t="s">
        <v>57</v>
      </c>
      <c r="D8" s="22" t="s">
        <v>99</v>
      </c>
      <c r="E8" s="22" t="s">
        <v>99</v>
      </c>
      <c r="F8" s="22" t="s">
        <v>19</v>
      </c>
      <c r="G8" s="23" t="n">
        <v>1</v>
      </c>
      <c r="H8" s="24" t="n">
        <v>15</v>
      </c>
      <c r="I8" s="24" t="n">
        <v>15</v>
      </c>
      <c r="J8" s="24" t="n">
        <v>0</v>
      </c>
      <c r="K8" s="24" t="n">
        <v>-0</v>
      </c>
      <c r="L8" s="24" t="n">
        <v>-0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44413</v>
      </c>
      <c r="B9" s="22" t="s">
        <v>99</v>
      </c>
      <c r="C9" s="22" t="s">
        <v>57</v>
      </c>
      <c r="D9" s="22" t="s">
        <v>99</v>
      </c>
      <c r="E9" s="22" t="s">
        <v>99</v>
      </c>
      <c r="F9" s="22" t="s">
        <v>19</v>
      </c>
      <c r="G9" s="23" t="n">
        <v>1</v>
      </c>
      <c r="H9" s="24" t="n">
        <v>3138</v>
      </c>
      <c r="I9" s="24" t="n">
        <v>3138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44413.748125</v>
      </c>
      <c r="B10" s="16" t="s">
        <v>16</v>
      </c>
      <c r="C10" s="16" t="s">
        <v>102</v>
      </c>
      <c r="D10" s="16" t="s">
        <v>84</v>
      </c>
      <c r="E10" s="16" t="s">
        <v>17</v>
      </c>
      <c r="F10" s="16" t="s">
        <v>19</v>
      </c>
      <c r="G10" s="7" t="n">
        <v>100</v>
      </c>
      <c r="H10" s="6" t="n">
        <v>37.565</v>
      </c>
      <c r="I10" s="6" t="n">
        <v>-3756.5</v>
      </c>
      <c r="J10" s="6" t="n">
        <v>-0</v>
      </c>
      <c r="K10" s="6" t="n">
        <v>-11.27</v>
      </c>
      <c r="L10" s="6" t="n">
        <v>-0.35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44463</v>
      </c>
      <c r="B11" s="22" t="s">
        <v>99</v>
      </c>
      <c r="C11" s="22" t="s">
        <v>57</v>
      </c>
      <c r="D11" s="22" t="s">
        <v>99</v>
      </c>
      <c r="E11" s="22" t="s">
        <v>99</v>
      </c>
      <c r="F11" s="22" t="s">
        <v>19</v>
      </c>
      <c r="G11" s="23" t="n">
        <v>1</v>
      </c>
      <c r="H11" s="24" t="n">
        <v>973.41</v>
      </c>
      <c r="I11" s="24" t="n">
        <v>973.41</v>
      </c>
      <c r="J11" s="24" t="n">
        <v>0</v>
      </c>
      <c r="K11" s="24" t="n">
        <v>-0</v>
      </c>
      <c r="L11" s="24" t="n">
        <v>-0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44463</v>
      </c>
      <c r="B12" s="22" t="s">
        <v>99</v>
      </c>
      <c r="C12" s="22" t="s">
        <v>57</v>
      </c>
      <c r="D12" s="22" t="s">
        <v>99</v>
      </c>
      <c r="E12" s="22" t="s">
        <v>99</v>
      </c>
      <c r="F12" s="22" t="s">
        <v>19</v>
      </c>
      <c r="G12" s="23" t="n">
        <v>1</v>
      </c>
      <c r="H12" s="24" t="n">
        <v>900</v>
      </c>
      <c r="I12" s="24" t="n">
        <v>900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44463.566296296</v>
      </c>
      <c r="B13" s="16" t="s">
        <v>24</v>
      </c>
      <c r="C13" s="16" t="s">
        <v>103</v>
      </c>
      <c r="D13" s="16" t="s">
        <v>84</v>
      </c>
      <c r="E13" s="16" t="s">
        <v>17</v>
      </c>
      <c r="F13" s="16" t="s">
        <v>19</v>
      </c>
      <c r="G13" s="7" t="n">
        <v>1</v>
      </c>
      <c r="H13" s="6" t="n">
        <v>1837.2</v>
      </c>
      <c r="I13" s="6" t="n">
        <v>-1837.2</v>
      </c>
      <c r="J13" s="6" t="n">
        <v>-0</v>
      </c>
      <c r="K13" s="6" t="n">
        <v>-5.51</v>
      </c>
      <c r="L13" s="6" t="n">
        <v>-0.17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44468.63193287</v>
      </c>
      <c r="B14" s="16" t="s">
        <v>32</v>
      </c>
      <c r="C14" s="16" t="s">
        <v>104</v>
      </c>
      <c r="D14" s="16" t="s">
        <v>84</v>
      </c>
      <c r="E14" s="16" t="s">
        <v>33</v>
      </c>
      <c r="F14" s="16" t="s">
        <v>19</v>
      </c>
      <c r="G14" s="7" t="n">
        <v>1</v>
      </c>
      <c r="H14" s="6" t="n">
        <v>29.655</v>
      </c>
      <c r="I14" s="6" t="n">
        <v>-29.66</v>
      </c>
      <c r="J14" s="6" t="n">
        <v>-0</v>
      </c>
      <c r="K14" s="6" t="n">
        <v>-0</v>
      </c>
      <c r="L14" s="6" t="n">
        <v>-0.02</v>
      </c>
      <c r="M14" s="6" t="s">
        <f>=I14+J14+K14+L14</f>
      </c>
      <c r="N14" s="16"/>
    </row>
    <row collapsed="false" customFormat="false" customHeight="false" hidden="false" ht="12.1" outlineLevel="0"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105</v>
      </c>
      <c r="M15" s="5" t="s">
        <f>=SUM(M2:M14)</f>
      </c>
      <c r="N15" s="4"/>
    </row>
  </sheetData>
  <autoFilter ref="A1:N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49</v>
      </c>
      <c r="B1" s="26" t="s">
        <v>106</v>
      </c>
      <c r="C1" s="26" t="s">
        <v>0</v>
      </c>
      <c r="D1" s="26" t="s">
        <v>2</v>
      </c>
      <c r="E1" s="26" t="s">
        <v>107</v>
      </c>
      <c r="F1" s="26" t="s">
        <v>3</v>
      </c>
      <c r="G1" s="26" t="s">
        <v>108</v>
      </c>
      <c r="H1" s="26" t="s">
        <v>109</v>
      </c>
      <c r="I1" s="26" t="s">
        <v>110</v>
      </c>
      <c r="J1" s="26" t="s">
        <v>111</v>
      </c>
      <c r="K1" s="26" t="s">
        <v>112</v>
      </c>
      <c r="L1" s="26" t="s">
        <v>113</v>
      </c>
      <c r="M1" s="26" t="s">
        <v>114</v>
      </c>
      <c r="N1" s="26" t="s">
        <v>115</v>
      </c>
    </row>
    <row collapsed="false" customFormat="false" customHeight="false" hidden="false" ht="12.1" outlineLevel="0" r="2">
      <c r="A2" s="25" t="n">
        <v>44480</v>
      </c>
      <c r="B2" s="16" t="s">
        <v>116</v>
      </c>
      <c r="C2" s="16" t="s">
        <v>24</v>
      </c>
      <c r="D2" s="16" t="s">
        <v>25</v>
      </c>
      <c r="E2" s="7" t="n">
        <v>1</v>
      </c>
      <c r="F2" s="16" t="s">
        <v>19</v>
      </c>
      <c r="G2" s="6" t="n">
        <v>27.67</v>
      </c>
      <c r="H2" s="6" t="n">
        <v>1905</v>
      </c>
      <c r="I2" s="6" t="n">
        <v>1842.88</v>
      </c>
      <c r="J2" s="6" t="n">
        <v>4</v>
      </c>
      <c r="K2" s="6" t="n">
        <v>27.67</v>
      </c>
      <c r="L2" s="6" t="n">
        <v>23.67</v>
      </c>
      <c r="M2" s="6" t="n">
        <v>1.28</v>
      </c>
      <c r="N2" s="6" t="n">
        <v>1.24</v>
      </c>
    </row>
    <row collapsed="false" customFormat="false" customHeight="false" hidden="false" ht="12.1" outlineLevel="0" r="3">
      <c r="A3" s="25" t="n">
        <v>44481</v>
      </c>
      <c r="B3" s="16" t="s">
        <v>116</v>
      </c>
      <c r="C3" s="16" t="s">
        <v>21</v>
      </c>
      <c r="D3" s="16" t="s">
        <v>22</v>
      </c>
      <c r="E3" s="7" t="n">
        <v>10</v>
      </c>
      <c r="F3" s="16" t="s">
        <v>19</v>
      </c>
      <c r="G3" s="6" t="n">
        <v>10.55</v>
      </c>
      <c r="H3" s="6" t="n">
        <v>318.05</v>
      </c>
      <c r="I3" s="6" t="n">
        <v>318.03</v>
      </c>
      <c r="J3" s="6" t="n">
        <v>14</v>
      </c>
      <c r="K3" s="6" t="n">
        <v>105.5</v>
      </c>
      <c r="L3" s="6" t="n">
        <v>91.5</v>
      </c>
      <c r="M3" s="6" t="n">
        <v>2.88</v>
      </c>
      <c r="N3" s="6" t="n">
        <v>2.88</v>
      </c>
    </row>
    <row collapsed="false" customFormat="false" customHeight="false" hidden="false" ht="12.1" outlineLevel="0" r="4">
      <c r="A4" s="25" t="n">
        <v>44686</v>
      </c>
      <c r="B4" s="16" t="s">
        <v>116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43.77</v>
      </c>
      <c r="H4" s="6" t="n">
        <v>1009.2</v>
      </c>
      <c r="I4" s="6" t="n">
        <v>1842.88</v>
      </c>
      <c r="J4" s="6" t="n">
        <v>6</v>
      </c>
      <c r="K4" s="6" t="n">
        <v>43.77</v>
      </c>
      <c r="L4" s="6" t="n">
        <v>37.77</v>
      </c>
      <c r="M4" s="6" t="n">
        <v>2.05</v>
      </c>
      <c r="N4" s="6" t="n">
        <v>3.74</v>
      </c>
    </row>
    <row collapsed="false" customFormat="false" customHeight="false" hidden="false" ht="12.1" outlineLevel="0" r="5">
      <c r="A5" s="25" t="n">
        <v>44754</v>
      </c>
      <c r="B5" s="16" t="s">
        <v>116</v>
      </c>
      <c r="C5" s="16" t="s">
        <v>21</v>
      </c>
      <c r="D5" s="16" t="s">
        <v>22</v>
      </c>
      <c r="E5" s="7" t="n">
        <v>10</v>
      </c>
      <c r="F5" s="16" t="s">
        <v>19</v>
      </c>
      <c r="G5" s="6" t="n">
        <v>33.85</v>
      </c>
      <c r="H5" s="6" t="n">
        <v>236.85</v>
      </c>
      <c r="I5" s="6" t="n">
        <v>318.03</v>
      </c>
      <c r="J5" s="6" t="n">
        <v>44</v>
      </c>
      <c r="K5" s="6" t="n">
        <v>338.5</v>
      </c>
      <c r="L5" s="6" t="n">
        <v>294.5</v>
      </c>
      <c r="M5" s="6" t="n">
        <v>9.26</v>
      </c>
      <c r="N5" s="6" t="n">
        <v>12.43</v>
      </c>
    </row>
    <row collapsed="false" customFormat="false" customHeight="false" hidden="false" ht="12.1" outlineLevel="0" r="6">
      <c r="A6" s="25" t="n">
        <v>44762</v>
      </c>
      <c r="B6" s="16" t="s">
        <v>116</v>
      </c>
      <c r="C6" s="16" t="s">
        <v>27</v>
      </c>
      <c r="D6" s="16" t="s">
        <v>28</v>
      </c>
      <c r="E6" s="7" t="n">
        <v>10</v>
      </c>
      <c r="F6" s="16" t="s">
        <v>19</v>
      </c>
      <c r="G6" s="6" t="n">
        <v>4.56</v>
      </c>
      <c r="H6" s="6" t="n">
        <v>61.03</v>
      </c>
      <c r="I6" s="6" t="n">
        <v>97.17</v>
      </c>
      <c r="J6" s="6" t="n">
        <v>6</v>
      </c>
      <c r="K6" s="6" t="n">
        <v>45.6</v>
      </c>
      <c r="L6" s="6" t="n">
        <v>39.6</v>
      </c>
      <c r="M6" s="6" t="n">
        <v>4.08</v>
      </c>
      <c r="N6" s="6" t="n">
        <v>6.49</v>
      </c>
    </row>
    <row collapsed="false" customFormat="false" customHeight="false" hidden="false" ht="12.1" outlineLevel="0" r="7">
      <c r="A7" s="25" t="n">
        <v>44762</v>
      </c>
      <c r="B7" s="16" t="s">
        <v>116</v>
      </c>
      <c r="C7" s="16" t="s">
        <v>16</v>
      </c>
      <c r="D7" s="16" t="s">
        <v>18</v>
      </c>
      <c r="E7" s="7" t="n">
        <v>100</v>
      </c>
      <c r="F7" s="16" t="s">
        <v>19</v>
      </c>
      <c r="G7" s="6" t="n">
        <v>4.73</v>
      </c>
      <c r="H7" s="6" t="n">
        <v>28.91</v>
      </c>
      <c r="I7" s="6" t="n">
        <v>37.68</v>
      </c>
      <c r="J7" s="6" t="n">
        <v>61</v>
      </c>
      <c r="K7" s="6" t="n">
        <v>473</v>
      </c>
      <c r="L7" s="6" t="n">
        <v>412</v>
      </c>
      <c r="M7" s="6" t="n">
        <v>10.93</v>
      </c>
      <c r="N7" s="6" t="n">
        <v>14.25</v>
      </c>
    </row>
    <row collapsed="false" customFormat="false" customHeight="false" hidden="false" ht="12.1" outlineLevel="0" r="8">
      <c r="A8" s="25" t="n">
        <v>44843</v>
      </c>
      <c r="B8" s="16" t="s">
        <v>116</v>
      </c>
      <c r="C8" s="16" t="s">
        <v>24</v>
      </c>
      <c r="D8" s="16" t="s">
        <v>25</v>
      </c>
      <c r="E8" s="7" t="n">
        <v>1</v>
      </c>
      <c r="F8" s="16" t="s">
        <v>19</v>
      </c>
      <c r="G8" s="6" t="n">
        <v>45</v>
      </c>
      <c r="H8" s="6" t="n">
        <v>906.4</v>
      </c>
      <c r="I8" s="6" t="n">
        <v>1842.88</v>
      </c>
      <c r="J8" s="6" t="n">
        <v>6</v>
      </c>
      <c r="K8" s="6" t="n">
        <v>45</v>
      </c>
      <c r="L8" s="6" t="n">
        <v>39</v>
      </c>
      <c r="M8" s="6" t="n">
        <v>2.12</v>
      </c>
      <c r="N8" s="6" t="n">
        <v>4.3</v>
      </c>
    </row>
    <row collapsed="false" customFormat="false" customHeight="false" hidden="false" ht="12.1" outlineLevel="0" r="9">
      <c r="A9" s="25" t="n">
        <v>45049</v>
      </c>
      <c r="B9" s="16" t="s">
        <v>116</v>
      </c>
      <c r="C9" s="16" t="s">
        <v>24</v>
      </c>
      <c r="D9" s="16" t="s">
        <v>25</v>
      </c>
      <c r="E9" s="7" t="n">
        <v>1</v>
      </c>
      <c r="F9" s="16" t="s">
        <v>19</v>
      </c>
      <c r="G9" s="6" t="n">
        <v>60.58</v>
      </c>
      <c r="H9" s="6" t="n">
        <v>1223.8</v>
      </c>
      <c r="I9" s="6" t="n">
        <v>1842.88</v>
      </c>
      <c r="J9" s="6" t="n">
        <v>8</v>
      </c>
      <c r="K9" s="6" t="n">
        <v>60.58</v>
      </c>
      <c r="L9" s="6" t="n">
        <v>52.58</v>
      </c>
      <c r="M9" s="6" t="n">
        <v>2.85</v>
      </c>
      <c r="N9" s="6" t="n">
        <v>4.3</v>
      </c>
    </row>
    <row collapsed="false" customFormat="false" customHeight="false" hidden="false" ht="12.1" outlineLevel="0" r="10">
      <c r="A10" s="25" t="n">
        <v>45106</v>
      </c>
      <c r="B10" s="16" t="s">
        <v>116</v>
      </c>
      <c r="C10" s="16" t="s">
        <v>21</v>
      </c>
      <c r="D10" s="16" t="s">
        <v>22</v>
      </c>
      <c r="E10" s="7" t="n">
        <v>10</v>
      </c>
      <c r="F10" s="16" t="s">
        <v>19</v>
      </c>
      <c r="G10" s="6" t="n">
        <v>34.29</v>
      </c>
      <c r="H10" s="6" t="n">
        <v>303.5</v>
      </c>
      <c r="I10" s="6" t="n">
        <v>318.03</v>
      </c>
      <c r="J10" s="6" t="n">
        <v>45</v>
      </c>
      <c r="K10" s="6" t="n">
        <v>342.9</v>
      </c>
      <c r="L10" s="6" t="n">
        <v>297.9</v>
      </c>
      <c r="M10" s="6" t="n">
        <v>9.37</v>
      </c>
      <c r="N10" s="6" t="n">
        <v>9.82</v>
      </c>
    </row>
    <row collapsed="false" customFormat="false" customHeight="false" hidden="false" ht="12.1" outlineLevel="0" r="11">
      <c r="A11" s="25" t="n">
        <v>45127</v>
      </c>
      <c r="B11" s="16" t="s">
        <v>116</v>
      </c>
      <c r="C11" s="16" t="s">
        <v>16</v>
      </c>
      <c r="D11" s="16" t="s">
        <v>18</v>
      </c>
      <c r="E11" s="7" t="n">
        <v>100</v>
      </c>
      <c r="F11" s="16" t="s">
        <v>19</v>
      </c>
      <c r="G11" s="6" t="n">
        <v>0.8</v>
      </c>
      <c r="H11" s="6" t="n">
        <v>42.025</v>
      </c>
      <c r="I11" s="6" t="n">
        <v>37.68</v>
      </c>
      <c r="J11" s="6" t="n">
        <v>10</v>
      </c>
      <c r="K11" s="6" t="n">
        <v>80</v>
      </c>
      <c r="L11" s="6" t="n">
        <v>70</v>
      </c>
      <c r="M11" s="6" t="n">
        <v>1.86</v>
      </c>
      <c r="N11" s="6" t="n">
        <v>1.67</v>
      </c>
    </row>
    <row collapsed="false" customFormat="false" customHeight="false" hidden="false" ht="12.1" outlineLevel="0" r="12">
      <c r="A12" s="25" t="n">
        <v>45209</v>
      </c>
      <c r="B12" s="16" t="s">
        <v>116</v>
      </c>
      <c r="C12" s="16" t="s">
        <v>24</v>
      </c>
      <c r="D12" s="16" t="s">
        <v>25</v>
      </c>
      <c r="E12" s="7" t="n">
        <v>1</v>
      </c>
      <c r="F12" s="16" t="s">
        <v>19</v>
      </c>
      <c r="G12" s="6" t="n">
        <v>34.5</v>
      </c>
      <c r="H12" s="6" t="n">
        <v>1717.4</v>
      </c>
      <c r="I12" s="6" t="n">
        <v>1842.88</v>
      </c>
      <c r="J12" s="6" t="n">
        <v>4</v>
      </c>
      <c r="K12" s="6" t="n">
        <v>34.5</v>
      </c>
      <c r="L12" s="6" t="n">
        <v>30.5</v>
      </c>
      <c r="M12" s="6" t="n">
        <v>1.66</v>
      </c>
      <c r="N12" s="6" t="n">
        <v>1.78</v>
      </c>
    </row>
    <row collapsed="false" customFormat="false" customHeight="false" hidden="false" ht="12.1" outlineLevel="0" r="13">
      <c r="A13" s="25" t="n">
        <v>45261</v>
      </c>
      <c r="B13" s="16" t="s">
        <v>116</v>
      </c>
      <c r="C13" s="16" t="s">
        <v>27</v>
      </c>
      <c r="D13" s="16" t="s">
        <v>28</v>
      </c>
      <c r="E13" s="7" t="n">
        <v>10</v>
      </c>
      <c r="F13" s="16" t="s">
        <v>19</v>
      </c>
      <c r="G13" s="6" t="n">
        <v>5.4465</v>
      </c>
      <c r="H13" s="6" t="n">
        <v>74.82</v>
      </c>
      <c r="I13" s="6" t="n">
        <v>97.17</v>
      </c>
      <c r="J13" s="6" t="n">
        <v>7</v>
      </c>
      <c r="K13" s="6" t="n">
        <v>54.465</v>
      </c>
      <c r="L13" s="6" t="n">
        <v>47.47</v>
      </c>
      <c r="M13" s="6" t="n">
        <v>4.89</v>
      </c>
      <c r="N13" s="6" t="n">
        <v>6.34</v>
      </c>
    </row>
    <row collapsed="false" customFormat="false" customHeight="false" hidden="false" ht="12.1" outlineLevel="0" r="14">
      <c r="A14" s="25" t="n">
        <v>45377</v>
      </c>
      <c r="B14" s="16" t="s">
        <v>116</v>
      </c>
      <c r="C14" s="16" t="s">
        <v>24</v>
      </c>
      <c r="D14" s="16" t="s">
        <v>25</v>
      </c>
      <c r="E14" s="7" t="n">
        <v>1</v>
      </c>
      <c r="F14" s="16" t="s">
        <v>19</v>
      </c>
      <c r="G14" s="6" t="n">
        <v>44.09</v>
      </c>
      <c r="H14" s="6" t="n">
        <v>1316.8</v>
      </c>
      <c r="I14" s="6" t="n">
        <v>1842.88</v>
      </c>
      <c r="J14" s="6" t="n">
        <v>6</v>
      </c>
      <c r="K14" s="6" t="n">
        <v>44.09</v>
      </c>
      <c r="L14" s="6" t="n">
        <v>38.09</v>
      </c>
      <c r="M14" s="6" t="n">
        <v>2.07</v>
      </c>
      <c r="N14" s="6" t="n">
        <v>2.89</v>
      </c>
    </row>
    <row collapsed="false" customFormat="false" customHeight="false" hidden="false" ht="12.1" outlineLevel="0" r="15">
      <c r="A15" s="25" t="n">
        <v>45489</v>
      </c>
      <c r="B15" s="16" t="s">
        <v>116</v>
      </c>
      <c r="C15" s="16" t="s">
        <v>21</v>
      </c>
      <c r="D15" s="16" t="s">
        <v>22</v>
      </c>
      <c r="E15" s="7" t="n">
        <v>10</v>
      </c>
      <c r="F15" s="16" t="s">
        <v>19</v>
      </c>
      <c r="G15" s="6" t="n">
        <v>35</v>
      </c>
      <c r="H15" s="6" t="n">
        <v>220.85</v>
      </c>
      <c r="I15" s="6" t="n">
        <v>318.03</v>
      </c>
      <c r="J15" s="6" t="n">
        <v>46</v>
      </c>
      <c r="K15" s="6" t="n">
        <v>350</v>
      </c>
      <c r="L15" s="6" t="n">
        <v>304</v>
      </c>
      <c r="M15" s="6" t="n">
        <v>9.56</v>
      </c>
      <c r="N15" s="6" t="n">
        <v>13.76</v>
      </c>
    </row>
    <row collapsed="false" customFormat="false" customHeight="false" hidden="false" ht="12.1" outlineLevel="0" r="16">
      <c r="A16" s="25" t="n">
        <v>45491</v>
      </c>
      <c r="B16" s="16" t="s">
        <v>116</v>
      </c>
      <c r="C16" s="16" t="s">
        <v>16</v>
      </c>
      <c r="D16" s="16" t="s">
        <v>18</v>
      </c>
      <c r="E16" s="7" t="n">
        <v>100</v>
      </c>
      <c r="F16" s="16" t="s">
        <v>19</v>
      </c>
      <c r="G16" s="6" t="n">
        <v>12.29</v>
      </c>
      <c r="H16" s="6" t="n">
        <v>49.27</v>
      </c>
      <c r="I16" s="6" t="n">
        <v>37.68</v>
      </c>
      <c r="J16" s="6" t="n">
        <v>160</v>
      </c>
      <c r="K16" s="6" t="n">
        <v>1229</v>
      </c>
      <c r="L16" s="6" t="n">
        <v>1069</v>
      </c>
      <c r="M16" s="6" t="n">
        <v>28.37</v>
      </c>
      <c r="N16" s="6" t="n">
        <v>21.7</v>
      </c>
    </row>
    <row collapsed="false" customFormat="false" customHeight="false" hidden="false" ht="12.1" outlineLevel="0" r="17">
      <c r="A17" s="25" t="n">
        <v>45562</v>
      </c>
      <c r="B17" s="16" t="s">
        <v>116</v>
      </c>
      <c r="C17" s="16" t="s">
        <v>27</v>
      </c>
      <c r="D17" s="16" t="s">
        <v>28</v>
      </c>
      <c r="E17" s="7" t="n">
        <v>10</v>
      </c>
      <c r="F17" s="16" t="s">
        <v>19</v>
      </c>
      <c r="G17" s="6" t="n">
        <v>6.06</v>
      </c>
      <c r="H17" s="6" t="n">
        <v>76.67</v>
      </c>
      <c r="I17" s="6" t="n">
        <v>97.17</v>
      </c>
      <c r="J17" s="6" t="n">
        <v>8</v>
      </c>
      <c r="K17" s="6" t="n">
        <v>60.6</v>
      </c>
      <c r="L17" s="6" t="n">
        <v>52.6</v>
      </c>
      <c r="M17" s="6" t="n">
        <v>5.41</v>
      </c>
      <c r="N17" s="6" t="n">
        <v>6.86</v>
      </c>
    </row>
    <row collapsed="false" customFormat="false" customHeight="false" hidden="false" ht="12.1" outlineLevel="0" r="18">
      <c r="A18" s="25" t="n">
        <v>45576</v>
      </c>
      <c r="B18" s="16" t="s">
        <v>116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35.5</v>
      </c>
      <c r="H18" s="6" t="n">
        <v>957.8</v>
      </c>
      <c r="I18" s="6" t="n">
        <v>1842.88</v>
      </c>
      <c r="J18" s="6" t="n">
        <v>5</v>
      </c>
      <c r="K18" s="6" t="n">
        <v>35.5</v>
      </c>
      <c r="L18" s="6" t="n">
        <v>30.5</v>
      </c>
      <c r="M18" s="6" t="n">
        <v>1.66</v>
      </c>
      <c r="N18" s="6" t="n">
        <v>3.18</v>
      </c>
    </row>
    <row collapsed="false" customFormat="false" customHeight="false" hidden="false" ht="12.1" outlineLevel="0" r="19">
      <c r="A19" s="25" t="n">
        <v>45775</v>
      </c>
      <c r="B19" s="16" t="s">
        <v>116</v>
      </c>
      <c r="C19" s="16" t="s">
        <v>24</v>
      </c>
      <c r="D19" s="16" t="s">
        <v>25</v>
      </c>
      <c r="E19" s="7" t="n">
        <v>1</v>
      </c>
      <c r="F19" s="16" t="s">
        <v>19</v>
      </c>
      <c r="G19" s="6" t="n">
        <v>46.65</v>
      </c>
      <c r="H19" s="6" t="n">
        <v>1266.2</v>
      </c>
      <c r="I19" s="6" t="n">
        <v>1842.88</v>
      </c>
      <c r="J19" s="6" t="n">
        <v>6</v>
      </c>
      <c r="K19" s="6" t="n">
        <v>46.65</v>
      </c>
      <c r="L19" s="6" t="n">
        <v>40.65</v>
      </c>
      <c r="M19" s="6" t="n">
        <v>2.21</v>
      </c>
      <c r="N19" s="6" t="n">
        <v>3.21</v>
      </c>
    </row>
    <row collapsed="false" customFormat="false" customHeight="false" hidden="false" ht="12.1" outlineLevel="0" r="20">
      <c r="A20" s="25" t="n">
        <v>45845</v>
      </c>
      <c r="B20" s="16" t="s">
        <v>116</v>
      </c>
      <c r="C20" s="16" t="s">
        <v>21</v>
      </c>
      <c r="D20" s="16" t="s">
        <v>22</v>
      </c>
      <c r="E20" s="7" t="n">
        <v>10</v>
      </c>
      <c r="F20" s="16" t="s">
        <v>19</v>
      </c>
      <c r="G20" s="6" t="n">
        <v>35</v>
      </c>
      <c r="H20" s="6" t="n">
        <v>193.8</v>
      </c>
      <c r="I20" s="6" t="n">
        <v>318.03</v>
      </c>
      <c r="J20" s="6" t="n">
        <v>46</v>
      </c>
      <c r="K20" s="6" t="n">
        <v>350</v>
      </c>
      <c r="L20" s="6" t="n">
        <v>304</v>
      </c>
      <c r="M20" s="6" t="n">
        <v>9.56</v>
      </c>
      <c r="N20" s="6" t="n">
        <v>15.69</v>
      </c>
    </row>
    <row collapsed="false" customFormat="false" customHeight="false" hidden="false" ht="12.1" outlineLevel="0" r="21">
      <c r="A21" s="25" t="n">
        <v>45855</v>
      </c>
      <c r="B21" s="16" t="s">
        <v>116</v>
      </c>
      <c r="C21" s="16" t="s">
        <v>16</v>
      </c>
      <c r="D21" s="16" t="s">
        <v>18</v>
      </c>
      <c r="E21" s="7" t="n">
        <v>100</v>
      </c>
      <c r="F21" s="16" t="s">
        <v>19</v>
      </c>
      <c r="G21" s="6" t="n">
        <v>8.5</v>
      </c>
      <c r="H21" s="6" t="n">
        <v>45.38</v>
      </c>
      <c r="I21" s="6" t="n">
        <v>37.68</v>
      </c>
      <c r="J21" s="6" t="n">
        <v>111</v>
      </c>
      <c r="K21" s="6" t="n">
        <v>850</v>
      </c>
      <c r="L21" s="6" t="n">
        <v>739</v>
      </c>
      <c r="M21" s="6" t="n">
        <v>19.61</v>
      </c>
      <c r="N21" s="6" t="n">
        <v>16.28</v>
      </c>
    </row>
    <row collapsed="false" customFormat="false" customHeight="false" hidden="false" ht="12.1" outlineLevel="0" r="22">
      <c r="A22" s="25" t="n">
        <v>45882</v>
      </c>
      <c r="B22" s="16" t="s">
        <v>116</v>
      </c>
      <c r="C22" s="16" t="s">
        <v>27</v>
      </c>
      <c r="D22" s="16" t="s">
        <v>28</v>
      </c>
      <c r="E22" s="7" t="n">
        <v>10</v>
      </c>
      <c r="F22" s="16" t="s">
        <v>19</v>
      </c>
      <c r="G22" s="6" t="n">
        <v>2.71</v>
      </c>
      <c r="H22" s="6" t="n">
        <v>69.5</v>
      </c>
      <c r="I22" s="6" t="n">
        <v>97.17</v>
      </c>
      <c r="J22" s="6" t="n">
        <v>4</v>
      </c>
      <c r="K22" s="6" t="n">
        <v>27.1</v>
      </c>
      <c r="L22" s="6" t="n">
        <v>23.1</v>
      </c>
      <c r="M22" s="6" t="n">
        <v>2.38</v>
      </c>
      <c r="N22" s="6" t="n">
        <v>3.32</v>
      </c>
    </row>
    <row collapsed="false" customFormat="false" customHeight="false" hidden="false" ht="12.1" outlineLevel="0" r="23">
      <c r="A23" s="25" t="n">
        <v>45936</v>
      </c>
      <c r="B23" s="16" t="s">
        <v>116</v>
      </c>
      <c r="C23" s="16" t="s">
        <v>24</v>
      </c>
      <c r="D23" s="16" t="s">
        <v>25</v>
      </c>
      <c r="E23" s="7" t="n">
        <v>1</v>
      </c>
      <c r="F23" s="16" t="s">
        <v>19</v>
      </c>
      <c r="G23" s="6" t="n">
        <v>35.5</v>
      </c>
      <c r="H23" s="6" t="n">
        <v>1083.2</v>
      </c>
      <c r="I23" s="6" t="n">
        <v>1842.88</v>
      </c>
      <c r="J23" s="6" t="n">
        <v>5</v>
      </c>
      <c r="K23" s="6" t="n">
        <v>35.5</v>
      </c>
      <c r="L23" s="6" t="n">
        <v>30.5</v>
      </c>
      <c r="M23" s="6" t="n">
        <v>1.66</v>
      </c>
      <c r="N23" s="6" t="n">
        <v>2.82</v>
      </c>
    </row>
    <row collapsed="false" customFormat="false" customHeight="false" hidden="false" ht="12.1" outlineLevel="0" r="24">
      <c r="A24" s="25" t="n">
        <v>46125</v>
      </c>
      <c r="B24" s="16" t="s">
        <v>116</v>
      </c>
      <c r="C24" s="16" t="s">
        <v>24</v>
      </c>
      <c r="D24" s="16" t="s">
        <v>25</v>
      </c>
      <c r="E24" s="7" t="n">
        <v>1</v>
      </c>
      <c r="F24" s="16" t="s">
        <v>19</v>
      </c>
      <c r="G24" s="6" t="n">
        <v>47.23</v>
      </c>
      <c r="H24" s="6" t="n">
        <v>1207.5</v>
      </c>
      <c r="I24" s="6" t="n">
        <v>1842.88</v>
      </c>
      <c r="J24" s="6" t="n">
        <v>6</v>
      </c>
      <c r="K24" s="6" t="n">
        <v>47.23</v>
      </c>
      <c r="L24" s="6" t="n">
        <v>41.23</v>
      </c>
      <c r="M24" s="6" t="n">
        <v>2.24</v>
      </c>
      <c r="N24" s="6" t="n">
        <v>3.41</v>
      </c>
    </row>
    <row collapsed="false" customFormat="false" customHeight="false" hidden="false" ht="12.1" outlineLevel="0" r="25">
      <c r="A25" s="25"/>
      <c r="B25" s="16"/>
      <c r="C25" s="16"/>
      <c r="D25" s="16"/>
      <c r="E25" s="7"/>
      <c r="F25" s="16"/>
      <c r="G25" s="6"/>
      <c r="H25" s="6"/>
      <c r="I25" s="6"/>
      <c r="J25" s="6"/>
      <c r="K25" s="6"/>
      <c r="L25" s="6"/>
      <c r="M25" s="6"/>
      <c r="N25" s="6"/>
    </row>
    <row collapsed="false" customFormat="false" customHeight="false" hidden="false" ht="12.1" outlineLevel="0" r="26">
      <c r="A26" s="25" t="n">
        <v>46212</v>
      </c>
      <c r="B26" s="16" t="s">
        <v>116</v>
      </c>
      <c r="C26" s="16" t="s">
        <v>21</v>
      </c>
      <c r="D26" s="16" t="s">
        <v>22</v>
      </c>
      <c r="E26" s="7" t="n">
        <v>10</v>
      </c>
      <c r="F26" s="16" t="s">
        <v>19</v>
      </c>
      <c r="G26" s="6" t="n">
        <v>35</v>
      </c>
      <c r="H26" s="6" t="n">
        <v>181.75</v>
      </c>
      <c r="I26" s="6" t="n">
        <v>318.03</v>
      </c>
      <c r="J26" s="6" t="n">
        <v>46</v>
      </c>
      <c r="K26" s="6" t="n">
        <v>350</v>
      </c>
      <c r="L26" s="6" t="n">
        <v>304</v>
      </c>
      <c r="M26" s="6" t="n">
        <v>9.56</v>
      </c>
      <c r="N26" s="6" t="n">
        <v>16.73</v>
      </c>
    </row>
    <row collapsed="false" customFormat="false" customHeight="false" hidden="false" ht="12.1" outlineLevel="0" r="27">
      <c r="A27" s="25" t="n">
        <v>46219</v>
      </c>
      <c r="B27" s="16" t="s">
        <v>116</v>
      </c>
      <c r="C27" s="16" t="s">
        <v>16</v>
      </c>
      <c r="D27" s="16" t="s">
        <v>18</v>
      </c>
      <c r="E27" s="7" t="n">
        <v>100</v>
      </c>
      <c r="F27" s="16" t="s">
        <v>19</v>
      </c>
      <c r="G27" s="6" t="n">
        <v>0.85</v>
      </c>
      <c r="H27" s="6" t="n">
        <v>36.215</v>
      </c>
      <c r="I27" s="6" t="n">
        <v>37.68</v>
      </c>
      <c r="J27" s="6" t="n">
        <v>11</v>
      </c>
      <c r="K27" s="6" t="n">
        <v>85</v>
      </c>
      <c r="L27" s="6" t="n">
        <v>74</v>
      </c>
      <c r="M27" s="6" t="n">
        <v>1.96</v>
      </c>
      <c r="N27" s="6" t="n">
        <v>2.04</v>
      </c>
    </row>
    <row collapsed="false" customFormat="false" customHeight="false" hidden="false" ht="12.1" outlineLevel="0" r="28">
      <c r="A28" s="25" t="n">
        <v>46223</v>
      </c>
      <c r="B28" s="16" t="s">
        <v>116</v>
      </c>
      <c r="C28" s="16" t="s">
        <v>27</v>
      </c>
      <c r="D28" s="16" t="s">
        <v>28</v>
      </c>
      <c r="E28" s="7" t="n">
        <v>10</v>
      </c>
      <c r="F28" s="16" t="s">
        <v>19</v>
      </c>
      <c r="G28" s="6" t="n">
        <v>2.71</v>
      </c>
      <c r="H28" s="6" t="n">
        <v>41.3</v>
      </c>
      <c r="I28" s="6" t="n">
        <v>97.17</v>
      </c>
      <c r="J28" s="6" t="n">
        <v>4</v>
      </c>
      <c r="K28" s="6" t="n">
        <v>27.1</v>
      </c>
      <c r="L28" s="6" t="n">
        <v>23.1</v>
      </c>
      <c r="M28" s="6" t="n">
        <v>2.38</v>
      </c>
      <c r="N28" s="6" t="n">
        <v>5.59</v>
      </c>
    </row>
  </sheetData>
  <autoFilter ref="A1:N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49</v>
      </c>
      <c r="B1" s="26" t="s">
        <v>106</v>
      </c>
      <c r="C1" s="26" t="s">
        <v>0</v>
      </c>
      <c r="D1" s="26" t="s">
        <v>2</v>
      </c>
      <c r="E1" s="26" t="s">
        <v>107</v>
      </c>
      <c r="F1" s="26" t="s">
        <v>117</v>
      </c>
      <c r="G1" s="26" t="s">
        <v>118</v>
      </c>
      <c r="H1" s="26" t="s">
        <v>53</v>
      </c>
      <c r="I1" s="26" t="s">
        <v>119</v>
      </c>
      <c r="J1" s="26" t="s">
        <v>120</v>
      </c>
      <c r="K1" s="26" t="s">
        <v>121</v>
      </c>
      <c r="L1" s="26" t="s">
        <v>122</v>
      </c>
      <c r="M1" s="26" t="s">
        <v>123</v>
      </c>
      <c r="N1" s="26" t="s">
        <v>124</v>
      </c>
      <c r="O1" s="26" t="s">
        <v>125</v>
      </c>
    </row>
    <row collapsed="false" customFormat="false" customHeight="false" hidden="false" ht="12.1" outlineLevel="0" r="2">
      <c r="A2" s="27" t="n">
        <v>44413</v>
      </c>
      <c r="B2" s="16" t="s">
        <v>116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1800</v>
      </c>
      <c r="J2" s="17" t="n">
        <v>37.6812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44404</v>
      </c>
      <c r="B3" s="16" t="s">
        <v>116</v>
      </c>
      <c r="C3" s="16" t="s">
        <v>21</v>
      </c>
      <c r="D3" s="16" t="s">
        <v>22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1810</v>
      </c>
      <c r="J3" s="17" t="n">
        <v>318.031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44463</v>
      </c>
      <c r="B4" s="16" t="s">
        <v>116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1751</v>
      </c>
      <c r="J4" s="17" t="n">
        <v>1842.88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44392</v>
      </c>
      <c r="B5" s="16" t="s">
        <v>116</v>
      </c>
      <c r="C5" s="16" t="s">
        <v>27</v>
      </c>
      <c r="D5" s="16" t="s">
        <v>28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1822</v>
      </c>
      <c r="J5" s="17" t="n">
        <v>97.17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44468</v>
      </c>
      <c r="B6" s="16" t="s">
        <v>116</v>
      </c>
      <c r="C6" s="16" t="s">
        <v>32</v>
      </c>
      <c r="D6" s="16" t="s">
        <v>34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1746</v>
      </c>
      <c r="J6" s="17" t="n">
        <v>29.68</v>
      </c>
      <c r="K6" s="6" t="s">
        <f>=Портфель!F7*Портфель!$Q$13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42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126</v>
      </c>
      <c r="D1" s="26" t="s">
        <v>127</v>
      </c>
      <c r="E1" s="26" t="s">
        <v>110</v>
      </c>
      <c r="F1" s="26" t="s">
        <v>128</v>
      </c>
      <c r="G1" s="26" t="s">
        <v>107</v>
      </c>
      <c r="H1" s="26" t="s">
        <v>129</v>
      </c>
      <c r="I1" s="26" t="s">
        <v>130</v>
      </c>
      <c r="J1" s="26" t="s">
        <v>131</v>
      </c>
      <c r="K1" s="26" t="s">
        <v>132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2026-07-10T17:07:31.00Z</dcterms:created>
  <dc:creator>izi-invest.ru</dc:creator>
  <cp:revision>0</cp:revision>
</cp:coreProperties>
</file>