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<sst xmlns="http://schemas.openxmlformats.org/spreadsheetml/2006/main" count="23110" uniqueCount="770">
  <si>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</si>
  <si>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</si>
  <si>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</si>
  <si>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</si>
  <si>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</si>
  <si>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</si>
  <si>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</si>
  <si>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</si>
  <si>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</si>
  <si>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</si>
  <si>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</si>
  <si>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</si>
  <si>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</si>
  <si>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</si>
  <si>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</si>
  <si>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</si>
  <si>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</si>
  <si>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</si>
  <si>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</si>
  <si>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</si>
  <si>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</si>
  <si>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X5</t>
  </si>
  <si>
    <t>КЦ ИКС 5</t>
  </si>
  <si>
    <t>BYN</t>
  </si>
  <si>
    <t>SNGSP</t>
  </si>
  <si>
    <t>Сургнфгз-п</t>
  </si>
  <si>
    <t>CAD</t>
  </si>
  <si>
    <t>VTBR</t>
  </si>
  <si>
    <t>ВТБ ао</t>
  </si>
  <si>
    <t>CHF</t>
  </si>
  <si>
    <t>FEES</t>
  </si>
  <si>
    <t>Россети</t>
  </si>
  <si>
    <t>CNY</t>
  </si>
  <si>
    <t>MTSS</t>
  </si>
  <si>
    <t>МТС-ао</t>
  </si>
  <si>
    <t>EUR</t>
  </si>
  <si>
    <t>SBERP</t>
  </si>
  <si>
    <t>Сбербанк-п</t>
  </si>
  <si>
    <t>GBP</t>
  </si>
  <si>
    <t>SBER</t>
  </si>
  <si>
    <t>Сбербанк</t>
  </si>
  <si>
    <t>GLD</t>
  </si>
  <si>
    <t>GAZP</t>
  </si>
  <si>
    <t>ГАЗПРОМ ао</t>
  </si>
  <si>
    <t>HKD</t>
  </si>
  <si>
    <t>MAGN</t>
  </si>
  <si>
    <t>ММК</t>
  </si>
  <si>
    <t>JPY</t>
  </si>
  <si>
    <t>MOEX</t>
  </si>
  <si>
    <t>МосБиржа</t>
  </si>
  <si>
    <t>KZT</t>
  </si>
  <si>
    <t>PHOR</t>
  </si>
  <si>
    <t>ФосАгро ао</t>
  </si>
  <si>
    <t>ALRS</t>
  </si>
  <si>
    <t>АЛРОСА ао</t>
  </si>
  <si>
    <t>SLV</t>
  </si>
  <si>
    <t>CHMF</t>
  </si>
  <si>
    <t>СевСт-ао</t>
  </si>
  <si>
    <t>TRY</t>
  </si>
  <si>
    <t>ROSN</t>
  </si>
  <si>
    <t>Роснефть</t>
  </si>
  <si>
    <t>UAH</t>
  </si>
  <si>
    <t>NLMK</t>
  </si>
  <si>
    <t>НЛМК ао</t>
  </si>
  <si>
    <t>USD</t>
  </si>
  <si>
    <t>BSPB</t>
  </si>
  <si>
    <t>БСП ао</t>
  </si>
  <si>
    <t>SIBN</t>
  </si>
  <si>
    <t>Газпрнефть</t>
  </si>
  <si>
    <t>BANEP</t>
  </si>
  <si>
    <t>Башнефт ап</t>
  </si>
  <si>
    <t>MVID</t>
  </si>
  <si>
    <t>М.видео</t>
  </si>
  <si>
    <t>Сумма по акциям:</t>
  </si>
  <si>
    <t>XXXXXX</t>
  </si>
  <si>
    <t>etf</t>
  </si>
  <si>
    <t>Рентал ПРО</t>
  </si>
  <si>
    <t>Сумма по фондам:</t>
  </si>
  <si>
    <t>SIBN6P2</t>
  </si>
  <si>
    <t>bond</t>
  </si>
  <si>
    <t>Газпром Нефть 006Р-02R</t>
  </si>
  <si>
    <t>SU29010RMFS4</t>
  </si>
  <si>
    <t>ОФЗ 29010</t>
  </si>
  <si>
    <t>2034-12-06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</si>
  <si>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</si>
  <si>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</si>
  <si>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</si>
  <si>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</si>
  <si>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</si>
  <si>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</si>
  <si>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</si>
  <si>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</si>
  <si>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</si>
  <si>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</si>
  <si>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</si>
  <si>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МБ Основной рынок. Субпозиция № (НДС не обл.)</t>
  </si>
  <si>
    <t>Купон по SU26210RMFS3 - ОФЗ 26210 32шт. по 33.91 RUR - налог 0 RUR (данные из БД)</t>
  </si>
  <si>
    <t>Куп. дох. по обл. Минфин России 26210RMFS, 12-й купон. Размер куп. на 1 обл. 33.91 рублей. НДС не обл. (данные из сделок)</t>
  </si>
  <si>
    <t>Дивиденд по LKOH - ЛУКОЙЛ 5шт. по 95 RUR - налог 62 RUR (данные из БД)</t>
  </si>
  <si>
    <t>Дивиденд по SIBN - Газпрнефть 30шт. по 22.05 RUR - налог 86 RUR (данные из БД)</t>
  </si>
  <si>
    <t>Дивиденды по акциям ПАО ЛУКОЙЛ за 9 мес. 2018 г. НДС не обл.  (данные из сделок)</t>
  </si>
  <si>
    <t>Дивиденды по акциям ПАО Газпром нефть за 9 мес. 2018 г. НДС не обл.  (данные из сделок)</t>
  </si>
  <si>
    <t>Купон по SU26209RMFS5 - ОФЗ 26209 32шт. по 37.9 RUR - налог 0 RUR (данные из БД)</t>
  </si>
  <si>
    <t>Куп. дох. по обл. Минфин России 26209RMFS, 13 купон. Размер куп. на 1 обл. 37.9 рублей. НДС не обл. Налог не удержан (данные из сделок)</t>
  </si>
  <si>
    <t>Купон по SU26215RMFS2 - ОФЗ 26215 33шт. по 34.9 RUR - налог 0 RUR (данные из БД)</t>
  </si>
  <si>
    <t>Куп. дох. по обл. Минфин России 26215RMFS, 11 купон. Размер куп. на 1 обл. 34.9 рублей. НДС не обл. Налог не удержан (данные из сделок)</t>
  </si>
  <si>
    <t>Куп. дох. по обл. Минфин России 26219RMFS, 6 купон. Размер куп. на 1 обл. 38.64 рублей. НДС не обл. Налог не удержан (данные из сделок)</t>
  </si>
  <si>
    <t>Купон по SU26219RMFS4 - ОФЗ 26219 36шт. по 38.64 RUR - налог 0 RUR (данные из БД)</t>
  </si>
  <si>
    <t>Куп. дох. по обл. Минфин России 26205RMFS, 16 купон. Размер куп. на 1 обл. 37.9 рублей. НДС не обл. Налог не удержан (данные из сделок)</t>
  </si>
  <si>
    <t>Купон по SU26205RMFS3 - ОФЗ 26205 32шт. по 37.9 RUR - налог 0 RUR (данные из БД)</t>
  </si>
  <si>
    <t>Дивиденд по X5 - КЦ ИКС 5 8шт. по 92.06 RUR - налог 96 RUR (данные из БД)</t>
  </si>
  <si>
    <t>Дивиденд по IRAO - ИнтерРАОао 2000шт. по 0.17 RUR - налог 45 RUR (данные из БД)</t>
  </si>
  <si>
    <t>Купон по SU26210RMFS3 - ОФЗ 26210 33шт. по 33.91 RUR - налог 0 RUR (данные из БД)</t>
  </si>
  <si>
    <t>Дивиденд по SBER - Сбербанк 180шт. по 16 RUR - налог 374 RUR (данные из БД)</t>
  </si>
  <si>
    <t>Куп. дох. по обл. Минфин России 26210RMFS, 13 купон. Размер куп. на 1 обл. 33.91 руб. НДС не обл. Налог не удержан (данные из сделок)</t>
  </si>
  <si>
    <t>Дивиденд по ROSN - Роснефть 10шт. по 11.33 RUR - налог 15 RUR (данные из БД)</t>
  </si>
  <si>
    <t>Дивиденды по акциям BNY Mellon за 24.05.2019. НДС не обл. Эмитентом удержаны налог 1.69 USD и комиссия 0.16 USD. (данные из сделок)</t>
  </si>
  <si>
    <t>Дивиденды по акциям ПАО Интер РАО за 2018 год. НДС не обл. Налог не удержан (данные из сделок)</t>
  </si>
  <si>
    <t>Дивиденд по GMKN - ГМКНорНик 1шт. по 792.52 RUR - налог 103 RUR (данные из БД)</t>
  </si>
  <si>
    <t>Дивиденд по SIBN - Газпрнефть 30шт. по 7.95 RUR - налог 31 RUR (данные из БД)</t>
  </si>
  <si>
    <t>Дивиденды по акциям ПАО Сбербанк за 2018 год. НДС не обл. Налог не удержан (данные из сделок)</t>
  </si>
  <si>
    <t>Дивиденды по акциям ПАО НК Роснефть за 2018 год. НДС не обл. Налог не удержан (данные из сделок)</t>
  </si>
  <si>
    <t>Дивиденды по акциям ПАО ГМК Норильский никель за 2018 год. НДС не обл. Налог не удержан (данные из сделок)</t>
  </si>
  <si>
    <t>Дивиденд по LKOH - ЛУКОЙЛ 5шт. по 155 RUR - налог 101 RUR (данные из БД)</t>
  </si>
  <si>
    <t>Дивиденд по HYDR - РусГидро 25000шт. по 0.04 RUR - налог 119 RUR (данные из БД)</t>
  </si>
  <si>
    <t>Дивиденды по акциям ПАО Газпром нефть за 2018 год. НДС не обл. Налог не удержан (данные из сделок)</t>
  </si>
  <si>
    <t>Дивиденд по GAZP - ГАЗПРОМ ао 220шт. по 16.61 RUR - налог 475 RUR (данные из БД)</t>
  </si>
  <si>
    <t>Дивиденд по SNGSP - Сургнфгз-п 500шт. по 7.62 RUR - налог 495 RUR (данные из БД)</t>
  </si>
  <si>
    <t>Дивиденды по акциям ПАО ЛУКОЙЛ за 2018 год. НДС не обл. Налог не удержан (данные из сделок)</t>
  </si>
  <si>
    <t>Дивиденды по акциям ПАО РусГидро за 2018 год. НДС не обл. Налог не удержан (данные из сделок)</t>
  </si>
  <si>
    <t>Куп. дох. по обл. Минфин России 26209RMFS, 14 купон. Размер куп. на 1 обл. 37.9 руб. НДС не обл. Налог не удержан (данные из сделок)</t>
  </si>
  <si>
    <t>Дивиденды по акциям ПАО Сургутнефтегаз за 2018 год. НДС не обл. Налог не удержан (данные из сделок)</t>
  </si>
  <si>
    <t>Дивиденды по акциям ПАО Газпром за 2018 год. НДС не обл. Налог не удержан (данные из сделок)</t>
  </si>
  <si>
    <t>Куп. дох. по обл. Минфин России 26215RMFS. Размер куп. на 1 обл. 34.9 руб. НДС не обл. Налог не удержан (данные из сделок)</t>
  </si>
  <si>
    <t>Куп. дох. по обл. Минфин России 26219RMFS. Размер куп. на 1 обл. 38.64 руб. НДС не обл. Налог не удержан (данные из сделок)</t>
  </si>
  <si>
    <t>Дивиденд по GMKN - ГМКНорНик 1шт. по 883.93 RUR - налог 115 RUR (данные из БД)</t>
  </si>
  <si>
    <t>Дивиденд по ROSN - Роснефть 10шт. по 15.34 RUR - налог 20 RUR (данные из БД)</t>
  </si>
  <si>
    <t>Дивиденды по акциям ПАО ГМК Норильский никель 1 полугодие 2019 года. НДС не обл. Налог не удержан (данные из сделок)</t>
  </si>
  <si>
    <t>Куп. дох. по обл. Минфин России 26205RMFS. Размер куп. на 1 обл. 37.9 руб. НДС не обл. Налог не удержан (данные из сделок)</t>
  </si>
  <si>
    <t>Дивиденд по SIBN - Газпрнефть 30шт. по 18.14 RUR - налог 71 RUR (данные из БД)</t>
  </si>
  <si>
    <t>Дивиденды по акциям ПАО НК Роснефть Дивиденды. НДС не обл. Налог не удержан (данные из сделок)</t>
  </si>
  <si>
    <t>Дивиденды по акциям ПАО Газпром нефть 1 полугодие 2019 года. НДС не обл. Налог не удержан (данные из сделок)</t>
  </si>
  <si>
    <t>Перевод денежных средств с ТС Основной рынок</t>
  </si>
  <si>
    <t>Перевод денежных средств на ТС Срочный рынок</t>
  </si>
  <si>
    <t>Перечисление денежных средств для приобретения ценных бумаг. Основной рынок. Субпозиция № (НДС не обл.)</t>
  </si>
  <si>
    <t>Перевод денежных средств на ТС Основной рынок</t>
  </si>
  <si>
    <t>Перевод денежных средств с ТС Срочный рынок</t>
  </si>
  <si>
    <t>Амортизация ОФЗ 26210: 33 шт. по 1000 RUR.  (данные из БД)</t>
  </si>
  <si>
    <t>Ден.ср-ва от погаш. номин.ст-ти обл. Минфин России 26210RMFS. НДС не обл. Налог не удержан (данные из сделок)</t>
  </si>
  <si>
    <t>Дивиденд по LKOH - ЛУКОЙЛ 5шт. по 192 RUR - налог 125 RUR (данные из БД)</t>
  </si>
  <si>
    <t>Дивиденд по GMKN - ГМКНорНик 1шт. по 604.09 RUR - налог 79 RUR (данные из БД)</t>
  </si>
  <si>
    <t>Перечисление денежных средств для приобретения ценных бумаг. Основной рынок. Субпозиция №465305 (НДС не обл.)</t>
  </si>
  <si>
    <t>Дивиденд по NLMK - НЛМК ао 300шт. по 3.22 RUR - налог 126 RUR (данные из БД)</t>
  </si>
  <si>
    <t>Дивиденд по MTSS - МТС-ао 100шт. по 13.25 RUR - налог 172 RUR (данные из БД)</t>
  </si>
  <si>
    <t>Дивиденд по MGNT - Магнит ао 10шт. по 147.19 RUR - налог 191 RUR (данные из БД)</t>
  </si>
  <si>
    <t>Дивиденд по FEES - Россети 300000шт. по 0.01 RUR - налог 344 RUR (данные из БД)</t>
  </si>
  <si>
    <t>Дивиденд по MAGN - ММК 1000шт. по 1.65 RUR - налог 215 RUR (данные из БД)</t>
  </si>
  <si>
    <t>Перечисление денежных средств для приобретения ценных бумаг. Основной рынок. Субпозиция №465304 (НДС не обл.)</t>
  </si>
  <si>
    <t>Дивиденд по POLY - Solidcore 30шт. по 12.65 RUR - налог 49 RUR (данные из БД)</t>
  </si>
  <si>
    <t> Вывод денежных средств с брокерского счета /30601/ по распоряжению от 27.02.2020. НДС не облагается</t>
  </si>
  <si>
    <t>Дивиденды по акциям Polymetal International plc Дивиденды. НДС не обл. Налог не удерживается. (данные из сделок)</t>
  </si>
  <si>
    <t> Вывод денежных средств с брокерского счета /30601/ по распоряжению от 30.03.2020. НДС не облагается</t>
  </si>
  <si>
    <t>Зачисление денежных средств</t>
  </si>
  <si>
    <t> Вывод денежных средств с брокерского счета /30601/ по распоряжению от 06.04.2020. НДС не облагается</t>
  </si>
  <si>
    <t> Вывод денежных средств с брокерского счета /30601/ по распоряжению от 14.04.2020. НДС не облагается</t>
  </si>
  <si>
    <t>Дивиденд по POLY - Solidcore 30шт. по 31.5 RUR - налог 123 RUR (данные из БД)</t>
  </si>
  <si>
    <t>Дивиденд по LSRG - ЛСР ао 30шт. по 30 RUR - налог 117 RUR (данные из БД)</t>
  </si>
  <si>
    <t>Дивиденд по MOEX - МосБиржа 1300шт. по 7.93 RUR - налог 1340 RUR (данные из БД)</t>
  </si>
  <si>
    <t>Дивиденд по GMKN - ГМКНорНик 2шт. по 557.2 RUR - налог 145 RUR (данные из БД)</t>
  </si>
  <si>
    <t> Вывод денежных средств с брокерского счета /30601/ по распоряжению от 22.05.2020. НДС не облагается</t>
  </si>
  <si>
    <t>Дивиденд по X5 - КЦ ИКС 5 8шт. по 110.47 RUR - налог 115 RUR (данные из БД)</t>
  </si>
  <si>
    <t>Дивиденд по FEES - Россети 320000шт. по 0.01 RUR - налог 395 RUR (данные из БД)</t>
  </si>
  <si>
    <t>Дивиденд по IRAO - ИнтерРАОао 2000шт. по 0.2 RUR - налог 51 RUR (данные из БД)</t>
  </si>
  <si>
    <t>Дивиденд по PHOR - ФосАгро ао 15шт. по 18 RUR - налог 35 RUR (данные из БД)</t>
  </si>
  <si>
    <t>Дивиденды по акциям ПАО Московская Биржа 2019 год. НДС не обл. Удержан налог в размере 103.00 руб.  (данные из сделок)</t>
  </si>
  <si>
    <t> Вывод денежных средств с брокерского счета /30601/ по распоряжению от 03.06.2020. НДС не облагается</t>
  </si>
  <si>
    <t>Дивиденд по RASP - Распадская 400шт. по 2.83 RUR - налог 147 RUR (данные из БД)</t>
  </si>
  <si>
    <t>Дивиденд по NLMK - НЛМК ао 300шт. по 3.12 RUR - налог 122 RUR (данные из БД)</t>
  </si>
  <si>
    <t>Дивиденд по KRKNP - СаратНПЗ-п 2шт. по 1766.52 RUR - налог 459 RUR (данные из БД)</t>
  </si>
  <si>
    <t>Дивиденд по ROSN - Роснефть 60шт. по 18.07 RUR - налог 141 RUR (данные из БД)</t>
  </si>
  <si>
    <t>Дивиденд по CHMF - СевСт-ао 52шт. по 26.26 RUR - налог 178 RUR (данные из БД)</t>
  </si>
  <si>
    <t>Дивиденд по CHMF - СевСт-ао 52шт. по 27.35 RUR - налог 185 RUR (данные из БД)</t>
  </si>
  <si>
    <t>Дивиденд по MAGN - ММК 1000шт. по 1.51 RUR - налог 196 RUR (данные из БД)</t>
  </si>
  <si>
    <t>Дивиденд по MGNT - Магнит ао 10шт. по 157 RUR - налог 204 RUR (данные из БД)</t>
  </si>
  <si>
    <t>Дивиденд по UPRO - Юнипро ао 10000шт. по 0.11 RUR - налог 144 RUR (данные из БД)</t>
  </si>
  <si>
    <t>Дивиденд по SIBN - Газпрнефть 140шт. по 19.82 RUR - налог 361 RUR (данные из БД)</t>
  </si>
  <si>
    <t> Вывод денежных средств с брокерского счета /30601/ по распоряжению от 28.06.2020. НДС не облагается</t>
  </si>
  <si>
    <t>Дивиденд по BANE - Башнефт ао 10шт. по 107.81 RUR - налог 140 RUR (данные из БД)</t>
  </si>
  <si>
    <t>Дивиденд по PHOR - ФосАгро ао 15шт. по 78 RUR - налог 152 RUR (данные из БД)</t>
  </si>
  <si>
    <t>Дивиденд по MTSS - МТС-ао 100шт. по 20.57 RUR - налог 267 RUR (данные из БД)</t>
  </si>
  <si>
    <t>Дивиденд по ELFV - ЭЛ5Энер ао 61000шт. по 0.09 RUR - налог 674 RUR (данные из БД)</t>
  </si>
  <si>
    <t>Дивиденд по LKOH - ЛУКОЙЛ 10шт. по 350 RUR - налог 455 RUR (данные из БД)</t>
  </si>
  <si>
    <t>Дивиденд по NKNCP - НКНХ ап 400шт. по 9.07 RUR - налог 472 RUR (данные из БД)</t>
  </si>
  <si>
    <t>Дивиденд по DSKY - ДетскийМир 140шт. по 3 RUR - налог 55 RUR (данные из БД)</t>
  </si>
  <si>
    <t>Дивиденд по NLMK - НЛМК ао 300шт. по 3.21 RUR - налог 125 RUR (данные из БД)</t>
  </si>
  <si>
    <t>Дивиденд по ALRS - АЛРОСА ао 300шт. по 2.63 RUR - налог 103 RUR (данные из БД)</t>
  </si>
  <si>
    <t>Дивиденд по GAZP - ГАЗПРОМ ао 720шт. по 15.24 RUR - налог 1426 RUR (данные из БД)</t>
  </si>
  <si>
    <t>Дивиденд по SNGSP - Сургнфгз-п 3000шт. по 0.97 RUR - налог 378 RUR (данные из БД)</t>
  </si>
  <si>
    <t>Дивиденд по POLY - Solidcore 30шт. по 29.8 RUR - налог 116 RUR (данные из БД)</t>
  </si>
  <si>
    <t>Дивиденд по CHMF - СевСт-ао 72шт. по 15.44 RUR - налог 145 RUR (данные из БД)</t>
  </si>
  <si>
    <t> Вывод денежных средств с брокерского счета /30601/ по распоряжению от 21.09.2020. НДС не облагается</t>
  </si>
  <si>
    <t>Дивиденд по MAGN - ММК 1200шт. по 0.61 RUR - налог 95 RUR (данные из БД)</t>
  </si>
  <si>
    <t> Вывод денежных средств с брокерского счета /30601/ по распоряжению от 24.09.2020. НДС не облагается</t>
  </si>
  <si>
    <t>Дивиденд по DSKY - ДетскийМир 140шт. по 2.5 RUR - налог 46 RUR (данные из БД)</t>
  </si>
  <si>
    <t>Дивиденд по SBER - Сбербанк 340шт. по 18.7 RUR - налог 827 RUR (данные из БД)</t>
  </si>
  <si>
    <t>Дивиденд по VTBR - ВТБ ао 200000шт. по 0 RUR - налог 20 RUR (данные из БД)</t>
  </si>
  <si>
    <t>Дивиденд по SBERP - Сбербанк-п 200шт. по 18.7 RUR - налог 486 RUR (данные из БД)</t>
  </si>
  <si>
    <t>Дивиденд по HYDR - РусГидро 75000шт. по 0.04 RUR - налог 348 RUR (данные из БД)</t>
  </si>
  <si>
    <t>Дивиденд по TATN - Татнфт 3ао 70шт. по 9.94 RUR - налог 90 RUR (данные из БД)</t>
  </si>
  <si>
    <t>Дивиденд по LSRG - ЛСР ао 30шт. по 20 RUR - налог 78 RUR (данные из БД)</t>
  </si>
  <si>
    <t>Дивиденд по NLMK - НЛМК ао 300шт. по 4.75 RUR - налог 185 RUR (данные из БД)</t>
  </si>
  <si>
    <t>Дивиденд по MTSS - МТС-ао 200шт. по 8.93 RUR - налог 232 RUR (данные из БД)</t>
  </si>
  <si>
    <t>Дивиденд по TATNP - Татнфт 3ап 324шт. по 9.94 RUR - налог 419 RUR (данные из БД)</t>
  </si>
  <si>
    <t>Дивиденд по RASP - Распадская 400шт. по 2.7 RUR - налог 140 RUR (данные из БД)</t>
  </si>
  <si>
    <t>Дивиденд по PHOR - ФосАгро ао 15шт. по 33 RUR - налог 64 RUR (данные из БД)</t>
  </si>
  <si>
    <t>Дивиденд по TRNFP - Транснф ап 2шт. по 11612.2 RUR - налог 3019 RUR (данные из БД)</t>
  </si>
  <si>
    <t> Вывод денежных средств с брокерского счета /30601/ по распоряжению от 03.11.2020. НДС не облагается</t>
  </si>
  <si>
    <t> Вывод денежных средств с брокерского счета /30601/ по распоряжению от 01.12.2020. НДС не облагается</t>
  </si>
  <si>
    <t>Дивиденд по CHMF - СевСт-ао 72шт. по 37.34 RUR - налог 350 RUR (данные из БД)</t>
  </si>
  <si>
    <t>Дивиденд по LKOH - ЛУКОЙЛ 10шт. по 46 RUR - налог 60 RUR (данные из БД)</t>
  </si>
  <si>
    <t>Дивиденд по X5 - КЦ ИКС 5 8шт. по 73.65 RUR - налог 77 RUR (данные из БД)</t>
  </si>
  <si>
    <t>Дивиденд по GMKN - ГМКНорНик 2шт. по 623.35 RUR - налог 162 RUR (данные из БД)</t>
  </si>
  <si>
    <t>Дивиденд по PHOR - ФосАгро ао 15шт. по 123 RUR - налог 240 RUR (данные из БД)</t>
  </si>
  <si>
    <t>Дивиденд по DSKY - ДетскийМир 140шт. по 5.08 RUR - налог 92 RUR (данные из БД)</t>
  </si>
  <si>
    <t>Дивиденд по SIBN - Газпрнефть 140шт. по 5 RUR - налог 91 RUR (данные из БД)</t>
  </si>
  <si>
    <t>Дивиденд по NLMK - НЛМК ао 300шт. по 6.43 RUR - налог 251 RUR (данные из БД)</t>
  </si>
  <si>
    <t>Дивиденд по MGNT - Магнит ао 10шт. по 245.31 RUR - налог 319 RUR (данные из БД)</t>
  </si>
  <si>
    <t>Дивиденд по MAGN - ММК 1800шт. по 2.39 RUR - налог 559 RUR (данные из БД)</t>
  </si>
  <si>
    <t>Купон по SU26209RMFS5 - ОФЗ 26209 32шт. по 37.9 RUR - налог 158 RUR (данные из БД)</t>
  </si>
  <si>
    <t>Купон по SU26215RMFS2 - ОФЗ 26215 33шт. по 34.9 RUR - налог 150 RUR (данные из БД)</t>
  </si>
  <si>
    <t>Купон по SU26219RMFS4 - ОФЗ 26219 36шт. по 38.64 RUR - налог 181 RUR (данные из БД)</t>
  </si>
  <si>
    <t> Вывод денежных средств с брокерского счета /30601/ по распоряжению от 24.03.2021. НДС не облагается</t>
  </si>
  <si>
    <t> Вывод денежных средств с брокерского счета /30601/ по распоряжению от 28.03.2021. НДС не облагается</t>
  </si>
  <si>
    <t> Вывод денежных средств с брокерского счета /30601/ по распоряжению от 05.04.2021. НДС не облагается</t>
  </si>
  <si>
    <t>Амортизация ОФЗ 26205: 32 шт. по 1000 RUR.  (данные из БД)</t>
  </si>
  <si>
    <t>Купон по SU26205RMFS3 - ОФЗ 26205 32шт. по 37.9 RUR - налог 158 RUR (данные из БД)</t>
  </si>
  <si>
    <t>Ден.ср-ва от погаш. номин.ст-ти обл. Минфин России 26205RMFS. НДС не обл. Налог не удерживается. (данные из сделок)</t>
  </si>
  <si>
    <t> Вывод денежных средств с брокерского счета /30601/ по распоряжению от 21.04.2021. НДС не облагается</t>
  </si>
  <si>
    <t>Дивиденд по NKNCP - НКНХ ап 400шт. по 0.73 RUR - налог 38 RUR (данные из БД)</t>
  </si>
  <si>
    <t>Дивиденд по POLY - Solidcore 30шт. по 66.3 RUR - налог 259 RUR (данные из БД)</t>
  </si>
  <si>
    <t>Дивиденд по LSRG - ЛСР ао 30шт. по 39 RUR - налог 152 RUR (данные из БД)</t>
  </si>
  <si>
    <t>Дивиденд по NLMK - НЛМК ао 300шт. по 7.25 RUR - налог 283 RUR (данные из БД)</t>
  </si>
  <si>
    <t>Дивиденд по MOEX - МосБиржа 1300шт. по 9.45 RUR - налог 1597 RUR (данные из БД)</t>
  </si>
  <si>
    <t>Дивиденд по CHMF - СевСт-ао 72шт. по 36.27 RUR - налог 339 RUR (данные из БД)</t>
  </si>
  <si>
    <t>Дивиденд по CHMF - СевСт-ао 72шт. по 46.77 RUR - налог 438 RUR (данные из БД)</t>
  </si>
  <si>
    <t>Дивиденд по IRAO - ИнтерРАОао 2000шт. по 0.18 RUR - налог 47 RUR (данные из БД)</t>
  </si>
  <si>
    <t>Дивиденд по RASP - Распадская 400шт. по 5.7 RUR - налог 296 RUR (данные из БД)</t>
  </si>
  <si>
    <t>Дивиденд по PHOR - ФосАгро ао 15шт. по 63 RUR - налог 123 RUR (данные из БД)</t>
  </si>
  <si>
    <t>Дивиденд по MAGN - ММК 1800шт. по 0.95 RUR - налог 221 RUR (данные из БД)</t>
  </si>
  <si>
    <t>Дивиденд по MAGN - ММК 1800шт. по 1.8 RUR - налог 420 RUR (данные из БД)</t>
  </si>
  <si>
    <t>Дивиденд по UPRO - Юнипро ао 35000шт. по 0.13 RUR - налог 577 RUR (данные из БД)</t>
  </si>
  <si>
    <t>Дивиденд по NLMK - НЛМК ао 300шт. по 7.71 RUR - налог 301 RUR (данные из БД)</t>
  </si>
  <si>
    <t>Дивиденд по SIBN - Газпрнефть 140шт. по 10 RUR - налог 182 RUR (данные из БД)</t>
  </si>
  <si>
    <t>Дивиденд по ALRS - АЛРОСА ао 600шт. по 9.54 RUR - налог 744 RUR (данные из БД)</t>
  </si>
  <si>
    <t>Дивиденд по LKOH - ЛУКОЙЛ 10шт. по 213 RUR - налог 277 RUR (данные из БД)</t>
  </si>
  <si>
    <t>Дивиденд по PHOR - ФосАгро ао 15шт. по 105 RUR - налог 205 RUR (данные из БД)</t>
  </si>
  <si>
    <t>Дивиденд по KRKNP - СаратНПЗ-п 2шт. по 1132.93 RUR - налог 295 RUR (данные из БД)</t>
  </si>
  <si>
    <t>Дивиденд по MTSS - МТС-ао 260шт. по 26.51 RUR - налог 896 RUR (данные из БД)</t>
  </si>
  <si>
    <t>Дивиденд по TATNP - Татнфт 3ап 520шт. по 12.3 RUR - налог 831 RUR (данные из БД)</t>
  </si>
  <si>
    <t>Дивиденд по HYDR - РусГидро 75000шт. по 0.05 RUR - налог 517 RUR (данные из БД)</t>
  </si>
  <si>
    <t>Дивиденд по GAZP - ГАЗПРОМ ао 870шт. по 12.55 RUR - налог 1419 RUR (данные из БД)</t>
  </si>
  <si>
    <t>Дивиденд по FEES - Россети 590000шт. по 0.02 RUR - налог 1235 RUR (данные из БД)</t>
  </si>
  <si>
    <t>Дивиденд по SNGSP - Сургнфгз-п 3000шт. по 6.72 RUR - налог 2621 RUR (данные из БД)</t>
  </si>
  <si>
    <t>Дивиденд по TRNFP - Транснф ап 2шт. по 9224.28 RUR - налог 2398 RUR (данные из БД)</t>
  </si>
  <si>
    <t>Дивиденд по CHMF - СевСт-ао 72шт. по 84.45 RUR - налог 790 RUR (данные из БД)</t>
  </si>
  <si>
    <t>Дивиденд по NLMK - НЛМК ао 340шт. по 13.62 RUR - налог 602 RUR (данные из БД)</t>
  </si>
  <si>
    <t>Дивиденд по POLY - Solidcore 30шт. по 33.2 RUR - налог 129 RUR (данные из БД)</t>
  </si>
  <si>
    <t>Дивиденд по NKNCP - НКНХ ап 580шт. по 9.54 RUR - налог 719 RUR (данные из БД)</t>
  </si>
  <si>
    <t>Дивиденд по PHOR - ФосАгро ао 15шт. по 156 RUR - налог 304 RUR (данные из БД)</t>
  </si>
  <si>
    <t>Дивиденд по MAGN - ММК 2630шт. по 3.53 RUR - налог 1207 RUR (данные из БД)</t>
  </si>
  <si>
    <t>Дивиденд по RASP - Распадская 400шт. по 23 RUR - налог 1196 RUR (данные из БД)</t>
  </si>
  <si>
    <t>Дивиденд по ROSN - Роснефть 170шт. по 18.03 RUR - налог 398 RUR (данные из БД)</t>
  </si>
  <si>
    <t>Дивиденд по MTSS - МТС-ао 310шт. по 10.55 RUR - налог 425 RUR (данные из БД)</t>
  </si>
  <si>
    <t>Дивиденд по TATNP - Татнфт 3ап 647шт. по 16.52 RUR - налог 1389 RUR (данные из БД)</t>
  </si>
  <si>
    <t>Дивиденд по ALRS - АЛРОСА ао 600шт. по 8.79 RUR - налог 686 RUR (данные из БД)</t>
  </si>
  <si>
    <t>Дивиденд по NLMK - НЛМК ао 340шт. по 13.33 RUR - налог 589 RUR (данные из БД)</t>
  </si>
  <si>
    <t>Дивиденд по CHMF - СевСт-ао 86шт. по 85.93 RUR - налог 961 RUR (данные из БД)</t>
  </si>
  <si>
    <t>Дивиденд по UPRO - Юнипро ао 61000шт. по 0.19 RUR - налог 1509 RUR (данные из БД)</t>
  </si>
  <si>
    <t>Дивиденд по PHOR - ФосАгро ао 15шт. по 234 RUR - налог 456 RUR (данные из БД)</t>
  </si>
  <si>
    <t>Дивиденд по LKOH - ЛУКОЙЛ 10шт. по 340 RUR - налог 442 RUR (данные из БД)</t>
  </si>
  <si>
    <t>Ввод Башнефт ап</t>
  </si>
  <si>
    <t>Ввод М.видео</t>
  </si>
  <si>
    <t>Дивиденд по DSKY - ДетскийМир 630шт. по 5.2 RUR - налог 426 RUR (данные из БД)</t>
  </si>
  <si>
    <t>Дивиденд по SIBN - Газпрнефть 140шт. по 40 RUR - налог 728 RUR (данные из БД)</t>
  </si>
  <si>
    <t>Дивиденд по MGNT - Магнит ао 10шт. по 294.37 RUR - налог 383 RUR (данные из БД)</t>
  </si>
  <si>
    <t>Дивиденд по TATNP - Татнфт 3ап 1101шт. по 9.98 RUR - налог 1428 RUR (данные из БД)</t>
  </si>
  <si>
    <t>Дивиденд по MAGN - ММК 4680шт. по 2.66 RUR - налог 1620 RUR (данные из БД)</t>
  </si>
  <si>
    <t>Дивиденд по RASP - Распадская 400шт. по 28 RUR - налог 1456 RUR (данные из БД)</t>
  </si>
  <si>
    <t>Вывод денежных средств с брокерского счета /30601/ по распоряжению от 19.05.2022. НДС не облагается.</t>
  </si>
  <si>
    <t>Дивиденд по IRAO - ИнтерРАОао 2000шт. по 0.24 RUR - налог 62 RUR (данные из БД)</t>
  </si>
  <si>
    <t>Дивиденд по SIBN - Газпрнефть 140шт. по 16 RUR - налог 291 RUR (данные из БД)</t>
  </si>
  <si>
    <t>Дивиденд по TATNP - Татнфт 3ап 1132шт. по 16.14 RUR - налог 2375 RUR (данные из БД)</t>
  </si>
  <si>
    <t>Дивиденд по HYDR - РусГидро 95000шт. по 0.05 RUR - налог 655 RUR (данные из БД)</t>
  </si>
  <si>
    <t>Дивиденд по ROSN - Роснефть 170шт. по 23.63 RUR - налог 522 RUR (данные из БД)</t>
  </si>
  <si>
    <t>Дивиденд по NKNCP - НКНХ ап 580шт. по 0.74 RUR - налог 56 RUR (данные из БД)</t>
  </si>
  <si>
    <t>Дивиденд по BANEP - Башнефт ап 1шт. по 117.29 RUR - налог 15 RUR (данные из БД)</t>
  </si>
  <si>
    <t>Дивиденд по MTSS - МТС-ао 1420шт. по 33.85 RUR - налог 6249 RUR (данные из БД)</t>
  </si>
  <si>
    <t>Дивиденд по SNGSP - Сургнфгз-п 5300шт. по 4.73 RUR - налог 3259 RUR (данные из БД)</t>
  </si>
  <si>
    <t>Дивиденд по TRNFP - Транснф ап 2шт. по 10497.36 RUR - налог 2729 RUR (данные из БД)</t>
  </si>
  <si>
    <t>Дивиденд по RU000A1013V9 - ЗПИФ ПНК 21шт. по 52.86 RUR - налог 144 RUR (данные из БД)</t>
  </si>
  <si>
    <t>Дивиденд по PHOR - ФосАгро ао 15шт. по 390 RUR - налог 761 RUR (данные из БД)</t>
  </si>
  <si>
    <t>Дивиденд по GAZP - ГАЗПРОМ ао 2360шт. по 51.03 RUR - налог 15656 RUR (данные из БД)</t>
  </si>
  <si>
    <t>Дивиденд по TATNP - Татнфт 3ап 1150шт. по 32.71 RUR - налог 4890 RUR (данные из БД)</t>
  </si>
  <si>
    <t>Дивиденд по RU000A1013V9 - ЗПИФ ПНК 24шт. по 19.44 RUR - налог 61 RUR (данные из БД)</t>
  </si>
  <si>
    <t>Дивиденд по RU000A1013V9 - ЗПИФ ПНК 24шт. по 18.05 RUR - налог 56 RUR (данные из БД)</t>
  </si>
  <si>
    <t>Дивиденд по PHOR - ФосАгро ао 15шт. по 318 RUR - налог 620 RUR (данные из БД)</t>
  </si>
  <si>
    <t>Дивиденд по LKOH - ЛУКОЙЛ 81шт. по 256 RUR - налог 2696 RUR (данные из БД)</t>
  </si>
  <si>
    <t>Дивиденд по LKOH - ЛУКОЙЛ 81шт. по 537 RUR - налог 5655 RUR (данные из БД)</t>
  </si>
  <si>
    <t>Дивиденд по SIBN - Газпрнефть 140шт. по 69.78 RUR - налог 1270 RUR (данные из БД)</t>
  </si>
  <si>
    <t>Дивиденд по RU000A1013V9 - ЗПИФ ПНК 24шт. по 17.92 RUR - налог 56 RUR (данные из БД)</t>
  </si>
  <si>
    <t>Дивиденд по TATNP - Татнфт 3ап 1183шт. по 6.86 RUR - налог 1055 RUR (данные из БД)</t>
  </si>
  <si>
    <t>Дивиденд по ROSN - Роснефть 400шт. по 20.39 RUR - налог 1060 RUR (данные из БД)</t>
  </si>
  <si>
    <t>Дивиденд по RU000A1013V9 - ЗПИФ ПНК 24шт. по 18.2 RUR - налог 57 RUR (данные из БД)</t>
  </si>
  <si>
    <t>Дивиденд по RU000A1013V9 - ЗПИФ ПНК 24шт. по 18.09 RUR - налог 56 RUR (данные из БД)</t>
  </si>
  <si>
    <t>Вывод денежных средств с брокерского счета /30601/ по распоряжению от 08.03.2023. НДС не облагается.</t>
  </si>
  <si>
    <t>Дивиденд по RU000A1013V9 - ЗПИФ ПНК 24шт. по 16.09 RUR - налог 50 RUR (данные из БД)</t>
  </si>
  <si>
    <t>Дивиденд по PHOR - ФосАгро ао 15шт. по 465 RUR - налог 907 RUR (данные из БД)</t>
  </si>
  <si>
    <t>Дивиденд по RU000A1013V9 - ЗПИФ ПНК 24шт. по 14.15 RUR - налог 44 RUR (данные из БД)</t>
  </si>
  <si>
    <t>Дивиденд по SBER - Сбербанк 600шт. по 25 RUR - налог 1950 RUR (данные из БД)</t>
  </si>
  <si>
    <t>Дивиденд по SBERP - Сбербанк-п 1920шт. по 25 RUR - налог 6240 RUR (данные из БД)</t>
  </si>
  <si>
    <t>Вывод ЗПИФ ПНК</t>
  </si>
  <si>
    <t>Дивиденд по LKOH - ЛУКОЙЛ 125шт. по 438 RUR - налог 7118 RUR (данные из БД)</t>
  </si>
  <si>
    <t>Пополнение счета</t>
  </si>
  <si>
    <t>Дивиденд по MOEX - МосБиржа 2300шт. по 4.84 RUR - налог 1447 RUR (данные из БД)</t>
  </si>
  <si>
    <t>Дивиденд по MTSS - МТС-ао 1500шт. по 34.29 RUR - налог 6687 RUR (данные из БД)</t>
  </si>
  <si>
    <t>Дивиденд по BANEP - Башнефт ап 1шт. по 199.89 RUR - налог 26 RUR (данные из БД)</t>
  </si>
  <si>
    <t>Дивиденд по SIBN - Газпрнефть 140шт. по 12.16 RUR - налог 221 RUR (данные из БД)</t>
  </si>
  <si>
    <t>Дивиденд по OGKB - ОГК-2 ао 160000шт. по 0.06 RUR - налог 1208 RUR (данные из БД)</t>
  </si>
  <si>
    <t>Дивиденд по ROSN - Роснефть 400шт. по 17.97 RUR - налог 934 RUR (данные из БД)</t>
  </si>
  <si>
    <t>Дивиденд по TATN - Татнфт 3ао 405шт. по 27.71 RUR - налог 1459 RUR (данные из БД)</t>
  </si>
  <si>
    <t>Дивиденд по HYDR - РусГидро 95000шт. по 0.05 RUR - налог 621 RUR (данные из БД)</t>
  </si>
  <si>
    <t>Дивиденд по PHOR - ФосАгро ао 15шт. по 264 RUR - налог 515 RUR (данные из БД)</t>
  </si>
  <si>
    <t>Дивиденд по NKNCP - НКНХ ап 640шт. по 1.49 RUR - налог 124 RUR (данные из БД)</t>
  </si>
  <si>
    <t>Дивиденд по TATNP - Татнфт 3ап 1309шт. по 27.71 RUR - налог 4715 RUR (данные из БД)</t>
  </si>
  <si>
    <t>Дивиденд по KRKNP - СаратНПЗ-п 8шт. по 391.54 RUR - налог 407 RUR (данные из БД)</t>
  </si>
  <si>
    <t>Дивиденд по SNGSP - Сургнфгз-п 10800шт. по 0.8 RUR - налог 1123 RUR (данные из БД)</t>
  </si>
  <si>
    <t>Дивиденд по TRNFP - Транснф ап 10шт. по 16665.2 RUR - налог 21665 RUR (данные из БД)</t>
  </si>
  <si>
    <t>Выплата доходов по корпоративным действиям Тип КД: Выплата дивидендов, Наименование: Татнфт 3ао, ISIN: RU0009033591, Референс КД (данные из сделок)</t>
  </si>
  <si>
    <t>Выплата доходов по корпоративным действиям Тип КД: Выплата дивидендов, Наименование: Транснф ап, ISIN: RU0009091573, Референс КД (данные из сделок)</t>
  </si>
  <si>
    <t> Вывод денежных средств с брокерского счета /30601/ по распоряжению от 08.09.2023. НДС не облагается</t>
  </si>
  <si>
    <t>Дивиденд по TATN - Татнфт 3ао 405шт. по 27.54 RUR - налог 1450 RUR (данные из БД)</t>
  </si>
  <si>
    <t>Дивиденд по TATNP - Татнфт 3ап 1475шт. по 27.54 RUR - налог 5281 RUR (данные из БД)</t>
  </si>
  <si>
    <t> Вывод денежных средств с брокерского счета /30601/ по распоряжению от 17.10.2023. НДС не облагается</t>
  </si>
  <si>
    <t>Дивиденд по ALRS - АЛРОСА ао 1520шт. по 3.77 RUR - налог 745 RUR (данные из БД)</t>
  </si>
  <si>
    <t>Вывод ДС</t>
  </si>
  <si>
    <t>Дивиденд по LKOH - ЛУКОЙЛ 226шт. по 447 RUR - налог 13133 RUR (данные из БД)</t>
  </si>
  <si>
    <t>Дивиденд по PHOR - ФосАгро ао 15шт. по 291 RUR - налог 567 RUR (данные из БД)</t>
  </si>
  <si>
    <t>Дивиденд по GMKN - ГМКНорНик 2шт. по 915.33 RUR - налог 238 RUR (данные из БД)</t>
  </si>
  <si>
    <t>Выплата доходов по корпоративным действиям Тип КД: Выплата дивидендов, Наименование: ЛУКОЙЛ, ISIN: RU0009024277, Референс КД: 85 (данные из сделок)</t>
  </si>
  <si>
    <t>Дивиденд по SIBN - Газпрнефть 140шт. по 82.94 RUR - налог 1510 RUR (данные из БД)</t>
  </si>
  <si>
    <t>Дивиденд по TATN - Татнфт 3ао 1565шт. по 35.17 RUR - налог 7155 RUR (данные из БД)</t>
  </si>
  <si>
    <t>Дивиденд по TATNP - Татнфт 3ап 454шт. по 35.17 RUR - налог 2076 RUR (данные из БД)</t>
  </si>
  <si>
    <t>Дивиденд по ROSN - Роснефть 400шт. по 30.77 RUR - налог 1600 RUR (данные из БД)</t>
  </si>
  <si>
    <t>Ввод ГАЗПРОМ ао</t>
  </si>
  <si>
    <t>Ввод Татнфт 3ап</t>
  </si>
  <si>
    <t>Ввод ММК</t>
  </si>
  <si>
    <t>Ввод РусГидро</t>
  </si>
  <si>
    <t>Дивиденд по LKOH - ЛУКОЙЛ 230шт. по 498 RUR - налог 14890 RUR (данные из БД)</t>
  </si>
  <si>
    <t>Выплата доходов по корпоративным действиям Тип КД: Выплата дивидендов, Наименование: ЛУКОЙЛ, ISIN: RU0009024277, Референс КД: 90 (данные из сделок)</t>
  </si>
  <si>
    <t>Дивиденд по NLMK - НЛМК ао 1320шт. по 25.43 RUR - налог 4364 RUR (данные из БД)</t>
  </si>
  <si>
    <t>Дивиденд по ALRS - АЛРОСА ао 1530шт. по 2.02 RUR - налог 402 RUR (данные из БД)</t>
  </si>
  <si>
    <t>Дивиденд по MAGN - ММК 13670шт. по 2.75 RUR - налог 4891 RUR (данные из БД)</t>
  </si>
  <si>
    <t>Дивиденд по MOEX - МосБиржа 2300шт. по 17.35 RUR - налог 5188 RUR (данные из БД)</t>
  </si>
  <si>
    <t>Дивиденд по CHMF - СевСт-ао 130шт. по 38.3 RUR - налог 647 RUR (данные из БД)</t>
  </si>
  <si>
    <t>Дивиденд по CHMF - СевСт-ао 130шт. по 191.51 RUR - налог 3237 RUR (данные из БД)</t>
  </si>
  <si>
    <t>Дивиденд по SIBN - Газпрнефть 140шт. по 19.49 RUR - налог 355 RUR (данные из БД)</t>
  </si>
  <si>
    <t>Дивиденд по KRKNP - СаратНПЗ-п 8шт. по 240.67 RUR - налог 250 RUR (данные из БД)</t>
  </si>
  <si>
    <t>Дивиденд по ROSN - Роснефть 400шт. по 29.01 RUR - налог 1509 RUR (данные из БД)</t>
  </si>
  <si>
    <t>Дивиденд по TATN - Татнфт 3ао 1566шт. по 25.17 RUR - налог 5124 RUR (данные из БД)</t>
  </si>
  <si>
    <t>Дивиденд по NKNCP - НКНХ ап 640шт. по 2.94 RUR - налог 245 RUR (данные из БД)</t>
  </si>
  <si>
    <t>Дивиденд по TATNP - Татнфт 3ап 477шт. по 25.17 RUR - налог 1561 RUR (данные из БД)</t>
  </si>
  <si>
    <t>Дивиденд по SBER - Сбербанк 2810шт. по 33.3 RUR - налог 12164 RUR (данные из БД)</t>
  </si>
  <si>
    <t>Дивиденд по PHOR - ФосАгро ао 15шт. по 15 RUR - налог 29 RUR (данные из БД)</t>
  </si>
  <si>
    <t>Дивиденд по PHOR - ФосАгро ао 15шт. по 294 RUR - налог 573 RUR (данные из БД)</t>
  </si>
  <si>
    <t>Дивиденд по SBERP - Сбербанк-п 2330шт. по 33.3 RUR - налог 10087 RUR (данные из БД)</t>
  </si>
  <si>
    <t>Дивиденд по BANEP - Башнефт ап 1шт. по 249.69 RUR - налог 32 RUR (данные из БД)</t>
  </si>
  <si>
    <t>Дивиденд по MTSS - МТС-ао 2190шт. по 35 RUR - налог 9965 RUR (данные из БД)</t>
  </si>
  <si>
    <t>Дивиденд по XXXXXX - Рентал ПРО 579шт. по 9.88 RUR - налог 744 RUR (данные из БД)</t>
  </si>
  <si>
    <t>Дивиденд по SNGSP - Сургнфгз-п 40700шт. по 12.29 RUR - налог 65026 RUR (данные из БД)</t>
  </si>
  <si>
    <t>Дивиденд по TRNFP - Транснф ап 1547шт. по 177.2 RUR - налог 35637 RUR (данные из БД)</t>
  </si>
  <si>
    <t>Дивиденд по XXXXXX - Рентал ПРО 579шт. по 9.96 RUR - налог 750 RUR (данные из БД)</t>
  </si>
  <si>
    <t>Дивиденд по XXXXXX - Рентал ПРО 579шт. по 26.71 RUR - налог 2010 RUR (данные из БД)</t>
  </si>
  <si>
    <t>Дивиденд по CHMF - СевСт-ао 130шт. по 31.06 RUR - налог 525 RUR (данные из БД)</t>
  </si>
  <si>
    <t>Дивиденд по PHOR - ФосАгро ао 15шт. по 117 RUR - налог 228 RUR (данные из БД)</t>
  </si>
  <si>
    <t>Дивиденд по XXXXXX - Рентал ПРО 780шт. по 10 RUR - налог 1014 RUR (данные из БД)</t>
  </si>
  <si>
    <t>Дивиденд по TATN - Татнфт 3ао 1852шт. по 38.2 RUR - налог 9197 RUR (данные из БД)</t>
  </si>
  <si>
    <t>Дивиденд по TATNP - Татнфт 3ап 1235шт. по 38.2 RUR - налог 6133 RUR (данные из БД)</t>
  </si>
  <si>
    <t>Дивиденд по SIBN - Газпрнефть 140шт. по 51.96 RUR - налог 946 RUR (данные из БД)</t>
  </si>
  <si>
    <t>Дивиденд по MAGN - ММК 21750шт. по 2.49 RUR - налог 7052 RUR (данные из БД)</t>
  </si>
  <si>
    <t>Дивиденд по ALRS - АЛРОСА ао 1630шт. по 2.49 RUR - налог 528 RUR (данные из БД)</t>
  </si>
  <si>
    <t>Дивиденд по XXXXXX - Рентал ПРО 780шт. по 9.9 RUR - налог 1004 RUR (данные из БД)</t>
  </si>
  <si>
    <t>Дивиденд по XXXXXX - Рентал ПРО 785шт. по 9.56 RUR - налог 976 RUR (данные из БД)</t>
  </si>
  <si>
    <t>Дивиденд по LKOH - ЛУКОЙЛ 300шт. по 514 RUR - налог 20046 RUR (данные из БД)</t>
  </si>
  <si>
    <t>Дивиденд по CHMF - СевСт-ао 130шт. по 49.06 RUR - налог 829 RUR (данные из БД)</t>
  </si>
  <si>
    <t>Дивиденд по PHOR - ФосАгро ао 15шт. по 126 RUR - налог 246 RUR (данные из БД)</t>
  </si>
  <si>
    <t>Выплата доходов по корпоративным действиям Тип КД: Выплата дивидендов, Наименование: ЛУКОЙЛ, ISIN: RU0009024277, Референс КД: 97 (данные из сделок)</t>
  </si>
  <si>
    <t>Дивиденд по TATN - Татнфт 3ао 2181шт. по 17.39 RUR - налог 4931 RUR (данные из БД)</t>
  </si>
  <si>
    <t>Дивиденд по TATNP - Татнфт 3ап 1817шт. по 17.39 RUR - налог 4108 RUR (данные из БД)</t>
  </si>
  <si>
    <t>Дивиденд по ROSN - Роснефть 400шт. по 36.47 RUR - налог 1896 RUR (данные из БД)</t>
  </si>
  <si>
    <t>Дивиденд по XXXXXX - Рентал ПРО 792шт. по 36.06 RUR - налог 3713 RUR (данные из БД)</t>
  </si>
  <si>
    <t>Доход по паям ООО УК А класс капитал (Комбинированный ЗПИФ Рентал ПРО) 6069-СД, И133420.   НДС не обл. . Эмитентом удержан налог (данные из сделок)</t>
  </si>
  <si>
    <t>Дивиденды ПАО Татнефть им. В.Д. Шашина 2-03-00161-A, И133420 9 месяцев 2024. НДС не обл. Удержан налог в размере 1029.00 руб. (данные из сделок)</t>
  </si>
  <si>
    <t>Дивиденд по XXXXXX - Рентал ПРО 792шт. по 10.39 RUR - налог 1070 RUR (данные из БД)</t>
  </si>
  <si>
    <t>Перечисление ДС для приобретения ценных бумаг. Основной рынок. Субпозиция №465304 (НДС не обл.) Канал - ВТБО</t>
  </si>
  <si>
    <t>Дивиденд по XXXXXX - Рентал ПРО 792шт. по 9.35 RUR - налог 963 RUR (данные из БД)</t>
  </si>
  <si>
    <t>Дивиденд по XXXXXX - Рентал ПРО 792шт. по 10.51 RUR - налог 1082 RUR (данные из БД)</t>
  </si>
  <si>
    <t>Дивиденд по XXXXXX - Рентал ПРО 792шт. по 10.14 RUR - налог 1044 RUR (данные из БД)</t>
  </si>
  <si>
    <t>Перечисление ДС для приобретения ценных бумаг. Основной рынок. Субпозиция №465305 (НДС не обл.) Канал - ВТБО</t>
  </si>
  <si>
    <t>Дивиденд по TATNP - Татнфт 3ап 4674шт. по 43.11 RUR - налог 26194 RUR (данные из БД)</t>
  </si>
  <si>
    <t>Дивиденд по LKOH - ЛУКОЙЛ 438шт. по 541 RUR - налог 30805 RUR (данные из БД)</t>
  </si>
  <si>
    <t>Дивиденд по PHOR - ФосАгро ао 16шт. по 87 RUR - налог 181 RUR (данные из БД)</t>
  </si>
  <si>
    <t>Выплата доходов по корпоративным действиям Тип КД: Выплата дивидендов, Наименование: ЛУКОЙЛ, ISIN: RU0009024277, Референс КД: 10 (данные из сделок)</t>
  </si>
  <si>
    <t>Выплата доходов по корпоративным действиям Тип КД: Выплата дивидендов, Наименование: Татнфт 3ап, ISIN: RU0006944147, Референс КД (данные из сделок)</t>
  </si>
  <si>
    <t>Дивиденд по MTSS - МТС-ао 4710шт. по 35 RUR - налог 21431 RUR (данные из БД)</t>
  </si>
  <si>
    <t>Дивиденд по SIBN - Газпрнефть 140шт. по 27.21 RUR - налог 495 RUR (данные из БД)</t>
  </si>
  <si>
    <t>Дивиденд по X5 - КЦ ИКС 5 203шт. по 648 RUR - налог 17101 RUR (данные из БД)</t>
  </si>
  <si>
    <t>Дивиденд по MOEX - МосБиржа 2300шт. по 26.11 RUR - налог 7807 RUR (данные из БД)</t>
  </si>
  <si>
    <t>Дивиденд по VTBR - ВТБ ао 4183шт. по 25.58 RUR - налог 13910 RUR (данные из БД)</t>
  </si>
  <si>
    <t>Дивиденд по BANEP - Башнефт ап 1шт. по 147.31 RUR - налог 19 RUR (данные из БД)</t>
  </si>
  <si>
    <t>Перечисление ДС для приобретения ценных бумаг. Основной рынок. Субпозиция №465305 (НДС не обл.) Канал-ВТБ МИ. ID операции СБП </t>
  </si>
  <si>
    <t>Дивиденд по SNGSP - Сургнфгз-п 59300шт. по 8.5 RUR - налог 65527 RUR (данные из БД)</t>
  </si>
  <si>
    <t>Дивиденд по TRNFP - Транснф ап 2130шт. по 198.25 RUR - налог 54895 RUR (данные из БД)</t>
  </si>
  <si>
    <t>Дивиденд по SBER - Сбербанк 3000шт. по 34.84 RUR - налог 13588 RUR (данные из БД)</t>
  </si>
  <si>
    <t>Дивиденд по SBERP - Сбербанк-п 3820шт. по 34.84 RUR - налог 17302 RUR (данные из БД)</t>
  </si>
  <si>
    <t>Дивиденд по ROSN - Роснефть 400шт. по 14.68 RUR - налог 763 RUR (данные из БД)</t>
  </si>
  <si>
    <t>Купон по SU26233RMFS5 - ОФЗ 26233 104шт. по 30.42 RUR - налог 411 RUR (данные из БД)</t>
  </si>
  <si>
    <t>Выплата купонного дохода по облигациям Минфин России ISIN RU000A101F94, размер выплаты на 1 ц/б 30.42 RUB . (данные из сделок)</t>
  </si>
  <si>
    <t>Дивиденд по XXXXXX - Рентал ПРО 793шт. по 10.5 RUR - налог 1082 RUR (данные из БД)</t>
  </si>
  <si>
    <t>Вывод средств</t>
  </si>
  <si>
    <t>Купон по SU26240RMFS0 - ОФЗ 26240 50шт. по 34.9 RUR - налог 227 RUR (данные из БД)</t>
  </si>
  <si>
    <t>Купон по SU46020RMFS2 - ОФЗ 46020 4шт. по 34.41 RUR - налог 18 RUR (данные из БД)</t>
  </si>
  <si>
    <t>Выплата купонного дохода по облигациям Минфин России ISIN RU000A0GN9A7, размер выплаты на 1 ц/б 34.41 RUB . (данные из сделок)</t>
  </si>
  <si>
    <t>Выплата купонного дохода по облигациям Минфин России ISIN RU000A103BR0, размер выплаты на 1 ц/б 34.9 RUB . (данные из сделок)</t>
  </si>
  <si>
    <t>Купон по SIBN6P2 - Газпром Нефть 006Р-02R 3шт. по 6.16 RUR - налог 2 RUR (данные из БД)</t>
  </si>
  <si>
    <t>Выплата купонного дохода по облигациям ПАО Газпром нефть ISIN RU000A10C6G5, размер выплаты на 1 ц/б 68.98 RUB . (данные из сделок)</t>
  </si>
  <si>
    <t>Выплата купонного дохода по облигациям ПАО Газпром нефть ISIN RU000A10C6G5, размер выплаты на 1 ц/б 72.25 RUB . (данные из сделок)</t>
  </si>
  <si>
    <t>Ввод ДС</t>
  </si>
  <si>
    <t>Дивиденд по XXXXXX - Рентал ПРО 793шт. по 10.14 RUR - налог 1045 RUR (данные из БД)</t>
  </si>
  <si>
    <t>Дивиденд по PHOR - ФосАгро ао 25шт. по 273 RUR - налог 887 RUR (данные из БД)</t>
  </si>
  <si>
    <t>Дивиденд по BSPB - БСП ао 300шт. по 16.61 RUR - налог 648 RUR (данные из БД)</t>
  </si>
  <si>
    <t>Дивиденд по SIBN - Газпрнефть 140шт. по 17.3 RUR - налог 315 RUR (данные из БД)</t>
  </si>
  <si>
    <t>Дивиденд по TATNP - Татнфт 3ап 4725шт. по 14.35 RUR - налог 8814 RUR (данные из БД)</t>
  </si>
  <si>
    <t>Купон по SIBN6P2 - Газпром Нефть 006Р-02R 3шт. по 6.16 CNY - налог 2.4 CNY, по курсу 11.4541 CNY/RUR (данные из БД)</t>
  </si>
  <si>
    <t>Выплата купонного дохода по облигациям ПАО Газпром нефть ISIN RU000A10C6G5, размер выплаты на 1 ц/б 70.56 RUB . (данные из сделок)</t>
  </si>
  <si>
    <t>Купон по SIBN6P2 - Газпром Нефть 006Р-02R 3шт. по 6.16 CNY - налог 2.4 CNY, по курсу 11.0576 CNY/RUR (данные из БД)</t>
  </si>
  <si>
    <t>Выплата купонного дохода по облигациям ПАО Газпром нефть ISIN RU000A10C6G5, размер выплаты на 1 ц/б 68.11 RUB . (данные из сделок)</t>
  </si>
  <si>
    <t>Купон по SU26247RMFS5 - ОФЗ 26247 25шт. по 61.08 RUR - налог 199 RUR (данные из БД)</t>
  </si>
  <si>
    <t>Выплата купонного дохода по облигациям Минфин России ISIN RU000A108EF8, размер выплаты на 1 ц/б 61.08 RUB . (данные из сделок)</t>
  </si>
  <si>
    <t>Купон по SU26248RMFS3 - ОФЗ 26248 167шт. по 61.08 RUR - налог 1326 RUR (данные из БД)</t>
  </si>
  <si>
    <t>Купон по SU26243RMFS4 - ОФЗ 26243 94шт. по 48.87 RUR - налог 597 RUR (данные из БД)</t>
  </si>
  <si>
    <t>Купон по SU26238RMFS4 - ОФЗ 26238 286шт. по 35.4 RUR - налог 1316 RUR (данные из БД)</t>
  </si>
  <si>
    <t>Выплата купонного дохода по облигациям Минфин России ISIN RU000A1038V6, размер выплаты на 1 ц/б 35.4 RUB . (данные из сделок)</t>
  </si>
  <si>
    <t>Выплата купонного дохода по облигациям Минфин России ISIN RU000A106E90, размер выплаты на 1 ц/б 48.87 RUB . (данные из сделок)</t>
  </si>
  <si>
    <t>Выплата купонного дохода по облигациям Минфин России ISIN RU000A108EH4, размер выплаты на 1 ц/б 61.08 RUB . (данные из сделок)</t>
  </si>
  <si>
    <t>Купон по SU29010RMFS4 - ОФЗ 29010 10шт. по 112.24 RUR - налог 146 RUR (данные из БД)</t>
  </si>
  <si>
    <t>Выплата купонного дохода по облигациям Минфин России ISIN RU000A0JV4Q1, размер выплаты на 1 ц/б 112.24 RUB . (данные из сделок)</t>
  </si>
  <si>
    <t>Купон по SIBN6P2 - Газпром Нефть 006Р-02R 3шт. по 6.16 CNY - налог 2.4 CNY, по курсу 11.4463 CNY/RUR (данные из БД)</t>
  </si>
  <si>
    <t>Выплата купонного дохода по облигациям ПАО Газпром нефть ISIN RU000A10C6G5, размер выплаты на 1 ц/б 70.51 RUB . (данные из сделок)</t>
  </si>
  <si>
    <t>Дивиденд по XXXXXX - Рентал ПРО 793шт. по 35.42 RUR - налог 3651 RUR (данные из БД)</t>
  </si>
  <si>
    <t>Дивиденд по X5 - КЦ ИКС 5 1191шт. по 368 RUR - налог 56977 RUR (данные из БД)</t>
  </si>
  <si>
    <t>Дивиденд по ROSN - Роснефть 400шт. по 11.56 RUR - налог 601 RUR (данные из БД)</t>
  </si>
  <si>
    <t>Купон по SIBN6P2 - Газпром Нефть 006Р-02R 3шт. по 6.16 CNY - налог 2.4 CNY, по курсу 11.1691 CNY/RUR (данные из БД)</t>
  </si>
  <si>
    <t>Выплата купонного дохода по облигациям ПАО Газпром нефть ISIN RU000A10C6G5, размер выплаты на 1 ц/б 68.8 RUB . (данные из сделок)</t>
  </si>
  <si>
    <t>Купон по SIBN6P2 - Газпром Нефть 006Р-02R 3шт. по 6.16 CNY - налог 2.4 CNY, по курсу 11.0747 CNY/RUR (данные из БД)</t>
  </si>
  <si>
    <t>Выплата купонного дохода по облигациям ПАО Газпром нефть ISIN RU000A10C6G5, размер выплаты на 1 ц/б 68.22 RUB . (данные из сделок)</t>
  </si>
  <si>
    <t>Дивиденд по XXXXXX - Рентал ПРО 794шт. по 18.42 RUR - налог 1901 RUR (данные из БД)</t>
  </si>
  <si>
    <t>Купон по SIBN6P2 - Газпром Нефть 006Р-02R 3шт. по 6.16 CNY - налог 2.4 CNY, по курсу 12.2171 CNY/RUR (данные из БД)</t>
  </si>
  <si>
    <t>Выплата купонного дохода по облигациям ПАО Газпром нефть ISIN RU000A10C6G5, размер выплаты на 1 ц/б 75.26 RUB . (данные из сделок)</t>
  </si>
  <si>
    <t>Дивиденд по XXXXXX - Рентал ПРО 1000шт. по 10.5 RUR - налог 1365 RUR (данные из БД)</t>
  </si>
  <si>
    <t>Купон по SIBN6P2 - Газпром Нефть 006Р-02R 3шт. по 6.16 CNY - налог 2.4 CNY, по курсу 11.0418 CNY/RUR (данные из БД)</t>
  </si>
  <si>
    <t>Дивиденд по BSPB - БСП ао 300шт. по 26.23 RUR - налог 1023 RUR (данные из БД)</t>
  </si>
  <si>
    <t>Купон по SIBN6P2 - Газпром Нефть 006Р-02R 3шт. по 6.16 CNY - налог 2.4 CNY, по курсу 10.4161 CNY/RUR (данные из БД)</t>
  </si>
  <si>
    <t>Дивиденд по XXXXXX - Рентал ПРО 1000шт. по 10.53 RUR - налог 1369 RUR (данные из БД)</t>
  </si>
  <si>
    <t>Купон по SU29010RMFS4 - ОФЗ 29010 10шт. по 95.44 RUR - налог 124 RUR (данные из БД)</t>
  </si>
  <si>
    <t>Купон по SIBN6P2 - Газпром Нефть 006Р-02R 3шт. по 6.16 CNY - налог 2.4 CNY, по курсу 10.806 CNY/RUR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</si>
  <si>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</si>
  <si>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</si>
  <si>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</si>
  <si>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</si>
  <si>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</si>
  <si>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</si>
  <si>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</si>
  <si>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</si>
  <si>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</si>
  <si>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SU26219RMFS4</t>
  </si>
  <si>
    <t>SU26205RMFS3</t>
  </si>
  <si>
    <t>SU26215RMFS2</t>
  </si>
  <si>
    <t>SU26209RMFS5</t>
  </si>
  <si>
    <t>SU26210RMFS3</t>
  </si>
  <si>
    <t>RU000A0JR2C1</t>
  </si>
  <si>
    <t>LKOH</t>
  </si>
  <si>
    <t>RU000A0JR282</t>
  </si>
  <si>
    <t>POLY</t>
  </si>
  <si>
    <t>GMKN</t>
  </si>
  <si>
    <t>TATN</t>
  </si>
  <si>
    <t>IRAO</t>
  </si>
  <si>
    <t>HYDR</t>
  </si>
  <si>
    <t>RASP</t>
  </si>
  <si>
    <t>LSRG</t>
  </si>
  <si>
    <t>UPRO</t>
  </si>
  <si>
    <t>BANE</t>
  </si>
  <si>
    <t>MGNT</t>
  </si>
  <si>
    <t>AFLT</t>
  </si>
  <si>
    <t>DSKY</t>
  </si>
  <si>
    <t>ELFV</t>
  </si>
  <si>
    <t>KRKNP</t>
  </si>
  <si>
    <t>VSMO</t>
  </si>
  <si>
    <t>NKNCP</t>
  </si>
  <si>
    <t>TATNP</t>
  </si>
  <si>
    <t>YNDX</t>
  </si>
  <si>
    <t>RU000A1013V9</t>
  </si>
  <si>
    <t>OGKB</t>
  </si>
  <si>
    <t>LQDT</t>
  </si>
  <si>
    <t>SNGS</t>
  </si>
  <si>
    <t>SU26248RMFS3</t>
  </si>
  <si>
    <t>SU26243RMFS4</t>
  </si>
  <si>
    <t>SU26240RMFS0</t>
  </si>
  <si>
    <t>SU26233RMFS5</t>
  </si>
  <si>
    <t>SU26247RMFS5</t>
  </si>
  <si>
    <t>SU26238RMFS4</t>
  </si>
  <si>
    <t>SU46020RMFS2</t>
  </si>
  <si>
    <t>Вывод бумаги</t>
  </si>
  <si>
    <t>TRNFP
Транснф ап</t>
  </si>
  <si>
    <t>X5
КЦ ИКС 5</t>
  </si>
  <si>
    <t>SNGSP
Сургнфгз-п</t>
  </si>
  <si>
    <t>VTBR
ВТБ ао</t>
  </si>
  <si>
    <t>FEES
Россети</t>
  </si>
  <si>
    <t>MTSS
МТС-ао</t>
  </si>
  <si>
    <t>SBERP
Сбербанк-п</t>
  </si>
  <si>
    <t>SBER
Сбербанк</t>
  </si>
  <si>
    <t>GAZP
ГАЗПРОМ ао</t>
  </si>
  <si>
    <t>MAGN
ММК</t>
  </si>
  <si>
    <t>MOEX
МосБиржа</t>
  </si>
  <si>
    <t>PHOR
ФосАгро ао</t>
  </si>
  <si>
    <t>ALRS
АЛРОСА ао</t>
  </si>
  <si>
    <t>CHMF
СевСт-ао</t>
  </si>
  <si>
    <t>ROSN
Роснефть</t>
  </si>
  <si>
    <t>NLMK
НЛМК ао</t>
  </si>
  <si>
    <t>BSPB
БСП ао</t>
  </si>
  <si>
    <t>SIBN
Газпрнефть</t>
  </si>
  <si>
    <t>BANEP
Башнефт ап</t>
  </si>
  <si>
    <t>MVID
М.видео</t>
  </si>
  <si>
    <t>XXXXXX
Рентал ПРО</t>
  </si>
  <si>
    <t>SIBN6P2
Газпром Нефть 006Р-02R</t>
  </si>
  <si>
    <t>SU29010RMFS4
ОФЗ 29010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</si>
  <si>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</si>
  <si>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</si>
  <si>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</si>
  <si>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</si>
  <si>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</si>
  <si>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</si>
  <si>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</si>
  <si>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commission</t>
  </si>
  <si>
    <t>Проведение расчетных операций с ценными бумагами</t>
  </si>
  <si>
    <t>input</t>
  </si>
  <si>
    <t>ОФЗ-ПД 26219 16/09/26</t>
  </si>
  <si>
    <t>ОФЗ-ПД 26205 14/04/21</t>
  </si>
  <si>
    <t>ОФЗ-ПД 26215 16/08/23</t>
  </si>
  <si>
    <t>ОФЗ-ПД 26209 20/07/22</t>
  </si>
  <si>
    <t>ОФЗ-ПД 26210 11/12/19</t>
  </si>
  <si>
    <t>Сбербанк России ПАО ао</t>
  </si>
  <si>
    <t>ПИФВТБ-Фонд Казн. УК ВТБ Капит</t>
  </si>
  <si>
    <t>"Газпром" (ПАО) ао</t>
  </si>
  <si>
    <t>НК ЛУКОЙЛ (ПАО) - ао</t>
  </si>
  <si>
    <t>ГДР X5 RetailGroup N.V.ORD SHS</t>
  </si>
  <si>
    <t>ПИФВТБ-Фонд Акций УК ВТБ Капит</t>
  </si>
  <si>
    <t>ПАО НК Роснефть</t>
  </si>
  <si>
    <t>Сургутнефтегаз ПАО ап</t>
  </si>
  <si>
    <t>Polymetal International plc</t>
  </si>
  <si>
    <t>ГМК "Нор.Никель" ПАО ао</t>
  </si>
  <si>
    <t>Газпром нефть ПАО ао</t>
  </si>
  <si>
    <t>ПАО "Татнефть" ао</t>
  </si>
  <si>
    <t>"Интер РАО" ПАО ао</t>
  </si>
  <si>
    <t>ПАО "РусГидро"</t>
  </si>
  <si>
    <t>Комиссия банка за внебиржевые Спецсделки РЕПО</t>
  </si>
  <si>
    <t>Разница между суммами по специальным сделкам РЕПО ?</t>
  </si>
  <si>
    <t>dohod</t>
  </si>
  <si>
    <t>Куп. дох. по обл. Минфин России 26210RMFS, 12-й купон. Размер куп. на 1 обл. 33.91 рублей. НДС не обл.</t>
  </si>
  <si>
    <t>Дивиденды по акциям ПАО ЛУКОЙЛ за 9 мес. 2018 г. НДС не обл. </t>
  </si>
  <si>
    <t>Дивиденды по акциям ПАО Газпром нефть за 9 мес. 2018 г. НДС не обл. </t>
  </si>
  <si>
    <t>Куп. дох. по обл. Минфин России 26209RMFS, 13 купон. Размер куп. на 1 обл. 37.9 рублей. НДС не обл. Налог не удержан</t>
  </si>
  <si>
    <t>Куп. дох. по обл. Минфин России 26215RMFS, 11 купон. Размер куп. на 1 обл. 34.9 рублей. НДС не обл. Налог не удержан</t>
  </si>
  <si>
    <t>Куп. дох. по обл. Минфин России 26219RMFS, 6 купон. Размер куп. на 1 обл. 38.64 рублей. НДС не обл. Налог не удержан</t>
  </si>
  <si>
    <t>Куп. дох. по обл. Минфин России 26205RMFS, 16 купон. Размер куп. на 1 обл. 37.9 рублей. НДС не обл. Налог не удержан</t>
  </si>
  <si>
    <t>Куп. дох. по обл. Минфин России 26210RMFS, 13 купон. Размер куп. на 1 обл. 33.91 руб. НДС не обл. Налог не удержан</t>
  </si>
  <si>
    <t>Дивиденды по акциям BNY Mellon за 24.05.2019. НДС не обл. Эмитентом удержаны налог 1.69 USD и комиссия 0.16 USD.</t>
  </si>
  <si>
    <t>Дивиденды по акциям ПАО Интер РАО за 2018 год. НДС не обл. Налог не удержан</t>
  </si>
  <si>
    <t>Дивиденды по акциям ПАО Сбербанк за 2018 год. НДС не обл. Налог не удержан</t>
  </si>
  <si>
    <t>Дивиденды по акциям ПАО НК Роснефть за 2018 год. НДС не обл. Налог не удержан</t>
  </si>
  <si>
    <t>Дивиденды по акциям ПАО ГМК Норильский никель за 2018 год. НДС не обл. Налог не удержан</t>
  </si>
  <si>
    <t>Дивиденды по акциям ПАО Газпром нефть за 2018 год. НДС не обл. Налог не удержан</t>
  </si>
  <si>
    <t>Дивиденды по акциям ПАО ЛУКОЙЛ за 2018 год. НДС не обл. Налог не удержан</t>
  </si>
  <si>
    <t>Дивиденды по акциям ПАО РусГидро за 2018 год. НДС не обл. Налог не удержан</t>
  </si>
  <si>
    <t>Куп. дох. по обл. Минфин России 26209RMFS, 14 купон. Размер куп. на 1 обл. 37.9 руб. НДС не обл. Налог не удержан</t>
  </si>
  <si>
    <t>Дивиденды по акциям ПАО Сургутнефтегаз за 2018 год. НДС не обл. Налог не удержан</t>
  </si>
  <si>
    <t>Дивиденды по акциям ПАО Газпром за 2018 год. НДС не обл. Налог не удержан</t>
  </si>
  <si>
    <t>Куп. дох. по обл. Минфин России 26215RMFS. Размер куп. на 1 обл. 34.9 руб. НДС не обл. Налог не удержан</t>
  </si>
  <si>
    <t>Куп. дох. по обл. Минфин России 26219RMFS. Размер куп. на 1 обл. 38.64 руб. НДС не обл. Налог не удержан</t>
  </si>
  <si>
    <t>Дивиденды по акциям ПАО ГМК Норильский никель 1 полугодие 2019 года. НДС не обл. Налог не удержан</t>
  </si>
  <si>
    <t>Куп. дох. по обл. Минфин России 26205RMFS. Размер куп. на 1 обл. 37.9 руб. НДС не обл. Налог не удержан</t>
  </si>
  <si>
    <t>Дивиденды по акциям ПАО НК Роснефть Дивиденды. НДС не обл. Налог не удержан</t>
  </si>
  <si>
    <t>Дивиденды по акциям ПАО Газпром нефть 1 полугодие 2019 года. НДС не обл. Налог не удержан</t>
  </si>
  <si>
    <t>output</t>
  </si>
  <si>
    <t>amort</t>
  </si>
  <si>
    <t>Ден.ср-ва от погаш. номин.ст-ти обл. Минфин России 26210RMFS. НДС не обл. Налог не удержан</t>
  </si>
  <si>
    <t>ПАО Распадская ао</t>
  </si>
  <si>
    <t>Группа ЛСР ПАО ао</t>
  </si>
  <si>
    <t>ПАО Московская Биржа</t>
  </si>
  <si>
    <t>"ФСК ЕЭС" ПАО ао</t>
  </si>
  <si>
    <t>ПАО "НЛМК" ао</t>
  </si>
  <si>
    <t>Юнипро ПАО ао</t>
  </si>
  <si>
    <t>Башнефть АНК ао</t>
  </si>
  <si>
    <t>Мобильные ТелеСистемы ПАО ао</t>
  </si>
  <si>
    <t>"Магнитогорск.мет.комб" ПАО ао</t>
  </si>
  <si>
    <t>"Магнит" ПАО ао</t>
  </si>
  <si>
    <t>Аэрофлот-росс.авиалин(ПАО)ао</t>
  </si>
  <si>
    <t>АЛРОСА ПАО ао</t>
  </si>
  <si>
    <t>ПАО Детский мир</t>
  </si>
  <si>
    <t>Северсталь (ПАО)ао</t>
  </si>
  <si>
    <t>EURRUB_CNGD</t>
  </si>
  <si>
    <t>ФосАгро ПАО ао</t>
  </si>
  <si>
    <t>"Энел Россия" ПАО</t>
  </si>
  <si>
    <t>Транснефть ПАО акц.пр.</t>
  </si>
  <si>
    <t>Саратовский НПЗ ПАО ап</t>
  </si>
  <si>
    <t>Корп. ВСМПО-АВИСМА (ПАО) ао</t>
  </si>
  <si>
    <t>ао ПАО Банк ВТБ</t>
  </si>
  <si>
    <t>Дивиденды по акциям Polymetal International plc Дивиденды. НДС не обл. Налог не удерживается.</t>
  </si>
  <si>
    <t>Сбербанк России ПАО ап</t>
  </si>
  <si>
    <t>EURRUB_TOM</t>
  </si>
  <si>
    <t>nalog</t>
  </si>
  <si>
    <t>Уплата налога/Списание задолженности по налогу</t>
  </si>
  <si>
    <t>"Нижнекамскнефтехим" ПАО ап</t>
  </si>
  <si>
    <t>USDRUB_CNGD</t>
  </si>
  <si>
    <t>Дивиденды по акциям ПАО Московская Биржа 2019 год. НДС не обл. Удержан налог в размере 103.00 руб. </t>
  </si>
  <si>
    <t>ПАО "Татнефть" ап 3 вып.</t>
  </si>
  <si>
    <t>Уплата/возврат налога за предыдущий год</t>
  </si>
  <si>
    <t>PLLC Yandex N.V. class A shs</t>
  </si>
  <si>
    <t>Ден.ср-ва от погаш. номин.ст-ти обл. Минфин России 26205RMFS. НДС не обл. Налог не удерживается.</t>
  </si>
  <si>
    <t>Разница между суммами по внеб. сделкам спец. вал. СВОП ?</t>
  </si>
  <si>
    <t>Комиссия банка за внебирж.сделки к/п иностранной валюты/спец.своп по клиенту</t>
  </si>
  <si>
    <t>paper_in</t>
  </si>
  <si>
    <t>ndfl</t>
  </si>
  <si>
    <t>ЗПИФ Фонд ПНК-Рентал</t>
  </si>
  <si>
    <t>"ФСК - Россети" ПАО</t>
  </si>
  <si>
    <t>Уплата/возврат налога за предыдущий год КБК207</t>
  </si>
  <si>
    <t>ОГК-2 ПАО ао</t>
  </si>
  <si>
    <t>paper_out</t>
  </si>
  <si>
    <t>Налог (дивиденды) Наименование: Татнфт 3ао, ISIN: RU0009033591, Дата фиксации: 11-JUL-23, Количество: 405 шт., Валюта:RUB</t>
  </si>
  <si>
    <t>Выплата доходов по корпоративным действиям Тип КД: Выплата дивидендов, Наименование: Татнфт 3ао, ISIN: RU0009033591, Референс КД</t>
  </si>
  <si>
    <t>Налог (дивиденды) Наименование: Транснф ап, ISIN: RU0009091573, Дата фиксации: 20-JUL-23, Количество: 6 шт., Валюта:RUB</t>
  </si>
  <si>
    <t>Выплата доходов по корпоративным действиям Тип КД: Выплата дивидендов, Наименование: Транснф ап, ISIN: RU0009091573, Референс КД</t>
  </si>
  <si>
    <t>"ЭЛ5-Энерго" ПАО</t>
  </si>
  <si>
    <t>Налог (дивиденды) Наименование: Татнфт 3ао, ISIN: RU0009033591, Дата фиксации: 11-OCT-23, Количество: 405 шт., Валюта:RUB</t>
  </si>
  <si>
    <t>Налог (дивиденды) Наименование: ЛУКОЙЛ, ISIN: RU0009024277, Дата фиксации: 17-DEC-23, Количество: 101 шт., Валюта:RUB</t>
  </si>
  <si>
    <t>Выплата доходов по корпоративным действиям Тип КД: Выплата дивидендов, Наименование: ЛУКОЙЛ, ISIN: RU0009024277, Референс КД: 85</t>
  </si>
  <si>
    <t>Налог (по итогу года)</t>
  </si>
  <si>
    <t>Налог (дивиденды) Наименование: Татнфт 3ао, ISIN: RU0009033591, Дата фиксации: 09-JAN-24, Количество: 1565 шт., Валюта:RUB</t>
  </si>
  <si>
    <t>Налог (дивиденды) Наименование: ЛУКОЙЛ, ISIN: RU0009024277, Дата фиксации: 07-MAY-24, Количество: 105 шт., Валюта:RUB</t>
  </si>
  <si>
    <t>Выплата доходов по корпоративным действиям Тип КД: Выплата дивидендов, Наименование: ЛУКОЙЛ, ISIN: RU0009024277, Референс КД: 90</t>
  </si>
  <si>
    <t>ЗПИФ Рентал ПРО</t>
  </si>
  <si>
    <t>Налог (дивиденды) Наименование: Татнфт 3ао, ISIN: RU0009033591, Дата фиксации: 09-JUL-24, Количество: 1566 шт., Валюта:RUB</t>
  </si>
  <si>
    <t>Налог (дивиденды) Наименование: Транснф ап, ISIN: RU0009091573, Дата фиксации: 18-JUL-24, Количество: 1114 шт., Валюта:RUB</t>
  </si>
  <si>
    <t>Налог (дивиденды) Наименование: Татнфт 3ао, ISIN: RU0009033591, Дата фиксации: 08-OCT-24, Количество: 1852 шт., Валюта:RUB</t>
  </si>
  <si>
    <t>Налог (дивиденды) Наименование: ЛУКОЙЛ, ISIN: RU0009024277, Дата фиксации: 17-DEC-24, Количество: 114 шт., Валюта:RUB</t>
  </si>
  <si>
    <t>Выплата доходов по корпоративным действиям Тип КД: Выплата дивидендов, Наименование: ЛУКОЙЛ, ISIN: RU0009024277, Референс КД: 97</t>
  </si>
  <si>
    <t>БПИФ Ликвидность УК ВИМ</t>
  </si>
  <si>
    <t>Сургутнефтегаз ПАО акции об.</t>
  </si>
  <si>
    <t>Доход по паям ООО УК А класс капитал (Комбинированный ЗПИФ Рентал ПРО) 6069-СД, И133420.   НДС не обл. . Эмитентом удержан налог</t>
  </si>
  <si>
    <t>Налог (дивиденды) Наименование: Татнфт 3ао, ISIN: RU0009033591, Дата фиксации: 08-JAN-25, Количество: 2181 шт., Валюта:RUB</t>
  </si>
  <si>
    <t>Дивиденды ПАО Татнефть им. В.Д. Шашина 2-03-00161-A, И133420 9 месяцев 2024. НДС не обл. Удержан налог в размере 1029.00 руб.</t>
  </si>
  <si>
    <t>Корпоративный центр ИКС 5</t>
  </si>
  <si>
    <t>Налог (дивиденды) Наименование: ЛУКОЙЛ, ISIN: RU0009024277, Дата фиксации: 03-JUN-25, Количество: 124 шт., Валюта:RUB</t>
  </si>
  <si>
    <t>Выплата доходов по корпоративным действиям Тип КД: Выплата дивидендов, Наименование: ЛУКОЙЛ, ISIN: RU0009024277, Референс КД: 10</t>
  </si>
  <si>
    <t>Налог (дивиденды) Наименование: Татнфт 3ап, ISIN: RU0006944147, Дата фиксации: 02-JUN-25, Количество: 2316 шт., Валюта:RUB</t>
  </si>
  <si>
    <t>Выплата доходов по корпоративным действиям Тип КД: Выплата дивидендов, Наименование: Татнфт 3ап, ISIN: RU0006944147, Референс КД</t>
  </si>
  <si>
    <t>ПАО "Банк "Санкт-Петербург" ао</t>
  </si>
  <si>
    <t>ОФЗ-ПД 26248 16/05/40</t>
  </si>
  <si>
    <t>ОФЗ-ПД 26243 19/05/38</t>
  </si>
  <si>
    <t>ОФЗ-ПД 26240 30/07/2036</t>
  </si>
  <si>
    <t>ОФЗ-ПД 26233 18/07/2035</t>
  </si>
  <si>
    <t>ОФЗ-ПД 26247 11/05/39</t>
  </si>
  <si>
    <t>ОФЗ-ПД 26238 15/05/2041</t>
  </si>
  <si>
    <t>Выплата купонного дохода по облигациям Минфин России ISIN RU000A101F94, размер выплаты на 1 ц/б 30.42 RUB .</t>
  </si>
  <si>
    <t>ОФЗ-АД 46020 06/02/36</t>
  </si>
  <si>
    <t>ОФЗ-ПК 29010 06/12/34</t>
  </si>
  <si>
    <t>Налог (дивиденды) Наименование: Транснф ап, ISIN: RU0009091573, Дата фиксации: 17-JUL-25, Количество: 1221 шт., Валюта:RUB</t>
  </si>
  <si>
    <t>unknown</t>
  </si>
  <si>
    <t>Выплата купонного дохода по облигациям Минфин России ISIN RU000A0GN9A7, размер выплаты на 1 ц/б 34.41 RUB .</t>
  </si>
  <si>
    <t>Выплата купонного дохода по облигациям Минфин России ISIN RU000A103BR0, размер выплаты на 1 ц/б 34.9 RUB .</t>
  </si>
  <si>
    <t>Выплата купонного дохода по облигациям ПАО Газпром нефть ISIN RU000A10C6G5, размер выплаты на 1 ц/б 68.98 RUB .</t>
  </si>
  <si>
    <t>Выплата купонного дохода по облигациям ПАО Газпром нефть ISIN RU000A10C6G5, размер выплаты на 1 ц/б 72.25 RUB .</t>
  </si>
  <si>
    <t>Выплата купонного дохода по облигациям ПАО Газпром нефть ISIN RU000A10C6G5, размер выплаты на 1 ц/б 70.56 RUB .</t>
  </si>
  <si>
    <t>Налог (дивиденды) Наименование: Татнфт 3ап, ISIN: RU0006944147, Дата фиксации: 14-OCT-25, Количество: 2316 шт., Валюта:RUB</t>
  </si>
  <si>
    <t>Выплата купонного дохода по облигациям ПАО Газпром нефть ISIN RU000A10C6G5, размер выплаты на 1 ц/б 68.11 RUB .</t>
  </si>
  <si>
    <t>Выплата купонного дохода по облигациям Минфин России ISIN RU000A108EF8, размер выплаты на 1 ц/б 61.08 RUB .</t>
  </si>
  <si>
    <t>Выплата купонного дохода по облигациям Минфин России ISIN RU000A1038V6, размер выплаты на 1 ц/б 35.4 RUB .</t>
  </si>
  <si>
    <t>Выплата купонного дохода по облигациям Минфин России ISIN RU000A106E90, размер выплаты на 1 ц/б 48.87 RUB .</t>
  </si>
  <si>
    <t>Выплата купонного дохода по облигациям Минфин России ISIN RU000A108EH4, размер выплаты на 1 ц/б 61.08 RUB .</t>
  </si>
  <si>
    <t>Выплата купонного дохода по облигациям Минфин России ISIN RU000A0JV4Q1, размер выплаты на 1 ц/б 112.24 RUB .</t>
  </si>
  <si>
    <t>Выплата купонного дохода по облигациям ПАО Газпром нефть ISIN RU000A10C6G5, размер выплаты на 1 ц/б 70.51 RUB .</t>
  </si>
  <si>
    <t>Оплата налога за прошлый налоговый период</t>
  </si>
  <si>
    <t>Выплата купонного дохода по облигациям ПАО Газпром нефть ISIN RU000A10C6G5, размер выплаты на 1 ц/б 68.8 RUB .</t>
  </si>
  <si>
    <t>Выплата купонного дохода по облигациям ПАО Газпром нефть ISIN RU000A10C6G5, размер выплаты на 1 ц/б 68.22 RUB .</t>
  </si>
  <si>
    <t>Выплата купонного дохода по облигациям ПАО Газпром нефть ISIN RU000A10C6G5, размер выплаты на 1 ц/б 75.26 RUB 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</si>
  <si>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</si>
  <si>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</si>
  <si>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</si>
  <si>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</si>
  <si>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</si>
  <si>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</si>
  <si>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</si>
  <si>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</si>
  <si>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</si>
  <si>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</si>
  <si>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</si>
  <si>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Общий</t>
  </si>
  <si>
    <t>ЛУКОЙЛ</t>
  </si>
  <si>
    <t>ИнтерРАОао</t>
  </si>
  <si>
    <t>ГМКНорНик</t>
  </si>
  <si>
    <t>РусГидро</t>
  </si>
  <si>
    <t>Магнит ао</t>
  </si>
  <si>
    <t>Solidcore</t>
  </si>
  <si>
    <t>ЛСР ао</t>
  </si>
  <si>
    <t>Распадская</t>
  </si>
  <si>
    <t>СаратНПЗ-п</t>
  </si>
  <si>
    <t>Юнипро ао</t>
  </si>
  <si>
    <t>Башнефт ао</t>
  </si>
  <si>
    <t>ЭЛ5Энер ао</t>
  </si>
  <si>
    <t>ДетскийМир</t>
  </si>
  <si>
    <t>НКНХ ап</t>
  </si>
  <si>
    <t>Татнфт 3ао</t>
  </si>
  <si>
    <t>Татнфт 3ап</t>
  </si>
  <si>
    <t>ЗПИФ ПНК</t>
  </si>
  <si>
    <t>ОГК-2 ао</t>
  </si>
  <si>
    <t>Купон</t>
  </si>
  <si>
    <t>ОФЗ 26210</t>
  </si>
  <si>
    <t>ОФЗ 26209</t>
  </si>
  <si>
    <t>ОФЗ 26215</t>
  </si>
  <si>
    <t>ОФЗ 26219</t>
  </si>
  <si>
    <t>ОФЗ 26205</t>
  </si>
  <si>
    <t>ОФЗ 26233</t>
  </si>
  <si>
    <t>ОФЗ 26240</t>
  </si>
  <si>
    <t>ОФЗ 46020</t>
  </si>
  <si>
    <t>ОФЗ 26247</t>
  </si>
  <si>
    <t>ОФЗ 26248</t>
  </si>
  <si>
    <t>ОФЗ 26243</t>
  </si>
  <si>
    <t>ОФЗ 26238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</si>
  <si>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</si>
  <si>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</si>
  <si>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</si>
  <si>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</si>
  <si>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</si>
  <si>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</si>
  <si>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</si>
  <si>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</si>
  <si>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</si>
  <si>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</si>
  <si>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</si>
  <si>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</si>
  <si>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</si>
  <si>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</si>
  <si>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</si>
  <si>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</si>
  <si>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ПИФКазна</t>
  </si>
  <si>
    <t>ПИФ Акции</t>
  </si>
  <si>
    <t>Аэрофлот</t>
  </si>
  <si>
    <t>ВСМПО-АВСМ</t>
  </si>
  <si>
    <t>Yandex clA</t>
  </si>
  <si>
    <t>LQDT ETF</t>
  </si>
  <si>
    <t>Сургнфгз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</si>
</sst>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DED8D7"/>
      </patternFill>
    </fill>
    <fill>
      <patternFill patternType="solid">
        <fgColor rgb="FFE6FB71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5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9" fontId="0" numFmtId="172"/>
    <xf applyAlignment="false" applyBorder="false" applyFont="true" applyProtection="false" borderId="1" fillId="9" fontId="0" numFmtId="164"/>
    <xf applyAlignment="false" applyBorder="false" applyFont="true" applyProtection="false" borderId="1" fillId="9" fontId="0" numFmtId="166"/>
    <xf applyAlignment="false" applyBorder="false" applyFont="true" applyProtection="false" borderId="1" fillId="9" fontId="0" numFmtId="165"/>
    <xf applyAlignment="false" applyBorder="false" applyFont="true" applyProtection="false" borderId="1" fillId="10" fontId="0" numFmtId="172"/>
    <xf applyAlignment="false" applyBorder="false" applyFont="true" applyProtection="false" borderId="1" fillId="10" fontId="0" numFmtId="164"/>
    <xf applyAlignment="false" applyBorder="false" applyFont="true" applyProtection="false" borderId="1" fillId="10" fontId="0" numFmtId="166"/>
    <xf applyAlignment="false" applyBorder="false" applyFont="true" applyProtection="false" borderId="1" fillId="10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2130</v>
      </c>
      <c r="F2" s="6" t="n">
        <v>1223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0.0888</v>
      </c>
      <c r="L2" s="6" t="n">
        <v>1234.74</v>
      </c>
      <c r="M2" s="17" t="n">
        <v>14.06</v>
      </c>
      <c r="N2" s="16"/>
      <c r="O2" s="16" t="s">
        <v>20</v>
      </c>
      <c r="P2" s="17" t="n">
        <v>0.215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1196</v>
      </c>
      <c r="F3" s="6" t="n">
        <v>1915.5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-0.2651</v>
      </c>
      <c r="L3" s="6" t="n">
        <v>2849.71</v>
      </c>
      <c r="M3" s="17" t="n">
        <v>12.37</v>
      </c>
      <c r="N3" s="16"/>
      <c r="O3" s="16" t="s">
        <v>23</v>
      </c>
      <c r="P3" s="17" t="n">
        <v>26.7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59360</v>
      </c>
      <c r="F4" s="6" t="n">
        <v>36.135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-0.0228</v>
      </c>
      <c r="L4" s="6" t="n">
        <v>53.81</v>
      </c>
      <c r="M4" s="17" t="n">
        <v>11.58</v>
      </c>
      <c r="N4" s="16"/>
      <c r="O4" s="16" t="s">
        <v>26</v>
      </c>
      <c r="P4" s="17" t="n">
        <v>53.596385967389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27741</v>
      </c>
      <c r="F5" s="6" t="n">
        <v>64.535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-0.2986</v>
      </c>
      <c r="L5" s="6" t="n">
        <v>81.34</v>
      </c>
      <c r="M5" s="17" t="n">
        <v>9.66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40000000</v>
      </c>
      <c r="F6" s="6" t="n">
        <v>0.0437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-0.48</v>
      </c>
      <c r="L6" s="6" t="n">
        <v>0.07</v>
      </c>
      <c r="M6" s="17" t="n">
        <v>9.43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7000</v>
      </c>
      <c r="F7" s="6" t="n">
        <v>178.3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-0.0552</v>
      </c>
      <c r="L7" s="6" t="n">
        <v>243.48</v>
      </c>
      <c r="M7" s="17" t="n">
        <v>6.74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3830</v>
      </c>
      <c r="F8" s="6" t="n">
        <v>292.65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0.1824</v>
      </c>
      <c r="L8" s="6" t="n">
        <v>235.39</v>
      </c>
      <c r="M8" s="17" t="n">
        <v>6.05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3440</v>
      </c>
      <c r="F9" s="6" t="n">
        <v>291.96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0.1231</v>
      </c>
      <c r="L9" s="6" t="n">
        <v>272.84</v>
      </c>
      <c r="M9" s="17" t="n">
        <v>5.42</v>
      </c>
      <c r="N9" s="16"/>
      <c r="O9" s="16" t="s">
        <v>41</v>
      </c>
      <c r="P9" s="17" t="n">
        <v>10074.5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7970</v>
      </c>
      <c r="F10" s="6" t="n">
        <v>92.63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-0.1652</v>
      </c>
      <c r="L10" s="6" t="n">
        <v>154.04</v>
      </c>
      <c r="M10" s="17" t="n">
        <v>3.98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22980</v>
      </c>
      <c r="F11" s="6" t="n">
        <v>15.97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-0.3267</v>
      </c>
      <c r="L11" s="6" t="n">
        <v>49.27</v>
      </c>
      <c r="M11" s="17" t="n">
        <v>1.98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2300</v>
      </c>
      <c r="F12" s="6" t="n">
        <v>145.16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0.134</v>
      </c>
      <c r="L12" s="6" t="n">
        <v>107.65</v>
      </c>
      <c r="M12" s="17" t="n">
        <v>1.8</v>
      </c>
      <c r="N12" s="16"/>
      <c r="O12" s="16" t="s">
        <v>50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30</v>
      </c>
      <c r="F13" s="6" t="n">
        <v>4738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0.2603</v>
      </c>
      <c r="L13" s="6" t="n">
        <v>6674.61</v>
      </c>
      <c r="M13" s="17" t="n">
        <v>0.77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7530</v>
      </c>
      <c r="F14" s="6" t="n">
        <v>18.3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-0.8894</v>
      </c>
      <c r="L14" s="6" t="n">
        <v>36.46</v>
      </c>
      <c r="M14" s="17" t="n">
        <v>0.74</v>
      </c>
      <c r="N14" s="16"/>
      <c r="O14" s="16" t="s">
        <v>55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239</v>
      </c>
      <c r="F15" s="6" t="n">
        <v>543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-0.0382</v>
      </c>
      <c r="L15" s="6" t="n">
        <v>928.13</v>
      </c>
      <c r="M15" s="17" t="n">
        <v>0.7</v>
      </c>
      <c r="N15" s="16"/>
      <c r="O15" s="16" t="s">
        <v>58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400</v>
      </c>
      <c r="F16" s="6" t="n">
        <v>309.15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0.0482</v>
      </c>
      <c r="L16" s="6" t="n">
        <v>430.86</v>
      </c>
      <c r="M16" s="17" t="n">
        <v>0.67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1320</v>
      </c>
      <c r="F17" s="6" t="n">
        <v>58.12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-0.1601</v>
      </c>
      <c r="L17" s="6" t="n">
        <v>180.74</v>
      </c>
      <c r="M17" s="17" t="n">
        <v>0.41</v>
      </c>
      <c r="N17" s="16"/>
      <c r="O17" s="16" t="s">
        <v>64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300</v>
      </c>
      <c r="F18" s="6" t="n">
        <v>238.76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-0.2766</v>
      </c>
      <c r="L18" s="6" t="n">
        <v>375.73</v>
      </c>
      <c r="M18" s="17" t="n">
        <v>0.39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140</v>
      </c>
      <c r="F19" s="6" t="n">
        <v>393.4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0.1884</v>
      </c>
      <c r="L19" s="6" t="n">
        <v>309.04</v>
      </c>
      <c r="M19" s="17" t="n">
        <v>0.3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852.5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</v>
      </c>
      <c r="L20" s="6" t="n">
        <v>0</v>
      </c>
      <c r="M20" s="17" t="n">
        <v>0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2</v>
      </c>
      <c r="F21" s="6" t="n">
        <v>40.3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</v>
      </c>
      <c r="L21" s="6" t="n">
        <v>0</v>
      </c>
      <c r="M21" s="17" t="n">
        <v>0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=SUM(J2:J21)</f>
      </c>
      <c r="K22" s="4"/>
      <c r="L22" s="4"/>
      <c r="M22" s="10" t="s">
        <f>=J22/J30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19</v>
      </c>
      <c r="E23" s="7" t="n">
        <v>1000</v>
      </c>
      <c r="F23" s="6" t="n">
        <v>954.4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0.1192</v>
      </c>
      <c r="L23" s="6" t="n">
        <v>985.04</v>
      </c>
      <c r="M23" s="17" t="n">
        <v>5.15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77</v>
      </c>
      <c r="I24" s="4"/>
      <c r="J24" s="5" t="s">
        <f>=SUM(J23:J23)</f>
      </c>
      <c r="K24" s="4"/>
      <c r="L24" s="4"/>
      <c r="M24" s="10" t="s">
        <f>=J24/J30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78</v>
      </c>
      <c r="B25" s="16" t="s">
        <v>79</v>
      </c>
      <c r="C25" s="16" t="s">
        <v>80</v>
      </c>
      <c r="D25" s="16" t="s">
        <v>32</v>
      </c>
      <c r="E25" s="7" t="n">
        <v>3</v>
      </c>
      <c r="F25" s="6" t="n">
        <v>99.77</v>
      </c>
      <c r="G25" s="17" t="n">
        <v>1000</v>
      </c>
      <c r="H25" s="6" t="n">
        <v>4.73</v>
      </c>
      <c r="I25" s="16"/>
      <c r="J25" s="6" t="s">
        <f>=E25*((F25/100*G25)*Портфель!$Q$6 + H25*Портфель!$Q$13) </f>
      </c>
      <c r="K25" s="9" t="n">
        <v>0.0428</v>
      </c>
      <c r="L25" s="6" t="n">
        <v>11255.86</v>
      </c>
      <c r="M25" s="17" t="n">
        <v>0.18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79</v>
      </c>
      <c r="C26" s="16" t="s">
        <v>82</v>
      </c>
      <c r="D26" s="16" t="s">
        <v>19</v>
      </c>
      <c r="E26" s="7" t="n">
        <v>10</v>
      </c>
      <c r="F26" s="6" t="n">
        <v>103.898</v>
      </c>
      <c r="G26" s="17" t="n">
        <v>1000</v>
      </c>
      <c r="H26" s="6" t="n">
        <v>11.82</v>
      </c>
      <c r="I26" s="16" t="s">
        <v>83</v>
      </c>
      <c r="J26" s="6" t="s">
        <f>=E26*((F26/100*G26)*Портфель!$Q$13 + H26*Портфель!$Q$13) </f>
      </c>
      <c r="K26" s="9" t="n">
        <v>0.1089</v>
      </c>
      <c r="L26" s="6" t="n">
        <v>1123.27</v>
      </c>
      <c r="M26" s="17" t="n">
        <v>0.06</v>
      </c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84</v>
      </c>
      <c r="I27" s="4"/>
      <c r="J27" s="5" t="s">
        <f>=SUM(J25:J26)</f>
      </c>
      <c r="K27" s="4"/>
      <c r="L27" s="4"/>
      <c r="M27" s="10" t="s">
        <f>=J27/J30</f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19</v>
      </c>
      <c r="B28" s="16" t="s">
        <v>3</v>
      </c>
      <c r="C28" s="16" t="s">
        <v>85</v>
      </c>
      <c r="D28" s="16" t="s">
        <v>19</v>
      </c>
      <c r="E28" s="7" t="n">
        <v>1399372.39</v>
      </c>
      <c r="F28" s="6" t="n">
        <v>1</v>
      </c>
      <c r="G28" s="17" t="n">
        <v>0</v>
      </c>
      <c r="H28" s="6" t="n">
        <v>0</v>
      </c>
      <c r="I28" s="16"/>
      <c r="J28" s="6" t="s">
        <f>=E28*F28</f>
      </c>
      <c r="K28" s="17"/>
      <c r="L28" s="6"/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86</v>
      </c>
      <c r="I29" s="4"/>
      <c r="J29" s="5" t="s">
        <f>=SUM(J28:J28)</f>
      </c>
      <c r="K29" s="4"/>
      <c r="L29" s="4"/>
      <c r="M29" s="10" t="s">
        <f>=J29/J30</f>
      </c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87</v>
      </c>
      <c r="I30" s="4"/>
      <c r="J30" s="5" t="s">
        <f>=J22+J24+J27+J29</f>
      </c>
      <c r="K30" s="17"/>
      <c r="L30" s="6"/>
      <c r="M30" s="17"/>
      <c r="N30" s="16"/>
      <c r="O30" s="16"/>
      <c r="P30" s="17"/>
      <c r="Q30" s="17"/>
    </row>
  </sheetData>
  <mergeCells>
    <mergeCell ref="H22:I22"/>
    <mergeCell ref="H24:I24"/>
    <mergeCell ref="H27:I27"/>
    <mergeCell ref="H29:I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50" t="s">
        <v>0</v>
      </c>
      <c r="B1" s="50" t="s">
        <v>2</v>
      </c>
      <c r="C1" s="50" t="s">
        <v>756</v>
      </c>
      <c r="D1" s="50" t="s">
        <v>757</v>
      </c>
      <c r="E1" s="50" t="s">
        <v>709</v>
      </c>
      <c r="F1" s="50" t="s">
        <v>758</v>
      </c>
      <c r="G1" s="50" t="s">
        <v>706</v>
      </c>
      <c r="H1" s="50" t="s">
        <v>759</v>
      </c>
      <c r="I1" s="50" t="s">
        <v>760</v>
      </c>
      <c r="J1" s="50" t="s">
        <v>761</v>
      </c>
      <c r="K1" s="50" t="s">
        <v>762</v>
      </c>
    </row>
    <row collapsed="false" customFormat="false" customHeight="false" hidden="false" ht="12.1" outlineLevel="0" r="2">
      <c r="A2" s="16" t="s">
        <v>484</v>
      </c>
      <c r="B2" s="16" t="s">
        <v>738</v>
      </c>
      <c r="C2" s="53" t="n">
        <v>43441</v>
      </c>
      <c r="D2" s="54" t="n">
        <v>43447</v>
      </c>
      <c r="E2" s="17" t="n">
        <v>977.0627</v>
      </c>
      <c r="F2" s="17" t="n">
        <v>976.28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484</v>
      </c>
      <c r="B3" s="16" t="s">
        <v>738</v>
      </c>
      <c r="C3" s="53" t="n">
        <v>43441</v>
      </c>
      <c r="D3" s="54" t="n">
        <v>44585</v>
      </c>
      <c r="E3" s="17" t="n">
        <v>977.0627</v>
      </c>
      <c r="F3" s="17" t="n">
        <v>957.06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484</v>
      </c>
      <c r="B4" s="16" t="s">
        <v>738</v>
      </c>
      <c r="C4" s="53" t="n">
        <v>43441</v>
      </c>
      <c r="D4" s="54" t="n">
        <v>44585</v>
      </c>
      <c r="E4" s="17" t="n">
        <v>977.0627</v>
      </c>
      <c r="F4" s="17" t="n">
        <v>957.062</v>
      </c>
      <c r="G4" s="17" t="n">
        <v>12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484</v>
      </c>
      <c r="B5" s="16" t="s">
        <v>738</v>
      </c>
      <c r="C5" s="53" t="n">
        <v>43441</v>
      </c>
      <c r="D5" s="54" t="n">
        <v>44585</v>
      </c>
      <c r="E5" s="17" t="n">
        <v>977.0031</v>
      </c>
      <c r="F5" s="17" t="n">
        <v>957.062</v>
      </c>
      <c r="G5" s="17" t="n">
        <v>13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484</v>
      </c>
      <c r="B6" s="16" t="s">
        <v>738</v>
      </c>
      <c r="C6" s="53" t="n">
        <v>43441</v>
      </c>
      <c r="D6" s="54" t="n">
        <v>44585</v>
      </c>
      <c r="E6" s="17" t="n">
        <v>976.9938</v>
      </c>
      <c r="F6" s="17" t="n">
        <v>957.062</v>
      </c>
      <c r="G6" s="17" t="n">
        <v>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484</v>
      </c>
      <c r="B7" s="16" t="s">
        <v>738</v>
      </c>
      <c r="C7" s="53" t="n">
        <v>43446</v>
      </c>
      <c r="D7" s="54" t="n">
        <v>44585</v>
      </c>
      <c r="E7" s="17" t="n">
        <v>978.79</v>
      </c>
      <c r="F7" s="17" t="n">
        <v>957.062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484</v>
      </c>
      <c r="B8" s="16" t="s">
        <v>738</v>
      </c>
      <c r="C8" s="53" t="n">
        <v>43446</v>
      </c>
      <c r="D8" s="54" t="n">
        <v>44585</v>
      </c>
      <c r="E8" s="17" t="n">
        <v>978.8</v>
      </c>
      <c r="F8" s="17" t="n">
        <v>957.062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485</v>
      </c>
      <c r="B9" s="16" t="s">
        <v>739</v>
      </c>
      <c r="C9" s="53" t="n">
        <v>43441</v>
      </c>
      <c r="D9" s="54" t="n">
        <v>43446</v>
      </c>
      <c r="E9" s="17" t="n">
        <v>1005.7597</v>
      </c>
      <c r="F9" s="17" t="n">
        <v>1003.9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485</v>
      </c>
      <c r="B10" s="16" t="s">
        <v>739</v>
      </c>
      <c r="C10" s="53" t="n">
        <v>43441</v>
      </c>
      <c r="D10" s="54" t="n">
        <v>43446</v>
      </c>
      <c r="E10" s="17" t="n">
        <v>1005.7597</v>
      </c>
      <c r="F10" s="17" t="n">
        <v>1003.91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485</v>
      </c>
      <c r="B11" s="16" t="s">
        <v>739</v>
      </c>
      <c r="C11" s="53" t="n">
        <v>43441</v>
      </c>
      <c r="D11" s="54" t="n">
        <v>44299</v>
      </c>
      <c r="E11" s="17" t="n">
        <v>1005.7597</v>
      </c>
      <c r="F11" s="17" t="n">
        <v>1000</v>
      </c>
      <c r="G11" s="17" t="n">
        <v>31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485</v>
      </c>
      <c r="B12" s="16" t="s">
        <v>739</v>
      </c>
      <c r="C12" s="53" t="n">
        <v>43447</v>
      </c>
      <c r="D12" s="54" t="n">
        <v>44299</v>
      </c>
      <c r="E12" s="17" t="n">
        <v>1006.47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486</v>
      </c>
      <c r="B13" s="16" t="s">
        <v>737</v>
      </c>
      <c r="C13" s="53" t="n">
        <v>43441</v>
      </c>
      <c r="D13" s="54" t="n">
        <v>43446</v>
      </c>
      <c r="E13" s="17" t="n">
        <v>975.5697</v>
      </c>
      <c r="F13" s="17" t="n">
        <v>974.71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486</v>
      </c>
      <c r="B14" s="16" t="s">
        <v>737</v>
      </c>
      <c r="C14" s="53" t="n">
        <v>43441</v>
      </c>
      <c r="D14" s="54" t="n">
        <v>43446</v>
      </c>
      <c r="E14" s="17" t="n">
        <v>975.5697</v>
      </c>
      <c r="F14" s="17" t="n">
        <v>974.71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486</v>
      </c>
      <c r="B15" s="16" t="s">
        <v>737</v>
      </c>
      <c r="C15" s="53" t="n">
        <v>43441</v>
      </c>
      <c r="D15" s="54" t="n">
        <v>44585</v>
      </c>
      <c r="E15" s="17" t="n">
        <v>975.5697</v>
      </c>
      <c r="F15" s="17" t="n">
        <v>991.2671</v>
      </c>
      <c r="G15" s="17" t="n">
        <v>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486</v>
      </c>
      <c r="B16" s="16" t="s">
        <v>737</v>
      </c>
      <c r="C16" s="53" t="n">
        <v>43441</v>
      </c>
      <c r="D16" s="54" t="n">
        <v>44585</v>
      </c>
      <c r="E16" s="17" t="n">
        <v>975.5697</v>
      </c>
      <c r="F16" s="17" t="n">
        <v>991.26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486</v>
      </c>
      <c r="B17" s="16" t="s">
        <v>737</v>
      </c>
      <c r="C17" s="53" t="n">
        <v>43441</v>
      </c>
      <c r="D17" s="54" t="n">
        <v>44585</v>
      </c>
      <c r="E17" s="17" t="n">
        <v>975.5697</v>
      </c>
      <c r="F17" s="17" t="n">
        <v>991.268</v>
      </c>
      <c r="G17" s="17" t="n">
        <v>24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486</v>
      </c>
      <c r="B18" s="16" t="s">
        <v>737</v>
      </c>
      <c r="C18" s="53" t="n">
        <v>43447</v>
      </c>
      <c r="D18" s="54" t="n">
        <v>44585</v>
      </c>
      <c r="E18" s="17" t="n">
        <v>977.34</v>
      </c>
      <c r="F18" s="17" t="n">
        <v>991.268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487</v>
      </c>
      <c r="B19" s="16" t="s">
        <v>736</v>
      </c>
      <c r="C19" s="53" t="n">
        <v>43441</v>
      </c>
      <c r="D19" s="54" t="n">
        <v>44585</v>
      </c>
      <c r="E19" s="17" t="n">
        <v>1015.326</v>
      </c>
      <c r="F19" s="17" t="n">
        <v>991.4444</v>
      </c>
      <c r="G19" s="17" t="n">
        <v>30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487</v>
      </c>
      <c r="B20" s="16" t="s">
        <v>736</v>
      </c>
      <c r="C20" s="53" t="n">
        <v>43441</v>
      </c>
      <c r="D20" s="54" t="n">
        <v>44585</v>
      </c>
      <c r="E20" s="17" t="n">
        <v>1014.81</v>
      </c>
      <c r="F20" s="17" t="n">
        <v>991.4444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488</v>
      </c>
      <c r="B21" s="16" t="s">
        <v>735</v>
      </c>
      <c r="C21" s="53" t="n">
        <v>43441</v>
      </c>
      <c r="D21" s="54" t="n">
        <v>43447</v>
      </c>
      <c r="E21" s="17" t="n">
        <v>1026.5494</v>
      </c>
      <c r="F21" s="17" t="n">
        <v>992.17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488</v>
      </c>
      <c r="B22" s="16" t="s">
        <v>735</v>
      </c>
      <c r="C22" s="53" t="n">
        <v>43441</v>
      </c>
      <c r="D22" s="54" t="n">
        <v>43809</v>
      </c>
      <c r="E22" s="17" t="n">
        <v>1026.5494</v>
      </c>
      <c r="F22" s="17" t="n">
        <v>1000</v>
      </c>
      <c r="G22" s="17" t="n">
        <v>31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488</v>
      </c>
      <c r="B23" s="16" t="s">
        <v>735</v>
      </c>
      <c r="C23" s="53" t="n">
        <v>43446</v>
      </c>
      <c r="D23" s="54" t="n">
        <v>43809</v>
      </c>
      <c r="E23" s="17" t="n">
        <v>992.89</v>
      </c>
      <c r="F23" s="17" t="n">
        <v>1000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488</v>
      </c>
      <c r="B24" s="16" t="s">
        <v>735</v>
      </c>
      <c r="C24" s="53" t="n">
        <v>43446</v>
      </c>
      <c r="D24" s="54" t="n">
        <v>43809</v>
      </c>
      <c r="E24" s="17" t="n">
        <v>992.89</v>
      </c>
      <c r="F24" s="17" t="n">
        <v>1000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39</v>
      </c>
      <c r="B25" s="16" t="s">
        <v>40</v>
      </c>
      <c r="C25" s="53" t="n">
        <v>43441</v>
      </c>
      <c r="D25" s="54" t="n">
        <v>43857</v>
      </c>
      <c r="E25" s="17" t="n">
        <v>194.0796</v>
      </c>
      <c r="F25" s="17" t="n">
        <v>260.2665</v>
      </c>
      <c r="G25" s="17" t="n">
        <v>160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39</v>
      </c>
      <c r="B26" s="16" t="s">
        <v>40</v>
      </c>
      <c r="C26" s="53" t="n">
        <v>43446</v>
      </c>
      <c r="D26" s="54" t="n">
        <v>43857</v>
      </c>
      <c r="E26" s="17" t="n">
        <v>192.358</v>
      </c>
      <c r="F26" s="17" t="n">
        <v>260.2665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39</v>
      </c>
      <c r="B27" s="16" t="s">
        <v>40</v>
      </c>
      <c r="C27" s="53" t="n">
        <v>43446</v>
      </c>
      <c r="D27" s="54" t="n">
        <v>43857</v>
      </c>
      <c r="E27" s="17" t="n">
        <v>192.548</v>
      </c>
      <c r="F27" s="17" t="n">
        <v>260.2665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39</v>
      </c>
      <c r="B28" s="16" t="s">
        <v>40</v>
      </c>
      <c r="C28" s="53" t="n">
        <v>43815</v>
      </c>
      <c r="D28" s="54" t="n">
        <v>43857</v>
      </c>
      <c r="E28" s="17" t="n">
        <v>240.8535</v>
      </c>
      <c r="F28" s="17" t="n">
        <v>260.2665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39</v>
      </c>
      <c r="B29" s="16" t="s">
        <v>40</v>
      </c>
      <c r="C29" s="53" t="n">
        <v>43860</v>
      </c>
      <c r="D29" s="54" t="n">
        <v>44825</v>
      </c>
      <c r="E29" s="17" t="n">
        <v>257.032</v>
      </c>
      <c r="F29" s="17" t="n">
        <v>120.05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489</v>
      </c>
      <c r="B30" s="16" t="s">
        <v>763</v>
      </c>
      <c r="C30" s="53" t="n">
        <v>43441</v>
      </c>
      <c r="D30" s="54" t="n">
        <v>44036</v>
      </c>
      <c r="E30" s="17" t="n">
        <v>60.3309</v>
      </c>
      <c r="F30" s="17" t="n">
        <v>71.0929</v>
      </c>
      <c r="G30" s="17" t="n">
        <v>500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42</v>
      </c>
      <c r="B31" s="16" t="s">
        <v>43</v>
      </c>
      <c r="C31" s="53" t="n">
        <v>43441</v>
      </c>
      <c r="D31" s="54" t="n">
        <v>43447</v>
      </c>
      <c r="E31" s="17" t="n">
        <v>161.5428</v>
      </c>
      <c r="F31" s="17" t="n">
        <v>154.6403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42</v>
      </c>
      <c r="B32" s="16" t="s">
        <v>43</v>
      </c>
      <c r="C32" s="53" t="n">
        <v>43441</v>
      </c>
      <c r="D32" s="54" t="n">
        <v>43853</v>
      </c>
      <c r="E32" s="17" t="n">
        <v>161.5428</v>
      </c>
      <c r="F32" s="17" t="n">
        <v>244.5445</v>
      </c>
      <c r="G32" s="17" t="n">
        <v>160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42</v>
      </c>
      <c r="B33" s="16" t="s">
        <v>43</v>
      </c>
      <c r="C33" s="53" t="n">
        <v>43446</v>
      </c>
      <c r="D33" s="54" t="n">
        <v>43853</v>
      </c>
      <c r="E33" s="17" t="n">
        <v>154.9797</v>
      </c>
      <c r="F33" s="17" t="n">
        <v>244.5445</v>
      </c>
      <c r="G33" s="17" t="n">
        <v>30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42</v>
      </c>
      <c r="B34" s="16" t="s">
        <v>43</v>
      </c>
      <c r="C34" s="53" t="n">
        <v>43446</v>
      </c>
      <c r="D34" s="54" t="n">
        <v>43853</v>
      </c>
      <c r="E34" s="17" t="n">
        <v>154.9697</v>
      </c>
      <c r="F34" s="17" t="n">
        <v>244.5445</v>
      </c>
      <c r="G34" s="17" t="n">
        <v>30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42</v>
      </c>
      <c r="B35" s="16" t="s">
        <v>43</v>
      </c>
      <c r="C35" s="53" t="n">
        <v>43833</v>
      </c>
      <c r="D35" s="54" t="n">
        <v>43853</v>
      </c>
      <c r="E35" s="17" t="n">
        <v>259.5932</v>
      </c>
      <c r="F35" s="17" t="n">
        <v>244.5445</v>
      </c>
      <c r="G35" s="17" t="n">
        <v>50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42</v>
      </c>
      <c r="B36" s="16" t="s">
        <v>43</v>
      </c>
      <c r="C36" s="53" t="n">
        <v>43833</v>
      </c>
      <c r="D36" s="54" t="n">
        <v>43853</v>
      </c>
      <c r="E36" s="17" t="n">
        <v>259.5931</v>
      </c>
      <c r="F36" s="17" t="n">
        <v>244.5445</v>
      </c>
      <c r="G36" s="17" t="n">
        <v>150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42</v>
      </c>
      <c r="B37" s="16" t="s">
        <v>43</v>
      </c>
      <c r="C37" s="53" t="n">
        <v>43860</v>
      </c>
      <c r="D37" s="54" t="n">
        <v>45176</v>
      </c>
      <c r="E37" s="17" t="n">
        <v>230.118</v>
      </c>
      <c r="F37" s="17" t="n">
        <v>179.5642</v>
      </c>
      <c r="G37" s="17" t="n">
        <v>420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42</v>
      </c>
      <c r="B38" s="16" t="s">
        <v>43</v>
      </c>
      <c r="C38" s="53" t="n">
        <v>43906</v>
      </c>
      <c r="D38" s="54" t="n">
        <v>45176</v>
      </c>
      <c r="E38" s="17" t="n">
        <v>162.0831</v>
      </c>
      <c r="F38" s="17" t="n">
        <v>179.5642</v>
      </c>
      <c r="G38" s="17" t="n">
        <v>300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42</v>
      </c>
      <c r="B39" s="16" t="s">
        <v>43</v>
      </c>
      <c r="C39" s="53" t="n">
        <v>44042</v>
      </c>
      <c r="D39" s="54" t="n">
        <v>45176</v>
      </c>
      <c r="E39" s="17" t="n">
        <v>183.8603</v>
      </c>
      <c r="F39" s="17" t="n">
        <v>179.5642</v>
      </c>
      <c r="G39" s="17" t="n">
        <v>100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42</v>
      </c>
      <c r="B40" s="16" t="s">
        <v>43</v>
      </c>
      <c r="C40" s="53" t="n">
        <v>44042</v>
      </c>
      <c r="D40" s="54" t="n">
        <v>45176</v>
      </c>
      <c r="E40" s="17" t="n">
        <v>183.32</v>
      </c>
      <c r="F40" s="17" t="n">
        <v>179.5642</v>
      </c>
      <c r="G40" s="17" t="n">
        <v>50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42</v>
      </c>
      <c r="B41" s="16" t="s">
        <v>43</v>
      </c>
      <c r="C41" s="53" t="n">
        <v>44407</v>
      </c>
      <c r="D41" s="54" t="n">
        <v>45176</v>
      </c>
      <c r="E41" s="17" t="n">
        <v>284.8707</v>
      </c>
      <c r="F41" s="17" t="n">
        <v>179.5642</v>
      </c>
      <c r="G41" s="17" t="n">
        <v>30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42</v>
      </c>
      <c r="B42" s="16" t="s">
        <v>43</v>
      </c>
      <c r="C42" s="53" t="n">
        <v>44503</v>
      </c>
      <c r="D42" s="54" t="n">
        <v>45176</v>
      </c>
      <c r="E42" s="17" t="n">
        <v>350.175</v>
      </c>
      <c r="F42" s="17" t="n">
        <v>179.5642</v>
      </c>
      <c r="G42" s="17" t="n">
        <v>60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42</v>
      </c>
      <c r="B43" s="16" t="s">
        <v>43</v>
      </c>
      <c r="C43" s="53" t="n">
        <v>44503</v>
      </c>
      <c r="D43" s="54" t="n">
        <v>45176</v>
      </c>
      <c r="E43" s="17" t="n">
        <v>350.1753</v>
      </c>
      <c r="F43" s="17" t="n">
        <v>179.5642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42</v>
      </c>
      <c r="B44" s="16" t="s">
        <v>43</v>
      </c>
      <c r="C44" s="53" t="n">
        <v>44515</v>
      </c>
      <c r="D44" s="54" t="n">
        <v>45176</v>
      </c>
      <c r="E44" s="17" t="n">
        <v>339.0694</v>
      </c>
      <c r="F44" s="17" t="n">
        <v>179.5642</v>
      </c>
      <c r="G44" s="17" t="n">
        <v>90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42</v>
      </c>
      <c r="B45" s="16" t="s">
        <v>43</v>
      </c>
      <c r="C45" s="53" t="n">
        <v>44523</v>
      </c>
      <c r="D45" s="54" t="n">
        <v>45176</v>
      </c>
      <c r="E45" s="17" t="n">
        <v>337.3687</v>
      </c>
      <c r="F45" s="17" t="n">
        <v>179.5642</v>
      </c>
      <c r="G45" s="17" t="n">
        <v>30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42</v>
      </c>
      <c r="B46" s="16" t="s">
        <v>43</v>
      </c>
      <c r="C46" s="53" t="n">
        <v>44544</v>
      </c>
      <c r="D46" s="54" t="n">
        <v>45176</v>
      </c>
      <c r="E46" s="17" t="n">
        <v>318.7594</v>
      </c>
      <c r="F46" s="17" t="n">
        <v>179.5642</v>
      </c>
      <c r="G46" s="17" t="n">
        <v>50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42</v>
      </c>
      <c r="B47" s="16" t="s">
        <v>43</v>
      </c>
      <c r="C47" s="53" t="n">
        <v>44574</v>
      </c>
      <c r="D47" s="54" t="n">
        <v>45176</v>
      </c>
      <c r="E47" s="17" t="n">
        <v>338.1554</v>
      </c>
      <c r="F47" s="17" t="n">
        <v>179.5642</v>
      </c>
      <c r="G47" s="17" t="n">
        <v>50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42</v>
      </c>
      <c r="B48" s="16" t="s">
        <v>43</v>
      </c>
      <c r="C48" s="53" t="n">
        <v>44585</v>
      </c>
      <c r="D48" s="54" t="n">
        <v>45176</v>
      </c>
      <c r="E48" s="17" t="n">
        <v>294.1352</v>
      </c>
      <c r="F48" s="17" t="n">
        <v>179.5642</v>
      </c>
      <c r="G48" s="17" t="n">
        <v>100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42</v>
      </c>
      <c r="B49" s="16" t="s">
        <v>43</v>
      </c>
      <c r="C49" s="53" t="n">
        <v>44586</v>
      </c>
      <c r="D49" s="54" t="n">
        <v>45176</v>
      </c>
      <c r="E49" s="17" t="n">
        <v>302.139</v>
      </c>
      <c r="F49" s="17" t="n">
        <v>179.5642</v>
      </c>
      <c r="G49" s="17" t="n">
        <v>30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42</v>
      </c>
      <c r="B50" s="16" t="s">
        <v>43</v>
      </c>
      <c r="C50" s="53" t="n">
        <v>44652</v>
      </c>
      <c r="D50" s="54" t="n">
        <v>45176</v>
      </c>
      <c r="E50" s="17" t="n">
        <v>253.61</v>
      </c>
      <c r="F50" s="17" t="n">
        <v>179.5642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42</v>
      </c>
      <c r="B51" s="16" t="s">
        <v>43</v>
      </c>
      <c r="C51" s="53" t="n">
        <v>44704</v>
      </c>
      <c r="D51" s="54" t="n">
        <v>45176</v>
      </c>
      <c r="E51" s="17" t="n">
        <v>263.655</v>
      </c>
      <c r="F51" s="17" t="n">
        <v>179.5642</v>
      </c>
      <c r="G51" s="17" t="n">
        <v>40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42</v>
      </c>
      <c r="B52" s="16" t="s">
        <v>43</v>
      </c>
      <c r="C52" s="53" t="n">
        <v>44715</v>
      </c>
      <c r="D52" s="54" t="n">
        <v>45176</v>
      </c>
      <c r="E52" s="17" t="n">
        <v>296.5363</v>
      </c>
      <c r="F52" s="17" t="n">
        <v>179.5642</v>
      </c>
      <c r="G52" s="17" t="n">
        <v>300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42</v>
      </c>
      <c r="B53" s="16" t="s">
        <v>43</v>
      </c>
      <c r="C53" s="53" t="n">
        <v>44733</v>
      </c>
      <c r="D53" s="54" t="n">
        <v>45176</v>
      </c>
      <c r="E53" s="17" t="n">
        <v>303.3495</v>
      </c>
      <c r="F53" s="17" t="n">
        <v>179.5642</v>
      </c>
      <c r="G53" s="17" t="n">
        <v>100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42</v>
      </c>
      <c r="B54" s="16" t="s">
        <v>43</v>
      </c>
      <c r="C54" s="53" t="n">
        <v>44734</v>
      </c>
      <c r="D54" s="54" t="n">
        <v>45176</v>
      </c>
      <c r="E54" s="17" t="n">
        <v>297.967</v>
      </c>
      <c r="F54" s="17" t="n">
        <v>179.5642</v>
      </c>
      <c r="G54" s="17" t="n">
        <v>70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42</v>
      </c>
      <c r="B55" s="16" t="s">
        <v>43</v>
      </c>
      <c r="C55" s="53" t="n">
        <v>44734</v>
      </c>
      <c r="D55" s="54" t="n">
        <v>45176</v>
      </c>
      <c r="E55" s="17" t="n">
        <v>297.967</v>
      </c>
      <c r="F55" s="17" t="n">
        <v>179.608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42</v>
      </c>
      <c r="B56" s="16" t="s">
        <v>43</v>
      </c>
      <c r="C56" s="53" t="n">
        <v>44734</v>
      </c>
      <c r="D56" s="54" t="n">
        <v>45176</v>
      </c>
      <c r="E56" s="17" t="n">
        <v>297.967</v>
      </c>
      <c r="F56" s="17" t="n">
        <v>179.608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42</v>
      </c>
      <c r="B57" s="16" t="s">
        <v>43</v>
      </c>
      <c r="C57" s="53" t="n">
        <v>44734</v>
      </c>
      <c r="D57" s="54" t="n">
        <v>45176</v>
      </c>
      <c r="E57" s="17" t="n">
        <v>297.937</v>
      </c>
      <c r="F57" s="17" t="n">
        <v>179.6081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42</v>
      </c>
      <c r="B58" s="16" t="s">
        <v>43</v>
      </c>
      <c r="C58" s="53" t="n">
        <v>44736</v>
      </c>
      <c r="D58" s="54" t="n">
        <v>45176</v>
      </c>
      <c r="E58" s="17" t="n">
        <v>296.9365</v>
      </c>
      <c r="F58" s="17" t="n">
        <v>179.6081</v>
      </c>
      <c r="G58" s="17" t="n">
        <v>110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42</v>
      </c>
      <c r="B59" s="16" t="s">
        <v>43</v>
      </c>
      <c r="C59" s="53" t="n">
        <v>44741</v>
      </c>
      <c r="D59" s="54" t="n">
        <v>45176</v>
      </c>
      <c r="E59" s="17" t="n">
        <v>296.3363</v>
      </c>
      <c r="F59" s="17" t="n">
        <v>179.6081</v>
      </c>
      <c r="G59" s="17" t="n">
        <v>120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42</v>
      </c>
      <c r="B60" s="16" t="s">
        <v>43</v>
      </c>
      <c r="C60" s="53" t="n">
        <v>44742</v>
      </c>
      <c r="D60" s="54" t="n">
        <v>45176</v>
      </c>
      <c r="E60" s="17" t="n">
        <v>265.1218</v>
      </c>
      <c r="F60" s="17" t="n">
        <v>179.6081</v>
      </c>
      <c r="G60" s="17" t="n">
        <v>60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42</v>
      </c>
      <c r="B61" s="16" t="s">
        <v>43</v>
      </c>
      <c r="C61" s="53" t="n">
        <v>44819</v>
      </c>
      <c r="D61" s="54" t="n">
        <v>45176</v>
      </c>
      <c r="E61" s="17" t="n">
        <v>243.8218</v>
      </c>
      <c r="F61" s="17" t="n">
        <v>179.6081</v>
      </c>
      <c r="G61" s="17" t="n">
        <v>60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42</v>
      </c>
      <c r="B62" s="16" t="s">
        <v>43</v>
      </c>
      <c r="C62" s="53" t="n">
        <v>44824</v>
      </c>
      <c r="D62" s="54" t="n">
        <v>45176</v>
      </c>
      <c r="E62" s="17" t="n">
        <v>230.6152</v>
      </c>
      <c r="F62" s="17" t="n">
        <v>179.6081</v>
      </c>
      <c r="G62" s="17" t="n">
        <v>50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42</v>
      </c>
      <c r="B63" s="16" t="s">
        <v>43</v>
      </c>
      <c r="C63" s="53" t="n">
        <v>44824</v>
      </c>
      <c r="D63" s="54" t="n">
        <v>45176</v>
      </c>
      <c r="E63" s="17" t="n">
        <v>221.4008</v>
      </c>
      <c r="F63" s="17" t="n">
        <v>179.6081</v>
      </c>
      <c r="G63" s="17" t="n">
        <v>40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42</v>
      </c>
      <c r="B64" s="16" t="s">
        <v>43</v>
      </c>
      <c r="C64" s="53" t="n">
        <v>44824</v>
      </c>
      <c r="D64" s="54" t="n">
        <v>45176</v>
      </c>
      <c r="E64" s="17" t="n">
        <v>221.3805</v>
      </c>
      <c r="F64" s="17" t="n">
        <v>179.6081</v>
      </c>
      <c r="G64" s="17" t="n">
        <v>20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42</v>
      </c>
      <c r="B65" s="16" t="s">
        <v>43</v>
      </c>
      <c r="C65" s="53" t="n">
        <v>44868</v>
      </c>
      <c r="D65" s="54" t="n">
        <v>45176</v>
      </c>
      <c r="E65" s="17" t="n">
        <v>169.1376</v>
      </c>
      <c r="F65" s="17" t="n">
        <v>179.6081</v>
      </c>
      <c r="G65" s="17" t="n">
        <v>150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42</v>
      </c>
      <c r="B66" s="16" t="s">
        <v>43</v>
      </c>
      <c r="C66" s="53" t="n">
        <v>44965</v>
      </c>
      <c r="D66" s="54" t="n">
        <v>45176</v>
      </c>
      <c r="E66" s="17" t="n">
        <v>158.263</v>
      </c>
      <c r="F66" s="17" t="n">
        <v>179.6081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42</v>
      </c>
      <c r="B67" s="16" t="s">
        <v>43</v>
      </c>
      <c r="C67" s="53" t="n">
        <v>44966</v>
      </c>
      <c r="D67" s="54" t="n">
        <v>45176</v>
      </c>
      <c r="E67" s="17" t="n">
        <v>159.3638</v>
      </c>
      <c r="F67" s="17" t="n">
        <v>179.6081</v>
      </c>
      <c r="G67" s="17" t="n">
        <v>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42</v>
      </c>
      <c r="B68" s="16" t="s">
        <v>43</v>
      </c>
      <c r="C68" s="53" t="n">
        <v>45058</v>
      </c>
      <c r="D68" s="54" t="n">
        <v>45176</v>
      </c>
      <c r="E68" s="17" t="n">
        <v>174.3019</v>
      </c>
      <c r="F68" s="17" t="n">
        <v>179.6081</v>
      </c>
      <c r="G68" s="17" t="n">
        <v>30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42</v>
      </c>
      <c r="B69" s="16" t="s">
        <v>43</v>
      </c>
      <c r="C69" s="53" t="n">
        <v>45058</v>
      </c>
      <c r="D69" s="54" t="n">
        <v>45176</v>
      </c>
      <c r="E69" s="17" t="n">
        <v>174.3019</v>
      </c>
      <c r="F69" s="17" t="n">
        <v>179.6082</v>
      </c>
      <c r="G69" s="17" t="n">
        <v>50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42</v>
      </c>
      <c r="B70" s="16" t="s">
        <v>43</v>
      </c>
      <c r="C70" s="53" t="n">
        <v>45058</v>
      </c>
      <c r="D70" s="54" t="n">
        <v>45176</v>
      </c>
      <c r="E70" s="17" t="n">
        <v>174.3019</v>
      </c>
      <c r="F70" s="17" t="n">
        <v>179.608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42</v>
      </c>
      <c r="B71" s="16" t="s">
        <v>43</v>
      </c>
      <c r="C71" s="53" t="n">
        <v>45058</v>
      </c>
      <c r="D71" s="54" t="n">
        <v>45176</v>
      </c>
      <c r="E71" s="17" t="n">
        <v>174.3019</v>
      </c>
      <c r="F71" s="17" t="n">
        <v>179.608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42</v>
      </c>
      <c r="B72" s="16" t="s">
        <v>43</v>
      </c>
      <c r="C72" s="53" t="n">
        <v>45058</v>
      </c>
      <c r="D72" s="54" t="n">
        <v>45176</v>
      </c>
      <c r="E72" s="17" t="n">
        <v>174.3019</v>
      </c>
      <c r="F72" s="17" t="n">
        <v>179.6081</v>
      </c>
      <c r="G72" s="17" t="n">
        <v>50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42</v>
      </c>
      <c r="B73" s="16" t="s">
        <v>43</v>
      </c>
      <c r="C73" s="53" t="n">
        <v>45058</v>
      </c>
      <c r="D73" s="54" t="n">
        <v>45176</v>
      </c>
      <c r="E73" s="17" t="n">
        <v>173.099</v>
      </c>
      <c r="F73" s="17" t="n">
        <v>179.6081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42</v>
      </c>
      <c r="B74" s="16" t="s">
        <v>43</v>
      </c>
      <c r="C74" s="53" t="n">
        <v>45058</v>
      </c>
      <c r="D74" s="54" t="n">
        <v>45176</v>
      </c>
      <c r="E74" s="17" t="n">
        <v>173.0991</v>
      </c>
      <c r="F74" s="17" t="n">
        <v>179.6081</v>
      </c>
      <c r="G74" s="17" t="n">
        <v>70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42</v>
      </c>
      <c r="B75" s="16" t="s">
        <v>43</v>
      </c>
      <c r="C75" s="53" t="n">
        <v>45058</v>
      </c>
      <c r="D75" s="54" t="n">
        <v>45176</v>
      </c>
      <c r="E75" s="17" t="n">
        <v>173.0992</v>
      </c>
      <c r="F75" s="17" t="n">
        <v>179.6081</v>
      </c>
      <c r="G75" s="17" t="n">
        <v>60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42</v>
      </c>
      <c r="B76" s="16" t="s">
        <v>43</v>
      </c>
      <c r="C76" s="53" t="n">
        <v>45068</v>
      </c>
      <c r="D76" s="54" t="n">
        <v>45176</v>
      </c>
      <c r="E76" s="17" t="n">
        <v>174.6599</v>
      </c>
      <c r="F76" s="17" t="n">
        <v>179.6081</v>
      </c>
      <c r="G76" s="17" t="n">
        <v>200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42</v>
      </c>
      <c r="B77" s="16" t="s">
        <v>43</v>
      </c>
      <c r="C77" s="53" t="n">
        <v>45068</v>
      </c>
      <c r="D77" s="54" t="n">
        <v>45176</v>
      </c>
      <c r="E77" s="17" t="n">
        <v>172.3489</v>
      </c>
      <c r="F77" s="17" t="n">
        <v>179.6081</v>
      </c>
      <c r="G77" s="17" t="n">
        <v>140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42</v>
      </c>
      <c r="B78" s="16" t="s">
        <v>43</v>
      </c>
      <c r="C78" s="53" t="n">
        <v>45188</v>
      </c>
      <c r="D78" s="54" t="n">
        <v>45338</v>
      </c>
      <c r="E78" s="17" t="n">
        <v>169.968</v>
      </c>
      <c r="F78" s="17" t="n">
        <v>161.5353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42</v>
      </c>
      <c r="B79" s="16" t="s">
        <v>43</v>
      </c>
      <c r="C79" s="53" t="n">
        <v>45264</v>
      </c>
      <c r="D79" s="54" t="n">
        <v>45338</v>
      </c>
      <c r="E79" s="17" t="n">
        <v>161.345</v>
      </c>
      <c r="F79" s="17" t="n">
        <v>161.5353</v>
      </c>
      <c r="G79" s="17" t="n">
        <v>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42</v>
      </c>
      <c r="B80" s="16" t="s">
        <v>43</v>
      </c>
      <c r="C80" s="53" t="n">
        <v>45266</v>
      </c>
      <c r="D80" s="54" t="n">
        <v>45338</v>
      </c>
      <c r="E80" s="17" t="n">
        <v>158.8635</v>
      </c>
      <c r="F80" s="17" t="n">
        <v>161.5353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490</v>
      </c>
      <c r="B81" s="16" t="s">
        <v>716</v>
      </c>
      <c r="C81" s="53" t="n">
        <v>43441</v>
      </c>
      <c r="D81" s="54" t="n">
        <v>43446</v>
      </c>
      <c r="E81" s="17" t="n">
        <v>5172.6533</v>
      </c>
      <c r="F81" s="17" t="n">
        <v>5214.83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490</v>
      </c>
      <c r="B82" s="16" t="s">
        <v>716</v>
      </c>
      <c r="C82" s="53" t="n">
        <v>43441</v>
      </c>
      <c r="D82" s="54" t="n">
        <v>43446</v>
      </c>
      <c r="E82" s="17" t="n">
        <v>5172.6533</v>
      </c>
      <c r="F82" s="17" t="n">
        <v>5223.32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490</v>
      </c>
      <c r="B83" s="16" t="s">
        <v>716</v>
      </c>
      <c r="C83" s="53" t="n">
        <v>43441</v>
      </c>
      <c r="D83" s="54" t="n">
        <v>43857</v>
      </c>
      <c r="E83" s="17" t="n">
        <v>5172.6533</v>
      </c>
      <c r="F83" s="17" t="n">
        <v>6446.692</v>
      </c>
      <c r="G83" s="17" t="n">
        <v>4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490</v>
      </c>
      <c r="B84" s="16" t="s">
        <v>716</v>
      </c>
      <c r="C84" s="53" t="n">
        <v>43447</v>
      </c>
      <c r="D84" s="54" t="n">
        <v>43857</v>
      </c>
      <c r="E84" s="17" t="n">
        <v>5116.63</v>
      </c>
      <c r="F84" s="17" t="n">
        <v>6446.692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490</v>
      </c>
      <c r="B85" s="16" t="s">
        <v>716</v>
      </c>
      <c r="C85" s="53" t="n">
        <v>43902</v>
      </c>
      <c r="D85" s="54" t="n">
        <v>44825</v>
      </c>
      <c r="E85" s="17" t="n">
        <v>4552.33</v>
      </c>
      <c r="F85" s="17" t="n">
        <v>3958.02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490</v>
      </c>
      <c r="B86" s="16" t="s">
        <v>716</v>
      </c>
      <c r="C86" s="53" t="n">
        <v>43909</v>
      </c>
      <c r="D86" s="54" t="n">
        <v>45973</v>
      </c>
      <c r="E86" s="17" t="n">
        <v>3777.9367</v>
      </c>
      <c r="F86" s="17" t="n">
        <v>4915.0332</v>
      </c>
      <c r="G86" s="17" t="n">
        <v>9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490</v>
      </c>
      <c r="B87" s="16" t="s">
        <v>716</v>
      </c>
      <c r="C87" s="53" t="n">
        <v>44741</v>
      </c>
      <c r="D87" s="54" t="n">
        <v>45973</v>
      </c>
      <c r="E87" s="17" t="n">
        <v>3971.8267</v>
      </c>
      <c r="F87" s="17" t="n">
        <v>4915.0332</v>
      </c>
      <c r="G87" s="17" t="n">
        <v>3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490</v>
      </c>
      <c r="B88" s="16" t="s">
        <v>716</v>
      </c>
      <c r="C88" s="53" t="n">
        <v>44743</v>
      </c>
      <c r="D88" s="54" t="n">
        <v>45973</v>
      </c>
      <c r="E88" s="17" t="n">
        <v>3951.8175</v>
      </c>
      <c r="F88" s="17" t="n">
        <v>4915.0332</v>
      </c>
      <c r="G88" s="17" t="n">
        <v>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490</v>
      </c>
      <c r="B89" s="16" t="s">
        <v>716</v>
      </c>
      <c r="C89" s="53" t="n">
        <v>44743</v>
      </c>
      <c r="D89" s="54" t="n">
        <v>45973</v>
      </c>
      <c r="E89" s="17" t="n">
        <v>3951.82</v>
      </c>
      <c r="F89" s="17" t="n">
        <v>4915.0332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490</v>
      </c>
      <c r="B90" s="16" t="s">
        <v>716</v>
      </c>
      <c r="C90" s="53" t="n">
        <v>44743</v>
      </c>
      <c r="D90" s="54" t="n">
        <v>45973</v>
      </c>
      <c r="E90" s="17" t="n">
        <v>3951.82</v>
      </c>
      <c r="F90" s="17" t="n">
        <v>4915.0332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490</v>
      </c>
      <c r="B91" s="16" t="s">
        <v>716</v>
      </c>
      <c r="C91" s="53" t="n">
        <v>44743</v>
      </c>
      <c r="D91" s="54" t="n">
        <v>45973</v>
      </c>
      <c r="E91" s="17" t="n">
        <v>3951.82</v>
      </c>
      <c r="F91" s="17" t="n">
        <v>4915.0332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490</v>
      </c>
      <c r="B92" s="16" t="s">
        <v>716</v>
      </c>
      <c r="C92" s="53" t="n">
        <v>44743</v>
      </c>
      <c r="D92" s="54" t="n">
        <v>45973</v>
      </c>
      <c r="E92" s="17" t="n">
        <v>3951.8175</v>
      </c>
      <c r="F92" s="17" t="n">
        <v>4915.0332</v>
      </c>
      <c r="G92" s="17" t="n">
        <v>4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490</v>
      </c>
      <c r="B93" s="16" t="s">
        <v>716</v>
      </c>
      <c r="C93" s="53" t="n">
        <v>44753</v>
      </c>
      <c r="D93" s="54" t="n">
        <v>45973</v>
      </c>
      <c r="E93" s="17" t="n">
        <v>3825.912</v>
      </c>
      <c r="F93" s="17" t="n">
        <v>4915.0332</v>
      </c>
      <c r="G93" s="17" t="n">
        <v>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490</v>
      </c>
      <c r="B94" s="16" t="s">
        <v>716</v>
      </c>
      <c r="C94" s="53" t="n">
        <v>44754</v>
      </c>
      <c r="D94" s="54" t="n">
        <v>45973</v>
      </c>
      <c r="E94" s="17" t="n">
        <v>3719.86</v>
      </c>
      <c r="F94" s="17" t="n">
        <v>4915.0332</v>
      </c>
      <c r="G94" s="17" t="n">
        <v>4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490</v>
      </c>
      <c r="B95" s="16" t="s">
        <v>716</v>
      </c>
      <c r="C95" s="53" t="n">
        <v>44827</v>
      </c>
      <c r="D95" s="54" t="n">
        <v>45973</v>
      </c>
      <c r="E95" s="17" t="n">
        <v>3933.965</v>
      </c>
      <c r="F95" s="17" t="n">
        <v>4915.0332</v>
      </c>
      <c r="G95" s="17" t="n">
        <v>2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490</v>
      </c>
      <c r="B96" s="16" t="s">
        <v>716</v>
      </c>
      <c r="C96" s="53" t="n">
        <v>44866</v>
      </c>
      <c r="D96" s="54" t="n">
        <v>45973</v>
      </c>
      <c r="E96" s="17" t="n">
        <v>4682.872</v>
      </c>
      <c r="F96" s="17" t="n">
        <v>4915.0332</v>
      </c>
      <c r="G96" s="17" t="n">
        <v>5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490</v>
      </c>
      <c r="B97" s="16" t="s">
        <v>716</v>
      </c>
      <c r="C97" s="53" t="n">
        <v>44867</v>
      </c>
      <c r="D97" s="54" t="n">
        <v>45973</v>
      </c>
      <c r="E97" s="17" t="n">
        <v>4654.861</v>
      </c>
      <c r="F97" s="17" t="n">
        <v>4915.0332</v>
      </c>
      <c r="G97" s="17" t="n">
        <v>10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490</v>
      </c>
      <c r="B98" s="16" t="s">
        <v>716</v>
      </c>
      <c r="C98" s="53" t="n">
        <v>44867</v>
      </c>
      <c r="D98" s="54" t="n">
        <v>45973</v>
      </c>
      <c r="E98" s="17" t="n">
        <v>4639.856</v>
      </c>
      <c r="F98" s="17" t="n">
        <v>4915.0332</v>
      </c>
      <c r="G98" s="17" t="n">
        <v>5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490</v>
      </c>
      <c r="B99" s="16" t="s">
        <v>716</v>
      </c>
      <c r="C99" s="53" t="n">
        <v>44874</v>
      </c>
      <c r="D99" s="54" t="n">
        <v>45973</v>
      </c>
      <c r="E99" s="17" t="n">
        <v>4641.8562</v>
      </c>
      <c r="F99" s="17" t="n">
        <v>4915.0332</v>
      </c>
      <c r="G99" s="17" t="n">
        <v>13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490</v>
      </c>
      <c r="B100" s="16" t="s">
        <v>716</v>
      </c>
      <c r="C100" s="53" t="n">
        <v>44887</v>
      </c>
      <c r="D100" s="54" t="n">
        <v>45973</v>
      </c>
      <c r="E100" s="17" t="n">
        <v>4619.847</v>
      </c>
      <c r="F100" s="17" t="n">
        <v>4915.0332</v>
      </c>
      <c r="G100" s="17" t="n">
        <v>10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490</v>
      </c>
      <c r="B101" s="16" t="s">
        <v>716</v>
      </c>
      <c r="C101" s="53" t="n">
        <v>44915</v>
      </c>
      <c r="D101" s="54" t="n">
        <v>45973</v>
      </c>
      <c r="E101" s="17" t="n">
        <v>4072.1275</v>
      </c>
      <c r="F101" s="17" t="n">
        <v>4915.0332</v>
      </c>
      <c r="G101" s="17" t="n">
        <v>4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490</v>
      </c>
      <c r="B102" s="16" t="s">
        <v>716</v>
      </c>
      <c r="C102" s="53" t="n">
        <v>44935</v>
      </c>
      <c r="D102" s="54" t="n">
        <v>45973</v>
      </c>
      <c r="E102" s="17" t="n">
        <v>4108.6425</v>
      </c>
      <c r="F102" s="17" t="n">
        <v>4915.0332</v>
      </c>
      <c r="G102" s="17" t="n">
        <v>12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490</v>
      </c>
      <c r="B103" s="16" t="s">
        <v>716</v>
      </c>
      <c r="C103" s="53" t="n">
        <v>44935</v>
      </c>
      <c r="D103" s="54" t="n">
        <v>45973</v>
      </c>
      <c r="E103" s="17" t="n">
        <v>4106.64</v>
      </c>
      <c r="F103" s="17" t="n">
        <v>4915.0332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490</v>
      </c>
      <c r="B104" s="16" t="s">
        <v>716</v>
      </c>
      <c r="C104" s="53" t="n">
        <v>44963</v>
      </c>
      <c r="D104" s="54" t="n">
        <v>45973</v>
      </c>
      <c r="E104" s="17" t="n">
        <v>3921.5683</v>
      </c>
      <c r="F104" s="17" t="n">
        <v>4915.0332</v>
      </c>
      <c r="G104" s="17" t="n">
        <v>6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490</v>
      </c>
      <c r="B105" s="16" t="s">
        <v>716</v>
      </c>
      <c r="C105" s="53" t="n">
        <v>44972</v>
      </c>
      <c r="D105" s="54" t="n">
        <v>45973</v>
      </c>
      <c r="E105" s="17" t="n">
        <v>3869.548</v>
      </c>
      <c r="F105" s="17" t="n">
        <v>4915.0332</v>
      </c>
      <c r="G105" s="17" t="n">
        <v>5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490</v>
      </c>
      <c r="B106" s="16" t="s">
        <v>716</v>
      </c>
      <c r="C106" s="53" t="n">
        <v>45054</v>
      </c>
      <c r="D106" s="54" t="n">
        <v>45973</v>
      </c>
      <c r="E106" s="17" t="n">
        <v>4562.8243</v>
      </c>
      <c r="F106" s="17" t="n">
        <v>4915.0332</v>
      </c>
      <c r="G106" s="17" t="n">
        <v>7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490</v>
      </c>
      <c r="B107" s="16" t="s">
        <v>716</v>
      </c>
      <c r="C107" s="53" t="n">
        <v>45077</v>
      </c>
      <c r="D107" s="54" t="n">
        <v>45973</v>
      </c>
      <c r="E107" s="17" t="n">
        <v>5571.2278</v>
      </c>
      <c r="F107" s="17" t="n">
        <v>4915.0332</v>
      </c>
      <c r="G107" s="17" t="n">
        <v>9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490</v>
      </c>
      <c r="B108" s="16" t="s">
        <v>716</v>
      </c>
      <c r="C108" s="53" t="n">
        <v>45208</v>
      </c>
      <c r="D108" s="54" t="n">
        <v>45973</v>
      </c>
      <c r="E108" s="17" t="n">
        <v>6852.74</v>
      </c>
      <c r="F108" s="17" t="n">
        <v>4915.0332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490</v>
      </c>
      <c r="B109" s="16" t="s">
        <v>716</v>
      </c>
      <c r="C109" s="53" t="n">
        <v>45210</v>
      </c>
      <c r="D109" s="54" t="n">
        <v>45973</v>
      </c>
      <c r="E109" s="17" t="n">
        <v>7082.832</v>
      </c>
      <c r="F109" s="17" t="n">
        <v>4915.0332</v>
      </c>
      <c r="G109" s="17" t="n">
        <v>15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490</v>
      </c>
      <c r="B110" s="16" t="s">
        <v>716</v>
      </c>
      <c r="C110" s="53" t="n">
        <v>45210</v>
      </c>
      <c r="D110" s="54" t="n">
        <v>45973</v>
      </c>
      <c r="E110" s="17" t="n">
        <v>7077.83</v>
      </c>
      <c r="F110" s="17" t="n">
        <v>4915.0332</v>
      </c>
      <c r="G110" s="17" t="n">
        <v>15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490</v>
      </c>
      <c r="B111" s="16" t="s">
        <v>716</v>
      </c>
      <c r="C111" s="53" t="n">
        <v>45210</v>
      </c>
      <c r="D111" s="54" t="n">
        <v>45973</v>
      </c>
      <c r="E111" s="17" t="n">
        <v>7072.828</v>
      </c>
      <c r="F111" s="17" t="n">
        <v>4915.0332</v>
      </c>
      <c r="G111" s="17" t="n">
        <v>20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490</v>
      </c>
      <c r="B112" s="16" t="s">
        <v>716</v>
      </c>
      <c r="C112" s="53" t="n">
        <v>45210</v>
      </c>
      <c r="D112" s="54" t="n">
        <v>45973</v>
      </c>
      <c r="E112" s="17" t="n">
        <v>6967.7856</v>
      </c>
      <c r="F112" s="17" t="n">
        <v>4915.0332</v>
      </c>
      <c r="G112" s="17" t="n">
        <v>9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490</v>
      </c>
      <c r="B113" s="16" t="s">
        <v>716</v>
      </c>
      <c r="C113" s="53" t="n">
        <v>45210</v>
      </c>
      <c r="D113" s="54" t="n">
        <v>45973</v>
      </c>
      <c r="E113" s="17" t="n">
        <v>6922.7677</v>
      </c>
      <c r="F113" s="17" t="n">
        <v>4915.0332</v>
      </c>
      <c r="G113" s="17" t="n">
        <v>13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490</v>
      </c>
      <c r="B114" s="16" t="s">
        <v>716</v>
      </c>
      <c r="C114" s="53" t="n">
        <v>45212</v>
      </c>
      <c r="D114" s="54" t="n">
        <v>45973</v>
      </c>
      <c r="E114" s="17" t="n">
        <v>7243.9</v>
      </c>
      <c r="F114" s="17" t="n">
        <v>4915.0332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490</v>
      </c>
      <c r="B115" s="16" t="s">
        <v>716</v>
      </c>
      <c r="C115" s="53" t="n">
        <v>45212</v>
      </c>
      <c r="D115" s="54" t="n">
        <v>45973</v>
      </c>
      <c r="E115" s="17" t="n">
        <v>7243.8967</v>
      </c>
      <c r="F115" s="17" t="n">
        <v>4915.0332</v>
      </c>
      <c r="G115" s="17" t="n">
        <v>12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490</v>
      </c>
      <c r="B116" s="16" t="s">
        <v>716</v>
      </c>
      <c r="C116" s="53" t="n">
        <v>45212</v>
      </c>
      <c r="D116" s="54" t="n">
        <v>45973</v>
      </c>
      <c r="E116" s="17" t="n">
        <v>7243.9</v>
      </c>
      <c r="F116" s="17" t="n">
        <v>4915.0332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490</v>
      </c>
      <c r="B117" s="16" t="s">
        <v>716</v>
      </c>
      <c r="C117" s="53" t="n">
        <v>45212</v>
      </c>
      <c r="D117" s="54" t="n">
        <v>45973</v>
      </c>
      <c r="E117" s="17" t="n">
        <v>7243.896</v>
      </c>
      <c r="F117" s="17" t="n">
        <v>4915.0332</v>
      </c>
      <c r="G117" s="17" t="n">
        <v>5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490</v>
      </c>
      <c r="B118" s="16" t="s">
        <v>716</v>
      </c>
      <c r="C118" s="53" t="n">
        <v>45321</v>
      </c>
      <c r="D118" s="54" t="n">
        <v>45973</v>
      </c>
      <c r="E118" s="17" t="n">
        <v>6992.795</v>
      </c>
      <c r="F118" s="17" t="n">
        <v>4915.0332</v>
      </c>
      <c r="G118" s="17" t="n">
        <v>4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490</v>
      </c>
      <c r="B119" s="16" t="s">
        <v>716</v>
      </c>
      <c r="C119" s="53" t="n">
        <v>45497</v>
      </c>
      <c r="D119" s="54" t="n">
        <v>45973</v>
      </c>
      <c r="E119" s="17" t="n">
        <v>6978.79</v>
      </c>
      <c r="F119" s="17" t="n">
        <v>4915.0332</v>
      </c>
      <c r="G119" s="17" t="n">
        <v>4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490</v>
      </c>
      <c r="B120" s="16" t="s">
        <v>716</v>
      </c>
      <c r="C120" s="53" t="n">
        <v>45527</v>
      </c>
      <c r="D120" s="54" t="n">
        <v>45973</v>
      </c>
      <c r="E120" s="17" t="n">
        <v>6396.5579</v>
      </c>
      <c r="F120" s="17" t="n">
        <v>4915.0332</v>
      </c>
      <c r="G120" s="17" t="n">
        <v>14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490</v>
      </c>
      <c r="B121" s="16" t="s">
        <v>716</v>
      </c>
      <c r="C121" s="53" t="n">
        <v>45539</v>
      </c>
      <c r="D121" s="54" t="n">
        <v>45973</v>
      </c>
      <c r="E121" s="17" t="n">
        <v>6187.4743</v>
      </c>
      <c r="F121" s="17" t="n">
        <v>4915.0332</v>
      </c>
      <c r="G121" s="17" t="n">
        <v>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490</v>
      </c>
      <c r="B122" s="16" t="s">
        <v>716</v>
      </c>
      <c r="C122" s="53" t="n">
        <v>45589</v>
      </c>
      <c r="D122" s="54" t="n">
        <v>45973</v>
      </c>
      <c r="E122" s="17" t="n">
        <v>6962.78</v>
      </c>
      <c r="F122" s="17" t="n">
        <v>4915.0332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490</v>
      </c>
      <c r="B123" s="16" t="s">
        <v>716</v>
      </c>
      <c r="C123" s="53" t="n">
        <v>45590</v>
      </c>
      <c r="D123" s="54" t="n">
        <v>45973</v>
      </c>
      <c r="E123" s="17" t="n">
        <v>6993.8</v>
      </c>
      <c r="F123" s="17" t="n">
        <v>4915.0332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490</v>
      </c>
      <c r="B124" s="16" t="s">
        <v>716</v>
      </c>
      <c r="C124" s="53" t="n">
        <v>45590</v>
      </c>
      <c r="D124" s="54" t="n">
        <v>45973</v>
      </c>
      <c r="E124" s="17" t="n">
        <v>6993.8</v>
      </c>
      <c r="F124" s="17" t="n">
        <v>4915.0332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490</v>
      </c>
      <c r="B125" s="16" t="s">
        <v>716</v>
      </c>
      <c r="C125" s="53" t="n">
        <v>45590</v>
      </c>
      <c r="D125" s="54" t="n">
        <v>45973</v>
      </c>
      <c r="E125" s="17" t="n">
        <v>6993.8</v>
      </c>
      <c r="F125" s="17" t="n">
        <v>4915.0332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490</v>
      </c>
      <c r="B126" s="16" t="s">
        <v>716</v>
      </c>
      <c r="C126" s="53" t="n">
        <v>45590</v>
      </c>
      <c r="D126" s="54" t="n">
        <v>45973</v>
      </c>
      <c r="E126" s="17" t="n">
        <v>6993.8</v>
      </c>
      <c r="F126" s="17" t="n">
        <v>4915.0332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490</v>
      </c>
      <c r="B127" s="16" t="s">
        <v>716</v>
      </c>
      <c r="C127" s="53" t="n">
        <v>45590</v>
      </c>
      <c r="D127" s="54" t="n">
        <v>45973</v>
      </c>
      <c r="E127" s="17" t="n">
        <v>6822.728</v>
      </c>
      <c r="F127" s="17" t="n">
        <v>4915.0332</v>
      </c>
      <c r="G127" s="17" t="n">
        <v>5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490</v>
      </c>
      <c r="B128" s="16" t="s">
        <v>716</v>
      </c>
      <c r="C128" s="53" t="n">
        <v>45590</v>
      </c>
      <c r="D128" s="54" t="n">
        <v>45973</v>
      </c>
      <c r="E128" s="17" t="n">
        <v>6753.7</v>
      </c>
      <c r="F128" s="17" t="n">
        <v>4915.0332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490</v>
      </c>
      <c r="B129" s="16" t="s">
        <v>716</v>
      </c>
      <c r="C129" s="53" t="n">
        <v>45593</v>
      </c>
      <c r="D129" s="54" t="n">
        <v>45973</v>
      </c>
      <c r="E129" s="17" t="n">
        <v>6692.68</v>
      </c>
      <c r="F129" s="17" t="n">
        <v>4915.0332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490</v>
      </c>
      <c r="B130" s="16" t="s">
        <v>716</v>
      </c>
      <c r="C130" s="53" t="n">
        <v>45593</v>
      </c>
      <c r="D130" s="54" t="n">
        <v>45973</v>
      </c>
      <c r="E130" s="17" t="n">
        <v>6692.6762</v>
      </c>
      <c r="F130" s="17" t="n">
        <v>4915.0332</v>
      </c>
      <c r="G130" s="17" t="n">
        <v>13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490</v>
      </c>
      <c r="B131" s="16" t="s">
        <v>716</v>
      </c>
      <c r="C131" s="53" t="n">
        <v>45597</v>
      </c>
      <c r="D131" s="54" t="n">
        <v>45973</v>
      </c>
      <c r="E131" s="17" t="n">
        <v>6782.7125</v>
      </c>
      <c r="F131" s="17" t="n">
        <v>4915.0332</v>
      </c>
      <c r="G131" s="17" t="n">
        <v>8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490</v>
      </c>
      <c r="B132" s="16" t="s">
        <v>716</v>
      </c>
      <c r="C132" s="53" t="n">
        <v>45625</v>
      </c>
      <c r="D132" s="54" t="n">
        <v>45973</v>
      </c>
      <c r="E132" s="17" t="n">
        <v>6874.75</v>
      </c>
      <c r="F132" s="17" t="n">
        <v>4915.0332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490</v>
      </c>
      <c r="B133" s="16" t="s">
        <v>716</v>
      </c>
      <c r="C133" s="53" t="n">
        <v>45625</v>
      </c>
      <c r="D133" s="54" t="n">
        <v>45973</v>
      </c>
      <c r="E133" s="17" t="n">
        <v>6874.75</v>
      </c>
      <c r="F133" s="17" t="n">
        <v>4915.0332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490</v>
      </c>
      <c r="B134" s="16" t="s">
        <v>716</v>
      </c>
      <c r="C134" s="53" t="n">
        <v>45650</v>
      </c>
      <c r="D134" s="54" t="n">
        <v>45973</v>
      </c>
      <c r="E134" s="17" t="n">
        <v>6844.737</v>
      </c>
      <c r="F134" s="17" t="n">
        <v>4915.0332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490</v>
      </c>
      <c r="B135" s="16" t="s">
        <v>716</v>
      </c>
      <c r="C135" s="53" t="n">
        <v>45651</v>
      </c>
      <c r="D135" s="54" t="n">
        <v>45973</v>
      </c>
      <c r="E135" s="17" t="n">
        <v>6878.7505</v>
      </c>
      <c r="F135" s="17" t="n">
        <v>4915.0332</v>
      </c>
      <c r="G135" s="17" t="n">
        <v>19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490</v>
      </c>
      <c r="B136" s="16" t="s">
        <v>716</v>
      </c>
      <c r="C136" s="53" t="n">
        <v>45699</v>
      </c>
      <c r="D136" s="54" t="n">
        <v>45973</v>
      </c>
      <c r="E136" s="17" t="n">
        <v>7168.366</v>
      </c>
      <c r="F136" s="17" t="n">
        <v>4915.0332</v>
      </c>
      <c r="G136" s="17" t="n">
        <v>14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490</v>
      </c>
      <c r="B137" s="16" t="s">
        <v>716</v>
      </c>
      <c r="C137" s="53" t="n">
        <v>45699</v>
      </c>
      <c r="D137" s="54" t="n">
        <v>45973</v>
      </c>
      <c r="E137" s="17" t="n">
        <v>7168.366</v>
      </c>
      <c r="F137" s="17" t="n">
        <v>4907.0363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490</v>
      </c>
      <c r="B138" s="16" t="s">
        <v>716</v>
      </c>
      <c r="C138" s="53" t="n">
        <v>45750</v>
      </c>
      <c r="D138" s="54" t="n">
        <v>45973</v>
      </c>
      <c r="E138" s="17" t="n">
        <v>6903.76</v>
      </c>
      <c r="F138" s="17" t="n">
        <v>4907.0363</v>
      </c>
      <c r="G138" s="17" t="n">
        <v>8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490</v>
      </c>
      <c r="B139" s="16" t="s">
        <v>716</v>
      </c>
      <c r="C139" s="53" t="n">
        <v>45751</v>
      </c>
      <c r="D139" s="54" t="n">
        <v>45973</v>
      </c>
      <c r="E139" s="17" t="n">
        <v>6488.595</v>
      </c>
      <c r="F139" s="17" t="n">
        <v>4907.0363</v>
      </c>
      <c r="G139" s="17" t="n">
        <v>2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490</v>
      </c>
      <c r="B140" s="16" t="s">
        <v>716</v>
      </c>
      <c r="C140" s="53" t="n">
        <v>45751</v>
      </c>
      <c r="D140" s="54" t="n">
        <v>45973</v>
      </c>
      <c r="E140" s="17" t="n">
        <v>6488.594</v>
      </c>
      <c r="F140" s="17" t="n">
        <v>4907.0363</v>
      </c>
      <c r="G140" s="17" t="n">
        <v>5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490</v>
      </c>
      <c r="B141" s="16" t="s">
        <v>716</v>
      </c>
      <c r="C141" s="53" t="n">
        <v>45751</v>
      </c>
      <c r="D141" s="54" t="n">
        <v>45974</v>
      </c>
      <c r="E141" s="17" t="n">
        <v>6488.594</v>
      </c>
      <c r="F141" s="17" t="n">
        <v>4919.5314</v>
      </c>
      <c r="G141" s="17" t="n">
        <v>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490</v>
      </c>
      <c r="B142" s="16" t="s">
        <v>716</v>
      </c>
      <c r="C142" s="53" t="n">
        <v>45751</v>
      </c>
      <c r="D142" s="54" t="n">
        <v>45974</v>
      </c>
      <c r="E142" s="17" t="n">
        <v>6478.5317</v>
      </c>
      <c r="F142" s="17" t="n">
        <v>4919.5314</v>
      </c>
      <c r="G142" s="17" t="n">
        <v>18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490</v>
      </c>
      <c r="B143" s="16" t="s">
        <v>716</v>
      </c>
      <c r="C143" s="53" t="n">
        <v>45751</v>
      </c>
      <c r="D143" s="54" t="n">
        <v>45974</v>
      </c>
      <c r="E143" s="17" t="n">
        <v>6478.53</v>
      </c>
      <c r="F143" s="17" t="n">
        <v>4919.5314</v>
      </c>
      <c r="G143" s="17" t="n">
        <v>2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490</v>
      </c>
      <c r="B144" s="16" t="s">
        <v>716</v>
      </c>
      <c r="C144" s="53" t="n">
        <v>45754</v>
      </c>
      <c r="D144" s="54" t="n">
        <v>45974</v>
      </c>
      <c r="E144" s="17" t="n">
        <v>6478.031</v>
      </c>
      <c r="F144" s="17" t="n">
        <v>4919.5314</v>
      </c>
      <c r="G144" s="17" t="n">
        <v>10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490</v>
      </c>
      <c r="B145" s="16" t="s">
        <v>716</v>
      </c>
      <c r="C145" s="53" t="n">
        <v>45754</v>
      </c>
      <c r="D145" s="54" t="n">
        <v>45974</v>
      </c>
      <c r="E145" s="17" t="n">
        <v>6477.531</v>
      </c>
      <c r="F145" s="17" t="n">
        <v>4919.5314</v>
      </c>
      <c r="G145" s="17" t="n">
        <v>14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490</v>
      </c>
      <c r="B146" s="16" t="s">
        <v>716</v>
      </c>
      <c r="C146" s="53" t="n">
        <v>45754</v>
      </c>
      <c r="D146" s="54" t="n">
        <v>45974</v>
      </c>
      <c r="E146" s="17" t="n">
        <v>6477.531</v>
      </c>
      <c r="F146" s="17" t="n">
        <v>4919.5314</v>
      </c>
      <c r="G146" s="17" t="n">
        <v>6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490</v>
      </c>
      <c r="B147" s="16" t="s">
        <v>716</v>
      </c>
      <c r="C147" s="53" t="n">
        <v>45756</v>
      </c>
      <c r="D147" s="54" t="n">
        <v>45974</v>
      </c>
      <c r="E147" s="17" t="n">
        <v>6255.5013</v>
      </c>
      <c r="F147" s="17" t="n">
        <v>4919.5314</v>
      </c>
      <c r="G147" s="17" t="n">
        <v>16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490</v>
      </c>
      <c r="B148" s="16" t="s">
        <v>716</v>
      </c>
      <c r="C148" s="53" t="n">
        <v>45804</v>
      </c>
      <c r="D148" s="54" t="n">
        <v>45974</v>
      </c>
      <c r="E148" s="17" t="n">
        <v>6452.58</v>
      </c>
      <c r="F148" s="17" t="n">
        <v>4919.5314</v>
      </c>
      <c r="G148" s="17" t="n">
        <v>8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490</v>
      </c>
      <c r="B149" s="16" t="s">
        <v>716</v>
      </c>
      <c r="C149" s="53" t="n">
        <v>45819</v>
      </c>
      <c r="D149" s="54" t="n">
        <v>45974</v>
      </c>
      <c r="E149" s="17" t="n">
        <v>6157.9623</v>
      </c>
      <c r="F149" s="17" t="n">
        <v>4919.5314</v>
      </c>
      <c r="G149" s="17" t="n">
        <v>13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490</v>
      </c>
      <c r="B150" s="16" t="s">
        <v>716</v>
      </c>
      <c r="C150" s="53" t="n">
        <v>45832</v>
      </c>
      <c r="D150" s="54" t="n">
        <v>45974</v>
      </c>
      <c r="E150" s="17" t="n">
        <v>6232.4487</v>
      </c>
      <c r="F150" s="17" t="n">
        <v>4919.5314</v>
      </c>
      <c r="G150" s="17" t="n">
        <v>23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490</v>
      </c>
      <c r="B151" s="16" t="s">
        <v>716</v>
      </c>
      <c r="C151" s="53" t="n">
        <v>45832</v>
      </c>
      <c r="D151" s="54" t="n">
        <v>45974</v>
      </c>
      <c r="E151" s="17" t="n">
        <v>6241.366</v>
      </c>
      <c r="F151" s="17" t="n">
        <v>4919.5314</v>
      </c>
      <c r="G151" s="17" t="n">
        <v>15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490</v>
      </c>
      <c r="B152" s="16" t="s">
        <v>716</v>
      </c>
      <c r="C152" s="53" t="n">
        <v>45833</v>
      </c>
      <c r="D152" s="54" t="n">
        <v>45974</v>
      </c>
      <c r="E152" s="17" t="n">
        <v>6212.48</v>
      </c>
      <c r="F152" s="17" t="n">
        <v>4919.5314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490</v>
      </c>
      <c r="B153" s="16" t="s">
        <v>716</v>
      </c>
      <c r="C153" s="53" t="n">
        <v>45833</v>
      </c>
      <c r="D153" s="54" t="n">
        <v>45974</v>
      </c>
      <c r="E153" s="17" t="n">
        <v>6212.4833</v>
      </c>
      <c r="F153" s="17" t="n">
        <v>4919.5314</v>
      </c>
      <c r="G153" s="17" t="n">
        <v>3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490</v>
      </c>
      <c r="B154" s="16" t="s">
        <v>716</v>
      </c>
      <c r="C154" s="53" t="n">
        <v>45833</v>
      </c>
      <c r="D154" s="54" t="n">
        <v>45974</v>
      </c>
      <c r="E154" s="17" t="n">
        <v>6212.4833</v>
      </c>
      <c r="F154" s="17" t="n">
        <v>4919.5314</v>
      </c>
      <c r="G154" s="17" t="n">
        <v>3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490</v>
      </c>
      <c r="B155" s="16" t="s">
        <v>716</v>
      </c>
      <c r="C155" s="53" t="n">
        <v>45847</v>
      </c>
      <c r="D155" s="54" t="n">
        <v>45974</v>
      </c>
      <c r="E155" s="17" t="n">
        <v>5927.37</v>
      </c>
      <c r="F155" s="17" t="n">
        <v>4919.531</v>
      </c>
      <c r="G155" s="17" t="n">
        <v>10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21</v>
      </c>
      <c r="B156" s="16" t="s">
        <v>22</v>
      </c>
      <c r="C156" s="53" t="n">
        <v>43441</v>
      </c>
      <c r="D156" s="54" t="n">
        <v>44281</v>
      </c>
      <c r="E156" s="17" t="n">
        <v>1622.8313</v>
      </c>
      <c r="F156" s="17" t="n">
        <v>2396.5617</v>
      </c>
      <c r="G156" s="17" t="n">
        <v>6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21</v>
      </c>
      <c r="B157" s="16" t="s">
        <v>22</v>
      </c>
      <c r="C157" s="53" t="n">
        <v>43441</v>
      </c>
      <c r="D157" s="54" t="n">
        <v>44281</v>
      </c>
      <c r="E157" s="17" t="n">
        <v>1622.8313</v>
      </c>
      <c r="F157" s="17" t="n">
        <v>2395.56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491</v>
      </c>
      <c r="B158" s="16" t="s">
        <v>764</v>
      </c>
      <c r="C158" s="53" t="n">
        <v>43441</v>
      </c>
      <c r="D158" s="54" t="n">
        <v>43447</v>
      </c>
      <c r="E158" s="17" t="n">
        <v>27.8143</v>
      </c>
      <c r="F158" s="17" t="n">
        <v>27.2859</v>
      </c>
      <c r="G158" s="17" t="n">
        <v>100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491</v>
      </c>
      <c r="B159" s="16" t="s">
        <v>764</v>
      </c>
      <c r="C159" s="53" t="n">
        <v>43441</v>
      </c>
      <c r="D159" s="54" t="n">
        <v>44036</v>
      </c>
      <c r="E159" s="17" t="n">
        <v>27.8143</v>
      </c>
      <c r="F159" s="17" t="n">
        <v>35.4965</v>
      </c>
      <c r="G159" s="17" t="n">
        <v>200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491</v>
      </c>
      <c r="B160" s="16" t="s">
        <v>764</v>
      </c>
      <c r="C160" s="53" t="n">
        <v>43441</v>
      </c>
      <c r="D160" s="54" t="n">
        <v>44036</v>
      </c>
      <c r="E160" s="17" t="n">
        <v>27.8143</v>
      </c>
      <c r="F160" s="17" t="n">
        <v>35.4965</v>
      </c>
      <c r="G160" s="17" t="n">
        <v>300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491</v>
      </c>
      <c r="B161" s="16" t="s">
        <v>764</v>
      </c>
      <c r="C161" s="53" t="n">
        <v>43446</v>
      </c>
      <c r="D161" s="54" t="n">
        <v>44036</v>
      </c>
      <c r="E161" s="17" t="n">
        <v>27.7643</v>
      </c>
      <c r="F161" s="17" t="n">
        <v>35.4965</v>
      </c>
      <c r="G161" s="17" t="n">
        <v>100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491</v>
      </c>
      <c r="B162" s="16" t="s">
        <v>764</v>
      </c>
      <c r="C162" s="53" t="n">
        <v>43446</v>
      </c>
      <c r="D162" s="54" t="n">
        <v>44036</v>
      </c>
      <c r="E162" s="17" t="n">
        <v>27.7643</v>
      </c>
      <c r="F162" s="17" t="n">
        <v>35.4965</v>
      </c>
      <c r="G162" s="17" t="n">
        <v>100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59</v>
      </c>
      <c r="B163" s="16" t="s">
        <v>60</v>
      </c>
      <c r="C163" s="53" t="n">
        <v>43441</v>
      </c>
      <c r="D163" s="54" t="n">
        <v>43446</v>
      </c>
      <c r="E163" s="17" t="n">
        <v>431.72</v>
      </c>
      <c r="F163" s="17" t="n">
        <v>422.284</v>
      </c>
      <c r="G163" s="17" t="n">
        <v>10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59</v>
      </c>
      <c r="B164" s="16" t="s">
        <v>60</v>
      </c>
      <c r="C164" s="53" t="n">
        <v>43441</v>
      </c>
      <c r="D164" s="54" t="n">
        <v>43446</v>
      </c>
      <c r="E164" s="17" t="n">
        <v>431.7215</v>
      </c>
      <c r="F164" s="17" t="n">
        <v>422.333</v>
      </c>
      <c r="G164" s="17" t="n">
        <v>10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59</v>
      </c>
      <c r="B165" s="16" t="s">
        <v>60</v>
      </c>
      <c r="C165" s="53" t="n">
        <v>43441</v>
      </c>
      <c r="D165" s="54" t="n">
        <v>43446</v>
      </c>
      <c r="E165" s="17" t="n">
        <v>431.7215</v>
      </c>
      <c r="F165" s="17" t="n">
        <v>422.683</v>
      </c>
      <c r="G165" s="17" t="n">
        <v>10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59</v>
      </c>
      <c r="B166" s="16" t="s">
        <v>60</v>
      </c>
      <c r="C166" s="53" t="n">
        <v>43446</v>
      </c>
      <c r="D166" s="54" t="n">
        <v>43447</v>
      </c>
      <c r="E166" s="17" t="n">
        <v>422.683</v>
      </c>
      <c r="F166" s="17" t="n">
        <v>421.6665</v>
      </c>
      <c r="G166" s="17" t="n">
        <v>10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59</v>
      </c>
      <c r="B167" s="16" t="s">
        <v>60</v>
      </c>
      <c r="C167" s="53" t="n">
        <v>43447</v>
      </c>
      <c r="D167" s="54" t="n">
        <v>44281</v>
      </c>
      <c r="E167" s="17" t="n">
        <v>421.6665</v>
      </c>
      <c r="F167" s="17" t="n">
        <v>581.8507</v>
      </c>
      <c r="G167" s="17" t="n">
        <v>10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59</v>
      </c>
      <c r="B168" s="16" t="s">
        <v>60</v>
      </c>
      <c r="C168" s="53" t="n">
        <v>43901</v>
      </c>
      <c r="D168" s="54" t="n">
        <v>44281</v>
      </c>
      <c r="E168" s="17" t="n">
        <v>318.2632</v>
      </c>
      <c r="F168" s="17" t="n">
        <v>581.8507</v>
      </c>
      <c r="G168" s="17" t="n">
        <v>50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24</v>
      </c>
      <c r="B169" s="16" t="s">
        <v>25</v>
      </c>
      <c r="C169" s="53" t="n">
        <v>43441</v>
      </c>
      <c r="D169" s="54" t="n">
        <v>43447</v>
      </c>
      <c r="E169" s="17" t="n">
        <v>38.99</v>
      </c>
      <c r="F169" s="17" t="n">
        <v>37.9155</v>
      </c>
      <c r="G169" s="17" t="n">
        <v>100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492</v>
      </c>
      <c r="B170" s="16" t="s">
        <v>721</v>
      </c>
      <c r="C170" s="53" t="n">
        <v>43441</v>
      </c>
      <c r="D170" s="54" t="n">
        <v>43446</v>
      </c>
      <c r="E170" s="17" t="n">
        <v>677.3474</v>
      </c>
      <c r="F170" s="17" t="n">
        <v>684.545</v>
      </c>
      <c r="G170" s="17" t="n">
        <v>2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492</v>
      </c>
      <c r="B171" s="16" t="s">
        <v>721</v>
      </c>
      <c r="C171" s="53" t="n">
        <v>43441</v>
      </c>
      <c r="D171" s="54" t="n">
        <v>43446</v>
      </c>
      <c r="E171" s="17" t="n">
        <v>677.3474</v>
      </c>
      <c r="F171" s="17" t="n">
        <v>684.3494</v>
      </c>
      <c r="G171" s="17" t="n">
        <v>17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492</v>
      </c>
      <c r="B172" s="16" t="s">
        <v>721</v>
      </c>
      <c r="C172" s="53" t="n">
        <v>43866</v>
      </c>
      <c r="D172" s="54" t="n">
        <v>45253</v>
      </c>
      <c r="E172" s="17" t="n">
        <v>989.5073</v>
      </c>
      <c r="F172" s="17" t="n">
        <v>495</v>
      </c>
      <c r="G172" s="17" t="n">
        <v>30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492</v>
      </c>
      <c r="B173" s="16" t="s">
        <v>721</v>
      </c>
      <c r="C173" s="53" t="n">
        <v>44456</v>
      </c>
      <c r="D173" s="54" t="n">
        <v>45253</v>
      </c>
      <c r="E173" s="17" t="n">
        <v>1329.2675</v>
      </c>
      <c r="F173" s="17" t="n">
        <v>495</v>
      </c>
      <c r="G173" s="17" t="n">
        <v>4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492</v>
      </c>
      <c r="B174" s="16" t="s">
        <v>721</v>
      </c>
      <c r="C174" s="53" t="n">
        <v>44456</v>
      </c>
      <c r="D174" s="54" t="n">
        <v>45253</v>
      </c>
      <c r="E174" s="17" t="n">
        <v>1329.2641</v>
      </c>
      <c r="F174" s="17" t="n">
        <v>495</v>
      </c>
      <c r="G174" s="17" t="n">
        <v>17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492</v>
      </c>
      <c r="B175" s="16" t="s">
        <v>721</v>
      </c>
      <c r="C175" s="53" t="n">
        <v>44456</v>
      </c>
      <c r="D175" s="54" t="n">
        <v>45253</v>
      </c>
      <c r="E175" s="17" t="n">
        <v>1329.2644</v>
      </c>
      <c r="F175" s="17" t="n">
        <v>495</v>
      </c>
      <c r="G175" s="17" t="n">
        <v>9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492</v>
      </c>
      <c r="B176" s="16" t="s">
        <v>721</v>
      </c>
      <c r="C176" s="53" t="n">
        <v>44459</v>
      </c>
      <c r="D176" s="54" t="n">
        <v>45253</v>
      </c>
      <c r="E176" s="17" t="n">
        <v>1327.4633</v>
      </c>
      <c r="F176" s="17" t="n">
        <v>495</v>
      </c>
      <c r="G176" s="17" t="n">
        <v>30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492</v>
      </c>
      <c r="B177" s="16" t="s">
        <v>721</v>
      </c>
      <c r="C177" s="53" t="n">
        <v>44468</v>
      </c>
      <c r="D177" s="54" t="n">
        <v>45253</v>
      </c>
      <c r="E177" s="17" t="n">
        <v>1209.203</v>
      </c>
      <c r="F177" s="17" t="n">
        <v>495</v>
      </c>
      <c r="G177" s="17" t="n">
        <v>10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492</v>
      </c>
      <c r="B178" s="16" t="s">
        <v>721</v>
      </c>
      <c r="C178" s="53" t="n">
        <v>44589</v>
      </c>
      <c r="D178" s="54" t="n">
        <v>45253</v>
      </c>
      <c r="E178" s="17" t="n">
        <v>1095.5038</v>
      </c>
      <c r="F178" s="17" t="n">
        <v>495</v>
      </c>
      <c r="G178" s="17" t="n">
        <v>21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493</v>
      </c>
      <c r="B179" s="16" t="s">
        <v>718</v>
      </c>
      <c r="C179" s="53" t="n">
        <v>43441</v>
      </c>
      <c r="D179" s="54" t="n">
        <v>43857</v>
      </c>
      <c r="E179" s="17" t="n">
        <v>12747.53</v>
      </c>
      <c r="F179" s="17" t="n">
        <v>20893.28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493</v>
      </c>
      <c r="B180" s="16" t="s">
        <v>718</v>
      </c>
      <c r="C180" s="53" t="n">
        <v>43901</v>
      </c>
      <c r="D180" s="54" t="n">
        <v>43914</v>
      </c>
      <c r="E180" s="17" t="n">
        <v>20210.36</v>
      </c>
      <c r="F180" s="17" t="n">
        <v>18590.46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493</v>
      </c>
      <c r="B181" s="16" t="s">
        <v>718</v>
      </c>
      <c r="C181" s="53" t="n">
        <v>43902</v>
      </c>
      <c r="D181" s="54" t="n">
        <v>44246</v>
      </c>
      <c r="E181" s="17" t="n">
        <v>18509.49</v>
      </c>
      <c r="F181" s="17" t="n">
        <v>27983.2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493</v>
      </c>
      <c r="B182" s="16" t="s">
        <v>718</v>
      </c>
      <c r="C182" s="53" t="n">
        <v>43906</v>
      </c>
      <c r="D182" s="54" t="n">
        <v>44246</v>
      </c>
      <c r="E182" s="17" t="n">
        <v>16808.62</v>
      </c>
      <c r="F182" s="17" t="n">
        <v>27983.2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493</v>
      </c>
      <c r="B183" s="16" t="s">
        <v>718</v>
      </c>
      <c r="C183" s="53" t="n">
        <v>44246</v>
      </c>
      <c r="D183" s="54" t="n">
        <v>44249</v>
      </c>
      <c r="E183" s="17" t="n">
        <v>28037.17</v>
      </c>
      <c r="F183" s="17" t="n">
        <v>26055.62</v>
      </c>
      <c r="G183" s="17" t="n">
        <v>2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493</v>
      </c>
      <c r="B184" s="16" t="s">
        <v>718</v>
      </c>
      <c r="C184" s="53" t="n">
        <v>44251</v>
      </c>
      <c r="D184" s="54" t="n">
        <v>44251</v>
      </c>
      <c r="E184" s="17" t="n">
        <v>25590.6367</v>
      </c>
      <c r="F184" s="17" t="n">
        <v>25135.07</v>
      </c>
      <c r="G184" s="17" t="n">
        <v>3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493</v>
      </c>
      <c r="B185" s="16" t="s">
        <v>718</v>
      </c>
      <c r="C185" s="53" t="n">
        <v>44252</v>
      </c>
      <c r="D185" s="54" t="n">
        <v>44252</v>
      </c>
      <c r="E185" s="17" t="n">
        <v>25014.98</v>
      </c>
      <c r="F185" s="17" t="n">
        <v>23410.04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493</v>
      </c>
      <c r="B186" s="16" t="s">
        <v>718</v>
      </c>
      <c r="C186" s="53" t="n">
        <v>44252</v>
      </c>
      <c r="D186" s="54" t="n">
        <v>44252</v>
      </c>
      <c r="E186" s="17" t="n">
        <v>25014.98</v>
      </c>
      <c r="F186" s="17" t="n">
        <v>23410.04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493</v>
      </c>
      <c r="B187" s="16" t="s">
        <v>718</v>
      </c>
      <c r="C187" s="53" t="n">
        <v>44252</v>
      </c>
      <c r="D187" s="54" t="n">
        <v>44253</v>
      </c>
      <c r="E187" s="17" t="n">
        <v>23313.98</v>
      </c>
      <c r="F187" s="17" t="n">
        <v>22886.26</v>
      </c>
      <c r="G187" s="17" t="n">
        <v>2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493</v>
      </c>
      <c r="B188" s="16" t="s">
        <v>718</v>
      </c>
      <c r="C188" s="53" t="n">
        <v>44253</v>
      </c>
      <c r="D188" s="54" t="n">
        <v>44260</v>
      </c>
      <c r="E188" s="17" t="n">
        <v>22886.26</v>
      </c>
      <c r="F188" s="17" t="n">
        <v>22333.392</v>
      </c>
      <c r="G188" s="17" t="n">
        <v>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493</v>
      </c>
      <c r="B189" s="16" t="s">
        <v>718</v>
      </c>
      <c r="C189" s="53" t="n">
        <v>44260</v>
      </c>
      <c r="D189" s="54" t="n">
        <v>44260</v>
      </c>
      <c r="E189" s="17" t="n">
        <v>22082.74</v>
      </c>
      <c r="F189" s="17" t="n">
        <v>22333.392</v>
      </c>
      <c r="G189" s="17" t="n">
        <v>2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493</v>
      </c>
      <c r="B190" s="16" t="s">
        <v>718</v>
      </c>
      <c r="C190" s="53" t="n">
        <v>44264</v>
      </c>
      <c r="D190" s="54" t="n">
        <v>44273</v>
      </c>
      <c r="E190" s="17" t="n">
        <v>22720.358</v>
      </c>
      <c r="F190" s="17" t="n">
        <v>22817.6824</v>
      </c>
      <c r="G190" s="17" t="n">
        <v>5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493</v>
      </c>
      <c r="B191" s="16" t="s">
        <v>718</v>
      </c>
      <c r="C191" s="53" t="n">
        <v>44264</v>
      </c>
      <c r="D191" s="54" t="n">
        <v>44273</v>
      </c>
      <c r="E191" s="17" t="n">
        <v>22952.22</v>
      </c>
      <c r="F191" s="17" t="n">
        <v>22817.6824</v>
      </c>
      <c r="G191" s="17" t="n">
        <v>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493</v>
      </c>
      <c r="B192" s="16" t="s">
        <v>718</v>
      </c>
      <c r="C192" s="53" t="n">
        <v>44265</v>
      </c>
      <c r="D192" s="54" t="n">
        <v>44273</v>
      </c>
      <c r="E192" s="17" t="n">
        <v>23116.12</v>
      </c>
      <c r="F192" s="17" t="n">
        <v>22817.6824</v>
      </c>
      <c r="G192" s="17" t="n">
        <v>2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493</v>
      </c>
      <c r="B193" s="16" t="s">
        <v>718</v>
      </c>
      <c r="C193" s="53" t="n">
        <v>44267</v>
      </c>
      <c r="D193" s="54" t="n">
        <v>44273</v>
      </c>
      <c r="E193" s="17" t="n">
        <v>23599.8333</v>
      </c>
      <c r="F193" s="17" t="n">
        <v>22817.6824</v>
      </c>
      <c r="G193" s="17" t="n">
        <v>3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493</v>
      </c>
      <c r="B194" s="16" t="s">
        <v>718</v>
      </c>
      <c r="C194" s="53" t="n">
        <v>44267</v>
      </c>
      <c r="D194" s="54" t="n">
        <v>44273</v>
      </c>
      <c r="E194" s="17" t="n">
        <v>23597.83</v>
      </c>
      <c r="F194" s="17" t="n">
        <v>22817.6824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493</v>
      </c>
      <c r="B195" s="16" t="s">
        <v>718</v>
      </c>
      <c r="C195" s="53" t="n">
        <v>44267</v>
      </c>
      <c r="D195" s="54" t="n">
        <v>44273</v>
      </c>
      <c r="E195" s="17" t="n">
        <v>23595.8333</v>
      </c>
      <c r="F195" s="17" t="n">
        <v>22817.6824</v>
      </c>
      <c r="G195" s="17" t="n">
        <v>6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493</v>
      </c>
      <c r="B196" s="16" t="s">
        <v>718</v>
      </c>
      <c r="C196" s="53" t="n">
        <v>44271</v>
      </c>
      <c r="D196" s="54" t="n">
        <v>44273</v>
      </c>
      <c r="E196" s="17" t="n">
        <v>22452.52</v>
      </c>
      <c r="F196" s="17" t="n">
        <v>22817.6824</v>
      </c>
      <c r="G196" s="17" t="n">
        <v>10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493</v>
      </c>
      <c r="B197" s="16" t="s">
        <v>718</v>
      </c>
      <c r="C197" s="53" t="n">
        <v>44273</v>
      </c>
      <c r="D197" s="54" t="n">
        <v>44273</v>
      </c>
      <c r="E197" s="17" t="n">
        <v>23036.17</v>
      </c>
      <c r="F197" s="17" t="n">
        <v>22817.6824</v>
      </c>
      <c r="G197" s="17" t="n">
        <v>19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493</v>
      </c>
      <c r="B198" s="16" t="s">
        <v>718</v>
      </c>
      <c r="C198" s="53" t="n">
        <v>44273</v>
      </c>
      <c r="D198" s="54" t="n">
        <v>44273</v>
      </c>
      <c r="E198" s="17" t="n">
        <v>23038.16</v>
      </c>
      <c r="F198" s="17" t="n">
        <v>22817.6824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493</v>
      </c>
      <c r="B199" s="16" t="s">
        <v>718</v>
      </c>
      <c r="C199" s="53" t="n">
        <v>44273</v>
      </c>
      <c r="D199" s="54" t="n">
        <v>44274</v>
      </c>
      <c r="E199" s="17" t="n">
        <v>22726.355</v>
      </c>
      <c r="F199" s="17" t="n">
        <v>22661.5885</v>
      </c>
      <c r="G199" s="17" t="n">
        <v>6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493</v>
      </c>
      <c r="B200" s="16" t="s">
        <v>718</v>
      </c>
      <c r="C200" s="53" t="n">
        <v>44273</v>
      </c>
      <c r="D200" s="54" t="n">
        <v>44274</v>
      </c>
      <c r="E200" s="17" t="n">
        <v>22726.3564</v>
      </c>
      <c r="F200" s="17" t="n">
        <v>22661.5885</v>
      </c>
      <c r="G200" s="17" t="n">
        <v>11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493</v>
      </c>
      <c r="B201" s="16" t="s">
        <v>718</v>
      </c>
      <c r="C201" s="53" t="n">
        <v>44273</v>
      </c>
      <c r="D201" s="54" t="n">
        <v>44274</v>
      </c>
      <c r="E201" s="17" t="n">
        <v>22726.356</v>
      </c>
      <c r="F201" s="17" t="n">
        <v>22661.5885</v>
      </c>
      <c r="G201" s="17" t="n">
        <v>5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493</v>
      </c>
      <c r="B202" s="16" t="s">
        <v>718</v>
      </c>
      <c r="C202" s="53" t="n">
        <v>44273</v>
      </c>
      <c r="D202" s="54" t="n">
        <v>44274</v>
      </c>
      <c r="E202" s="17" t="n">
        <v>22726.356</v>
      </c>
      <c r="F202" s="17" t="n">
        <v>22661.5885</v>
      </c>
      <c r="G202" s="17" t="n">
        <v>10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493</v>
      </c>
      <c r="B203" s="16" t="s">
        <v>718</v>
      </c>
      <c r="C203" s="53" t="n">
        <v>44273</v>
      </c>
      <c r="D203" s="54" t="n">
        <v>44274</v>
      </c>
      <c r="E203" s="17" t="n">
        <v>22722.3588</v>
      </c>
      <c r="F203" s="17" t="n">
        <v>22661.5885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493</v>
      </c>
      <c r="B204" s="16" t="s">
        <v>718</v>
      </c>
      <c r="C204" s="53" t="n">
        <v>44273</v>
      </c>
      <c r="D204" s="54" t="n">
        <v>44274</v>
      </c>
      <c r="E204" s="17" t="n">
        <v>22722.3588</v>
      </c>
      <c r="F204" s="17" t="n">
        <v>22663.59</v>
      </c>
      <c r="G204" s="17" t="n">
        <v>7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493</v>
      </c>
      <c r="B205" s="16" t="s">
        <v>718</v>
      </c>
      <c r="C205" s="53" t="n">
        <v>44274</v>
      </c>
      <c r="D205" s="54" t="n">
        <v>44274</v>
      </c>
      <c r="E205" s="17" t="n">
        <v>22663.59</v>
      </c>
      <c r="F205" s="17" t="n">
        <v>22806.308</v>
      </c>
      <c r="G205" s="17" t="n">
        <v>10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493</v>
      </c>
      <c r="B206" s="16" t="s">
        <v>718</v>
      </c>
      <c r="C206" s="53" t="n">
        <v>44274</v>
      </c>
      <c r="D206" s="54" t="n">
        <v>44274</v>
      </c>
      <c r="E206" s="17" t="n">
        <v>22629.569</v>
      </c>
      <c r="F206" s="17" t="n">
        <v>22806.308</v>
      </c>
      <c r="G206" s="17" t="n">
        <v>10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493</v>
      </c>
      <c r="B207" s="16" t="s">
        <v>718</v>
      </c>
      <c r="C207" s="53" t="n">
        <v>44274</v>
      </c>
      <c r="D207" s="54" t="n">
        <v>44274</v>
      </c>
      <c r="E207" s="17" t="n">
        <v>22629.569</v>
      </c>
      <c r="F207" s="17" t="n">
        <v>22806.308</v>
      </c>
      <c r="G207" s="17" t="n">
        <v>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493</v>
      </c>
      <c r="B208" s="16" t="s">
        <v>718</v>
      </c>
      <c r="C208" s="53" t="n">
        <v>44274</v>
      </c>
      <c r="D208" s="54" t="n">
        <v>44274</v>
      </c>
      <c r="E208" s="17" t="n">
        <v>22599.552</v>
      </c>
      <c r="F208" s="17" t="n">
        <v>22806.308</v>
      </c>
      <c r="G208" s="17" t="n">
        <v>5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493</v>
      </c>
      <c r="B209" s="16" t="s">
        <v>718</v>
      </c>
      <c r="C209" s="53" t="n">
        <v>44274</v>
      </c>
      <c r="D209" s="54" t="n">
        <v>44274</v>
      </c>
      <c r="E209" s="17" t="n">
        <v>22599.552</v>
      </c>
      <c r="F209" s="17" t="n">
        <v>22806.308</v>
      </c>
      <c r="G209" s="17" t="n">
        <v>15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493</v>
      </c>
      <c r="B210" s="16" t="s">
        <v>718</v>
      </c>
      <c r="C210" s="53" t="n">
        <v>44274</v>
      </c>
      <c r="D210" s="54" t="n">
        <v>44279</v>
      </c>
      <c r="E210" s="17" t="n">
        <v>22847.7</v>
      </c>
      <c r="F210" s="17" t="n">
        <v>21537.07</v>
      </c>
      <c r="G210" s="17" t="n">
        <v>7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493</v>
      </c>
      <c r="B211" s="16" t="s">
        <v>718</v>
      </c>
      <c r="C211" s="53" t="n">
        <v>44274</v>
      </c>
      <c r="D211" s="54" t="n">
        <v>44279</v>
      </c>
      <c r="E211" s="17" t="n">
        <v>22847.7004</v>
      </c>
      <c r="F211" s="17" t="n">
        <v>21537.07</v>
      </c>
      <c r="G211" s="17" t="n">
        <v>25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493</v>
      </c>
      <c r="B212" s="16" t="s">
        <v>718</v>
      </c>
      <c r="C212" s="53" t="n">
        <v>44274</v>
      </c>
      <c r="D212" s="54" t="n">
        <v>44279</v>
      </c>
      <c r="E212" s="17" t="n">
        <v>22847.7006</v>
      </c>
      <c r="F212" s="17" t="n">
        <v>21537.07</v>
      </c>
      <c r="G212" s="17" t="n">
        <v>18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493</v>
      </c>
      <c r="B213" s="16" t="s">
        <v>718</v>
      </c>
      <c r="C213" s="53" t="n">
        <v>44274</v>
      </c>
      <c r="D213" s="54" t="n">
        <v>44279</v>
      </c>
      <c r="E213" s="17" t="n">
        <v>22759.65</v>
      </c>
      <c r="F213" s="17" t="n">
        <v>21537.07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493</v>
      </c>
      <c r="B214" s="16" t="s">
        <v>718</v>
      </c>
      <c r="C214" s="53" t="n">
        <v>44274</v>
      </c>
      <c r="D214" s="54" t="n">
        <v>44279</v>
      </c>
      <c r="E214" s="17" t="n">
        <v>22759.65</v>
      </c>
      <c r="F214" s="17" t="n">
        <v>21537.07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493</v>
      </c>
      <c r="B215" s="16" t="s">
        <v>718</v>
      </c>
      <c r="C215" s="53" t="n">
        <v>44274</v>
      </c>
      <c r="D215" s="54" t="n">
        <v>44279</v>
      </c>
      <c r="E215" s="17" t="n">
        <v>22759.6467</v>
      </c>
      <c r="F215" s="17" t="n">
        <v>21537.07</v>
      </c>
      <c r="G215" s="17" t="n">
        <v>3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493</v>
      </c>
      <c r="B216" s="16" t="s">
        <v>718</v>
      </c>
      <c r="C216" s="53" t="n">
        <v>44274</v>
      </c>
      <c r="D216" s="54" t="n">
        <v>44279</v>
      </c>
      <c r="E216" s="17" t="n">
        <v>22757.6467</v>
      </c>
      <c r="F216" s="17" t="n">
        <v>21537.07</v>
      </c>
      <c r="G216" s="17" t="n">
        <v>6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493</v>
      </c>
      <c r="B217" s="16" t="s">
        <v>718</v>
      </c>
      <c r="C217" s="53" t="n">
        <v>44274</v>
      </c>
      <c r="D217" s="54" t="n">
        <v>44279</v>
      </c>
      <c r="E217" s="17" t="n">
        <v>22757.647</v>
      </c>
      <c r="F217" s="17" t="n">
        <v>21537.07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493</v>
      </c>
      <c r="B218" s="16" t="s">
        <v>718</v>
      </c>
      <c r="C218" s="53" t="n">
        <v>44274</v>
      </c>
      <c r="D218" s="54" t="n">
        <v>44279</v>
      </c>
      <c r="E218" s="17" t="n">
        <v>22757.6467</v>
      </c>
      <c r="F218" s="17" t="n">
        <v>21537.07</v>
      </c>
      <c r="G218" s="17" t="n">
        <v>9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493</v>
      </c>
      <c r="B219" s="16" t="s">
        <v>718</v>
      </c>
      <c r="C219" s="53" t="n">
        <v>44279</v>
      </c>
      <c r="D219" s="54" t="n">
        <v>44280</v>
      </c>
      <c r="E219" s="17" t="n">
        <v>21537.07</v>
      </c>
      <c r="F219" s="17" t="n">
        <v>21292.768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493</v>
      </c>
      <c r="B220" s="16" t="s">
        <v>718</v>
      </c>
      <c r="C220" s="53" t="n">
        <v>44279</v>
      </c>
      <c r="D220" s="54" t="n">
        <v>44280</v>
      </c>
      <c r="E220" s="17" t="n">
        <v>21327.196</v>
      </c>
      <c r="F220" s="17" t="n">
        <v>21292.768</v>
      </c>
      <c r="G220" s="17" t="n">
        <v>20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493</v>
      </c>
      <c r="B221" s="16" t="s">
        <v>718</v>
      </c>
      <c r="C221" s="53" t="n">
        <v>44280</v>
      </c>
      <c r="D221" s="54" t="n">
        <v>44284</v>
      </c>
      <c r="E221" s="17" t="n">
        <v>21091.3383</v>
      </c>
      <c r="F221" s="17" t="n">
        <v>22481.4807</v>
      </c>
      <c r="G221" s="17" t="n">
        <v>12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493</v>
      </c>
      <c r="B222" s="16" t="s">
        <v>718</v>
      </c>
      <c r="C222" s="53" t="n">
        <v>44280</v>
      </c>
      <c r="D222" s="54" t="n">
        <v>44284</v>
      </c>
      <c r="E222" s="17" t="n">
        <v>21091.34</v>
      </c>
      <c r="F222" s="17" t="n">
        <v>22481.4807</v>
      </c>
      <c r="G222" s="17" t="n">
        <v>2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493</v>
      </c>
      <c r="B223" s="16" t="s">
        <v>718</v>
      </c>
      <c r="C223" s="53" t="n">
        <v>44280</v>
      </c>
      <c r="D223" s="54" t="n">
        <v>44284</v>
      </c>
      <c r="E223" s="17" t="n">
        <v>21089.3388</v>
      </c>
      <c r="F223" s="17" t="n">
        <v>22481.4807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493</v>
      </c>
      <c r="B224" s="16" t="s">
        <v>718</v>
      </c>
      <c r="C224" s="53" t="n">
        <v>44280</v>
      </c>
      <c r="D224" s="54" t="n">
        <v>44284</v>
      </c>
      <c r="E224" s="17" t="n">
        <v>21089.3388</v>
      </c>
      <c r="F224" s="17" t="n">
        <v>22483.4818</v>
      </c>
      <c r="G224" s="17" t="n">
        <v>15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493</v>
      </c>
      <c r="B225" s="16" t="s">
        <v>718</v>
      </c>
      <c r="C225" s="53" t="n">
        <v>44280</v>
      </c>
      <c r="D225" s="54" t="n">
        <v>44284</v>
      </c>
      <c r="E225" s="17" t="n">
        <v>20983.402</v>
      </c>
      <c r="F225" s="17" t="n">
        <v>22483.4818</v>
      </c>
      <c r="G225" s="17" t="n">
        <v>2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493</v>
      </c>
      <c r="B226" s="16" t="s">
        <v>718</v>
      </c>
      <c r="C226" s="53" t="n">
        <v>44280</v>
      </c>
      <c r="D226" s="54" t="n">
        <v>44284</v>
      </c>
      <c r="E226" s="17" t="n">
        <v>20983.402</v>
      </c>
      <c r="F226" s="17" t="n">
        <v>22485.4833</v>
      </c>
      <c r="G226" s="17" t="n">
        <v>3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493</v>
      </c>
      <c r="B227" s="16" t="s">
        <v>718</v>
      </c>
      <c r="C227" s="53" t="n">
        <v>44280</v>
      </c>
      <c r="D227" s="54" t="n">
        <v>44284</v>
      </c>
      <c r="E227" s="17" t="n">
        <v>20983.4027</v>
      </c>
      <c r="F227" s="17" t="n">
        <v>22485.4833</v>
      </c>
      <c r="G227" s="17" t="n">
        <v>12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493</v>
      </c>
      <c r="B228" s="16" t="s">
        <v>718</v>
      </c>
      <c r="C228" s="53" t="n">
        <v>44280</v>
      </c>
      <c r="D228" s="54" t="n">
        <v>44284</v>
      </c>
      <c r="E228" s="17" t="n">
        <v>20983.4027</v>
      </c>
      <c r="F228" s="17" t="n">
        <v>22487.4847</v>
      </c>
      <c r="G228" s="17" t="n">
        <v>3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493</v>
      </c>
      <c r="B229" s="16" t="s">
        <v>718</v>
      </c>
      <c r="C229" s="53" t="n">
        <v>44280</v>
      </c>
      <c r="D229" s="54" t="n">
        <v>44284</v>
      </c>
      <c r="E229" s="17" t="n">
        <v>21117.322</v>
      </c>
      <c r="F229" s="17" t="n">
        <v>22487.4847</v>
      </c>
      <c r="G229" s="17" t="n">
        <v>12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493</v>
      </c>
      <c r="B230" s="16" t="s">
        <v>718</v>
      </c>
      <c r="C230" s="53" t="n">
        <v>44280</v>
      </c>
      <c r="D230" s="54" t="n">
        <v>44284</v>
      </c>
      <c r="E230" s="17" t="n">
        <v>21117.322</v>
      </c>
      <c r="F230" s="17" t="n">
        <v>22489.485</v>
      </c>
      <c r="G230" s="17" t="n">
        <v>4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493</v>
      </c>
      <c r="B231" s="16" t="s">
        <v>718</v>
      </c>
      <c r="C231" s="53" t="n">
        <v>44280</v>
      </c>
      <c r="D231" s="54" t="n">
        <v>44284</v>
      </c>
      <c r="E231" s="17" t="n">
        <v>21117.322</v>
      </c>
      <c r="F231" s="17" t="n">
        <v>22493.49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493</v>
      </c>
      <c r="B232" s="16" t="s">
        <v>718</v>
      </c>
      <c r="C232" s="53" t="n">
        <v>44280</v>
      </c>
      <c r="D232" s="54" t="n">
        <v>44284</v>
      </c>
      <c r="E232" s="17" t="n">
        <v>21117.322</v>
      </c>
      <c r="F232" s="17" t="n">
        <v>22497.49</v>
      </c>
      <c r="G232" s="17" t="n">
        <v>6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493</v>
      </c>
      <c r="B233" s="16" t="s">
        <v>718</v>
      </c>
      <c r="C233" s="53" t="n">
        <v>44280</v>
      </c>
      <c r="D233" s="54" t="n">
        <v>44284</v>
      </c>
      <c r="E233" s="17" t="n">
        <v>21117.322</v>
      </c>
      <c r="F233" s="17" t="n">
        <v>22499.4914</v>
      </c>
      <c r="G233" s="17" t="n">
        <v>7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493</v>
      </c>
      <c r="B234" s="16" t="s">
        <v>718</v>
      </c>
      <c r="C234" s="53" t="n">
        <v>44284</v>
      </c>
      <c r="D234" s="54" t="n">
        <v>44284</v>
      </c>
      <c r="E234" s="17" t="n">
        <v>22847.7007</v>
      </c>
      <c r="F234" s="17" t="n">
        <v>23136.11</v>
      </c>
      <c r="G234" s="17" t="n">
        <v>15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493</v>
      </c>
      <c r="B235" s="16" t="s">
        <v>718</v>
      </c>
      <c r="C235" s="53" t="n">
        <v>44284</v>
      </c>
      <c r="D235" s="54" t="n">
        <v>44284</v>
      </c>
      <c r="E235" s="17" t="n">
        <v>22851.7</v>
      </c>
      <c r="F235" s="17" t="n">
        <v>23136.11</v>
      </c>
      <c r="G235" s="17" t="n">
        <v>1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493</v>
      </c>
      <c r="B236" s="16" t="s">
        <v>718</v>
      </c>
      <c r="C236" s="53" t="n">
        <v>44284</v>
      </c>
      <c r="D236" s="54" t="n">
        <v>44284</v>
      </c>
      <c r="E236" s="17" t="n">
        <v>22853.704</v>
      </c>
      <c r="F236" s="17" t="n">
        <v>23136.11</v>
      </c>
      <c r="G236" s="17" t="n">
        <v>5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493</v>
      </c>
      <c r="B237" s="16" t="s">
        <v>718</v>
      </c>
      <c r="C237" s="53" t="n">
        <v>44284</v>
      </c>
      <c r="D237" s="54" t="n">
        <v>44284</v>
      </c>
      <c r="E237" s="17" t="n">
        <v>22853.7</v>
      </c>
      <c r="F237" s="17" t="n">
        <v>23136.11</v>
      </c>
      <c r="G237" s="17" t="n">
        <v>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493</v>
      </c>
      <c r="B238" s="16" t="s">
        <v>718</v>
      </c>
      <c r="C238" s="53" t="n">
        <v>44284</v>
      </c>
      <c r="D238" s="54" t="n">
        <v>44284</v>
      </c>
      <c r="E238" s="17" t="n">
        <v>22853.704</v>
      </c>
      <c r="F238" s="17" t="n">
        <v>23136.11</v>
      </c>
      <c r="G238" s="17" t="n">
        <v>5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493</v>
      </c>
      <c r="B239" s="16" t="s">
        <v>718</v>
      </c>
      <c r="C239" s="53" t="n">
        <v>44284</v>
      </c>
      <c r="D239" s="54" t="n">
        <v>44284</v>
      </c>
      <c r="E239" s="17" t="n">
        <v>22853.7</v>
      </c>
      <c r="F239" s="17" t="n">
        <v>23136.11</v>
      </c>
      <c r="G239" s="17" t="n">
        <v>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493</v>
      </c>
      <c r="B240" s="16" t="s">
        <v>718</v>
      </c>
      <c r="C240" s="53" t="n">
        <v>44284</v>
      </c>
      <c r="D240" s="54" t="n">
        <v>44284</v>
      </c>
      <c r="E240" s="17" t="n">
        <v>22855.7</v>
      </c>
      <c r="F240" s="17" t="n">
        <v>23136.11</v>
      </c>
      <c r="G240" s="17" t="n">
        <v>1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493</v>
      </c>
      <c r="B241" s="16" t="s">
        <v>718</v>
      </c>
      <c r="C241" s="53" t="n">
        <v>44284</v>
      </c>
      <c r="D241" s="54" t="n">
        <v>44284</v>
      </c>
      <c r="E241" s="17" t="n">
        <v>22857.7</v>
      </c>
      <c r="F241" s="17" t="n">
        <v>23136.11</v>
      </c>
      <c r="G241" s="17" t="n">
        <v>1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493</v>
      </c>
      <c r="B242" s="16" t="s">
        <v>718</v>
      </c>
      <c r="C242" s="53" t="n">
        <v>44284</v>
      </c>
      <c r="D242" s="54" t="n">
        <v>44284</v>
      </c>
      <c r="E242" s="17" t="n">
        <v>23297.97</v>
      </c>
      <c r="F242" s="17" t="n">
        <v>23234.0509</v>
      </c>
      <c r="G242" s="17" t="n">
        <v>6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493</v>
      </c>
      <c r="B243" s="16" t="s">
        <v>718</v>
      </c>
      <c r="C243" s="53" t="n">
        <v>44284</v>
      </c>
      <c r="D243" s="54" t="n">
        <v>44284</v>
      </c>
      <c r="E243" s="17" t="n">
        <v>23297.9705</v>
      </c>
      <c r="F243" s="17" t="n">
        <v>23234.0509</v>
      </c>
      <c r="G243" s="17" t="n">
        <v>16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493</v>
      </c>
      <c r="B244" s="16" t="s">
        <v>718</v>
      </c>
      <c r="C244" s="53" t="n">
        <v>44284</v>
      </c>
      <c r="D244" s="54" t="n">
        <v>44284</v>
      </c>
      <c r="E244" s="17" t="n">
        <v>23297.9705</v>
      </c>
      <c r="F244" s="17" t="n">
        <v>23234.0508</v>
      </c>
      <c r="G244" s="17" t="n">
        <v>4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493</v>
      </c>
      <c r="B245" s="16" t="s">
        <v>718</v>
      </c>
      <c r="C245" s="53" t="n">
        <v>44284</v>
      </c>
      <c r="D245" s="54" t="n">
        <v>44284</v>
      </c>
      <c r="E245" s="17" t="n">
        <v>23293.9675</v>
      </c>
      <c r="F245" s="17" t="n">
        <v>23234.0508</v>
      </c>
      <c r="G245" s="17" t="n">
        <v>4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493</v>
      </c>
      <c r="B246" s="16" t="s">
        <v>718</v>
      </c>
      <c r="C246" s="53" t="n">
        <v>44284</v>
      </c>
      <c r="D246" s="54" t="n">
        <v>44284</v>
      </c>
      <c r="E246" s="17" t="n">
        <v>23273.9562</v>
      </c>
      <c r="F246" s="17" t="n">
        <v>23234.0508</v>
      </c>
      <c r="G246" s="17" t="n">
        <v>4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493</v>
      </c>
      <c r="B247" s="16" t="s">
        <v>718</v>
      </c>
      <c r="C247" s="53" t="n">
        <v>44284</v>
      </c>
      <c r="D247" s="54" t="n">
        <v>44284</v>
      </c>
      <c r="E247" s="17" t="n">
        <v>23273.9562</v>
      </c>
      <c r="F247" s="17" t="n">
        <v>23234.0514</v>
      </c>
      <c r="G247" s="17" t="n">
        <v>14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493</v>
      </c>
      <c r="B248" s="16" t="s">
        <v>718</v>
      </c>
      <c r="C248" s="53" t="n">
        <v>44284</v>
      </c>
      <c r="D248" s="54" t="n">
        <v>44284</v>
      </c>
      <c r="E248" s="17" t="n">
        <v>23273.9562</v>
      </c>
      <c r="F248" s="17" t="n">
        <v>23234.0514</v>
      </c>
      <c r="G248" s="17" t="n">
        <v>3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493</v>
      </c>
      <c r="B249" s="16" t="s">
        <v>718</v>
      </c>
      <c r="C249" s="53" t="n">
        <v>44284</v>
      </c>
      <c r="D249" s="54" t="n">
        <v>44284</v>
      </c>
      <c r="E249" s="17" t="n">
        <v>23273.9567</v>
      </c>
      <c r="F249" s="17" t="n">
        <v>23234.0514</v>
      </c>
      <c r="G249" s="17" t="n">
        <v>9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493</v>
      </c>
      <c r="B250" s="16" t="s">
        <v>718</v>
      </c>
      <c r="C250" s="53" t="n">
        <v>44284</v>
      </c>
      <c r="D250" s="54" t="n">
        <v>44284</v>
      </c>
      <c r="E250" s="17" t="n">
        <v>23195.9093</v>
      </c>
      <c r="F250" s="17" t="n">
        <v>23234.0514</v>
      </c>
      <c r="G250" s="17" t="n">
        <v>2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493</v>
      </c>
      <c r="B251" s="16" t="s">
        <v>718</v>
      </c>
      <c r="C251" s="53" t="n">
        <v>44284</v>
      </c>
      <c r="D251" s="54" t="n">
        <v>44284</v>
      </c>
      <c r="E251" s="17" t="n">
        <v>23195.9093</v>
      </c>
      <c r="F251" s="17" t="n">
        <v>23232.052</v>
      </c>
      <c r="G251" s="17" t="n">
        <v>15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493</v>
      </c>
      <c r="B252" s="16" t="s">
        <v>718</v>
      </c>
      <c r="C252" s="53" t="n">
        <v>44284</v>
      </c>
      <c r="D252" s="54" t="n">
        <v>44284</v>
      </c>
      <c r="E252" s="17" t="n">
        <v>23195.9093</v>
      </c>
      <c r="F252" s="17" t="n">
        <v>23232.052</v>
      </c>
      <c r="G252" s="17" t="n">
        <v>13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493</v>
      </c>
      <c r="B253" s="16" t="s">
        <v>718</v>
      </c>
      <c r="C253" s="53" t="n">
        <v>44284</v>
      </c>
      <c r="D253" s="54" t="n">
        <v>44284</v>
      </c>
      <c r="E253" s="17" t="n">
        <v>22947.76</v>
      </c>
      <c r="F253" s="17" t="n">
        <v>23232.052</v>
      </c>
      <c r="G253" s="17" t="n">
        <v>2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493</v>
      </c>
      <c r="B254" s="16" t="s">
        <v>718</v>
      </c>
      <c r="C254" s="53" t="n">
        <v>44284</v>
      </c>
      <c r="D254" s="54" t="n">
        <v>44284</v>
      </c>
      <c r="E254" s="17" t="n">
        <v>22947.76</v>
      </c>
      <c r="F254" s="17" t="n">
        <v>23230.0538</v>
      </c>
      <c r="G254" s="17" t="n">
        <v>2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493</v>
      </c>
      <c r="B255" s="16" t="s">
        <v>718</v>
      </c>
      <c r="C255" s="53" t="n">
        <v>44284</v>
      </c>
      <c r="D255" s="54" t="n">
        <v>44284</v>
      </c>
      <c r="E255" s="17" t="n">
        <v>22945.76</v>
      </c>
      <c r="F255" s="17" t="n">
        <v>23230.0538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493</v>
      </c>
      <c r="B256" s="16" t="s">
        <v>718</v>
      </c>
      <c r="C256" s="53" t="n">
        <v>44284</v>
      </c>
      <c r="D256" s="54" t="n">
        <v>44284</v>
      </c>
      <c r="E256" s="17" t="n">
        <v>22945.76</v>
      </c>
      <c r="F256" s="17" t="n">
        <v>23230.0538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493</v>
      </c>
      <c r="B257" s="16" t="s">
        <v>718</v>
      </c>
      <c r="C257" s="53" t="n">
        <v>44284</v>
      </c>
      <c r="D257" s="54" t="n">
        <v>44284</v>
      </c>
      <c r="E257" s="17" t="n">
        <v>22945.7595</v>
      </c>
      <c r="F257" s="17" t="n">
        <v>23230.0538</v>
      </c>
      <c r="G257" s="17" t="n">
        <v>4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493</v>
      </c>
      <c r="B258" s="16" t="s">
        <v>718</v>
      </c>
      <c r="C258" s="53" t="n">
        <v>44284</v>
      </c>
      <c r="D258" s="54" t="n">
        <v>44284</v>
      </c>
      <c r="E258" s="17" t="n">
        <v>22945.7595</v>
      </c>
      <c r="F258" s="17" t="n">
        <v>23228.0533</v>
      </c>
      <c r="G258" s="17" t="n">
        <v>6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493</v>
      </c>
      <c r="B259" s="16" t="s">
        <v>718</v>
      </c>
      <c r="C259" s="53" t="n">
        <v>44284</v>
      </c>
      <c r="D259" s="54" t="n">
        <v>44284</v>
      </c>
      <c r="E259" s="17" t="n">
        <v>22945.7595</v>
      </c>
      <c r="F259" s="17" t="n">
        <v>23228.055</v>
      </c>
      <c r="G259" s="17" t="n">
        <v>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493</v>
      </c>
      <c r="B260" s="16" t="s">
        <v>718</v>
      </c>
      <c r="C260" s="53" t="n">
        <v>44284</v>
      </c>
      <c r="D260" s="54" t="n">
        <v>44284</v>
      </c>
      <c r="E260" s="17" t="n">
        <v>22945.7595</v>
      </c>
      <c r="F260" s="17" t="n">
        <v>23228.055</v>
      </c>
      <c r="G260" s="17" t="n">
        <v>4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493</v>
      </c>
      <c r="B261" s="16" t="s">
        <v>718</v>
      </c>
      <c r="C261" s="53" t="n">
        <v>44284</v>
      </c>
      <c r="D261" s="54" t="n">
        <v>44284</v>
      </c>
      <c r="E261" s="17" t="n">
        <v>22945.7595</v>
      </c>
      <c r="F261" s="17" t="n">
        <v>23226.0556</v>
      </c>
      <c r="G261" s="17" t="n">
        <v>5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493</v>
      </c>
      <c r="B262" s="16" t="s">
        <v>718</v>
      </c>
      <c r="C262" s="53" t="n">
        <v>44284</v>
      </c>
      <c r="D262" s="54" t="n">
        <v>44284</v>
      </c>
      <c r="E262" s="17" t="n">
        <v>22943.758</v>
      </c>
      <c r="F262" s="17" t="n">
        <v>23226.0556</v>
      </c>
      <c r="G262" s="17" t="n">
        <v>4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493</v>
      </c>
      <c r="B263" s="16" t="s">
        <v>718</v>
      </c>
      <c r="C263" s="53" t="n">
        <v>44284</v>
      </c>
      <c r="D263" s="54" t="n">
        <v>44284</v>
      </c>
      <c r="E263" s="17" t="n">
        <v>22943.758</v>
      </c>
      <c r="F263" s="17" t="n">
        <v>23226.056</v>
      </c>
      <c r="G263" s="17" t="n">
        <v>6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493</v>
      </c>
      <c r="B264" s="16" t="s">
        <v>718</v>
      </c>
      <c r="C264" s="53" t="n">
        <v>44284</v>
      </c>
      <c r="D264" s="54" t="n">
        <v>44284</v>
      </c>
      <c r="E264" s="17" t="n">
        <v>22941.7568</v>
      </c>
      <c r="F264" s="17" t="n">
        <v>23226.056</v>
      </c>
      <c r="G264" s="17" t="n">
        <v>9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493</v>
      </c>
      <c r="B265" s="16" t="s">
        <v>718</v>
      </c>
      <c r="C265" s="53" t="n">
        <v>44284</v>
      </c>
      <c r="D265" s="54" t="n">
        <v>44284</v>
      </c>
      <c r="E265" s="17" t="n">
        <v>22941.7568</v>
      </c>
      <c r="F265" s="17" t="n">
        <v>23222.0584</v>
      </c>
      <c r="G265" s="17" t="n">
        <v>10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493</v>
      </c>
      <c r="B266" s="16" t="s">
        <v>718</v>
      </c>
      <c r="C266" s="53" t="n">
        <v>44284</v>
      </c>
      <c r="D266" s="54" t="n">
        <v>44284</v>
      </c>
      <c r="E266" s="17" t="n">
        <v>22939.7556</v>
      </c>
      <c r="F266" s="17" t="n">
        <v>23222.0584</v>
      </c>
      <c r="G266" s="17" t="n">
        <v>9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493</v>
      </c>
      <c r="B267" s="16" t="s">
        <v>718</v>
      </c>
      <c r="C267" s="53" t="n">
        <v>44284</v>
      </c>
      <c r="D267" s="54" t="n">
        <v>44284</v>
      </c>
      <c r="E267" s="17" t="n">
        <v>22939.7556</v>
      </c>
      <c r="F267" s="17" t="n">
        <v>23222.0588</v>
      </c>
      <c r="G267" s="17" t="n">
        <v>8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493</v>
      </c>
      <c r="B268" s="16" t="s">
        <v>718</v>
      </c>
      <c r="C268" s="53" t="n">
        <v>44284</v>
      </c>
      <c r="D268" s="54" t="n">
        <v>44284</v>
      </c>
      <c r="E268" s="17" t="n">
        <v>22939.7556</v>
      </c>
      <c r="F268" s="17" t="n">
        <v>23222.0587</v>
      </c>
      <c r="G268" s="17" t="n">
        <v>15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493</v>
      </c>
      <c r="B269" s="16" t="s">
        <v>718</v>
      </c>
      <c r="C269" s="53" t="n">
        <v>44284</v>
      </c>
      <c r="D269" s="54" t="n">
        <v>44284</v>
      </c>
      <c r="E269" s="17" t="n">
        <v>22939.7556</v>
      </c>
      <c r="F269" s="17" t="n">
        <v>23222.055</v>
      </c>
      <c r="G269" s="17" t="n">
        <v>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493</v>
      </c>
      <c r="B270" s="16" t="s">
        <v>718</v>
      </c>
      <c r="C270" s="53" t="n">
        <v>44284</v>
      </c>
      <c r="D270" s="54" t="n">
        <v>44284</v>
      </c>
      <c r="E270" s="17" t="n">
        <v>23386.0232</v>
      </c>
      <c r="F270" s="17" t="n">
        <v>23020.18</v>
      </c>
      <c r="G270" s="17" t="n">
        <v>5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493</v>
      </c>
      <c r="B271" s="16" t="s">
        <v>718</v>
      </c>
      <c r="C271" s="53" t="n">
        <v>44284</v>
      </c>
      <c r="D271" s="54" t="n">
        <v>44284</v>
      </c>
      <c r="E271" s="17" t="n">
        <v>23386.0232</v>
      </c>
      <c r="F271" s="17" t="n">
        <v>23018.181</v>
      </c>
      <c r="G271" s="17" t="n">
        <v>10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493</v>
      </c>
      <c r="B272" s="16" t="s">
        <v>718</v>
      </c>
      <c r="C272" s="53" t="n">
        <v>44284</v>
      </c>
      <c r="D272" s="54" t="n">
        <v>44284</v>
      </c>
      <c r="E272" s="17" t="n">
        <v>23386.0232</v>
      </c>
      <c r="F272" s="17" t="n">
        <v>23016.182</v>
      </c>
      <c r="G272" s="17" t="n">
        <v>45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493</v>
      </c>
      <c r="B273" s="16" t="s">
        <v>718</v>
      </c>
      <c r="C273" s="53" t="n">
        <v>44284</v>
      </c>
      <c r="D273" s="54" t="n">
        <v>44284</v>
      </c>
      <c r="E273" s="17" t="n">
        <v>23464.07</v>
      </c>
      <c r="F273" s="17" t="n">
        <v>23016.182</v>
      </c>
      <c r="G273" s="17" t="n">
        <v>5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493</v>
      </c>
      <c r="B274" s="16" t="s">
        <v>718</v>
      </c>
      <c r="C274" s="53" t="n">
        <v>44284</v>
      </c>
      <c r="D274" s="54" t="n">
        <v>44284</v>
      </c>
      <c r="E274" s="17" t="n">
        <v>23464.07</v>
      </c>
      <c r="F274" s="17" t="n">
        <v>23012.18</v>
      </c>
      <c r="G274" s="17" t="n">
        <v>2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493</v>
      </c>
      <c r="B275" s="16" t="s">
        <v>718</v>
      </c>
      <c r="C275" s="53" t="n">
        <v>44284</v>
      </c>
      <c r="D275" s="54" t="n">
        <v>44284</v>
      </c>
      <c r="E275" s="17" t="n">
        <v>23464.07</v>
      </c>
      <c r="F275" s="17" t="n">
        <v>23012.1845</v>
      </c>
      <c r="G275" s="17" t="n">
        <v>15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493</v>
      </c>
      <c r="B276" s="16" t="s">
        <v>718</v>
      </c>
      <c r="C276" s="53" t="n">
        <v>44284</v>
      </c>
      <c r="D276" s="54" t="n">
        <v>44284</v>
      </c>
      <c r="E276" s="17" t="n">
        <v>23464.08</v>
      </c>
      <c r="F276" s="17" t="n">
        <v>23012.1845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493</v>
      </c>
      <c r="B277" s="16" t="s">
        <v>718</v>
      </c>
      <c r="C277" s="53" t="n">
        <v>44284</v>
      </c>
      <c r="D277" s="54" t="n">
        <v>44284</v>
      </c>
      <c r="E277" s="17" t="n">
        <v>23464.07</v>
      </c>
      <c r="F277" s="17" t="n">
        <v>23012.1845</v>
      </c>
      <c r="G277" s="17" t="n">
        <v>4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493</v>
      </c>
      <c r="B278" s="16" t="s">
        <v>718</v>
      </c>
      <c r="C278" s="53" t="n">
        <v>44284</v>
      </c>
      <c r="D278" s="54" t="n">
        <v>44284</v>
      </c>
      <c r="E278" s="17" t="n">
        <v>23460.0667</v>
      </c>
      <c r="F278" s="17" t="n">
        <v>23012.19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493</v>
      </c>
      <c r="B279" s="16" t="s">
        <v>718</v>
      </c>
      <c r="C279" s="53" t="n">
        <v>44284</v>
      </c>
      <c r="D279" s="54" t="n">
        <v>44284</v>
      </c>
      <c r="E279" s="17" t="n">
        <v>23460.0667</v>
      </c>
      <c r="F279" s="17" t="n">
        <v>23012.18</v>
      </c>
      <c r="G279" s="17" t="n">
        <v>2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493</v>
      </c>
      <c r="B280" s="16" t="s">
        <v>718</v>
      </c>
      <c r="C280" s="53" t="n">
        <v>44285</v>
      </c>
      <c r="D280" s="54" t="n">
        <v>44286</v>
      </c>
      <c r="E280" s="17" t="n">
        <v>23333.9922</v>
      </c>
      <c r="F280" s="17" t="n">
        <v>23286.0199</v>
      </c>
      <c r="G280" s="17" t="n">
        <v>50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493</v>
      </c>
      <c r="B281" s="16" t="s">
        <v>718</v>
      </c>
      <c r="C281" s="53" t="n">
        <v>44285</v>
      </c>
      <c r="D281" s="54" t="n">
        <v>44286</v>
      </c>
      <c r="E281" s="17" t="n">
        <v>23143.8775</v>
      </c>
      <c r="F281" s="17" t="n">
        <v>23286.0199</v>
      </c>
      <c r="G281" s="17" t="n">
        <v>8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493</v>
      </c>
      <c r="B282" s="16" t="s">
        <v>718</v>
      </c>
      <c r="C282" s="53" t="n">
        <v>44285</v>
      </c>
      <c r="D282" s="54" t="n">
        <v>44286</v>
      </c>
      <c r="E282" s="17" t="n">
        <v>23143.88</v>
      </c>
      <c r="F282" s="17" t="n">
        <v>23286.0199</v>
      </c>
      <c r="G282" s="17" t="n">
        <v>2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493</v>
      </c>
      <c r="B283" s="16" t="s">
        <v>718</v>
      </c>
      <c r="C283" s="53" t="n">
        <v>44285</v>
      </c>
      <c r="D283" s="54" t="n">
        <v>44286</v>
      </c>
      <c r="E283" s="17" t="n">
        <v>23143.878</v>
      </c>
      <c r="F283" s="17" t="n">
        <v>23286.0199</v>
      </c>
      <c r="G283" s="17" t="n">
        <v>40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493</v>
      </c>
      <c r="B284" s="16" t="s">
        <v>718</v>
      </c>
      <c r="C284" s="53" t="n">
        <v>44286</v>
      </c>
      <c r="D284" s="54" t="n">
        <v>44286</v>
      </c>
      <c r="E284" s="17" t="n">
        <v>23323.986</v>
      </c>
      <c r="F284" s="17" t="n">
        <v>23385.96</v>
      </c>
      <c r="G284" s="17" t="n">
        <v>40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493</v>
      </c>
      <c r="B285" s="16" t="s">
        <v>718</v>
      </c>
      <c r="C285" s="53" t="n">
        <v>44286</v>
      </c>
      <c r="D285" s="54" t="n">
        <v>44286</v>
      </c>
      <c r="E285" s="17" t="n">
        <v>23323.986</v>
      </c>
      <c r="F285" s="17" t="n">
        <v>23385.96</v>
      </c>
      <c r="G285" s="17" t="n">
        <v>60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493</v>
      </c>
      <c r="B286" s="16" t="s">
        <v>718</v>
      </c>
      <c r="C286" s="53" t="n">
        <v>44286</v>
      </c>
      <c r="D286" s="54" t="n">
        <v>44286</v>
      </c>
      <c r="E286" s="17" t="n">
        <v>23454.064</v>
      </c>
      <c r="F286" s="17" t="n">
        <v>23583.8412</v>
      </c>
      <c r="G286" s="17" t="n">
        <v>20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493</v>
      </c>
      <c r="B287" s="16" t="s">
        <v>718</v>
      </c>
      <c r="C287" s="53" t="n">
        <v>44286</v>
      </c>
      <c r="D287" s="54" t="n">
        <v>44286</v>
      </c>
      <c r="E287" s="17" t="n">
        <v>23452.063</v>
      </c>
      <c r="F287" s="17" t="n">
        <v>23583.8412</v>
      </c>
      <c r="G287" s="17" t="n">
        <v>27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493</v>
      </c>
      <c r="B288" s="16" t="s">
        <v>718</v>
      </c>
      <c r="C288" s="53" t="n">
        <v>44286</v>
      </c>
      <c r="D288" s="54" t="n">
        <v>44286</v>
      </c>
      <c r="E288" s="17" t="n">
        <v>23452.0633</v>
      </c>
      <c r="F288" s="17" t="n">
        <v>23583.8412</v>
      </c>
      <c r="G288" s="17" t="n">
        <v>9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493</v>
      </c>
      <c r="B289" s="16" t="s">
        <v>718</v>
      </c>
      <c r="C289" s="53" t="n">
        <v>44286</v>
      </c>
      <c r="D289" s="54" t="n">
        <v>44286</v>
      </c>
      <c r="E289" s="17" t="n">
        <v>23452.063</v>
      </c>
      <c r="F289" s="17" t="n">
        <v>23583.8412</v>
      </c>
      <c r="G289" s="17" t="n">
        <v>44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493</v>
      </c>
      <c r="B290" s="16" t="s">
        <v>718</v>
      </c>
      <c r="C290" s="53" t="n">
        <v>44286</v>
      </c>
      <c r="D290" s="54" t="n">
        <v>44286</v>
      </c>
      <c r="E290" s="17" t="n">
        <v>23614.16</v>
      </c>
      <c r="F290" s="17" t="n">
        <v>23545.8638</v>
      </c>
      <c r="G290" s="17" t="n">
        <v>13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493</v>
      </c>
      <c r="B291" s="16" t="s">
        <v>718</v>
      </c>
      <c r="C291" s="53" t="n">
        <v>44286</v>
      </c>
      <c r="D291" s="54" t="n">
        <v>44286</v>
      </c>
      <c r="E291" s="17" t="n">
        <v>23774.256</v>
      </c>
      <c r="F291" s="17" t="n">
        <v>23775.726</v>
      </c>
      <c r="G291" s="17" t="n">
        <v>50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493</v>
      </c>
      <c r="B292" s="16" t="s">
        <v>718</v>
      </c>
      <c r="C292" s="53" t="n">
        <v>44286</v>
      </c>
      <c r="D292" s="54" t="n">
        <v>44286</v>
      </c>
      <c r="E292" s="17" t="n">
        <v>23724.228</v>
      </c>
      <c r="F292" s="17" t="n">
        <v>23775.726</v>
      </c>
      <c r="G292" s="17" t="n">
        <v>5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493</v>
      </c>
      <c r="B293" s="16" t="s">
        <v>718</v>
      </c>
      <c r="C293" s="53" t="n">
        <v>44286</v>
      </c>
      <c r="D293" s="54" t="n">
        <v>44286</v>
      </c>
      <c r="E293" s="17" t="n">
        <v>23724.2262</v>
      </c>
      <c r="F293" s="17" t="n">
        <v>23775.726</v>
      </c>
      <c r="G293" s="17" t="n">
        <v>45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493</v>
      </c>
      <c r="B294" s="16" t="s">
        <v>718</v>
      </c>
      <c r="C294" s="53" t="n">
        <v>44286</v>
      </c>
      <c r="D294" s="54" t="n">
        <v>44291</v>
      </c>
      <c r="E294" s="17" t="n">
        <v>23637.8</v>
      </c>
      <c r="F294" s="17" t="n">
        <v>23594.148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493</v>
      </c>
      <c r="B295" s="16" t="s">
        <v>718</v>
      </c>
      <c r="C295" s="53" t="n">
        <v>44286</v>
      </c>
      <c r="D295" s="54" t="n">
        <v>44291</v>
      </c>
      <c r="E295" s="17" t="n">
        <v>23635.81</v>
      </c>
      <c r="F295" s="17" t="n">
        <v>23594.148</v>
      </c>
      <c r="G295" s="17" t="n">
        <v>28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493</v>
      </c>
      <c r="B296" s="16" t="s">
        <v>718</v>
      </c>
      <c r="C296" s="53" t="n">
        <v>44286</v>
      </c>
      <c r="D296" s="54" t="n">
        <v>44291</v>
      </c>
      <c r="E296" s="17" t="n">
        <v>23637.8086</v>
      </c>
      <c r="F296" s="17" t="n">
        <v>23594.148</v>
      </c>
      <c r="G296" s="17" t="n">
        <v>21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493</v>
      </c>
      <c r="B297" s="16" t="s">
        <v>718</v>
      </c>
      <c r="C297" s="53" t="n">
        <v>44286</v>
      </c>
      <c r="D297" s="54" t="n">
        <v>44291</v>
      </c>
      <c r="E297" s="17" t="n">
        <v>23665.79</v>
      </c>
      <c r="F297" s="17" t="n">
        <v>23594.148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493</v>
      </c>
      <c r="B298" s="16" t="s">
        <v>718</v>
      </c>
      <c r="C298" s="53" t="n">
        <v>44286</v>
      </c>
      <c r="D298" s="54" t="n">
        <v>44291</v>
      </c>
      <c r="E298" s="17" t="n">
        <v>23665.79</v>
      </c>
      <c r="F298" s="17" t="n">
        <v>23594.148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493</v>
      </c>
      <c r="B299" s="16" t="s">
        <v>718</v>
      </c>
      <c r="C299" s="53" t="n">
        <v>44287</v>
      </c>
      <c r="D299" s="54" t="n">
        <v>44291</v>
      </c>
      <c r="E299" s="17" t="n">
        <v>23781.723</v>
      </c>
      <c r="F299" s="17" t="n">
        <v>23594.148</v>
      </c>
      <c r="G299" s="17" t="n">
        <v>10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493</v>
      </c>
      <c r="B300" s="16" t="s">
        <v>718</v>
      </c>
      <c r="C300" s="53" t="n">
        <v>44287</v>
      </c>
      <c r="D300" s="54" t="n">
        <v>44291</v>
      </c>
      <c r="E300" s="17" t="n">
        <v>23781.7221</v>
      </c>
      <c r="F300" s="17" t="n">
        <v>23594.148</v>
      </c>
      <c r="G300" s="17" t="n">
        <v>14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493</v>
      </c>
      <c r="B301" s="16" t="s">
        <v>718</v>
      </c>
      <c r="C301" s="53" t="n">
        <v>44287</v>
      </c>
      <c r="D301" s="54" t="n">
        <v>44291</v>
      </c>
      <c r="E301" s="17" t="n">
        <v>23781.723</v>
      </c>
      <c r="F301" s="17" t="n">
        <v>23594.148</v>
      </c>
      <c r="G301" s="17" t="n">
        <v>10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493</v>
      </c>
      <c r="B302" s="16" t="s">
        <v>718</v>
      </c>
      <c r="C302" s="53" t="n">
        <v>44287</v>
      </c>
      <c r="D302" s="54" t="n">
        <v>44291</v>
      </c>
      <c r="E302" s="17" t="n">
        <v>23779.7242</v>
      </c>
      <c r="F302" s="17" t="n">
        <v>23594.148</v>
      </c>
      <c r="G302" s="17" t="n">
        <v>12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493</v>
      </c>
      <c r="B303" s="16" t="s">
        <v>718</v>
      </c>
      <c r="C303" s="53" t="n">
        <v>44287</v>
      </c>
      <c r="D303" s="54" t="n">
        <v>44291</v>
      </c>
      <c r="E303" s="17" t="n">
        <v>23775.7275</v>
      </c>
      <c r="F303" s="17" t="n">
        <v>23594.148</v>
      </c>
      <c r="G303" s="17" t="n">
        <v>4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493</v>
      </c>
      <c r="B304" s="16" t="s">
        <v>718</v>
      </c>
      <c r="C304" s="53" t="n">
        <v>44291</v>
      </c>
      <c r="D304" s="54" t="n">
        <v>44292</v>
      </c>
      <c r="E304" s="17" t="n">
        <v>23385.9598</v>
      </c>
      <c r="F304" s="17" t="n">
        <v>23333.9919</v>
      </c>
      <c r="G304" s="17" t="n">
        <v>21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493</v>
      </c>
      <c r="B305" s="16" t="s">
        <v>718</v>
      </c>
      <c r="C305" s="53" t="n">
        <v>44291</v>
      </c>
      <c r="D305" s="54" t="n">
        <v>44292</v>
      </c>
      <c r="E305" s="17" t="n">
        <v>23385.9598</v>
      </c>
      <c r="F305" s="17" t="n">
        <v>23333.992</v>
      </c>
      <c r="G305" s="17" t="n">
        <v>29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493</v>
      </c>
      <c r="B306" s="16" t="s">
        <v>718</v>
      </c>
      <c r="C306" s="53" t="n">
        <v>44291</v>
      </c>
      <c r="D306" s="54" t="n">
        <v>44292</v>
      </c>
      <c r="E306" s="17" t="n">
        <v>23501.8904</v>
      </c>
      <c r="F306" s="17" t="n">
        <v>23333.992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493</v>
      </c>
      <c r="B307" s="16" t="s">
        <v>718</v>
      </c>
      <c r="C307" s="53" t="n">
        <v>44291</v>
      </c>
      <c r="D307" s="54" t="n">
        <v>44292</v>
      </c>
      <c r="E307" s="17" t="n">
        <v>23501.8904</v>
      </c>
      <c r="F307" s="17" t="n">
        <v>23333.9922</v>
      </c>
      <c r="G307" s="17" t="n">
        <v>41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493</v>
      </c>
      <c r="B308" s="16" t="s">
        <v>718</v>
      </c>
      <c r="C308" s="53" t="n">
        <v>44291</v>
      </c>
      <c r="D308" s="54" t="n">
        <v>44292</v>
      </c>
      <c r="E308" s="17" t="n">
        <v>23501.8904</v>
      </c>
      <c r="F308" s="17" t="n">
        <v>23333.9925</v>
      </c>
      <c r="G308" s="17" t="n">
        <v>8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493</v>
      </c>
      <c r="B309" s="16" t="s">
        <v>718</v>
      </c>
      <c r="C309" s="53" t="n">
        <v>44292</v>
      </c>
      <c r="D309" s="54" t="n">
        <v>44292</v>
      </c>
      <c r="E309" s="17" t="n">
        <v>23266.032</v>
      </c>
      <c r="F309" s="17" t="n">
        <v>23233.9321</v>
      </c>
      <c r="G309" s="17" t="n">
        <v>14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493</v>
      </c>
      <c r="B310" s="16" t="s">
        <v>718</v>
      </c>
      <c r="C310" s="53" t="n">
        <v>44292</v>
      </c>
      <c r="D310" s="54" t="n">
        <v>44292</v>
      </c>
      <c r="E310" s="17" t="n">
        <v>23266.032</v>
      </c>
      <c r="F310" s="17" t="n">
        <v>23233.9321</v>
      </c>
      <c r="G310" s="17" t="n">
        <v>42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493</v>
      </c>
      <c r="B311" s="16" t="s">
        <v>718</v>
      </c>
      <c r="C311" s="53" t="n">
        <v>44292</v>
      </c>
      <c r="D311" s="54" t="n">
        <v>44292</v>
      </c>
      <c r="E311" s="17" t="n">
        <v>23266.032</v>
      </c>
      <c r="F311" s="17" t="n">
        <v>23233.932</v>
      </c>
      <c r="G311" s="17" t="n">
        <v>44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493</v>
      </c>
      <c r="B312" s="16" t="s">
        <v>718</v>
      </c>
      <c r="C312" s="53" t="n">
        <v>44292</v>
      </c>
      <c r="D312" s="54" t="n">
        <v>44293</v>
      </c>
      <c r="E312" s="17" t="n">
        <v>23166.092</v>
      </c>
      <c r="F312" s="17" t="n">
        <v>23494.088</v>
      </c>
      <c r="G312" s="17" t="n">
        <v>10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493</v>
      </c>
      <c r="B313" s="16" t="s">
        <v>718</v>
      </c>
      <c r="C313" s="53" t="n">
        <v>44292</v>
      </c>
      <c r="D313" s="54" t="n">
        <v>44293</v>
      </c>
      <c r="E313" s="17" t="n">
        <v>23166.09</v>
      </c>
      <c r="F313" s="17" t="n">
        <v>23494.088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493</v>
      </c>
      <c r="B314" s="16" t="s">
        <v>718</v>
      </c>
      <c r="C314" s="53" t="n">
        <v>44292</v>
      </c>
      <c r="D314" s="54" t="n">
        <v>44293</v>
      </c>
      <c r="E314" s="17" t="n">
        <v>23166.092</v>
      </c>
      <c r="F314" s="17" t="n">
        <v>23494.088</v>
      </c>
      <c r="G314" s="17" t="n">
        <v>5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493</v>
      </c>
      <c r="B315" s="16" t="s">
        <v>718</v>
      </c>
      <c r="C315" s="53" t="n">
        <v>44292</v>
      </c>
      <c r="D315" s="54" t="n">
        <v>44293</v>
      </c>
      <c r="E315" s="17" t="n">
        <v>23166.09</v>
      </c>
      <c r="F315" s="17" t="n">
        <v>23494.088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493</v>
      </c>
      <c r="B316" s="16" t="s">
        <v>718</v>
      </c>
      <c r="C316" s="53" t="n">
        <v>44292</v>
      </c>
      <c r="D316" s="54" t="n">
        <v>44293</v>
      </c>
      <c r="E316" s="17" t="n">
        <v>23166.09</v>
      </c>
      <c r="F316" s="17" t="n">
        <v>23494.088</v>
      </c>
      <c r="G316" s="17" t="n">
        <v>2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493</v>
      </c>
      <c r="B317" s="16" t="s">
        <v>718</v>
      </c>
      <c r="C317" s="53" t="n">
        <v>44292</v>
      </c>
      <c r="D317" s="54" t="n">
        <v>44293</v>
      </c>
      <c r="E317" s="17" t="n">
        <v>23166.0919</v>
      </c>
      <c r="F317" s="17" t="n">
        <v>23494.088</v>
      </c>
      <c r="G317" s="17" t="n">
        <v>31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493</v>
      </c>
      <c r="B318" s="16" t="s">
        <v>718</v>
      </c>
      <c r="C318" s="53" t="n">
        <v>44292</v>
      </c>
      <c r="D318" s="54" t="n">
        <v>44293</v>
      </c>
      <c r="E318" s="17" t="n">
        <v>23228.0544</v>
      </c>
      <c r="F318" s="17" t="n">
        <v>23494.088</v>
      </c>
      <c r="G318" s="17" t="n">
        <v>11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493</v>
      </c>
      <c r="B319" s="16" t="s">
        <v>718</v>
      </c>
      <c r="C319" s="53" t="n">
        <v>44292</v>
      </c>
      <c r="D319" s="54" t="n">
        <v>44293</v>
      </c>
      <c r="E319" s="17" t="n">
        <v>23228.0544</v>
      </c>
      <c r="F319" s="17" t="n">
        <v>23494.0879</v>
      </c>
      <c r="G319" s="17" t="n">
        <v>7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493</v>
      </c>
      <c r="B320" s="16" t="s">
        <v>718</v>
      </c>
      <c r="C320" s="53" t="n">
        <v>44292</v>
      </c>
      <c r="D320" s="54" t="n">
        <v>44293</v>
      </c>
      <c r="E320" s="17" t="n">
        <v>23226.055</v>
      </c>
      <c r="F320" s="17" t="n">
        <v>23494.0879</v>
      </c>
      <c r="G320" s="17" t="n">
        <v>6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493</v>
      </c>
      <c r="B321" s="16" t="s">
        <v>718</v>
      </c>
      <c r="C321" s="53" t="n">
        <v>44292</v>
      </c>
      <c r="D321" s="54" t="n">
        <v>44293</v>
      </c>
      <c r="E321" s="17" t="n">
        <v>23226.055</v>
      </c>
      <c r="F321" s="17" t="n">
        <v>23494.0879</v>
      </c>
      <c r="G321" s="17" t="n">
        <v>2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493</v>
      </c>
      <c r="B322" s="16" t="s">
        <v>718</v>
      </c>
      <c r="C322" s="53" t="n">
        <v>44292</v>
      </c>
      <c r="D322" s="54" t="n">
        <v>44293</v>
      </c>
      <c r="E322" s="17" t="n">
        <v>23226.056</v>
      </c>
      <c r="F322" s="17" t="n">
        <v>23494.0879</v>
      </c>
      <c r="G322" s="17" t="n">
        <v>5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493</v>
      </c>
      <c r="B323" s="16" t="s">
        <v>718</v>
      </c>
      <c r="C323" s="53" t="n">
        <v>44292</v>
      </c>
      <c r="D323" s="54" t="n">
        <v>44293</v>
      </c>
      <c r="E323" s="17" t="n">
        <v>23226.05</v>
      </c>
      <c r="F323" s="17" t="n">
        <v>23494.0879</v>
      </c>
      <c r="G323" s="17" t="n">
        <v>1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493</v>
      </c>
      <c r="B324" s="16" t="s">
        <v>718</v>
      </c>
      <c r="C324" s="53" t="n">
        <v>44292</v>
      </c>
      <c r="D324" s="54" t="n">
        <v>44293</v>
      </c>
      <c r="E324" s="17" t="n">
        <v>23226.05</v>
      </c>
      <c r="F324" s="17" t="n">
        <v>23494.0879</v>
      </c>
      <c r="G324" s="17" t="n">
        <v>1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493</v>
      </c>
      <c r="B325" s="16" t="s">
        <v>718</v>
      </c>
      <c r="C325" s="53" t="n">
        <v>44292</v>
      </c>
      <c r="D325" s="54" t="n">
        <v>44293</v>
      </c>
      <c r="E325" s="17" t="n">
        <v>23226.05</v>
      </c>
      <c r="F325" s="17" t="n">
        <v>23494.0879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493</v>
      </c>
      <c r="B326" s="16" t="s">
        <v>718</v>
      </c>
      <c r="C326" s="53" t="n">
        <v>44292</v>
      </c>
      <c r="D326" s="54" t="n">
        <v>44293</v>
      </c>
      <c r="E326" s="17" t="n">
        <v>23226.0562</v>
      </c>
      <c r="F326" s="17" t="n">
        <v>23494.0879</v>
      </c>
      <c r="G326" s="17" t="n">
        <v>13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493</v>
      </c>
      <c r="B327" s="16" t="s">
        <v>718</v>
      </c>
      <c r="C327" s="53" t="n">
        <v>44292</v>
      </c>
      <c r="D327" s="54" t="n">
        <v>44293</v>
      </c>
      <c r="E327" s="17" t="n">
        <v>23226.05</v>
      </c>
      <c r="F327" s="17" t="n">
        <v>23494.0879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493</v>
      </c>
      <c r="B328" s="16" t="s">
        <v>718</v>
      </c>
      <c r="C328" s="53" t="n">
        <v>44292</v>
      </c>
      <c r="D328" s="54" t="n">
        <v>44293</v>
      </c>
      <c r="E328" s="17" t="n">
        <v>23226.055</v>
      </c>
      <c r="F328" s="17" t="n">
        <v>23494.0879</v>
      </c>
      <c r="G328" s="17" t="n">
        <v>2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493</v>
      </c>
      <c r="B329" s="16" t="s">
        <v>718</v>
      </c>
      <c r="C329" s="53" t="n">
        <v>44293</v>
      </c>
      <c r="D329" s="54" t="n">
        <v>44293</v>
      </c>
      <c r="E329" s="17" t="n">
        <v>23442.06</v>
      </c>
      <c r="F329" s="17" t="n">
        <v>23481.9023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493</v>
      </c>
      <c r="B330" s="16" t="s">
        <v>718</v>
      </c>
      <c r="C330" s="53" t="n">
        <v>44293</v>
      </c>
      <c r="D330" s="54" t="n">
        <v>44293</v>
      </c>
      <c r="E330" s="17" t="n">
        <v>23444.07</v>
      </c>
      <c r="F330" s="17" t="n">
        <v>23481.9023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493</v>
      </c>
      <c r="B331" s="16" t="s">
        <v>718</v>
      </c>
      <c r="C331" s="53" t="n">
        <v>44293</v>
      </c>
      <c r="D331" s="54" t="n">
        <v>44293</v>
      </c>
      <c r="E331" s="17" t="n">
        <v>23444.0583</v>
      </c>
      <c r="F331" s="17" t="n">
        <v>23481.9023</v>
      </c>
      <c r="G331" s="17" t="n">
        <v>12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493</v>
      </c>
      <c r="B332" s="16" t="s">
        <v>718</v>
      </c>
      <c r="C332" s="53" t="n">
        <v>44293</v>
      </c>
      <c r="D332" s="54" t="n">
        <v>44293</v>
      </c>
      <c r="E332" s="17" t="n">
        <v>23448.0606</v>
      </c>
      <c r="F332" s="17" t="n">
        <v>23481.9023</v>
      </c>
      <c r="G332" s="17" t="n">
        <v>16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493</v>
      </c>
      <c r="B333" s="16" t="s">
        <v>718</v>
      </c>
      <c r="C333" s="53" t="n">
        <v>44293</v>
      </c>
      <c r="D333" s="54" t="n">
        <v>44293</v>
      </c>
      <c r="E333" s="17" t="n">
        <v>23782.2625</v>
      </c>
      <c r="F333" s="17" t="n">
        <v>23495.8941</v>
      </c>
      <c r="G333" s="17" t="n">
        <v>4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493</v>
      </c>
      <c r="B334" s="16" t="s">
        <v>718</v>
      </c>
      <c r="C334" s="53" t="n">
        <v>44293</v>
      </c>
      <c r="D334" s="54" t="n">
        <v>44293</v>
      </c>
      <c r="E334" s="17" t="n">
        <v>23782.2609</v>
      </c>
      <c r="F334" s="17" t="n">
        <v>23495.8941</v>
      </c>
      <c r="G334" s="17" t="n">
        <v>18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493</v>
      </c>
      <c r="B335" s="16" t="s">
        <v>718</v>
      </c>
      <c r="C335" s="53" t="n">
        <v>44293</v>
      </c>
      <c r="D335" s="54" t="n">
        <v>44293</v>
      </c>
      <c r="E335" s="17" t="n">
        <v>23782.2609</v>
      </c>
      <c r="F335" s="17" t="n">
        <v>23495.89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493</v>
      </c>
      <c r="B336" s="16" t="s">
        <v>718</v>
      </c>
      <c r="C336" s="53" t="n">
        <v>44293</v>
      </c>
      <c r="D336" s="54" t="n">
        <v>44293</v>
      </c>
      <c r="E336" s="17" t="n">
        <v>23782.2609</v>
      </c>
      <c r="F336" s="17" t="n">
        <v>23495.894</v>
      </c>
      <c r="G336" s="17" t="n">
        <v>10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493</v>
      </c>
      <c r="B337" s="16" t="s">
        <v>718</v>
      </c>
      <c r="C337" s="53" t="n">
        <v>44293</v>
      </c>
      <c r="D337" s="54" t="n">
        <v>44293</v>
      </c>
      <c r="E337" s="17" t="n">
        <v>23782.2609</v>
      </c>
      <c r="F337" s="17" t="n">
        <v>23495.89</v>
      </c>
      <c r="G337" s="17" t="n">
        <v>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493</v>
      </c>
      <c r="B338" s="16" t="s">
        <v>718</v>
      </c>
      <c r="C338" s="53" t="n">
        <v>44293</v>
      </c>
      <c r="D338" s="54" t="n">
        <v>44293</v>
      </c>
      <c r="E338" s="17" t="n">
        <v>23782.2609</v>
      </c>
      <c r="F338" s="17" t="n">
        <v>23495.8939</v>
      </c>
      <c r="G338" s="17" t="n">
        <v>16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493</v>
      </c>
      <c r="B339" s="16" t="s">
        <v>718</v>
      </c>
      <c r="C339" s="53" t="n">
        <v>44293</v>
      </c>
      <c r="D339" s="54" t="n">
        <v>44293</v>
      </c>
      <c r="E339" s="17" t="n">
        <v>23674.196</v>
      </c>
      <c r="F339" s="17" t="n">
        <v>23495.8939</v>
      </c>
      <c r="G339" s="17" t="n">
        <v>7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493</v>
      </c>
      <c r="B340" s="16" t="s">
        <v>718</v>
      </c>
      <c r="C340" s="53" t="n">
        <v>44293</v>
      </c>
      <c r="D340" s="54" t="n">
        <v>44293</v>
      </c>
      <c r="E340" s="17" t="n">
        <v>23674.196</v>
      </c>
      <c r="F340" s="17" t="n">
        <v>23461.91</v>
      </c>
      <c r="G340" s="17" t="n">
        <v>1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493</v>
      </c>
      <c r="B341" s="16" t="s">
        <v>718</v>
      </c>
      <c r="C341" s="53" t="n">
        <v>44293</v>
      </c>
      <c r="D341" s="54" t="n">
        <v>44293</v>
      </c>
      <c r="E341" s="17" t="n">
        <v>23674.196</v>
      </c>
      <c r="F341" s="17" t="n">
        <v>23461.91</v>
      </c>
      <c r="G341" s="17" t="n">
        <v>2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493</v>
      </c>
      <c r="B342" s="16" t="s">
        <v>718</v>
      </c>
      <c r="C342" s="53" t="n">
        <v>44293</v>
      </c>
      <c r="D342" s="54" t="n">
        <v>44293</v>
      </c>
      <c r="E342" s="17" t="n">
        <v>23674.196</v>
      </c>
      <c r="F342" s="17" t="n">
        <v>23461.91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493</v>
      </c>
      <c r="B343" s="16" t="s">
        <v>718</v>
      </c>
      <c r="C343" s="53" t="n">
        <v>44293</v>
      </c>
      <c r="D343" s="54" t="n">
        <v>44293</v>
      </c>
      <c r="E343" s="17" t="n">
        <v>23674.196</v>
      </c>
      <c r="F343" s="17" t="n">
        <v>23461.915</v>
      </c>
      <c r="G343" s="17" t="n">
        <v>8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493</v>
      </c>
      <c r="B344" s="16" t="s">
        <v>718</v>
      </c>
      <c r="C344" s="53" t="n">
        <v>44293</v>
      </c>
      <c r="D344" s="54" t="n">
        <v>44293</v>
      </c>
      <c r="E344" s="17" t="n">
        <v>23674.196</v>
      </c>
      <c r="F344" s="17" t="n">
        <v>23461.9142</v>
      </c>
      <c r="G344" s="17" t="n">
        <v>31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493</v>
      </c>
      <c r="B345" s="16" t="s">
        <v>718</v>
      </c>
      <c r="C345" s="53" t="n">
        <v>44295</v>
      </c>
      <c r="D345" s="54" t="n">
        <v>44295</v>
      </c>
      <c r="E345" s="17" t="n">
        <v>24025.576</v>
      </c>
      <c r="F345" s="17" t="n">
        <v>23854.304</v>
      </c>
      <c r="G345" s="17" t="n">
        <v>30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493</v>
      </c>
      <c r="B346" s="16" t="s">
        <v>718</v>
      </c>
      <c r="C346" s="53" t="n">
        <v>44295</v>
      </c>
      <c r="D346" s="54" t="n">
        <v>44305</v>
      </c>
      <c r="E346" s="17" t="n">
        <v>24317.4008</v>
      </c>
      <c r="F346" s="17" t="n">
        <v>25335.1933</v>
      </c>
      <c r="G346" s="17" t="n">
        <v>3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493</v>
      </c>
      <c r="B347" s="16" t="s">
        <v>718</v>
      </c>
      <c r="C347" s="53" t="n">
        <v>44295</v>
      </c>
      <c r="D347" s="54" t="n">
        <v>44305</v>
      </c>
      <c r="E347" s="17" t="n">
        <v>24317.4008</v>
      </c>
      <c r="F347" s="17" t="n">
        <v>25335.19</v>
      </c>
      <c r="G347" s="17" t="n">
        <v>4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493</v>
      </c>
      <c r="B348" s="16" t="s">
        <v>718</v>
      </c>
      <c r="C348" s="53" t="n">
        <v>44295</v>
      </c>
      <c r="D348" s="54" t="n">
        <v>44305</v>
      </c>
      <c r="E348" s="17" t="n">
        <v>24317.4008</v>
      </c>
      <c r="F348" s="17" t="n">
        <v>25335.1919</v>
      </c>
      <c r="G348" s="17" t="n">
        <v>43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493</v>
      </c>
      <c r="B349" s="16" t="s">
        <v>718</v>
      </c>
      <c r="C349" s="53" t="n">
        <v>44314</v>
      </c>
      <c r="D349" s="54" t="n">
        <v>44314</v>
      </c>
      <c r="E349" s="17" t="n">
        <v>26436.13</v>
      </c>
      <c r="F349" s="17" t="n">
        <v>26355.804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493</v>
      </c>
      <c r="B350" s="16" t="s">
        <v>718</v>
      </c>
      <c r="C350" s="53" t="n">
        <v>44314</v>
      </c>
      <c r="D350" s="54" t="n">
        <v>44314</v>
      </c>
      <c r="E350" s="17" t="n">
        <v>26438.1274</v>
      </c>
      <c r="F350" s="17" t="n">
        <v>26355.804</v>
      </c>
      <c r="G350" s="17" t="n">
        <v>23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493</v>
      </c>
      <c r="B351" s="16" t="s">
        <v>718</v>
      </c>
      <c r="C351" s="53" t="n">
        <v>44314</v>
      </c>
      <c r="D351" s="54" t="n">
        <v>44314</v>
      </c>
      <c r="E351" s="17" t="n">
        <v>26436.13</v>
      </c>
      <c r="F351" s="17" t="n">
        <v>26355.804</v>
      </c>
      <c r="G351" s="17" t="n">
        <v>2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493</v>
      </c>
      <c r="B352" s="16" t="s">
        <v>718</v>
      </c>
      <c r="C352" s="53" t="n">
        <v>44314</v>
      </c>
      <c r="D352" s="54" t="n">
        <v>44314</v>
      </c>
      <c r="E352" s="17" t="n">
        <v>26436.13</v>
      </c>
      <c r="F352" s="17" t="n">
        <v>26355.804</v>
      </c>
      <c r="G352" s="17" t="n">
        <v>4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493</v>
      </c>
      <c r="B353" s="16" t="s">
        <v>718</v>
      </c>
      <c r="C353" s="53" t="n">
        <v>44314</v>
      </c>
      <c r="D353" s="54" t="n">
        <v>44315</v>
      </c>
      <c r="E353" s="17" t="n">
        <v>26156.3</v>
      </c>
      <c r="F353" s="17" t="n">
        <v>26125.666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493</v>
      </c>
      <c r="B354" s="16" t="s">
        <v>718</v>
      </c>
      <c r="C354" s="53" t="n">
        <v>44314</v>
      </c>
      <c r="D354" s="54" t="n">
        <v>44315</v>
      </c>
      <c r="E354" s="17" t="n">
        <v>26156.3</v>
      </c>
      <c r="F354" s="17" t="n">
        <v>26125.666</v>
      </c>
      <c r="G354" s="17" t="n">
        <v>1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493</v>
      </c>
      <c r="B355" s="16" t="s">
        <v>718</v>
      </c>
      <c r="C355" s="53" t="n">
        <v>44314</v>
      </c>
      <c r="D355" s="54" t="n">
        <v>44315</v>
      </c>
      <c r="E355" s="17" t="n">
        <v>26156.2965</v>
      </c>
      <c r="F355" s="17" t="n">
        <v>26125.666</v>
      </c>
      <c r="G355" s="17" t="n">
        <v>20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493</v>
      </c>
      <c r="B356" s="16" t="s">
        <v>718</v>
      </c>
      <c r="C356" s="53" t="n">
        <v>44314</v>
      </c>
      <c r="D356" s="54" t="n">
        <v>44315</v>
      </c>
      <c r="E356" s="17" t="n">
        <v>26156.2963</v>
      </c>
      <c r="F356" s="17" t="n">
        <v>26125.666</v>
      </c>
      <c r="G356" s="17" t="n">
        <v>8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493</v>
      </c>
      <c r="B357" s="16" t="s">
        <v>718</v>
      </c>
      <c r="C357" s="53" t="n">
        <v>44316</v>
      </c>
      <c r="D357" s="54" t="n">
        <v>44316</v>
      </c>
      <c r="E357" s="17" t="n">
        <v>25995.588</v>
      </c>
      <c r="F357" s="17" t="n">
        <v>25972.4075</v>
      </c>
      <c r="G357" s="17" t="n">
        <v>12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493</v>
      </c>
      <c r="B358" s="16" t="s">
        <v>718</v>
      </c>
      <c r="C358" s="53" t="n">
        <v>44316</v>
      </c>
      <c r="D358" s="54" t="n">
        <v>44316</v>
      </c>
      <c r="E358" s="17" t="n">
        <v>25995.588</v>
      </c>
      <c r="F358" s="17" t="n">
        <v>25970.405</v>
      </c>
      <c r="G358" s="17" t="n">
        <v>2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493</v>
      </c>
      <c r="B359" s="16" t="s">
        <v>718</v>
      </c>
      <c r="C359" s="53" t="n">
        <v>44316</v>
      </c>
      <c r="D359" s="54" t="n">
        <v>44316</v>
      </c>
      <c r="E359" s="17" t="n">
        <v>25995.588</v>
      </c>
      <c r="F359" s="17" t="n">
        <v>25970.4085</v>
      </c>
      <c r="G359" s="17" t="n">
        <v>16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493</v>
      </c>
      <c r="B360" s="16" t="s">
        <v>718</v>
      </c>
      <c r="C360" s="53" t="n">
        <v>44316</v>
      </c>
      <c r="D360" s="54" t="n">
        <v>44316</v>
      </c>
      <c r="E360" s="17" t="n">
        <v>25970.4085</v>
      </c>
      <c r="F360" s="17" t="n">
        <v>25885.53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493</v>
      </c>
      <c r="B361" s="16" t="s">
        <v>718</v>
      </c>
      <c r="C361" s="53" t="n">
        <v>44316</v>
      </c>
      <c r="D361" s="54" t="n">
        <v>44316</v>
      </c>
      <c r="E361" s="17" t="n">
        <v>25970.4085</v>
      </c>
      <c r="F361" s="17" t="n">
        <v>25885.5233</v>
      </c>
      <c r="G361" s="17" t="n">
        <v>3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493</v>
      </c>
      <c r="B362" s="16" t="s">
        <v>718</v>
      </c>
      <c r="C362" s="53" t="n">
        <v>44316</v>
      </c>
      <c r="D362" s="54" t="n">
        <v>44316</v>
      </c>
      <c r="E362" s="17" t="n">
        <v>25970.4085</v>
      </c>
      <c r="F362" s="17" t="n">
        <v>25885.5225</v>
      </c>
      <c r="G362" s="17" t="n">
        <v>4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493</v>
      </c>
      <c r="B363" s="16" t="s">
        <v>718</v>
      </c>
      <c r="C363" s="53" t="n">
        <v>44316</v>
      </c>
      <c r="D363" s="54" t="n">
        <v>44316</v>
      </c>
      <c r="E363" s="17" t="n">
        <v>25970.4085</v>
      </c>
      <c r="F363" s="17" t="n">
        <v>25885.5225</v>
      </c>
      <c r="G363" s="17" t="n">
        <v>4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493</v>
      </c>
      <c r="B364" s="16" t="s">
        <v>718</v>
      </c>
      <c r="C364" s="53" t="n">
        <v>44316</v>
      </c>
      <c r="D364" s="54" t="n">
        <v>44316</v>
      </c>
      <c r="E364" s="17" t="n">
        <v>25970.4085</v>
      </c>
      <c r="F364" s="17" t="n">
        <v>25885.53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493</v>
      </c>
      <c r="B365" s="16" t="s">
        <v>718</v>
      </c>
      <c r="C365" s="53" t="n">
        <v>44316</v>
      </c>
      <c r="D365" s="54" t="n">
        <v>44316</v>
      </c>
      <c r="E365" s="17" t="n">
        <v>25970.4085</v>
      </c>
      <c r="F365" s="17" t="n">
        <v>25885.5217</v>
      </c>
      <c r="G365" s="17" t="n">
        <v>12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493</v>
      </c>
      <c r="B366" s="16" t="s">
        <v>718</v>
      </c>
      <c r="C366" s="53" t="n">
        <v>44316</v>
      </c>
      <c r="D366" s="54" t="n">
        <v>44316</v>
      </c>
      <c r="E366" s="17" t="n">
        <v>25970.4085</v>
      </c>
      <c r="F366" s="17" t="n">
        <v>25885.524</v>
      </c>
      <c r="G366" s="17" t="n">
        <v>5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493</v>
      </c>
      <c r="B367" s="16" t="s">
        <v>718</v>
      </c>
      <c r="C367" s="53" t="n">
        <v>44316</v>
      </c>
      <c r="D367" s="54" t="n">
        <v>44316</v>
      </c>
      <c r="E367" s="17" t="n">
        <v>25894.454</v>
      </c>
      <c r="F367" s="17" t="n">
        <v>25835.492</v>
      </c>
      <c r="G367" s="17" t="n">
        <v>30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493</v>
      </c>
      <c r="B368" s="16" t="s">
        <v>718</v>
      </c>
      <c r="C368" s="53" t="n">
        <v>44316</v>
      </c>
      <c r="D368" s="54" t="n">
        <v>44316</v>
      </c>
      <c r="E368" s="17" t="n">
        <v>25720.5583</v>
      </c>
      <c r="F368" s="17" t="n">
        <v>25665.39</v>
      </c>
      <c r="G368" s="17" t="n">
        <v>18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493</v>
      </c>
      <c r="B369" s="16" t="s">
        <v>718</v>
      </c>
      <c r="C369" s="53" t="n">
        <v>44316</v>
      </c>
      <c r="D369" s="54" t="n">
        <v>44316</v>
      </c>
      <c r="E369" s="17" t="n">
        <v>25720.56</v>
      </c>
      <c r="F369" s="17" t="n">
        <v>25665.39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493</v>
      </c>
      <c r="B370" s="16" t="s">
        <v>718</v>
      </c>
      <c r="C370" s="53" t="n">
        <v>44316</v>
      </c>
      <c r="D370" s="54" t="n">
        <v>44316</v>
      </c>
      <c r="E370" s="17" t="n">
        <v>25690.58</v>
      </c>
      <c r="F370" s="17" t="n">
        <v>25665.39</v>
      </c>
      <c r="G370" s="17" t="n">
        <v>1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493</v>
      </c>
      <c r="B371" s="16" t="s">
        <v>718</v>
      </c>
      <c r="C371" s="53" t="n">
        <v>44316</v>
      </c>
      <c r="D371" s="54" t="n">
        <v>44316</v>
      </c>
      <c r="E371" s="17" t="n">
        <v>25690.58</v>
      </c>
      <c r="F371" s="17" t="n">
        <v>25665.39</v>
      </c>
      <c r="G371" s="17" t="n">
        <v>1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493</v>
      </c>
      <c r="B372" s="16" t="s">
        <v>718</v>
      </c>
      <c r="C372" s="53" t="n">
        <v>44316</v>
      </c>
      <c r="D372" s="54" t="n">
        <v>44316</v>
      </c>
      <c r="E372" s="17" t="n">
        <v>25688.5778</v>
      </c>
      <c r="F372" s="17" t="n">
        <v>25665.39</v>
      </c>
      <c r="G372" s="17" t="n">
        <v>18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493</v>
      </c>
      <c r="B373" s="16" t="s">
        <v>718</v>
      </c>
      <c r="C373" s="53" t="n">
        <v>44323</v>
      </c>
      <c r="D373" s="54" t="n">
        <v>44323</v>
      </c>
      <c r="E373" s="17" t="n">
        <v>26983.8</v>
      </c>
      <c r="F373" s="17" t="n">
        <v>27006.194</v>
      </c>
      <c r="G373" s="17" t="n">
        <v>20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493</v>
      </c>
      <c r="B374" s="16" t="s">
        <v>718</v>
      </c>
      <c r="C374" s="53" t="n">
        <v>44323</v>
      </c>
      <c r="D374" s="54" t="n">
        <v>44323</v>
      </c>
      <c r="E374" s="17" t="n">
        <v>27097.7317</v>
      </c>
      <c r="F374" s="17" t="n">
        <v>27006.194</v>
      </c>
      <c r="G374" s="17" t="n">
        <v>12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493</v>
      </c>
      <c r="B375" s="16" t="s">
        <v>718</v>
      </c>
      <c r="C375" s="53" t="n">
        <v>44323</v>
      </c>
      <c r="D375" s="54" t="n">
        <v>44323</v>
      </c>
      <c r="E375" s="17" t="n">
        <v>27097.7313</v>
      </c>
      <c r="F375" s="17" t="n">
        <v>27006.194</v>
      </c>
      <c r="G375" s="17" t="n">
        <v>8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493</v>
      </c>
      <c r="B376" s="16" t="s">
        <v>718</v>
      </c>
      <c r="C376" s="53" t="n">
        <v>44327</v>
      </c>
      <c r="D376" s="54" t="n">
        <v>44327</v>
      </c>
      <c r="E376" s="17" t="n">
        <v>26904.1325</v>
      </c>
      <c r="F376" s="17" t="n">
        <v>26963.8125</v>
      </c>
      <c r="G376" s="17" t="n">
        <v>4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493</v>
      </c>
      <c r="B377" s="16" t="s">
        <v>718</v>
      </c>
      <c r="C377" s="53" t="n">
        <v>44327</v>
      </c>
      <c r="D377" s="54" t="n">
        <v>44327</v>
      </c>
      <c r="E377" s="17" t="n">
        <v>26904.1325</v>
      </c>
      <c r="F377" s="17" t="n">
        <v>26963.8125</v>
      </c>
      <c r="G377" s="17" t="n">
        <v>4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493</v>
      </c>
      <c r="B378" s="16" t="s">
        <v>718</v>
      </c>
      <c r="C378" s="53" t="n">
        <v>44327</v>
      </c>
      <c r="D378" s="54" t="n">
        <v>44327</v>
      </c>
      <c r="E378" s="17" t="n">
        <v>26904.1325</v>
      </c>
      <c r="F378" s="17" t="n">
        <v>26963.81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493</v>
      </c>
      <c r="B379" s="16" t="s">
        <v>718</v>
      </c>
      <c r="C379" s="53" t="n">
        <v>44327</v>
      </c>
      <c r="D379" s="54" t="n">
        <v>44327</v>
      </c>
      <c r="E379" s="17" t="n">
        <v>26904.1325</v>
      </c>
      <c r="F379" s="17" t="n">
        <v>26963.812</v>
      </c>
      <c r="G379" s="17" t="n">
        <v>3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493</v>
      </c>
      <c r="B380" s="16" t="s">
        <v>718</v>
      </c>
      <c r="C380" s="53" t="n">
        <v>44327</v>
      </c>
      <c r="D380" s="54" t="n">
        <v>44327</v>
      </c>
      <c r="E380" s="17" t="n">
        <v>26904.13</v>
      </c>
      <c r="F380" s="17" t="n">
        <v>26963.812</v>
      </c>
      <c r="G380" s="17" t="n">
        <v>1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493</v>
      </c>
      <c r="B381" s="16" t="s">
        <v>718</v>
      </c>
      <c r="C381" s="53" t="n">
        <v>44327</v>
      </c>
      <c r="D381" s="54" t="n">
        <v>44327</v>
      </c>
      <c r="E381" s="17" t="n">
        <v>26904.13</v>
      </c>
      <c r="F381" s="17" t="n">
        <v>26963.812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493</v>
      </c>
      <c r="B382" s="16" t="s">
        <v>718</v>
      </c>
      <c r="C382" s="53" t="n">
        <v>44327</v>
      </c>
      <c r="D382" s="54" t="n">
        <v>44327</v>
      </c>
      <c r="E382" s="17" t="n">
        <v>27026.2062</v>
      </c>
      <c r="F382" s="17" t="n">
        <v>27073.7453</v>
      </c>
      <c r="G382" s="17" t="n">
        <v>13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493</v>
      </c>
      <c r="B383" s="16" t="s">
        <v>718</v>
      </c>
      <c r="C383" s="53" t="n">
        <v>44327</v>
      </c>
      <c r="D383" s="54" t="n">
        <v>44327</v>
      </c>
      <c r="E383" s="17" t="n">
        <v>27026.21</v>
      </c>
      <c r="F383" s="17" t="n">
        <v>27073.7453</v>
      </c>
      <c r="G383" s="17" t="n">
        <v>2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493</v>
      </c>
      <c r="B384" s="16" t="s">
        <v>718</v>
      </c>
      <c r="C384" s="53" t="n">
        <v>44327</v>
      </c>
      <c r="D384" s="54" t="n">
        <v>44327</v>
      </c>
      <c r="E384" s="17" t="n">
        <v>27086.25</v>
      </c>
      <c r="F384" s="17" t="n">
        <v>27143.7038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493</v>
      </c>
      <c r="B385" s="16" t="s">
        <v>718</v>
      </c>
      <c r="C385" s="53" t="n">
        <v>44327</v>
      </c>
      <c r="D385" s="54" t="n">
        <v>44327</v>
      </c>
      <c r="E385" s="17" t="n">
        <v>27086.24</v>
      </c>
      <c r="F385" s="17" t="n">
        <v>27143.7038</v>
      </c>
      <c r="G385" s="17" t="n">
        <v>2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493</v>
      </c>
      <c r="B386" s="16" t="s">
        <v>718</v>
      </c>
      <c r="C386" s="53" t="n">
        <v>44327</v>
      </c>
      <c r="D386" s="54" t="n">
        <v>44327</v>
      </c>
      <c r="E386" s="17" t="n">
        <v>27086.2425</v>
      </c>
      <c r="F386" s="17" t="n">
        <v>27143.7038</v>
      </c>
      <c r="G386" s="17" t="n">
        <v>4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493</v>
      </c>
      <c r="B387" s="16" t="s">
        <v>718</v>
      </c>
      <c r="C387" s="53" t="n">
        <v>44327</v>
      </c>
      <c r="D387" s="54" t="n">
        <v>44327</v>
      </c>
      <c r="E387" s="17" t="n">
        <v>27086.2422</v>
      </c>
      <c r="F387" s="17" t="n">
        <v>27143.7038</v>
      </c>
      <c r="G387" s="17" t="n">
        <v>23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493</v>
      </c>
      <c r="B388" s="16" t="s">
        <v>718</v>
      </c>
      <c r="C388" s="53" t="n">
        <v>44327</v>
      </c>
      <c r="D388" s="54" t="n">
        <v>44327</v>
      </c>
      <c r="E388" s="17" t="n">
        <v>27040.2145</v>
      </c>
      <c r="F388" s="17" t="n">
        <v>27143.7038</v>
      </c>
      <c r="G388" s="17" t="n">
        <v>20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493</v>
      </c>
      <c r="B389" s="16" t="s">
        <v>718</v>
      </c>
      <c r="C389" s="53" t="n">
        <v>44327</v>
      </c>
      <c r="D389" s="54" t="n">
        <v>44327</v>
      </c>
      <c r="E389" s="17" t="n">
        <v>27124.2643</v>
      </c>
      <c r="F389" s="17" t="n">
        <v>27181.6813</v>
      </c>
      <c r="G389" s="17" t="n">
        <v>7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493</v>
      </c>
      <c r="B390" s="16" t="s">
        <v>718</v>
      </c>
      <c r="C390" s="53" t="n">
        <v>44327</v>
      </c>
      <c r="D390" s="54" t="n">
        <v>44327</v>
      </c>
      <c r="E390" s="17" t="n">
        <v>27126.2656</v>
      </c>
      <c r="F390" s="17" t="n">
        <v>27181.6813</v>
      </c>
      <c r="G390" s="17" t="n">
        <v>16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493</v>
      </c>
      <c r="B391" s="16" t="s">
        <v>718</v>
      </c>
      <c r="C391" s="53" t="n">
        <v>44327</v>
      </c>
      <c r="D391" s="54" t="n">
        <v>44327</v>
      </c>
      <c r="E391" s="17" t="n">
        <v>27126.27</v>
      </c>
      <c r="F391" s="17" t="n">
        <v>27181.6813</v>
      </c>
      <c r="G391" s="17" t="n">
        <v>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493</v>
      </c>
      <c r="B392" s="16" t="s">
        <v>718</v>
      </c>
      <c r="C392" s="53" t="n">
        <v>44327</v>
      </c>
      <c r="D392" s="54" t="n">
        <v>44327</v>
      </c>
      <c r="E392" s="17" t="n">
        <v>27126.265</v>
      </c>
      <c r="F392" s="17" t="n">
        <v>27181.6813</v>
      </c>
      <c r="G392" s="17" t="n">
        <v>6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493</v>
      </c>
      <c r="B393" s="16" t="s">
        <v>718</v>
      </c>
      <c r="C393" s="53" t="n">
        <v>44327</v>
      </c>
      <c r="D393" s="54" t="n">
        <v>44327</v>
      </c>
      <c r="E393" s="17" t="n">
        <v>27100.2503</v>
      </c>
      <c r="F393" s="17" t="n">
        <v>27181.6813</v>
      </c>
      <c r="G393" s="17" t="n">
        <v>30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493</v>
      </c>
      <c r="B394" s="16" t="s">
        <v>718</v>
      </c>
      <c r="C394" s="53" t="n">
        <v>44330</v>
      </c>
      <c r="D394" s="54" t="n">
        <v>44334</v>
      </c>
      <c r="E394" s="17" t="n">
        <v>27386.422</v>
      </c>
      <c r="F394" s="17" t="n">
        <v>27543.465</v>
      </c>
      <c r="G394" s="17" t="n">
        <v>2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493</v>
      </c>
      <c r="B395" s="16" t="s">
        <v>718</v>
      </c>
      <c r="C395" s="53" t="n">
        <v>44330</v>
      </c>
      <c r="D395" s="54" t="n">
        <v>44334</v>
      </c>
      <c r="E395" s="17" t="n">
        <v>27386.422</v>
      </c>
      <c r="F395" s="17" t="n">
        <v>27543.47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493</v>
      </c>
      <c r="B396" s="16" t="s">
        <v>718</v>
      </c>
      <c r="C396" s="53" t="n">
        <v>44330</v>
      </c>
      <c r="D396" s="54" t="n">
        <v>44334</v>
      </c>
      <c r="E396" s="17" t="n">
        <v>27386.422</v>
      </c>
      <c r="F396" s="17" t="n">
        <v>27543.4643</v>
      </c>
      <c r="G396" s="17" t="n">
        <v>7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493</v>
      </c>
      <c r="B397" s="16" t="s">
        <v>718</v>
      </c>
      <c r="C397" s="53" t="n">
        <v>44330</v>
      </c>
      <c r="D397" s="54" t="n">
        <v>44334</v>
      </c>
      <c r="E397" s="17" t="n">
        <v>27386.422</v>
      </c>
      <c r="F397" s="17" t="n">
        <v>27543.464</v>
      </c>
      <c r="G397" s="17" t="n">
        <v>20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493</v>
      </c>
      <c r="B398" s="16" t="s">
        <v>718</v>
      </c>
      <c r="C398" s="53" t="n">
        <v>44335</v>
      </c>
      <c r="D398" s="54" t="n">
        <v>44344</v>
      </c>
      <c r="E398" s="17" t="n">
        <v>27128.2672</v>
      </c>
      <c r="F398" s="17" t="n">
        <v>27229.6523</v>
      </c>
      <c r="G398" s="17" t="n">
        <v>18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493</v>
      </c>
      <c r="B399" s="16" t="s">
        <v>718</v>
      </c>
      <c r="C399" s="53" t="n">
        <v>44335</v>
      </c>
      <c r="D399" s="54" t="n">
        <v>44344</v>
      </c>
      <c r="E399" s="17" t="n">
        <v>27128.27</v>
      </c>
      <c r="F399" s="17" t="n">
        <v>27229.6523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493</v>
      </c>
      <c r="B400" s="16" t="s">
        <v>718</v>
      </c>
      <c r="C400" s="53" t="n">
        <v>44335</v>
      </c>
      <c r="D400" s="54" t="n">
        <v>44344</v>
      </c>
      <c r="E400" s="17" t="n">
        <v>27128.2675</v>
      </c>
      <c r="F400" s="17" t="n">
        <v>27229.6523</v>
      </c>
      <c r="G400" s="17" t="n">
        <v>4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493</v>
      </c>
      <c r="B401" s="16" t="s">
        <v>718</v>
      </c>
      <c r="C401" s="53" t="n">
        <v>44335</v>
      </c>
      <c r="D401" s="54" t="n">
        <v>44344</v>
      </c>
      <c r="E401" s="17" t="n">
        <v>27128.2671</v>
      </c>
      <c r="F401" s="17" t="n">
        <v>27229.6523</v>
      </c>
      <c r="G401" s="17" t="n">
        <v>17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493</v>
      </c>
      <c r="B402" s="16" t="s">
        <v>718</v>
      </c>
      <c r="C402" s="53" t="n">
        <v>44340</v>
      </c>
      <c r="D402" s="54" t="n">
        <v>44344</v>
      </c>
      <c r="E402" s="17" t="n">
        <v>26920.1425</v>
      </c>
      <c r="F402" s="17" t="n">
        <v>27229.6523</v>
      </c>
      <c r="G402" s="17" t="n">
        <v>20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493</v>
      </c>
      <c r="B403" s="16" t="s">
        <v>718</v>
      </c>
      <c r="C403" s="53" t="n">
        <v>44350</v>
      </c>
      <c r="D403" s="54" t="n">
        <v>44363</v>
      </c>
      <c r="E403" s="17" t="n">
        <v>26619.9625</v>
      </c>
      <c r="F403" s="17" t="n">
        <v>25746.542</v>
      </c>
      <c r="G403" s="17" t="n">
        <v>4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493</v>
      </c>
      <c r="B404" s="16" t="s">
        <v>718</v>
      </c>
      <c r="C404" s="53" t="n">
        <v>44350</v>
      </c>
      <c r="D404" s="54" t="n">
        <v>44363</v>
      </c>
      <c r="E404" s="17" t="n">
        <v>26619.9622</v>
      </c>
      <c r="F404" s="17" t="n">
        <v>25746.542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493</v>
      </c>
      <c r="B405" s="16" t="s">
        <v>718</v>
      </c>
      <c r="C405" s="53" t="n">
        <v>44350</v>
      </c>
      <c r="D405" s="54" t="n">
        <v>44363</v>
      </c>
      <c r="E405" s="17" t="n">
        <v>26619.9622</v>
      </c>
      <c r="F405" s="17" t="n">
        <v>25746.55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493</v>
      </c>
      <c r="B406" s="16" t="s">
        <v>718</v>
      </c>
      <c r="C406" s="53" t="n">
        <v>44350</v>
      </c>
      <c r="D406" s="54" t="n">
        <v>44363</v>
      </c>
      <c r="E406" s="17" t="n">
        <v>26619.9622</v>
      </c>
      <c r="F406" s="17" t="n">
        <v>25746.543</v>
      </c>
      <c r="G406" s="17" t="n">
        <v>10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493</v>
      </c>
      <c r="B407" s="16" t="s">
        <v>718</v>
      </c>
      <c r="C407" s="53" t="n">
        <v>44350</v>
      </c>
      <c r="D407" s="54" t="n">
        <v>44363</v>
      </c>
      <c r="E407" s="17" t="n">
        <v>26619.9622</v>
      </c>
      <c r="F407" s="17" t="n">
        <v>25746.543</v>
      </c>
      <c r="G407" s="17" t="n">
        <v>10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493</v>
      </c>
      <c r="B408" s="16" t="s">
        <v>718</v>
      </c>
      <c r="C408" s="53" t="n">
        <v>44350</v>
      </c>
      <c r="D408" s="54" t="n">
        <v>44363</v>
      </c>
      <c r="E408" s="17" t="n">
        <v>26619.9622</v>
      </c>
      <c r="F408" s="17" t="n">
        <v>25746.5428</v>
      </c>
      <c r="G408" s="17" t="n">
        <v>14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493</v>
      </c>
      <c r="B409" s="16" t="s">
        <v>718</v>
      </c>
      <c r="C409" s="53" t="n">
        <v>44350</v>
      </c>
      <c r="D409" s="54" t="n">
        <v>44363</v>
      </c>
      <c r="E409" s="17" t="n">
        <v>26561.93</v>
      </c>
      <c r="F409" s="17" t="n">
        <v>25746.5428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493</v>
      </c>
      <c r="B410" s="16" t="s">
        <v>718</v>
      </c>
      <c r="C410" s="53" t="n">
        <v>44350</v>
      </c>
      <c r="D410" s="54" t="n">
        <v>44363</v>
      </c>
      <c r="E410" s="17" t="n">
        <v>26561.9279</v>
      </c>
      <c r="F410" s="17" t="n">
        <v>25746.5428</v>
      </c>
      <c r="G410" s="17" t="n">
        <v>29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493</v>
      </c>
      <c r="B411" s="16" t="s">
        <v>718</v>
      </c>
      <c r="C411" s="53" t="n">
        <v>44356</v>
      </c>
      <c r="D411" s="54" t="n">
        <v>44363</v>
      </c>
      <c r="E411" s="17" t="n">
        <v>26399.83</v>
      </c>
      <c r="F411" s="17" t="n">
        <v>25746.5428</v>
      </c>
      <c r="G411" s="17" t="n">
        <v>12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493</v>
      </c>
      <c r="B412" s="16" t="s">
        <v>718</v>
      </c>
      <c r="C412" s="53" t="n">
        <v>44356</v>
      </c>
      <c r="D412" s="54" t="n">
        <v>44363</v>
      </c>
      <c r="E412" s="17" t="n">
        <v>26399.825</v>
      </c>
      <c r="F412" s="17" t="n">
        <v>25746.5428</v>
      </c>
      <c r="G412" s="17" t="n">
        <v>2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493</v>
      </c>
      <c r="B413" s="16" t="s">
        <v>718</v>
      </c>
      <c r="C413" s="53" t="n">
        <v>44356</v>
      </c>
      <c r="D413" s="54" t="n">
        <v>44363</v>
      </c>
      <c r="E413" s="17" t="n">
        <v>26399.825</v>
      </c>
      <c r="F413" s="17" t="n">
        <v>25746.5428</v>
      </c>
      <c r="G413" s="17" t="n">
        <v>2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493</v>
      </c>
      <c r="B414" s="16" t="s">
        <v>718</v>
      </c>
      <c r="C414" s="53" t="n">
        <v>44356</v>
      </c>
      <c r="D414" s="54" t="n">
        <v>44363</v>
      </c>
      <c r="E414" s="17" t="n">
        <v>26399.825</v>
      </c>
      <c r="F414" s="17" t="n">
        <v>25746.5428</v>
      </c>
      <c r="G414" s="17" t="n">
        <v>2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493</v>
      </c>
      <c r="B415" s="16" t="s">
        <v>718</v>
      </c>
      <c r="C415" s="53" t="n">
        <v>44356</v>
      </c>
      <c r="D415" s="54" t="n">
        <v>44363</v>
      </c>
      <c r="E415" s="17" t="n">
        <v>26399.825</v>
      </c>
      <c r="F415" s="17" t="n">
        <v>25746.5428</v>
      </c>
      <c r="G415" s="17" t="n">
        <v>2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493</v>
      </c>
      <c r="B416" s="16" t="s">
        <v>718</v>
      </c>
      <c r="C416" s="53" t="n">
        <v>44356</v>
      </c>
      <c r="D416" s="54" t="n">
        <v>44363</v>
      </c>
      <c r="E416" s="17" t="n">
        <v>26399.825</v>
      </c>
      <c r="F416" s="17" t="n">
        <v>25746.5428</v>
      </c>
      <c r="G416" s="17" t="n">
        <v>2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493</v>
      </c>
      <c r="B417" s="16" t="s">
        <v>718</v>
      </c>
      <c r="C417" s="53" t="n">
        <v>44356</v>
      </c>
      <c r="D417" s="54" t="n">
        <v>44363</v>
      </c>
      <c r="E417" s="17" t="n">
        <v>26399.825</v>
      </c>
      <c r="F417" s="17" t="n">
        <v>25746.5428</v>
      </c>
      <c r="G417" s="17" t="n">
        <v>2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493</v>
      </c>
      <c r="B418" s="16" t="s">
        <v>718</v>
      </c>
      <c r="C418" s="53" t="n">
        <v>44356</v>
      </c>
      <c r="D418" s="54" t="n">
        <v>44363</v>
      </c>
      <c r="E418" s="17" t="n">
        <v>26399.825</v>
      </c>
      <c r="F418" s="17" t="n">
        <v>25746.5428</v>
      </c>
      <c r="G418" s="17" t="n">
        <v>2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493</v>
      </c>
      <c r="B419" s="16" t="s">
        <v>718</v>
      </c>
      <c r="C419" s="53" t="n">
        <v>44356</v>
      </c>
      <c r="D419" s="54" t="n">
        <v>44363</v>
      </c>
      <c r="E419" s="17" t="n">
        <v>26399.825</v>
      </c>
      <c r="F419" s="17" t="n">
        <v>25746.5428</v>
      </c>
      <c r="G419" s="17" t="n">
        <v>2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493</v>
      </c>
      <c r="B420" s="16" t="s">
        <v>718</v>
      </c>
      <c r="C420" s="53" t="n">
        <v>44356</v>
      </c>
      <c r="D420" s="54" t="n">
        <v>44363</v>
      </c>
      <c r="E420" s="17" t="n">
        <v>26399.825</v>
      </c>
      <c r="F420" s="17" t="n">
        <v>25746.5428</v>
      </c>
      <c r="G420" s="17" t="n">
        <v>2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493</v>
      </c>
      <c r="B421" s="16" t="s">
        <v>718</v>
      </c>
      <c r="C421" s="53" t="n">
        <v>44363</v>
      </c>
      <c r="D421" s="54" t="n">
        <v>44363</v>
      </c>
      <c r="E421" s="17" t="n">
        <v>25674.59</v>
      </c>
      <c r="F421" s="17" t="n">
        <v>25827.49</v>
      </c>
      <c r="G421" s="17" t="n">
        <v>1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493</v>
      </c>
      <c r="B422" s="16" t="s">
        <v>718</v>
      </c>
      <c r="C422" s="53" t="n">
        <v>44363</v>
      </c>
      <c r="D422" s="54" t="n">
        <v>44363</v>
      </c>
      <c r="E422" s="17" t="n">
        <v>25674.59</v>
      </c>
      <c r="F422" s="17" t="n">
        <v>25827.4871</v>
      </c>
      <c r="G422" s="17" t="n">
        <v>1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493</v>
      </c>
      <c r="B423" s="16" t="s">
        <v>718</v>
      </c>
      <c r="C423" s="53" t="n">
        <v>44363</v>
      </c>
      <c r="D423" s="54" t="n">
        <v>44363</v>
      </c>
      <c r="E423" s="17" t="n">
        <v>25674.58</v>
      </c>
      <c r="F423" s="17" t="n">
        <v>25827.4871</v>
      </c>
      <c r="G423" s="17" t="n">
        <v>1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493</v>
      </c>
      <c r="B424" s="16" t="s">
        <v>718</v>
      </c>
      <c r="C424" s="53" t="n">
        <v>44363</v>
      </c>
      <c r="D424" s="54" t="n">
        <v>44363</v>
      </c>
      <c r="E424" s="17" t="n">
        <v>25674.59</v>
      </c>
      <c r="F424" s="17" t="n">
        <v>25827.4871</v>
      </c>
      <c r="G424" s="17" t="n">
        <v>2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493</v>
      </c>
      <c r="B425" s="16" t="s">
        <v>718</v>
      </c>
      <c r="C425" s="53" t="n">
        <v>44363</v>
      </c>
      <c r="D425" s="54" t="n">
        <v>44363</v>
      </c>
      <c r="E425" s="17" t="n">
        <v>25674.59</v>
      </c>
      <c r="F425" s="17" t="n">
        <v>25827.4871</v>
      </c>
      <c r="G425" s="17" t="n">
        <v>2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493</v>
      </c>
      <c r="B426" s="16" t="s">
        <v>718</v>
      </c>
      <c r="C426" s="53" t="n">
        <v>44363</v>
      </c>
      <c r="D426" s="54" t="n">
        <v>44363</v>
      </c>
      <c r="E426" s="17" t="n">
        <v>25674.584</v>
      </c>
      <c r="F426" s="17" t="n">
        <v>25827.4871</v>
      </c>
      <c r="G426" s="17" t="n">
        <v>1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493</v>
      </c>
      <c r="B427" s="16" t="s">
        <v>718</v>
      </c>
      <c r="C427" s="53" t="n">
        <v>44363</v>
      </c>
      <c r="D427" s="54" t="n">
        <v>44363</v>
      </c>
      <c r="E427" s="17" t="n">
        <v>25674.584</v>
      </c>
      <c r="F427" s="17" t="n">
        <v>25827.4869</v>
      </c>
      <c r="G427" s="17" t="n">
        <v>4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493</v>
      </c>
      <c r="B428" s="16" t="s">
        <v>718</v>
      </c>
      <c r="C428" s="53" t="n">
        <v>44363</v>
      </c>
      <c r="D428" s="54" t="n">
        <v>44363</v>
      </c>
      <c r="E428" s="17" t="n">
        <v>25674.58</v>
      </c>
      <c r="F428" s="17" t="n">
        <v>25827.4869</v>
      </c>
      <c r="G428" s="17" t="n">
        <v>1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493</v>
      </c>
      <c r="B429" s="16" t="s">
        <v>718</v>
      </c>
      <c r="C429" s="53" t="n">
        <v>44363</v>
      </c>
      <c r="D429" s="54" t="n">
        <v>44363</v>
      </c>
      <c r="E429" s="17" t="n">
        <v>25674.58</v>
      </c>
      <c r="F429" s="17" t="n">
        <v>25827.4869</v>
      </c>
      <c r="G429" s="17" t="n">
        <v>1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493</v>
      </c>
      <c r="B430" s="16" t="s">
        <v>718</v>
      </c>
      <c r="C430" s="53" t="n">
        <v>44363</v>
      </c>
      <c r="D430" s="54" t="n">
        <v>44363</v>
      </c>
      <c r="E430" s="17" t="n">
        <v>25674.58</v>
      </c>
      <c r="F430" s="17" t="n">
        <v>25827.4869</v>
      </c>
      <c r="G430" s="17" t="n">
        <v>1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493</v>
      </c>
      <c r="B431" s="16" t="s">
        <v>718</v>
      </c>
      <c r="C431" s="53" t="n">
        <v>44363</v>
      </c>
      <c r="D431" s="54" t="n">
        <v>44363</v>
      </c>
      <c r="E431" s="17" t="n">
        <v>25674.5867</v>
      </c>
      <c r="F431" s="17" t="n">
        <v>25827.4869</v>
      </c>
      <c r="G431" s="17" t="n">
        <v>6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493</v>
      </c>
      <c r="B432" s="16" t="s">
        <v>718</v>
      </c>
      <c r="C432" s="53" t="n">
        <v>44363</v>
      </c>
      <c r="D432" s="54" t="n">
        <v>44363</v>
      </c>
      <c r="E432" s="17" t="n">
        <v>25674.58</v>
      </c>
      <c r="F432" s="17" t="n">
        <v>25827.4869</v>
      </c>
      <c r="G432" s="17" t="n">
        <v>1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493</v>
      </c>
      <c r="B433" s="16" t="s">
        <v>718</v>
      </c>
      <c r="C433" s="53" t="n">
        <v>44363</v>
      </c>
      <c r="D433" s="54" t="n">
        <v>44363</v>
      </c>
      <c r="E433" s="17" t="n">
        <v>25674.58</v>
      </c>
      <c r="F433" s="17" t="n">
        <v>25827.4869</v>
      </c>
      <c r="G433" s="17" t="n">
        <v>1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493</v>
      </c>
      <c r="B434" s="16" t="s">
        <v>718</v>
      </c>
      <c r="C434" s="53" t="n">
        <v>44363</v>
      </c>
      <c r="D434" s="54" t="n">
        <v>44363</v>
      </c>
      <c r="E434" s="17" t="n">
        <v>25674.59</v>
      </c>
      <c r="F434" s="17" t="n">
        <v>25827.4869</v>
      </c>
      <c r="G434" s="17" t="n">
        <v>2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493</v>
      </c>
      <c r="B435" s="16" t="s">
        <v>718</v>
      </c>
      <c r="C435" s="53" t="n">
        <v>44363</v>
      </c>
      <c r="D435" s="54" t="n">
        <v>44363</v>
      </c>
      <c r="E435" s="17" t="n">
        <v>25674.58</v>
      </c>
      <c r="F435" s="17" t="n">
        <v>25827.4869</v>
      </c>
      <c r="G435" s="17" t="n">
        <v>1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493</v>
      </c>
      <c r="B436" s="16" t="s">
        <v>718</v>
      </c>
      <c r="C436" s="53" t="n">
        <v>44363</v>
      </c>
      <c r="D436" s="54" t="n">
        <v>44363</v>
      </c>
      <c r="E436" s="17" t="n">
        <v>25674.58</v>
      </c>
      <c r="F436" s="17" t="n">
        <v>25827.4869</v>
      </c>
      <c r="G436" s="17" t="n">
        <v>1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493</v>
      </c>
      <c r="B437" s="16" t="s">
        <v>718</v>
      </c>
      <c r="C437" s="53" t="n">
        <v>44363</v>
      </c>
      <c r="D437" s="54" t="n">
        <v>44363</v>
      </c>
      <c r="E437" s="17" t="n">
        <v>25674.58</v>
      </c>
      <c r="F437" s="17" t="n">
        <v>25827.4869</v>
      </c>
      <c r="G437" s="17" t="n">
        <v>1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493</v>
      </c>
      <c r="B438" s="16" t="s">
        <v>718</v>
      </c>
      <c r="C438" s="53" t="n">
        <v>44363</v>
      </c>
      <c r="D438" s="54" t="n">
        <v>44363</v>
      </c>
      <c r="E438" s="17" t="n">
        <v>25674.5858</v>
      </c>
      <c r="F438" s="17" t="n">
        <v>25827.4869</v>
      </c>
      <c r="G438" s="17" t="n">
        <v>12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493</v>
      </c>
      <c r="B439" s="16" t="s">
        <v>718</v>
      </c>
      <c r="C439" s="53" t="n">
        <v>44365</v>
      </c>
      <c r="D439" s="54" t="n">
        <v>44365</v>
      </c>
      <c r="E439" s="17" t="n">
        <v>24789.1175</v>
      </c>
      <c r="F439" s="17" t="n">
        <v>24794.868</v>
      </c>
      <c r="G439" s="17" t="n">
        <v>8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493</v>
      </c>
      <c r="B440" s="16" t="s">
        <v>718</v>
      </c>
      <c r="C440" s="53" t="n">
        <v>44365</v>
      </c>
      <c r="D440" s="54" t="n">
        <v>44365</v>
      </c>
      <c r="E440" s="17" t="n">
        <v>24787.1188</v>
      </c>
      <c r="F440" s="17" t="n">
        <v>24794.868</v>
      </c>
      <c r="G440" s="17" t="n">
        <v>2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493</v>
      </c>
      <c r="B441" s="16" t="s">
        <v>718</v>
      </c>
      <c r="C441" s="53" t="n">
        <v>44365</v>
      </c>
      <c r="D441" s="54" t="n">
        <v>44365</v>
      </c>
      <c r="E441" s="17" t="n">
        <v>24787.1188</v>
      </c>
      <c r="F441" s="17" t="n">
        <v>24794.868</v>
      </c>
      <c r="G441" s="17" t="n">
        <v>10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493</v>
      </c>
      <c r="B442" s="16" t="s">
        <v>718</v>
      </c>
      <c r="C442" s="53" t="n">
        <v>44365</v>
      </c>
      <c r="D442" s="54" t="n">
        <v>44365</v>
      </c>
      <c r="E442" s="17" t="n">
        <v>24787.1188</v>
      </c>
      <c r="F442" s="17" t="n">
        <v>24794.8679</v>
      </c>
      <c r="G442" s="17" t="n">
        <v>20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493</v>
      </c>
      <c r="B443" s="16" t="s">
        <v>718</v>
      </c>
      <c r="C443" s="53" t="n">
        <v>44365</v>
      </c>
      <c r="D443" s="54" t="n">
        <v>44365</v>
      </c>
      <c r="E443" s="17" t="n">
        <v>24845.084</v>
      </c>
      <c r="F443" s="17" t="n">
        <v>24794.8679</v>
      </c>
      <c r="G443" s="17" t="n">
        <v>9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493</v>
      </c>
      <c r="B444" s="16" t="s">
        <v>718</v>
      </c>
      <c r="C444" s="53" t="n">
        <v>44365</v>
      </c>
      <c r="D444" s="54" t="n">
        <v>44365</v>
      </c>
      <c r="E444" s="17" t="n">
        <v>24845.084</v>
      </c>
      <c r="F444" s="17" t="n">
        <v>24794.8667</v>
      </c>
      <c r="G444" s="17" t="n">
        <v>3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493</v>
      </c>
      <c r="B445" s="16" t="s">
        <v>718</v>
      </c>
      <c r="C445" s="53" t="n">
        <v>44365</v>
      </c>
      <c r="D445" s="54" t="n">
        <v>44365</v>
      </c>
      <c r="E445" s="17" t="n">
        <v>24845.084</v>
      </c>
      <c r="F445" s="17" t="n">
        <v>24794.86</v>
      </c>
      <c r="G445" s="17" t="n">
        <v>1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493</v>
      </c>
      <c r="B446" s="16" t="s">
        <v>718</v>
      </c>
      <c r="C446" s="53" t="n">
        <v>44365</v>
      </c>
      <c r="D446" s="54" t="n">
        <v>44365</v>
      </c>
      <c r="E446" s="17" t="n">
        <v>24845.084</v>
      </c>
      <c r="F446" s="17" t="n">
        <v>24794.8681</v>
      </c>
      <c r="G446" s="17" t="n">
        <v>27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493</v>
      </c>
      <c r="B447" s="16" t="s">
        <v>718</v>
      </c>
      <c r="C447" s="53" t="n">
        <v>44365</v>
      </c>
      <c r="D447" s="54" t="n">
        <v>44365</v>
      </c>
      <c r="E447" s="17" t="n">
        <v>24761.134</v>
      </c>
      <c r="F447" s="17" t="n">
        <v>24756.845</v>
      </c>
      <c r="G447" s="17" t="n">
        <v>10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493</v>
      </c>
      <c r="B448" s="16" t="s">
        <v>718</v>
      </c>
      <c r="C448" s="53" t="n">
        <v>44365</v>
      </c>
      <c r="D448" s="54" t="n">
        <v>44365</v>
      </c>
      <c r="E448" s="17" t="n">
        <v>24761.1344</v>
      </c>
      <c r="F448" s="17" t="n">
        <v>24756.845</v>
      </c>
      <c r="G448" s="17" t="n">
        <v>6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493</v>
      </c>
      <c r="B449" s="16" t="s">
        <v>718</v>
      </c>
      <c r="C449" s="53" t="n">
        <v>44365</v>
      </c>
      <c r="D449" s="54" t="n">
        <v>44365</v>
      </c>
      <c r="E449" s="17" t="n">
        <v>24761.1344</v>
      </c>
      <c r="F449" s="17" t="n">
        <v>24756.8452</v>
      </c>
      <c r="G449" s="17" t="n">
        <v>44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493</v>
      </c>
      <c r="B450" s="16" t="s">
        <v>718</v>
      </c>
      <c r="C450" s="53" t="n">
        <v>44365</v>
      </c>
      <c r="D450" s="54" t="n">
        <v>44365</v>
      </c>
      <c r="E450" s="17" t="n">
        <v>24761.1345</v>
      </c>
      <c r="F450" s="17" t="n">
        <v>24756.8452</v>
      </c>
      <c r="G450" s="17" t="n">
        <v>19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493</v>
      </c>
      <c r="B451" s="16" t="s">
        <v>718</v>
      </c>
      <c r="C451" s="53" t="n">
        <v>44365</v>
      </c>
      <c r="D451" s="54" t="n">
        <v>44365</v>
      </c>
      <c r="E451" s="17" t="n">
        <v>24761.1345</v>
      </c>
      <c r="F451" s="17" t="n">
        <v>24756.8451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493</v>
      </c>
      <c r="B452" s="16" t="s">
        <v>718</v>
      </c>
      <c r="C452" s="53" t="n">
        <v>44365</v>
      </c>
      <c r="D452" s="54" t="n">
        <v>44365</v>
      </c>
      <c r="E452" s="17" t="n">
        <v>24775.126</v>
      </c>
      <c r="F452" s="17" t="n">
        <v>24756.8451</v>
      </c>
      <c r="G452" s="17" t="n">
        <v>20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493</v>
      </c>
      <c r="B453" s="16" t="s">
        <v>718</v>
      </c>
      <c r="C453" s="53" t="n">
        <v>44365</v>
      </c>
      <c r="D453" s="54" t="n">
        <v>44365</v>
      </c>
      <c r="E453" s="17" t="n">
        <v>24811.104</v>
      </c>
      <c r="F453" s="17" t="n">
        <v>24756.8451</v>
      </c>
      <c r="G453" s="17" t="n">
        <v>15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493</v>
      </c>
      <c r="B454" s="16" t="s">
        <v>718</v>
      </c>
      <c r="C454" s="53" t="n">
        <v>44365</v>
      </c>
      <c r="D454" s="54" t="n">
        <v>44365</v>
      </c>
      <c r="E454" s="17" t="n">
        <v>24809.106</v>
      </c>
      <c r="F454" s="17" t="n">
        <v>24756.8451</v>
      </c>
      <c r="G454" s="17" t="n">
        <v>10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493</v>
      </c>
      <c r="B455" s="16" t="s">
        <v>718</v>
      </c>
      <c r="C455" s="53" t="n">
        <v>44365</v>
      </c>
      <c r="D455" s="54" t="n">
        <v>44365</v>
      </c>
      <c r="E455" s="17" t="n">
        <v>24809.106</v>
      </c>
      <c r="F455" s="17" t="n">
        <v>24756.8451</v>
      </c>
      <c r="G455" s="17" t="n">
        <v>10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493</v>
      </c>
      <c r="B456" s="16" t="s">
        <v>718</v>
      </c>
      <c r="C456" s="53" t="n">
        <v>44365</v>
      </c>
      <c r="D456" s="54" t="n">
        <v>44365</v>
      </c>
      <c r="E456" s="17" t="n">
        <v>24809.104</v>
      </c>
      <c r="F456" s="17" t="n">
        <v>24756.8451</v>
      </c>
      <c r="G456" s="17" t="n">
        <v>5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493</v>
      </c>
      <c r="B457" s="16" t="s">
        <v>718</v>
      </c>
      <c r="C457" s="53" t="n">
        <v>44369</v>
      </c>
      <c r="D457" s="54" t="n">
        <v>44369</v>
      </c>
      <c r="E457" s="17" t="n">
        <v>25006.985</v>
      </c>
      <c r="F457" s="17" t="n">
        <v>24946.96</v>
      </c>
      <c r="G457" s="17" t="n">
        <v>2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493</v>
      </c>
      <c r="B458" s="16" t="s">
        <v>718</v>
      </c>
      <c r="C458" s="53" t="n">
        <v>44369</v>
      </c>
      <c r="D458" s="54" t="n">
        <v>44369</v>
      </c>
      <c r="E458" s="17" t="n">
        <v>25006.985</v>
      </c>
      <c r="F458" s="17" t="n">
        <v>24946.96</v>
      </c>
      <c r="G458" s="17" t="n">
        <v>2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493</v>
      </c>
      <c r="B459" s="16" t="s">
        <v>718</v>
      </c>
      <c r="C459" s="53" t="n">
        <v>44369</v>
      </c>
      <c r="D459" s="54" t="n">
        <v>44369</v>
      </c>
      <c r="E459" s="17" t="n">
        <v>25006.99</v>
      </c>
      <c r="F459" s="17" t="n">
        <v>24946.96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493</v>
      </c>
      <c r="B460" s="16" t="s">
        <v>718</v>
      </c>
      <c r="C460" s="53" t="n">
        <v>44369</v>
      </c>
      <c r="D460" s="54" t="n">
        <v>44369</v>
      </c>
      <c r="E460" s="17" t="n">
        <v>25006.9863</v>
      </c>
      <c r="F460" s="17" t="n">
        <v>24946.96</v>
      </c>
      <c r="G460" s="17" t="n">
        <v>3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493</v>
      </c>
      <c r="B461" s="16" t="s">
        <v>718</v>
      </c>
      <c r="C461" s="53" t="n">
        <v>44369</v>
      </c>
      <c r="D461" s="54" t="n">
        <v>44369</v>
      </c>
      <c r="E461" s="17" t="n">
        <v>25006.9863</v>
      </c>
      <c r="F461" s="17" t="n">
        <v>24946.9586</v>
      </c>
      <c r="G461" s="17" t="n">
        <v>5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493</v>
      </c>
      <c r="B462" s="16" t="s">
        <v>718</v>
      </c>
      <c r="C462" s="53" t="n">
        <v>44369</v>
      </c>
      <c r="D462" s="54" t="n">
        <v>44369</v>
      </c>
      <c r="E462" s="17" t="n">
        <v>25006.9867</v>
      </c>
      <c r="F462" s="17" t="n">
        <v>24946.9586</v>
      </c>
      <c r="G462" s="17" t="n">
        <v>9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493</v>
      </c>
      <c r="B463" s="16" t="s">
        <v>718</v>
      </c>
      <c r="C463" s="53" t="n">
        <v>44369</v>
      </c>
      <c r="D463" s="54" t="n">
        <v>44369</v>
      </c>
      <c r="E463" s="17" t="n">
        <v>25006.9867</v>
      </c>
      <c r="F463" s="17" t="n">
        <v>24946.9589</v>
      </c>
      <c r="G463" s="17" t="n">
        <v>18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493</v>
      </c>
      <c r="B464" s="16" t="s">
        <v>718</v>
      </c>
      <c r="C464" s="53" t="n">
        <v>44383</v>
      </c>
      <c r="D464" s="54" t="n">
        <v>44385</v>
      </c>
      <c r="E464" s="17" t="n">
        <v>24425.336</v>
      </c>
      <c r="F464" s="17" t="n">
        <v>24384.62</v>
      </c>
      <c r="G464" s="17" t="n">
        <v>2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493</v>
      </c>
      <c r="B465" s="16" t="s">
        <v>718</v>
      </c>
      <c r="C465" s="53" t="n">
        <v>44383</v>
      </c>
      <c r="D465" s="54" t="n">
        <v>44385</v>
      </c>
      <c r="E465" s="17" t="n">
        <v>24425.336</v>
      </c>
      <c r="F465" s="17" t="n">
        <v>24384.6221</v>
      </c>
      <c r="G465" s="17" t="n">
        <v>38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493</v>
      </c>
      <c r="B466" s="16" t="s">
        <v>718</v>
      </c>
      <c r="C466" s="53" t="n">
        <v>44383</v>
      </c>
      <c r="D466" s="54" t="n">
        <v>44385</v>
      </c>
      <c r="E466" s="17" t="n">
        <v>24489.298</v>
      </c>
      <c r="F466" s="17" t="n">
        <v>24384.6221</v>
      </c>
      <c r="G466" s="17" t="n">
        <v>15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493</v>
      </c>
      <c r="B467" s="16" t="s">
        <v>718</v>
      </c>
      <c r="C467" s="53" t="n">
        <v>44383</v>
      </c>
      <c r="D467" s="54" t="n">
        <v>44385</v>
      </c>
      <c r="E467" s="17" t="n">
        <v>24487.2984</v>
      </c>
      <c r="F467" s="17" t="n">
        <v>24384.6221</v>
      </c>
      <c r="G467" s="17" t="n">
        <v>19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493</v>
      </c>
      <c r="B468" s="16" t="s">
        <v>718</v>
      </c>
      <c r="C468" s="53" t="n">
        <v>44383</v>
      </c>
      <c r="D468" s="54" t="n">
        <v>44385</v>
      </c>
      <c r="E468" s="17" t="n">
        <v>24487.3</v>
      </c>
      <c r="F468" s="17" t="n">
        <v>24384.6221</v>
      </c>
      <c r="G468" s="17" t="n">
        <v>1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493</v>
      </c>
      <c r="B469" s="16" t="s">
        <v>718</v>
      </c>
      <c r="C469" s="53" t="n">
        <v>44383</v>
      </c>
      <c r="D469" s="54" t="n">
        <v>44385</v>
      </c>
      <c r="E469" s="17" t="n">
        <v>24487.2975</v>
      </c>
      <c r="F469" s="17" t="n">
        <v>24384.6221</v>
      </c>
      <c r="G469" s="17" t="n">
        <v>4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493</v>
      </c>
      <c r="B470" s="16" t="s">
        <v>718</v>
      </c>
      <c r="C470" s="53" t="n">
        <v>44383</v>
      </c>
      <c r="D470" s="54" t="n">
        <v>44385</v>
      </c>
      <c r="E470" s="17" t="n">
        <v>24487.3</v>
      </c>
      <c r="F470" s="17" t="n">
        <v>24384.6221</v>
      </c>
      <c r="G470" s="17" t="n">
        <v>1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493</v>
      </c>
      <c r="B471" s="16" t="s">
        <v>718</v>
      </c>
      <c r="C471" s="53" t="n">
        <v>44385</v>
      </c>
      <c r="D471" s="54" t="n">
        <v>44390</v>
      </c>
      <c r="E471" s="17" t="n">
        <v>24405.3481</v>
      </c>
      <c r="F471" s="17" t="n">
        <v>25513.3</v>
      </c>
      <c r="G471" s="17" t="n">
        <v>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493</v>
      </c>
      <c r="B472" s="16" t="s">
        <v>718</v>
      </c>
      <c r="C472" s="53" t="n">
        <v>44385</v>
      </c>
      <c r="D472" s="54" t="n">
        <v>44390</v>
      </c>
      <c r="E472" s="17" t="n">
        <v>24405.3481</v>
      </c>
      <c r="F472" s="17" t="n">
        <v>25513.3</v>
      </c>
      <c r="G472" s="17" t="n">
        <v>2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493</v>
      </c>
      <c r="B473" s="16" t="s">
        <v>718</v>
      </c>
      <c r="C473" s="53" t="n">
        <v>44385</v>
      </c>
      <c r="D473" s="54" t="n">
        <v>44390</v>
      </c>
      <c r="E473" s="17" t="n">
        <v>24405.3481</v>
      </c>
      <c r="F473" s="17" t="n">
        <v>25513.3</v>
      </c>
      <c r="G473" s="17" t="n">
        <v>1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493</v>
      </c>
      <c r="B474" s="16" t="s">
        <v>718</v>
      </c>
      <c r="C474" s="53" t="n">
        <v>44385</v>
      </c>
      <c r="D474" s="54" t="n">
        <v>44390</v>
      </c>
      <c r="E474" s="17" t="n">
        <v>24405.3481</v>
      </c>
      <c r="F474" s="17" t="n">
        <v>25511.298</v>
      </c>
      <c r="G474" s="17" t="n">
        <v>5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493</v>
      </c>
      <c r="B475" s="16" t="s">
        <v>718</v>
      </c>
      <c r="C475" s="53" t="n">
        <v>44385</v>
      </c>
      <c r="D475" s="54" t="n">
        <v>44390</v>
      </c>
      <c r="E475" s="17" t="n">
        <v>24405.3481</v>
      </c>
      <c r="F475" s="17" t="n">
        <v>25511.298</v>
      </c>
      <c r="G475" s="17" t="n">
        <v>5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493</v>
      </c>
      <c r="B476" s="16" t="s">
        <v>718</v>
      </c>
      <c r="C476" s="53" t="n">
        <v>44385</v>
      </c>
      <c r="D476" s="54" t="n">
        <v>44390</v>
      </c>
      <c r="E476" s="17" t="n">
        <v>24405.3481</v>
      </c>
      <c r="F476" s="17" t="n">
        <v>25513.2988</v>
      </c>
      <c r="G476" s="17" t="n">
        <v>26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493</v>
      </c>
      <c r="B477" s="16" t="s">
        <v>718</v>
      </c>
      <c r="C477" s="53" t="n">
        <v>44385</v>
      </c>
      <c r="D477" s="54" t="n">
        <v>44390</v>
      </c>
      <c r="E477" s="17" t="n">
        <v>24405.3481</v>
      </c>
      <c r="F477" s="17" t="n">
        <v>25513.3</v>
      </c>
      <c r="G477" s="17" t="n">
        <v>2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493</v>
      </c>
      <c r="B478" s="16" t="s">
        <v>718</v>
      </c>
      <c r="C478" s="53" t="n">
        <v>44385</v>
      </c>
      <c r="D478" s="54" t="n">
        <v>44390</v>
      </c>
      <c r="E478" s="17" t="n">
        <v>24405.35</v>
      </c>
      <c r="F478" s="17" t="n">
        <v>25513.3</v>
      </c>
      <c r="G478" s="17" t="n">
        <v>1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493</v>
      </c>
      <c r="B479" s="16" t="s">
        <v>718</v>
      </c>
      <c r="C479" s="53" t="n">
        <v>44385</v>
      </c>
      <c r="D479" s="54" t="n">
        <v>44390</v>
      </c>
      <c r="E479" s="17" t="n">
        <v>24405.35</v>
      </c>
      <c r="F479" s="17" t="n">
        <v>25513.2975</v>
      </c>
      <c r="G479" s="17" t="n">
        <v>2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493</v>
      </c>
      <c r="B480" s="16" t="s">
        <v>718</v>
      </c>
      <c r="C480" s="53" t="n">
        <v>44385</v>
      </c>
      <c r="D480" s="54" t="n">
        <v>44390</v>
      </c>
      <c r="E480" s="17" t="n">
        <v>24405.348</v>
      </c>
      <c r="F480" s="17" t="n">
        <v>25513.2975</v>
      </c>
      <c r="G480" s="17" t="n">
        <v>2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493</v>
      </c>
      <c r="B481" s="16" t="s">
        <v>718</v>
      </c>
      <c r="C481" s="53" t="n">
        <v>44385</v>
      </c>
      <c r="D481" s="54" t="n">
        <v>44390</v>
      </c>
      <c r="E481" s="17" t="n">
        <v>24405.348</v>
      </c>
      <c r="F481" s="17" t="n">
        <v>25513.2988</v>
      </c>
      <c r="G481" s="17" t="n">
        <v>3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493</v>
      </c>
      <c r="B482" s="16" t="s">
        <v>718</v>
      </c>
      <c r="C482" s="53" t="n">
        <v>44386</v>
      </c>
      <c r="D482" s="54" t="n">
        <v>44390</v>
      </c>
      <c r="E482" s="17" t="n">
        <v>24611.22</v>
      </c>
      <c r="F482" s="17" t="n">
        <v>25513.2988</v>
      </c>
      <c r="G482" s="17" t="n">
        <v>1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493</v>
      </c>
      <c r="B483" s="16" t="s">
        <v>718</v>
      </c>
      <c r="C483" s="53" t="n">
        <v>44386</v>
      </c>
      <c r="D483" s="54" t="n">
        <v>44390</v>
      </c>
      <c r="E483" s="17" t="n">
        <v>24607.2269</v>
      </c>
      <c r="F483" s="17" t="n">
        <v>25513.2988</v>
      </c>
      <c r="G483" s="17" t="n">
        <v>16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493</v>
      </c>
      <c r="B484" s="16" t="s">
        <v>718</v>
      </c>
      <c r="C484" s="53" t="n">
        <v>44386</v>
      </c>
      <c r="D484" s="54" t="n">
        <v>44390</v>
      </c>
      <c r="E484" s="17" t="n">
        <v>24607.2277</v>
      </c>
      <c r="F484" s="17" t="n">
        <v>25513.2988</v>
      </c>
      <c r="G484" s="17" t="n">
        <v>13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493</v>
      </c>
      <c r="B485" s="16" t="s">
        <v>718</v>
      </c>
      <c r="C485" s="53" t="n">
        <v>44844</v>
      </c>
      <c r="D485" s="54" t="n">
        <v>45699</v>
      </c>
      <c r="E485" s="17" t="n">
        <v>118.2591</v>
      </c>
      <c r="F485" s="17" t="n">
        <v>119.8121</v>
      </c>
      <c r="G485" s="17" t="n">
        <v>200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493</v>
      </c>
      <c r="B486" s="16" t="s">
        <v>718</v>
      </c>
      <c r="C486" s="53" t="n">
        <v>45373</v>
      </c>
      <c r="D486" s="54" t="n">
        <v>45699</v>
      </c>
      <c r="E486" s="17" t="n">
        <v>148.1192</v>
      </c>
      <c r="F486" s="17" t="n">
        <v>119.8121</v>
      </c>
      <c r="G486" s="17" t="n">
        <v>150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493</v>
      </c>
      <c r="B487" s="16" t="s">
        <v>718</v>
      </c>
      <c r="C487" s="53" t="n">
        <v>45373</v>
      </c>
      <c r="D487" s="54" t="n">
        <v>45699</v>
      </c>
      <c r="E487" s="17" t="n">
        <v>148.1192</v>
      </c>
      <c r="F487" s="17" t="n">
        <v>119.8121</v>
      </c>
      <c r="G487" s="17" t="n">
        <v>150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493</v>
      </c>
      <c r="B488" s="16" t="s">
        <v>718</v>
      </c>
      <c r="C488" s="53" t="n">
        <v>45373</v>
      </c>
      <c r="D488" s="54" t="n">
        <v>45699</v>
      </c>
      <c r="E488" s="17" t="n">
        <v>147.9235</v>
      </c>
      <c r="F488" s="17" t="n">
        <v>119.8121</v>
      </c>
      <c r="G488" s="17" t="n">
        <v>300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494</v>
      </c>
      <c r="B489" s="16" t="s">
        <v>730</v>
      </c>
      <c r="C489" s="53" t="n">
        <v>43441</v>
      </c>
      <c r="D489" s="54" t="n">
        <v>43446</v>
      </c>
      <c r="E489" s="17" t="n">
        <v>765.193</v>
      </c>
      <c r="F489" s="17" t="n">
        <v>753.614</v>
      </c>
      <c r="G489" s="17" t="n">
        <v>10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494</v>
      </c>
      <c r="B490" s="16" t="s">
        <v>730</v>
      </c>
      <c r="C490" s="53" t="n">
        <v>43446</v>
      </c>
      <c r="D490" s="54" t="n">
        <v>43447</v>
      </c>
      <c r="E490" s="17" t="n">
        <v>755.113</v>
      </c>
      <c r="F490" s="17" t="n">
        <v>741.479</v>
      </c>
      <c r="G490" s="17" t="n">
        <v>10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494</v>
      </c>
      <c r="B491" s="16" t="s">
        <v>730</v>
      </c>
      <c r="C491" s="53" t="n">
        <v>43833</v>
      </c>
      <c r="D491" s="54" t="n">
        <v>44225</v>
      </c>
      <c r="E491" s="17" t="n">
        <v>771.896</v>
      </c>
      <c r="F491" s="17" t="n">
        <v>489.308</v>
      </c>
      <c r="G491" s="17" t="n">
        <v>5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494</v>
      </c>
      <c r="B492" s="16" t="s">
        <v>730</v>
      </c>
      <c r="C492" s="53" t="n">
        <v>43833</v>
      </c>
      <c r="D492" s="54" t="n">
        <v>44225</v>
      </c>
      <c r="E492" s="17" t="n">
        <v>771.896</v>
      </c>
      <c r="F492" s="17" t="n">
        <v>489.31</v>
      </c>
      <c r="G492" s="17" t="n">
        <v>1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494</v>
      </c>
      <c r="B493" s="16" t="s">
        <v>730</v>
      </c>
      <c r="C493" s="53" t="n">
        <v>43833</v>
      </c>
      <c r="D493" s="54" t="n">
        <v>44225</v>
      </c>
      <c r="E493" s="17" t="n">
        <v>771.896</v>
      </c>
      <c r="F493" s="17" t="n">
        <v>489.31</v>
      </c>
      <c r="G493" s="17" t="n">
        <v>1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494</v>
      </c>
      <c r="B494" s="16" t="s">
        <v>730</v>
      </c>
      <c r="C494" s="53" t="n">
        <v>43833</v>
      </c>
      <c r="D494" s="54" t="n">
        <v>44225</v>
      </c>
      <c r="E494" s="17" t="n">
        <v>771.896</v>
      </c>
      <c r="F494" s="17" t="n">
        <v>489.3062</v>
      </c>
      <c r="G494" s="17" t="n">
        <v>3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494</v>
      </c>
      <c r="B495" s="16" t="s">
        <v>730</v>
      </c>
      <c r="C495" s="53" t="n">
        <v>43889</v>
      </c>
      <c r="D495" s="54" t="n">
        <v>44225</v>
      </c>
      <c r="E495" s="17" t="n">
        <v>660.3385</v>
      </c>
      <c r="F495" s="17" t="n">
        <v>489.3062</v>
      </c>
      <c r="G495" s="17" t="n">
        <v>47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494</v>
      </c>
      <c r="B496" s="16" t="s">
        <v>730</v>
      </c>
      <c r="C496" s="53" t="n">
        <v>43889</v>
      </c>
      <c r="D496" s="54" t="n">
        <v>44225</v>
      </c>
      <c r="E496" s="17" t="n">
        <v>660.3385</v>
      </c>
      <c r="F496" s="17" t="n">
        <v>489.3062</v>
      </c>
      <c r="G496" s="17" t="n">
        <v>13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494</v>
      </c>
      <c r="B497" s="16" t="s">
        <v>730</v>
      </c>
      <c r="C497" s="53" t="n">
        <v>45092</v>
      </c>
      <c r="D497" s="54" t="n">
        <v>45715</v>
      </c>
      <c r="E497" s="17" t="n">
        <v>513.7054</v>
      </c>
      <c r="F497" s="17" t="n">
        <v>720.6116</v>
      </c>
      <c r="G497" s="17" t="n">
        <v>72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494</v>
      </c>
      <c r="B498" s="16" t="s">
        <v>730</v>
      </c>
      <c r="C498" s="53" t="n">
        <v>45098</v>
      </c>
      <c r="D498" s="54" t="n">
        <v>45715</v>
      </c>
      <c r="E498" s="17" t="n">
        <v>503.4025</v>
      </c>
      <c r="F498" s="17" t="n">
        <v>720.6116</v>
      </c>
      <c r="G498" s="17" t="n">
        <v>4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494</v>
      </c>
      <c r="B499" s="16" t="s">
        <v>730</v>
      </c>
      <c r="C499" s="53" t="n">
        <v>45098</v>
      </c>
      <c r="D499" s="54" t="n">
        <v>45715</v>
      </c>
      <c r="E499" s="17" t="n">
        <v>503.4</v>
      </c>
      <c r="F499" s="17" t="n">
        <v>720.6116</v>
      </c>
      <c r="G499" s="17" t="n">
        <v>2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494</v>
      </c>
      <c r="B500" s="16" t="s">
        <v>730</v>
      </c>
      <c r="C500" s="53" t="n">
        <v>45098</v>
      </c>
      <c r="D500" s="54" t="n">
        <v>45715</v>
      </c>
      <c r="E500" s="17" t="n">
        <v>503.4017</v>
      </c>
      <c r="F500" s="17" t="n">
        <v>720.6116</v>
      </c>
      <c r="G500" s="17" t="n">
        <v>6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494</v>
      </c>
      <c r="B501" s="16" t="s">
        <v>730</v>
      </c>
      <c r="C501" s="53" t="n">
        <v>45098</v>
      </c>
      <c r="D501" s="54" t="n">
        <v>45715</v>
      </c>
      <c r="E501" s="17" t="n">
        <v>503.4</v>
      </c>
      <c r="F501" s="17" t="n">
        <v>720.6116</v>
      </c>
      <c r="G501" s="17" t="n">
        <v>2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494</v>
      </c>
      <c r="B502" s="16" t="s">
        <v>730</v>
      </c>
      <c r="C502" s="53" t="n">
        <v>45098</v>
      </c>
      <c r="D502" s="54" t="n">
        <v>45715</v>
      </c>
      <c r="E502" s="17" t="n">
        <v>503.4013</v>
      </c>
      <c r="F502" s="17" t="n">
        <v>720.6116</v>
      </c>
      <c r="G502" s="17" t="n">
        <v>180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494</v>
      </c>
      <c r="B503" s="16" t="s">
        <v>730</v>
      </c>
      <c r="C503" s="53" t="n">
        <v>45111</v>
      </c>
      <c r="D503" s="54" t="n">
        <v>45715</v>
      </c>
      <c r="E503" s="17" t="n">
        <v>497.5988</v>
      </c>
      <c r="F503" s="17" t="n">
        <v>720.6116</v>
      </c>
      <c r="G503" s="17" t="n">
        <v>17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494</v>
      </c>
      <c r="B504" s="16" t="s">
        <v>730</v>
      </c>
      <c r="C504" s="53" t="n">
        <v>45111</v>
      </c>
      <c r="D504" s="54" t="n">
        <v>45715</v>
      </c>
      <c r="E504" s="17" t="n">
        <v>497.599</v>
      </c>
      <c r="F504" s="17" t="n">
        <v>720.6116</v>
      </c>
      <c r="G504" s="17" t="n">
        <v>61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494</v>
      </c>
      <c r="B505" s="16" t="s">
        <v>730</v>
      </c>
      <c r="C505" s="53" t="n">
        <v>45114</v>
      </c>
      <c r="D505" s="54" t="n">
        <v>45715</v>
      </c>
      <c r="E505" s="17" t="n">
        <v>499.6249</v>
      </c>
      <c r="F505" s="17" t="n">
        <v>720.6116</v>
      </c>
      <c r="G505" s="17" t="n">
        <v>61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494</v>
      </c>
      <c r="B506" s="16" t="s">
        <v>730</v>
      </c>
      <c r="C506" s="53" t="n">
        <v>45216</v>
      </c>
      <c r="D506" s="54" t="n">
        <v>45715</v>
      </c>
      <c r="E506" s="17" t="n">
        <v>627.5509</v>
      </c>
      <c r="F506" s="17" t="n">
        <v>720.6116</v>
      </c>
      <c r="G506" s="17" t="n">
        <v>407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494</v>
      </c>
      <c r="B507" s="16" t="s">
        <v>730</v>
      </c>
      <c r="C507" s="53" t="n">
        <v>45216</v>
      </c>
      <c r="D507" s="54" t="n">
        <v>45715</v>
      </c>
      <c r="E507" s="17" t="n">
        <v>627.5509</v>
      </c>
      <c r="F507" s="17" t="n">
        <v>720.6118</v>
      </c>
      <c r="G507" s="17" t="n">
        <v>28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494</v>
      </c>
      <c r="B508" s="16" t="s">
        <v>730</v>
      </c>
      <c r="C508" s="53" t="n">
        <v>45216</v>
      </c>
      <c r="D508" s="54" t="n">
        <v>45715</v>
      </c>
      <c r="E508" s="17" t="n">
        <v>627.5509</v>
      </c>
      <c r="F508" s="17" t="n">
        <v>720.6116</v>
      </c>
      <c r="G508" s="17" t="n">
        <v>190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494</v>
      </c>
      <c r="B509" s="16" t="s">
        <v>730</v>
      </c>
      <c r="C509" s="53" t="n">
        <v>45216</v>
      </c>
      <c r="D509" s="54" t="n">
        <v>45715</v>
      </c>
      <c r="E509" s="17" t="n">
        <v>627.5509</v>
      </c>
      <c r="F509" s="17" t="n">
        <v>720.6117</v>
      </c>
      <c r="G509" s="17" t="n">
        <v>21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494</v>
      </c>
      <c r="B510" s="16" t="s">
        <v>730</v>
      </c>
      <c r="C510" s="53" t="n">
        <v>45216</v>
      </c>
      <c r="D510" s="54" t="n">
        <v>45715</v>
      </c>
      <c r="E510" s="17" t="n">
        <v>626.45</v>
      </c>
      <c r="F510" s="17" t="n">
        <v>720.6117</v>
      </c>
      <c r="G510" s="17" t="n">
        <v>4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494</v>
      </c>
      <c r="B511" s="16" t="s">
        <v>730</v>
      </c>
      <c r="C511" s="53" t="n">
        <v>45217</v>
      </c>
      <c r="D511" s="54" t="n">
        <v>45715</v>
      </c>
      <c r="E511" s="17" t="n">
        <v>626.9507</v>
      </c>
      <c r="F511" s="17" t="n">
        <v>720.6117</v>
      </c>
      <c r="G511" s="17" t="n">
        <v>162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494</v>
      </c>
      <c r="B512" s="16" t="s">
        <v>730</v>
      </c>
      <c r="C512" s="53" t="n">
        <v>45217</v>
      </c>
      <c r="D512" s="54" t="n">
        <v>45715</v>
      </c>
      <c r="E512" s="17" t="n">
        <v>626.9507</v>
      </c>
      <c r="F512" s="17" t="n">
        <v>720.612</v>
      </c>
      <c r="G512" s="17" t="n">
        <v>5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494</v>
      </c>
      <c r="B513" s="16" t="s">
        <v>730</v>
      </c>
      <c r="C513" s="53" t="n">
        <v>45217</v>
      </c>
      <c r="D513" s="54" t="n">
        <v>45715</v>
      </c>
      <c r="E513" s="17" t="n">
        <v>626.9507</v>
      </c>
      <c r="F513" s="17" t="n">
        <v>720.6116</v>
      </c>
      <c r="G513" s="17" t="n">
        <v>85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494</v>
      </c>
      <c r="B514" s="16" t="s">
        <v>730</v>
      </c>
      <c r="C514" s="53" t="n">
        <v>45217</v>
      </c>
      <c r="D514" s="54" t="n">
        <v>45715</v>
      </c>
      <c r="E514" s="17" t="n">
        <v>626.9508</v>
      </c>
      <c r="F514" s="17" t="n">
        <v>720.6116</v>
      </c>
      <c r="G514" s="17" t="n">
        <v>12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494</v>
      </c>
      <c r="B515" s="16" t="s">
        <v>730</v>
      </c>
      <c r="C515" s="53" t="n">
        <v>45217</v>
      </c>
      <c r="D515" s="54" t="n">
        <v>45715</v>
      </c>
      <c r="E515" s="17" t="n">
        <v>626.9507</v>
      </c>
      <c r="F515" s="17" t="n">
        <v>720.6116</v>
      </c>
      <c r="G515" s="17" t="n">
        <v>79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494</v>
      </c>
      <c r="B516" s="16" t="s">
        <v>730</v>
      </c>
      <c r="C516" s="53" t="n">
        <v>45217</v>
      </c>
      <c r="D516" s="54" t="n">
        <v>45715</v>
      </c>
      <c r="E516" s="17" t="n">
        <v>626.9507</v>
      </c>
      <c r="F516" s="17" t="n">
        <v>720.6116</v>
      </c>
      <c r="G516" s="17" t="n">
        <v>167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494</v>
      </c>
      <c r="B517" s="16" t="s">
        <v>730</v>
      </c>
      <c r="C517" s="53" t="n">
        <v>45330</v>
      </c>
      <c r="D517" s="54" t="n">
        <v>45715</v>
      </c>
      <c r="E517" s="17" t="n">
        <v>709.88</v>
      </c>
      <c r="F517" s="17" t="n">
        <v>720.6116</v>
      </c>
      <c r="G517" s="17" t="n">
        <v>1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494</v>
      </c>
      <c r="B518" s="16" t="s">
        <v>730</v>
      </c>
      <c r="C518" s="53" t="n">
        <v>45497</v>
      </c>
      <c r="D518" s="54" t="n">
        <v>45715</v>
      </c>
      <c r="E518" s="17" t="n">
        <v>667.97</v>
      </c>
      <c r="F518" s="17" t="n">
        <v>720.6116</v>
      </c>
      <c r="G518" s="17" t="n">
        <v>1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494</v>
      </c>
      <c r="B519" s="16" t="s">
        <v>730</v>
      </c>
      <c r="C519" s="53" t="n">
        <v>45516</v>
      </c>
      <c r="D519" s="54" t="n">
        <v>45715</v>
      </c>
      <c r="E519" s="17" t="n">
        <v>605.242</v>
      </c>
      <c r="F519" s="17" t="n">
        <v>720.6116</v>
      </c>
      <c r="G519" s="17" t="n">
        <v>285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494</v>
      </c>
      <c r="B520" s="16" t="s">
        <v>730</v>
      </c>
      <c r="C520" s="53" t="n">
        <v>45590</v>
      </c>
      <c r="D520" s="54" t="n">
        <v>45715</v>
      </c>
      <c r="E520" s="17" t="n">
        <v>581.2323</v>
      </c>
      <c r="F520" s="17" t="n">
        <v>720.6116</v>
      </c>
      <c r="G520" s="17" t="n">
        <v>47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494</v>
      </c>
      <c r="B521" s="16" t="s">
        <v>730</v>
      </c>
      <c r="C521" s="53" t="n">
        <v>45645</v>
      </c>
      <c r="D521" s="54" t="n">
        <v>45715</v>
      </c>
      <c r="E521" s="17" t="n">
        <v>562.2248</v>
      </c>
      <c r="F521" s="17" t="n">
        <v>720.6116</v>
      </c>
      <c r="G521" s="17" t="n">
        <v>282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494</v>
      </c>
      <c r="B522" s="16" t="s">
        <v>730</v>
      </c>
      <c r="C522" s="53" t="n">
        <v>45673</v>
      </c>
      <c r="D522" s="54" t="n">
        <v>45715</v>
      </c>
      <c r="E522" s="17" t="n">
        <v>677.07</v>
      </c>
      <c r="F522" s="17" t="n">
        <v>720.6116</v>
      </c>
      <c r="G522" s="17" t="n">
        <v>1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495</v>
      </c>
      <c r="B523" s="16" t="s">
        <v>717</v>
      </c>
      <c r="C523" s="53" t="n">
        <v>43446</v>
      </c>
      <c r="D523" s="54" t="n">
        <v>43447</v>
      </c>
      <c r="E523" s="17" t="n">
        <v>3.8995</v>
      </c>
      <c r="F523" s="17" t="n">
        <v>3.8975</v>
      </c>
      <c r="G523" s="17" t="n">
        <v>2000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495</v>
      </c>
      <c r="B524" s="16" t="s">
        <v>717</v>
      </c>
      <c r="C524" s="53" t="n">
        <v>43446</v>
      </c>
      <c r="D524" s="54" t="n">
        <v>44825</v>
      </c>
      <c r="E524" s="17" t="n">
        <v>3.9015</v>
      </c>
      <c r="F524" s="17" t="n">
        <v>2.8766</v>
      </c>
      <c r="G524" s="17" t="n">
        <v>2000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496</v>
      </c>
      <c r="B525" s="16" t="s">
        <v>719</v>
      </c>
      <c r="C525" s="53" t="n">
        <v>43446</v>
      </c>
      <c r="D525" s="54" t="n">
        <v>43447</v>
      </c>
      <c r="E525" s="17" t="n">
        <v>0.4951</v>
      </c>
      <c r="F525" s="17" t="n">
        <v>0.501</v>
      </c>
      <c r="G525" s="17" t="n">
        <v>26000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496</v>
      </c>
      <c r="B526" s="16" t="s">
        <v>719</v>
      </c>
      <c r="C526" s="53" t="n">
        <v>43446</v>
      </c>
      <c r="D526" s="54" t="n">
        <v>43447</v>
      </c>
      <c r="E526" s="17" t="n">
        <v>0.4955</v>
      </c>
      <c r="F526" s="17" t="n">
        <v>0.501</v>
      </c>
      <c r="G526" s="17" t="n">
        <v>1000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496</v>
      </c>
      <c r="B527" s="16" t="s">
        <v>719</v>
      </c>
      <c r="C527" s="53" t="n">
        <v>43446</v>
      </c>
      <c r="D527" s="54" t="n">
        <v>45646</v>
      </c>
      <c r="E527" s="17" t="n">
        <v>0.4955</v>
      </c>
      <c r="F527" s="17" t="n">
        <v>0.4978</v>
      </c>
      <c r="G527" s="17" t="n">
        <v>2000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496</v>
      </c>
      <c r="B528" s="16" t="s">
        <v>719</v>
      </c>
      <c r="C528" s="53" t="n">
        <v>43446</v>
      </c>
      <c r="D528" s="54" t="n">
        <v>45646</v>
      </c>
      <c r="E528" s="17" t="n">
        <v>0.4955</v>
      </c>
      <c r="F528" s="17" t="n">
        <v>0.4978</v>
      </c>
      <c r="G528" s="17" t="n">
        <v>23000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496</v>
      </c>
      <c r="B529" s="16" t="s">
        <v>719</v>
      </c>
      <c r="C529" s="53" t="n">
        <v>43889</v>
      </c>
      <c r="D529" s="54" t="n">
        <v>45646</v>
      </c>
      <c r="E529" s="17" t="n">
        <v>0.6399</v>
      </c>
      <c r="F529" s="17" t="n">
        <v>0.4978</v>
      </c>
      <c r="G529" s="17" t="n">
        <v>50000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496</v>
      </c>
      <c r="B530" s="16" t="s">
        <v>719</v>
      </c>
      <c r="C530" s="53" t="n">
        <v>44651</v>
      </c>
      <c r="D530" s="54" t="n">
        <v>45646</v>
      </c>
      <c r="E530" s="17" t="n">
        <v>0.7022</v>
      </c>
      <c r="F530" s="17" t="n">
        <v>0.4998</v>
      </c>
      <c r="G530" s="17" t="n">
        <v>2000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496</v>
      </c>
      <c r="B531" s="16" t="s">
        <v>719</v>
      </c>
      <c r="C531" s="53" t="n">
        <v>44727</v>
      </c>
      <c r="D531" s="54" t="n">
        <v>45646</v>
      </c>
      <c r="E531" s="17" t="n">
        <v>0.7774</v>
      </c>
      <c r="F531" s="17" t="n">
        <v>0.4998</v>
      </c>
      <c r="G531" s="17" t="n">
        <v>18000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496</v>
      </c>
      <c r="B532" s="16" t="s">
        <v>719</v>
      </c>
      <c r="C532" s="53" t="n">
        <v>45646</v>
      </c>
      <c r="D532" s="54" t="n">
        <v>45699</v>
      </c>
      <c r="E532" s="17" t="n">
        <v>0.4998</v>
      </c>
      <c r="F532" s="17" t="n">
        <v>0.5419</v>
      </c>
      <c r="G532" s="17" t="n">
        <v>3000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496</v>
      </c>
      <c r="B533" s="16" t="s">
        <v>719</v>
      </c>
      <c r="C533" s="53" t="n">
        <v>45699</v>
      </c>
      <c r="D533" s="54" t="n">
        <v>45714</v>
      </c>
      <c r="E533" s="17" t="n">
        <v>0.5419</v>
      </c>
      <c r="F533" s="17" t="n">
        <v>0.5628</v>
      </c>
      <c r="G533" s="17" t="n">
        <v>19000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496</v>
      </c>
      <c r="B534" s="16" t="s">
        <v>719</v>
      </c>
      <c r="C534" s="53" t="n">
        <v>45699</v>
      </c>
      <c r="D534" s="54" t="n">
        <v>45714</v>
      </c>
      <c r="E534" s="17" t="n">
        <v>0.5419</v>
      </c>
      <c r="F534" s="17" t="n">
        <v>0.5628</v>
      </c>
      <c r="G534" s="17" t="n">
        <v>14000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496</v>
      </c>
      <c r="B535" s="16" t="s">
        <v>719</v>
      </c>
      <c r="C535" s="53" t="n">
        <v>45699</v>
      </c>
      <c r="D535" s="54" t="n">
        <v>45714</v>
      </c>
      <c r="E535" s="17" t="n">
        <v>0.5419</v>
      </c>
      <c r="F535" s="17" t="n">
        <v>0.5628</v>
      </c>
      <c r="G535" s="17" t="n">
        <v>100000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496</v>
      </c>
      <c r="B536" s="16" t="s">
        <v>719</v>
      </c>
      <c r="C536" s="53" t="n">
        <v>45699</v>
      </c>
      <c r="D536" s="54" t="n">
        <v>45714</v>
      </c>
      <c r="E536" s="17" t="n">
        <v>0.5419</v>
      </c>
      <c r="F536" s="17" t="n">
        <v>0.5628</v>
      </c>
      <c r="G536" s="17" t="n">
        <v>42000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497</v>
      </c>
      <c r="B537" s="16" t="s">
        <v>723</v>
      </c>
      <c r="C537" s="53" t="n">
        <v>43812</v>
      </c>
      <c r="D537" s="54" t="n">
        <v>45744</v>
      </c>
      <c r="E537" s="17" t="n">
        <v>104.0533</v>
      </c>
      <c r="F537" s="17" t="n">
        <v>269.842</v>
      </c>
      <c r="G537" s="17" t="n">
        <v>70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497</v>
      </c>
      <c r="B538" s="16" t="s">
        <v>723</v>
      </c>
      <c r="C538" s="53" t="n">
        <v>43812</v>
      </c>
      <c r="D538" s="54" t="n">
        <v>45744</v>
      </c>
      <c r="E538" s="17" t="n">
        <v>104.0533</v>
      </c>
      <c r="F538" s="17" t="n">
        <v>269.842</v>
      </c>
      <c r="G538" s="17" t="n">
        <v>10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497</v>
      </c>
      <c r="B539" s="16" t="s">
        <v>723</v>
      </c>
      <c r="C539" s="53" t="n">
        <v>43812</v>
      </c>
      <c r="D539" s="54" t="n">
        <v>45744</v>
      </c>
      <c r="E539" s="17" t="n">
        <v>104.0533</v>
      </c>
      <c r="F539" s="17" t="n">
        <v>269.842</v>
      </c>
      <c r="G539" s="17" t="n">
        <v>40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497</v>
      </c>
      <c r="B540" s="16" t="s">
        <v>723</v>
      </c>
      <c r="C540" s="53" t="n">
        <v>43812</v>
      </c>
      <c r="D540" s="54" t="n">
        <v>45744</v>
      </c>
      <c r="E540" s="17" t="n">
        <v>104.0534</v>
      </c>
      <c r="F540" s="17" t="n">
        <v>269.842</v>
      </c>
      <c r="G540" s="17" t="n">
        <v>150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497</v>
      </c>
      <c r="B541" s="16" t="s">
        <v>723</v>
      </c>
      <c r="C541" s="53" t="n">
        <v>43812</v>
      </c>
      <c r="D541" s="54" t="n">
        <v>45744</v>
      </c>
      <c r="E541" s="17" t="n">
        <v>104.0534</v>
      </c>
      <c r="F541" s="17" t="n">
        <v>269.842</v>
      </c>
      <c r="G541" s="17" t="n">
        <v>130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497</v>
      </c>
      <c r="B542" s="16" t="s">
        <v>723</v>
      </c>
      <c r="C542" s="53" t="n">
        <v>45744</v>
      </c>
      <c r="D542" s="54" t="n">
        <v>45744</v>
      </c>
      <c r="E542" s="17" t="n">
        <v>269.842</v>
      </c>
      <c r="F542" s="17" t="n">
        <v>266.2565</v>
      </c>
      <c r="G542" s="17" t="n">
        <v>20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497</v>
      </c>
      <c r="B543" s="16" t="s">
        <v>723</v>
      </c>
      <c r="C543" s="53" t="n">
        <v>45744</v>
      </c>
      <c r="D543" s="54" t="n">
        <v>45744</v>
      </c>
      <c r="E543" s="17" t="n">
        <v>269.842</v>
      </c>
      <c r="F543" s="17" t="n">
        <v>266.2565</v>
      </c>
      <c r="G543" s="17" t="n">
        <v>10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497</v>
      </c>
      <c r="B544" s="16" t="s">
        <v>723</v>
      </c>
      <c r="C544" s="53" t="n">
        <v>45744</v>
      </c>
      <c r="D544" s="54" t="n">
        <v>45744</v>
      </c>
      <c r="E544" s="17" t="n">
        <v>269.842</v>
      </c>
      <c r="F544" s="17" t="n">
        <v>266.2565</v>
      </c>
      <c r="G544" s="17" t="n">
        <v>30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497</v>
      </c>
      <c r="B545" s="16" t="s">
        <v>723</v>
      </c>
      <c r="C545" s="53" t="n">
        <v>45744</v>
      </c>
      <c r="D545" s="54" t="n">
        <v>45744</v>
      </c>
      <c r="E545" s="17" t="n">
        <v>269.842</v>
      </c>
      <c r="F545" s="17" t="n">
        <v>266.2565</v>
      </c>
      <c r="G545" s="17" t="n">
        <v>970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497</v>
      </c>
      <c r="B546" s="16" t="s">
        <v>723</v>
      </c>
      <c r="C546" s="53" t="n">
        <v>45744</v>
      </c>
      <c r="D546" s="54" t="n">
        <v>45744</v>
      </c>
      <c r="E546" s="17" t="n">
        <v>269.842</v>
      </c>
      <c r="F546" s="17" t="n">
        <v>266.2565</v>
      </c>
      <c r="G546" s="17" t="n">
        <v>100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497</v>
      </c>
      <c r="B547" s="16" t="s">
        <v>723</v>
      </c>
      <c r="C547" s="53" t="n">
        <v>45744</v>
      </c>
      <c r="D547" s="54" t="n">
        <v>45744</v>
      </c>
      <c r="E547" s="17" t="n">
        <v>269.842</v>
      </c>
      <c r="F547" s="17" t="n">
        <v>266.2565</v>
      </c>
      <c r="G547" s="17" t="n">
        <v>100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497</v>
      </c>
      <c r="B548" s="16" t="s">
        <v>723</v>
      </c>
      <c r="C548" s="53" t="n">
        <v>45744</v>
      </c>
      <c r="D548" s="54" t="n">
        <v>45744</v>
      </c>
      <c r="E548" s="17" t="n">
        <v>269.842</v>
      </c>
      <c r="F548" s="17" t="n">
        <v>266.2565</v>
      </c>
      <c r="G548" s="17" t="n">
        <v>10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497</v>
      </c>
      <c r="B549" s="16" t="s">
        <v>723</v>
      </c>
      <c r="C549" s="53" t="n">
        <v>45744</v>
      </c>
      <c r="D549" s="54" t="n">
        <v>45744</v>
      </c>
      <c r="E549" s="17" t="n">
        <v>269.842</v>
      </c>
      <c r="F549" s="17" t="n">
        <v>266.2565</v>
      </c>
      <c r="G549" s="17" t="n">
        <v>260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497</v>
      </c>
      <c r="B550" s="16" t="s">
        <v>723</v>
      </c>
      <c r="C550" s="53" t="n">
        <v>45744</v>
      </c>
      <c r="D550" s="54" t="n">
        <v>45744</v>
      </c>
      <c r="E550" s="17" t="n">
        <v>269.842</v>
      </c>
      <c r="F550" s="17" t="n">
        <v>266.2565</v>
      </c>
      <c r="G550" s="17" t="n">
        <v>600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497</v>
      </c>
      <c r="B551" s="16" t="s">
        <v>723</v>
      </c>
      <c r="C551" s="53" t="n">
        <v>45744</v>
      </c>
      <c r="D551" s="54" t="n">
        <v>45744</v>
      </c>
      <c r="E551" s="17" t="n">
        <v>269.842</v>
      </c>
      <c r="F551" s="17" t="n">
        <v>266.2565</v>
      </c>
      <c r="G551" s="17" t="n">
        <v>1500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498</v>
      </c>
      <c r="B552" s="16" t="s">
        <v>722</v>
      </c>
      <c r="C552" s="53" t="n">
        <v>43812</v>
      </c>
      <c r="D552" s="54" t="n">
        <v>44585</v>
      </c>
      <c r="E552" s="17" t="n">
        <v>750.5847</v>
      </c>
      <c r="F552" s="17" t="n">
        <v>650.1</v>
      </c>
      <c r="G552" s="17" t="n">
        <v>9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498</v>
      </c>
      <c r="B553" s="16" t="s">
        <v>722</v>
      </c>
      <c r="C553" s="53" t="n">
        <v>43812</v>
      </c>
      <c r="D553" s="54" t="n">
        <v>44585</v>
      </c>
      <c r="E553" s="17" t="n">
        <v>750.5847</v>
      </c>
      <c r="F553" s="17" t="n">
        <v>650.1005</v>
      </c>
      <c r="G553" s="17" t="n">
        <v>21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30</v>
      </c>
      <c r="B554" s="16" t="s">
        <v>31</v>
      </c>
      <c r="C554" s="53" t="n">
        <v>43833</v>
      </c>
      <c r="D554" s="54" t="n">
        <v>45716</v>
      </c>
      <c r="E554" s="17" t="n">
        <v>0.2049</v>
      </c>
      <c r="F554" s="17" t="n">
        <v>0.0809</v>
      </c>
      <c r="G554" s="17" t="n">
        <v>300000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30</v>
      </c>
      <c r="B555" s="16" t="s">
        <v>31</v>
      </c>
      <c r="C555" s="53" t="n">
        <v>43906</v>
      </c>
      <c r="D555" s="54" t="n">
        <v>45716</v>
      </c>
      <c r="E555" s="17" t="n">
        <v>0.1459</v>
      </c>
      <c r="F555" s="17" t="n">
        <v>0.0809</v>
      </c>
      <c r="G555" s="17" t="n">
        <v>20000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30</v>
      </c>
      <c r="B556" s="16" t="s">
        <v>31</v>
      </c>
      <c r="C556" s="53" t="n">
        <v>44369</v>
      </c>
      <c r="D556" s="54" t="n">
        <v>45716</v>
      </c>
      <c r="E556" s="17" t="n">
        <v>0.2219</v>
      </c>
      <c r="F556" s="17" t="n">
        <v>0.0809</v>
      </c>
      <c r="G556" s="17" t="n">
        <v>200000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30</v>
      </c>
      <c r="B557" s="16" t="s">
        <v>31</v>
      </c>
      <c r="C557" s="53" t="n">
        <v>44369</v>
      </c>
      <c r="D557" s="54" t="n">
        <v>45716</v>
      </c>
      <c r="E557" s="17" t="n">
        <v>0.2218</v>
      </c>
      <c r="F557" s="17" t="n">
        <v>0.0809</v>
      </c>
      <c r="G557" s="17" t="n">
        <v>70000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30</v>
      </c>
      <c r="B558" s="16" t="s">
        <v>31</v>
      </c>
      <c r="C558" s="53" t="n">
        <v>44392</v>
      </c>
      <c r="D558" s="54" t="n">
        <v>45716</v>
      </c>
      <c r="E558" s="17" t="n">
        <v>0.2117</v>
      </c>
      <c r="F558" s="17" t="n">
        <v>0.0809</v>
      </c>
      <c r="G558" s="17" t="n">
        <v>60000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30</v>
      </c>
      <c r="B559" s="16" t="s">
        <v>31</v>
      </c>
      <c r="C559" s="53" t="n">
        <v>44393</v>
      </c>
      <c r="D559" s="54" t="n">
        <v>45716</v>
      </c>
      <c r="E559" s="17" t="n">
        <v>0.2089</v>
      </c>
      <c r="F559" s="17" t="n">
        <v>0.0809</v>
      </c>
      <c r="G559" s="17" t="n">
        <v>200000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30</v>
      </c>
      <c r="B560" s="16" t="s">
        <v>31</v>
      </c>
      <c r="C560" s="53" t="n">
        <v>44393</v>
      </c>
      <c r="D560" s="54" t="n">
        <v>45716</v>
      </c>
      <c r="E560" s="17" t="n">
        <v>0.2085</v>
      </c>
      <c r="F560" s="17" t="n">
        <v>0.0809</v>
      </c>
      <c r="G560" s="17" t="n">
        <v>40000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30</v>
      </c>
      <c r="B561" s="16" t="s">
        <v>31</v>
      </c>
      <c r="C561" s="53" t="n">
        <v>44413</v>
      </c>
      <c r="D561" s="54" t="n">
        <v>45716</v>
      </c>
      <c r="E561" s="17" t="n">
        <v>0.1965</v>
      </c>
      <c r="F561" s="17" t="n">
        <v>0.0809</v>
      </c>
      <c r="G561" s="17" t="n">
        <v>100000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30</v>
      </c>
      <c r="B562" s="16" t="s">
        <v>31</v>
      </c>
      <c r="C562" s="53" t="n">
        <v>44419</v>
      </c>
      <c r="D562" s="54" t="n">
        <v>45716</v>
      </c>
      <c r="E562" s="17" t="n">
        <v>0.1963</v>
      </c>
      <c r="F562" s="17" t="n">
        <v>0.0809</v>
      </c>
      <c r="G562" s="17" t="n">
        <v>80000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30</v>
      </c>
      <c r="B563" s="16" t="s">
        <v>31</v>
      </c>
      <c r="C563" s="53" t="n">
        <v>44419</v>
      </c>
      <c r="D563" s="54" t="n">
        <v>45753</v>
      </c>
      <c r="E563" s="17" t="n">
        <v>0.1963</v>
      </c>
      <c r="F563" s="17" t="n">
        <v>0.0707</v>
      </c>
      <c r="G563" s="17" t="n">
        <v>20000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30</v>
      </c>
      <c r="B564" s="16" t="s">
        <v>31</v>
      </c>
      <c r="C564" s="53" t="n">
        <v>44425</v>
      </c>
      <c r="D564" s="54" t="n">
        <v>45753</v>
      </c>
      <c r="E564" s="17" t="n">
        <v>0.1944</v>
      </c>
      <c r="F564" s="17" t="n">
        <v>0.0707</v>
      </c>
      <c r="G564" s="17" t="n">
        <v>30000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30</v>
      </c>
      <c r="B565" s="16" t="s">
        <v>31</v>
      </c>
      <c r="C565" s="53" t="n">
        <v>44425</v>
      </c>
      <c r="D565" s="54" t="n">
        <v>45753</v>
      </c>
      <c r="E565" s="17" t="n">
        <v>0.1944</v>
      </c>
      <c r="F565" s="17" t="n">
        <v>0.0707</v>
      </c>
      <c r="G565" s="17" t="n">
        <v>20000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30</v>
      </c>
      <c r="B566" s="16" t="s">
        <v>31</v>
      </c>
      <c r="C566" s="53" t="n">
        <v>44425</v>
      </c>
      <c r="D566" s="54" t="n">
        <v>45753</v>
      </c>
      <c r="E566" s="17" t="n">
        <v>0.1944</v>
      </c>
      <c r="F566" s="17" t="n">
        <v>0.0707</v>
      </c>
      <c r="G566" s="17" t="n">
        <v>20000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30</v>
      </c>
      <c r="B567" s="16" t="s">
        <v>31</v>
      </c>
      <c r="C567" s="53" t="n">
        <v>44425</v>
      </c>
      <c r="D567" s="54" t="n">
        <v>45753</v>
      </c>
      <c r="E567" s="17" t="n">
        <v>0.1944</v>
      </c>
      <c r="F567" s="17" t="n">
        <v>0.0707</v>
      </c>
      <c r="G567" s="17" t="n">
        <v>80000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30</v>
      </c>
      <c r="B568" s="16" t="s">
        <v>31</v>
      </c>
      <c r="C568" s="53" t="n">
        <v>44502</v>
      </c>
      <c r="D568" s="54" t="n">
        <v>45753</v>
      </c>
      <c r="E568" s="17" t="n">
        <v>0.1832</v>
      </c>
      <c r="F568" s="17" t="n">
        <v>0.0707</v>
      </c>
      <c r="G568" s="17" t="n">
        <v>130000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30</v>
      </c>
      <c r="B569" s="16" t="s">
        <v>31</v>
      </c>
      <c r="C569" s="53" t="n">
        <v>44505</v>
      </c>
      <c r="D569" s="54" t="n">
        <v>45753</v>
      </c>
      <c r="E569" s="17" t="n">
        <v>0.1804</v>
      </c>
      <c r="F569" s="17" t="n">
        <v>0.0707</v>
      </c>
      <c r="G569" s="17" t="n">
        <v>40000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30</v>
      </c>
      <c r="B570" s="16" t="s">
        <v>31</v>
      </c>
      <c r="C570" s="53" t="n">
        <v>44505</v>
      </c>
      <c r="D570" s="54" t="n">
        <v>45753</v>
      </c>
      <c r="E570" s="17" t="n">
        <v>0.1804</v>
      </c>
      <c r="F570" s="17" t="n">
        <v>0.0707</v>
      </c>
      <c r="G570" s="17" t="n">
        <v>20000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30</v>
      </c>
      <c r="B571" s="16" t="s">
        <v>31</v>
      </c>
      <c r="C571" s="53" t="n">
        <v>44505</v>
      </c>
      <c r="D571" s="54" t="n">
        <v>45753</v>
      </c>
      <c r="E571" s="17" t="n">
        <v>0.1804</v>
      </c>
      <c r="F571" s="17" t="n">
        <v>0.0707</v>
      </c>
      <c r="G571" s="17" t="n">
        <v>10000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30</v>
      </c>
      <c r="B572" s="16" t="s">
        <v>31</v>
      </c>
      <c r="C572" s="53" t="n">
        <v>44505</v>
      </c>
      <c r="D572" s="54" t="n">
        <v>45753</v>
      </c>
      <c r="E572" s="17" t="n">
        <v>0.1804</v>
      </c>
      <c r="F572" s="17" t="n">
        <v>0.0707</v>
      </c>
      <c r="G572" s="17" t="n">
        <v>80000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30</v>
      </c>
      <c r="B573" s="16" t="s">
        <v>31</v>
      </c>
      <c r="C573" s="53" t="n">
        <v>44508</v>
      </c>
      <c r="D573" s="54" t="n">
        <v>45753</v>
      </c>
      <c r="E573" s="17" t="n">
        <v>0.1819</v>
      </c>
      <c r="F573" s="17" t="n">
        <v>0.0707</v>
      </c>
      <c r="G573" s="17" t="n">
        <v>20000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30</v>
      </c>
      <c r="B574" s="16" t="s">
        <v>31</v>
      </c>
      <c r="C574" s="53" t="n">
        <v>44508</v>
      </c>
      <c r="D574" s="54" t="n">
        <v>45753</v>
      </c>
      <c r="E574" s="17" t="n">
        <v>0.1819</v>
      </c>
      <c r="F574" s="17" t="n">
        <v>0.0707</v>
      </c>
      <c r="G574" s="17" t="n">
        <v>70000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30</v>
      </c>
      <c r="B575" s="16" t="s">
        <v>31</v>
      </c>
      <c r="C575" s="53" t="n">
        <v>44523</v>
      </c>
      <c r="D575" s="54" t="n">
        <v>45753</v>
      </c>
      <c r="E575" s="17" t="n">
        <v>0.174</v>
      </c>
      <c r="F575" s="17" t="n">
        <v>0.0707</v>
      </c>
      <c r="G575" s="17" t="n">
        <v>150000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30</v>
      </c>
      <c r="B576" s="16" t="s">
        <v>31</v>
      </c>
      <c r="C576" s="53" t="n">
        <v>44575</v>
      </c>
      <c r="D576" s="54" t="n">
        <v>45753</v>
      </c>
      <c r="E576" s="17" t="n">
        <v>0.1622</v>
      </c>
      <c r="F576" s="17" t="n">
        <v>0.0707</v>
      </c>
      <c r="G576" s="17" t="n">
        <v>110000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30</v>
      </c>
      <c r="B577" s="16" t="s">
        <v>31</v>
      </c>
      <c r="C577" s="53" t="n">
        <v>44575</v>
      </c>
      <c r="D577" s="54" t="n">
        <v>45753</v>
      </c>
      <c r="E577" s="17" t="n">
        <v>0.1624</v>
      </c>
      <c r="F577" s="17" t="n">
        <v>0.0707</v>
      </c>
      <c r="G577" s="17" t="n">
        <v>10000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30</v>
      </c>
      <c r="B578" s="16" t="s">
        <v>31</v>
      </c>
      <c r="C578" s="53" t="n">
        <v>44595</v>
      </c>
      <c r="D578" s="54" t="n">
        <v>45753</v>
      </c>
      <c r="E578" s="17" t="n">
        <v>0.1403</v>
      </c>
      <c r="F578" s="17" t="n">
        <v>0.0707</v>
      </c>
      <c r="G578" s="17" t="n">
        <v>100000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30</v>
      </c>
      <c r="B579" s="16" t="s">
        <v>31</v>
      </c>
      <c r="C579" s="53" t="n">
        <v>44603</v>
      </c>
      <c r="D579" s="54" t="n">
        <v>45753</v>
      </c>
      <c r="E579" s="17" t="n">
        <v>0.1381</v>
      </c>
      <c r="F579" s="17" t="n">
        <v>0.0707</v>
      </c>
      <c r="G579" s="17" t="n">
        <v>10000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30</v>
      </c>
      <c r="B580" s="16" t="s">
        <v>31</v>
      </c>
      <c r="C580" s="53" t="n">
        <v>44603</v>
      </c>
      <c r="D580" s="54" t="n">
        <v>45753</v>
      </c>
      <c r="E580" s="17" t="n">
        <v>0.1381</v>
      </c>
      <c r="F580" s="17" t="n">
        <v>0.0707</v>
      </c>
      <c r="G580" s="17" t="n">
        <v>10000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30</v>
      </c>
      <c r="B581" s="16" t="s">
        <v>31</v>
      </c>
      <c r="C581" s="53" t="n">
        <v>44603</v>
      </c>
      <c r="D581" s="54" t="n">
        <v>45753</v>
      </c>
      <c r="E581" s="17" t="n">
        <v>0.1381</v>
      </c>
      <c r="F581" s="17" t="n">
        <v>0.0707</v>
      </c>
      <c r="G581" s="17" t="n">
        <v>10000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30</v>
      </c>
      <c r="B582" s="16" t="s">
        <v>31</v>
      </c>
      <c r="C582" s="53" t="n">
        <v>44603</v>
      </c>
      <c r="D582" s="54" t="n">
        <v>45753</v>
      </c>
      <c r="E582" s="17" t="n">
        <v>0.1381</v>
      </c>
      <c r="F582" s="17" t="n">
        <v>0.0707</v>
      </c>
      <c r="G582" s="17" t="n">
        <v>60000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30</v>
      </c>
      <c r="B583" s="16" t="s">
        <v>31</v>
      </c>
      <c r="C583" s="53" t="n">
        <v>44613</v>
      </c>
      <c r="D583" s="54" t="n">
        <v>45753</v>
      </c>
      <c r="E583" s="17" t="n">
        <v>0.124</v>
      </c>
      <c r="F583" s="17" t="n">
        <v>0.0707</v>
      </c>
      <c r="G583" s="17" t="n">
        <v>20000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30</v>
      </c>
      <c r="B584" s="16" t="s">
        <v>31</v>
      </c>
      <c r="C584" s="53" t="n">
        <v>44782</v>
      </c>
      <c r="D584" s="54" t="n">
        <v>45753</v>
      </c>
      <c r="E584" s="17" t="n">
        <v>0.0901</v>
      </c>
      <c r="F584" s="17" t="n">
        <v>0.0707</v>
      </c>
      <c r="G584" s="17" t="n">
        <v>50000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30</v>
      </c>
      <c r="B585" s="16" t="s">
        <v>31</v>
      </c>
      <c r="C585" s="53" t="n">
        <v>44792</v>
      </c>
      <c r="D585" s="54" t="n">
        <v>45753</v>
      </c>
      <c r="E585" s="17" t="n">
        <v>0.0895</v>
      </c>
      <c r="F585" s="17" t="n">
        <v>0.0707</v>
      </c>
      <c r="G585" s="17" t="n">
        <v>30000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30</v>
      </c>
      <c r="B586" s="16" t="s">
        <v>31</v>
      </c>
      <c r="C586" s="53" t="n">
        <v>44868</v>
      </c>
      <c r="D586" s="54" t="n">
        <v>45753</v>
      </c>
      <c r="E586" s="17" t="n">
        <v>0.0887</v>
      </c>
      <c r="F586" s="17" t="n">
        <v>0.0707</v>
      </c>
      <c r="G586" s="17" t="n">
        <v>400000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30</v>
      </c>
      <c r="B587" s="16" t="s">
        <v>31</v>
      </c>
      <c r="C587" s="53" t="n">
        <v>44883</v>
      </c>
      <c r="D587" s="54" t="n">
        <v>45753</v>
      </c>
      <c r="E587" s="17" t="n">
        <v>0.0862</v>
      </c>
      <c r="F587" s="17" t="n">
        <v>0.0707</v>
      </c>
      <c r="G587" s="17" t="n">
        <v>110000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30</v>
      </c>
      <c r="B588" s="16" t="s">
        <v>31</v>
      </c>
      <c r="C588" s="53" t="n">
        <v>44883</v>
      </c>
      <c r="D588" s="54" t="n">
        <v>45753</v>
      </c>
      <c r="E588" s="17" t="n">
        <v>0.0862</v>
      </c>
      <c r="F588" s="17" t="n">
        <v>0.0707</v>
      </c>
      <c r="G588" s="17" t="n">
        <v>40000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30</v>
      </c>
      <c r="B589" s="16" t="s">
        <v>31</v>
      </c>
      <c r="C589" s="53" t="n">
        <v>44911</v>
      </c>
      <c r="D589" s="54" t="n">
        <v>45753</v>
      </c>
      <c r="E589" s="17" t="n">
        <v>0.0848</v>
      </c>
      <c r="F589" s="17" t="n">
        <v>0.0707</v>
      </c>
      <c r="G589" s="17" t="n">
        <v>200000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30</v>
      </c>
      <c r="B590" s="16" t="s">
        <v>31</v>
      </c>
      <c r="C590" s="53" t="n">
        <v>44972</v>
      </c>
      <c r="D590" s="54" t="n">
        <v>45753</v>
      </c>
      <c r="E590" s="17" t="n">
        <v>0.087</v>
      </c>
      <c r="F590" s="17" t="n">
        <v>0.0707</v>
      </c>
      <c r="G590" s="17" t="n">
        <v>210000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30</v>
      </c>
      <c r="B591" s="16" t="s">
        <v>31</v>
      </c>
      <c r="C591" s="53" t="n">
        <v>45072</v>
      </c>
      <c r="D591" s="54" t="n">
        <v>45753</v>
      </c>
      <c r="E591" s="17" t="n">
        <v>0.1095</v>
      </c>
      <c r="F591" s="17" t="n">
        <v>0.0707</v>
      </c>
      <c r="G591" s="17" t="n">
        <v>150000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30</v>
      </c>
      <c r="B592" s="16" t="s">
        <v>31</v>
      </c>
      <c r="C592" s="53" t="n">
        <v>45075</v>
      </c>
      <c r="D592" s="54" t="n">
        <v>45753</v>
      </c>
      <c r="E592" s="17" t="n">
        <v>0.1069</v>
      </c>
      <c r="F592" s="17" t="n">
        <v>0.0707</v>
      </c>
      <c r="G592" s="17" t="n">
        <v>140000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30</v>
      </c>
      <c r="B593" s="16" t="s">
        <v>31</v>
      </c>
      <c r="C593" s="53" t="n">
        <v>45139</v>
      </c>
      <c r="D593" s="54" t="n">
        <v>45753</v>
      </c>
      <c r="E593" s="17" t="n">
        <v>0.122</v>
      </c>
      <c r="F593" s="17" t="n">
        <v>0.0707</v>
      </c>
      <c r="G593" s="17" t="n">
        <v>110000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30</v>
      </c>
      <c r="B594" s="16" t="s">
        <v>31</v>
      </c>
      <c r="C594" s="53" t="n">
        <v>45142</v>
      </c>
      <c r="D594" s="54" t="n">
        <v>45753</v>
      </c>
      <c r="E594" s="17" t="n">
        <v>0.1247</v>
      </c>
      <c r="F594" s="17" t="n">
        <v>0.0707</v>
      </c>
      <c r="G594" s="17" t="n">
        <v>10000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30</v>
      </c>
      <c r="B595" s="16" t="s">
        <v>31</v>
      </c>
      <c r="C595" s="53" t="n">
        <v>45142</v>
      </c>
      <c r="D595" s="54" t="n">
        <v>45753</v>
      </c>
      <c r="E595" s="17" t="n">
        <v>0.1247</v>
      </c>
      <c r="F595" s="17" t="n">
        <v>0.0707</v>
      </c>
      <c r="G595" s="17" t="n">
        <v>10000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30</v>
      </c>
      <c r="B596" s="16" t="s">
        <v>31</v>
      </c>
      <c r="C596" s="53" t="n">
        <v>45142</v>
      </c>
      <c r="D596" s="54" t="n">
        <v>45753</v>
      </c>
      <c r="E596" s="17" t="n">
        <v>0.1247</v>
      </c>
      <c r="F596" s="17" t="n">
        <v>0.0707</v>
      </c>
      <c r="G596" s="17" t="n">
        <v>10000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30</v>
      </c>
      <c r="B597" s="16" t="s">
        <v>31</v>
      </c>
      <c r="C597" s="53" t="n">
        <v>45142</v>
      </c>
      <c r="D597" s="54" t="n">
        <v>45753</v>
      </c>
      <c r="E597" s="17" t="n">
        <v>0.1247</v>
      </c>
      <c r="F597" s="17" t="n">
        <v>0.0707</v>
      </c>
      <c r="G597" s="17" t="n">
        <v>10000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30</v>
      </c>
      <c r="B598" s="16" t="s">
        <v>31</v>
      </c>
      <c r="C598" s="53" t="n">
        <v>45142</v>
      </c>
      <c r="D598" s="54" t="n">
        <v>45753</v>
      </c>
      <c r="E598" s="17" t="n">
        <v>0.1247</v>
      </c>
      <c r="F598" s="17" t="n">
        <v>0.0707</v>
      </c>
      <c r="G598" s="17" t="n">
        <v>10000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30</v>
      </c>
      <c r="B599" s="16" t="s">
        <v>31</v>
      </c>
      <c r="C599" s="53" t="n">
        <v>45142</v>
      </c>
      <c r="D599" s="54" t="n">
        <v>45753</v>
      </c>
      <c r="E599" s="17" t="n">
        <v>0.1247</v>
      </c>
      <c r="F599" s="17" t="n">
        <v>0.0707</v>
      </c>
      <c r="G599" s="17" t="n">
        <v>10000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30</v>
      </c>
      <c r="B600" s="16" t="s">
        <v>31</v>
      </c>
      <c r="C600" s="53" t="n">
        <v>45142</v>
      </c>
      <c r="D600" s="54" t="n">
        <v>45753</v>
      </c>
      <c r="E600" s="17" t="n">
        <v>0.1247</v>
      </c>
      <c r="F600" s="17" t="n">
        <v>0.0707</v>
      </c>
      <c r="G600" s="17" t="n">
        <v>10000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30</v>
      </c>
      <c r="B601" s="16" t="s">
        <v>31</v>
      </c>
      <c r="C601" s="53" t="n">
        <v>45142</v>
      </c>
      <c r="D601" s="54" t="n">
        <v>45753</v>
      </c>
      <c r="E601" s="17" t="n">
        <v>0.1247</v>
      </c>
      <c r="F601" s="17" t="n">
        <v>0.0707</v>
      </c>
      <c r="G601" s="17" t="n">
        <v>10000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30</v>
      </c>
      <c r="B602" s="16" t="s">
        <v>31</v>
      </c>
      <c r="C602" s="53" t="n">
        <v>45142</v>
      </c>
      <c r="D602" s="54" t="n">
        <v>45753</v>
      </c>
      <c r="E602" s="17" t="n">
        <v>0.1247</v>
      </c>
      <c r="F602" s="17" t="n">
        <v>0.0707</v>
      </c>
      <c r="G602" s="17" t="n">
        <v>10000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30</v>
      </c>
      <c r="B603" s="16" t="s">
        <v>31</v>
      </c>
      <c r="C603" s="53" t="n">
        <v>45142</v>
      </c>
      <c r="D603" s="54" t="n">
        <v>45753</v>
      </c>
      <c r="E603" s="17" t="n">
        <v>0.1247</v>
      </c>
      <c r="F603" s="17" t="n">
        <v>0.0707</v>
      </c>
      <c r="G603" s="17" t="n">
        <v>10000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30</v>
      </c>
      <c r="B604" s="16" t="s">
        <v>31</v>
      </c>
      <c r="C604" s="53" t="n">
        <v>45142</v>
      </c>
      <c r="D604" s="54" t="n">
        <v>45753</v>
      </c>
      <c r="E604" s="17" t="n">
        <v>0.1247</v>
      </c>
      <c r="F604" s="17" t="n">
        <v>0.0707</v>
      </c>
      <c r="G604" s="17" t="n">
        <v>10000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30</v>
      </c>
      <c r="B605" s="16" t="s">
        <v>31</v>
      </c>
      <c r="C605" s="53" t="n">
        <v>45142</v>
      </c>
      <c r="D605" s="54" t="n">
        <v>45753</v>
      </c>
      <c r="E605" s="17" t="n">
        <v>0.1247</v>
      </c>
      <c r="F605" s="17" t="n">
        <v>0.0707</v>
      </c>
      <c r="G605" s="17" t="n">
        <v>30000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30</v>
      </c>
      <c r="B606" s="16" t="s">
        <v>31</v>
      </c>
      <c r="C606" s="53" t="n">
        <v>45142</v>
      </c>
      <c r="D606" s="54" t="n">
        <v>45753</v>
      </c>
      <c r="E606" s="17" t="n">
        <v>0.1246</v>
      </c>
      <c r="F606" s="17" t="n">
        <v>0.0707</v>
      </c>
      <c r="G606" s="17" t="n">
        <v>70000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30</v>
      </c>
      <c r="B607" s="16" t="s">
        <v>31</v>
      </c>
      <c r="C607" s="53" t="n">
        <v>45142</v>
      </c>
      <c r="D607" s="54" t="n">
        <v>45753</v>
      </c>
      <c r="E607" s="17" t="n">
        <v>0.1247</v>
      </c>
      <c r="F607" s="17" t="n">
        <v>0.0707</v>
      </c>
      <c r="G607" s="17" t="n">
        <v>10000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30</v>
      </c>
      <c r="B608" s="16" t="s">
        <v>31</v>
      </c>
      <c r="C608" s="53" t="n">
        <v>45142</v>
      </c>
      <c r="D608" s="54" t="n">
        <v>45753</v>
      </c>
      <c r="E608" s="17" t="n">
        <v>0.1246</v>
      </c>
      <c r="F608" s="17" t="n">
        <v>0.0707</v>
      </c>
      <c r="G608" s="17" t="n">
        <v>60000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30</v>
      </c>
      <c r="B609" s="16" t="s">
        <v>31</v>
      </c>
      <c r="C609" s="53" t="n">
        <v>45142</v>
      </c>
      <c r="D609" s="54" t="n">
        <v>45753</v>
      </c>
      <c r="E609" s="17" t="n">
        <v>0.1246</v>
      </c>
      <c r="F609" s="17" t="n">
        <v>0.0707</v>
      </c>
      <c r="G609" s="17" t="n">
        <v>110000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30</v>
      </c>
      <c r="B610" s="16" t="s">
        <v>31</v>
      </c>
      <c r="C610" s="53" t="n">
        <v>45142</v>
      </c>
      <c r="D610" s="54" t="n">
        <v>45753</v>
      </c>
      <c r="E610" s="17" t="n">
        <v>0.1247</v>
      </c>
      <c r="F610" s="17" t="n">
        <v>0.0707</v>
      </c>
      <c r="G610" s="17" t="n">
        <v>10000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30</v>
      </c>
      <c r="B611" s="16" t="s">
        <v>31</v>
      </c>
      <c r="C611" s="53" t="n">
        <v>45142</v>
      </c>
      <c r="D611" s="54" t="n">
        <v>45753</v>
      </c>
      <c r="E611" s="17" t="n">
        <v>0.1247</v>
      </c>
      <c r="F611" s="17" t="n">
        <v>0.0707</v>
      </c>
      <c r="G611" s="17" t="n">
        <v>10000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30</v>
      </c>
      <c r="B612" s="16" t="s">
        <v>31</v>
      </c>
      <c r="C612" s="53" t="n">
        <v>45142</v>
      </c>
      <c r="D612" s="54" t="n">
        <v>45753</v>
      </c>
      <c r="E612" s="17" t="n">
        <v>0.1247</v>
      </c>
      <c r="F612" s="17" t="n">
        <v>0.0707</v>
      </c>
      <c r="G612" s="17" t="n">
        <v>10000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30</v>
      </c>
      <c r="B613" s="16" t="s">
        <v>31</v>
      </c>
      <c r="C613" s="53" t="n">
        <v>45142</v>
      </c>
      <c r="D613" s="54" t="n">
        <v>45753</v>
      </c>
      <c r="E613" s="17" t="n">
        <v>0.1247</v>
      </c>
      <c r="F613" s="17" t="n">
        <v>0.0707</v>
      </c>
      <c r="G613" s="17" t="n">
        <v>10000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30</v>
      </c>
      <c r="B614" s="16" t="s">
        <v>31</v>
      </c>
      <c r="C614" s="53" t="n">
        <v>45142</v>
      </c>
      <c r="D614" s="54" t="n">
        <v>45753</v>
      </c>
      <c r="E614" s="17" t="n">
        <v>0.1247</v>
      </c>
      <c r="F614" s="17" t="n">
        <v>0.0707</v>
      </c>
      <c r="G614" s="17" t="n">
        <v>10000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30</v>
      </c>
      <c r="B615" s="16" t="s">
        <v>31</v>
      </c>
      <c r="C615" s="53" t="n">
        <v>45142</v>
      </c>
      <c r="D615" s="54" t="n">
        <v>45753</v>
      </c>
      <c r="E615" s="17" t="n">
        <v>0.1247</v>
      </c>
      <c r="F615" s="17" t="n">
        <v>0.0707</v>
      </c>
      <c r="G615" s="17" t="n">
        <v>10000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30</v>
      </c>
      <c r="B616" s="16" t="s">
        <v>31</v>
      </c>
      <c r="C616" s="53" t="n">
        <v>45142</v>
      </c>
      <c r="D616" s="54" t="n">
        <v>45753</v>
      </c>
      <c r="E616" s="17" t="n">
        <v>0.1247</v>
      </c>
      <c r="F616" s="17" t="n">
        <v>0.0707</v>
      </c>
      <c r="G616" s="17" t="n">
        <v>10000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30</v>
      </c>
      <c r="B617" s="16" t="s">
        <v>31</v>
      </c>
      <c r="C617" s="53" t="n">
        <v>45142</v>
      </c>
      <c r="D617" s="54" t="n">
        <v>45753</v>
      </c>
      <c r="E617" s="17" t="n">
        <v>0.1247</v>
      </c>
      <c r="F617" s="17" t="n">
        <v>0.0707</v>
      </c>
      <c r="G617" s="17" t="n">
        <v>10000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30</v>
      </c>
      <c r="B618" s="16" t="s">
        <v>31</v>
      </c>
      <c r="C618" s="53" t="n">
        <v>45142</v>
      </c>
      <c r="D618" s="54" t="n">
        <v>45753</v>
      </c>
      <c r="E618" s="17" t="n">
        <v>0.1247</v>
      </c>
      <c r="F618" s="17" t="n">
        <v>0.0707</v>
      </c>
      <c r="G618" s="17" t="n">
        <v>30000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30</v>
      </c>
      <c r="B619" s="16" t="s">
        <v>31</v>
      </c>
      <c r="C619" s="53" t="n">
        <v>45142</v>
      </c>
      <c r="D619" s="54" t="n">
        <v>45753</v>
      </c>
      <c r="E619" s="17" t="n">
        <v>0.1246</v>
      </c>
      <c r="F619" s="17" t="n">
        <v>0.0707</v>
      </c>
      <c r="G619" s="17" t="n">
        <v>100000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30</v>
      </c>
      <c r="B620" s="16" t="s">
        <v>31</v>
      </c>
      <c r="C620" s="53" t="n">
        <v>45142</v>
      </c>
      <c r="D620" s="54" t="n">
        <v>45753</v>
      </c>
      <c r="E620" s="17" t="n">
        <v>0.1247</v>
      </c>
      <c r="F620" s="17" t="n">
        <v>0.0707</v>
      </c>
      <c r="G620" s="17" t="n">
        <v>10000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30</v>
      </c>
      <c r="B621" s="16" t="s">
        <v>31</v>
      </c>
      <c r="C621" s="53" t="n">
        <v>45142</v>
      </c>
      <c r="D621" s="54" t="n">
        <v>45753</v>
      </c>
      <c r="E621" s="17" t="n">
        <v>0.1247</v>
      </c>
      <c r="F621" s="17" t="n">
        <v>0.0707</v>
      </c>
      <c r="G621" s="17" t="n">
        <v>10000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30</v>
      </c>
      <c r="B622" s="16" t="s">
        <v>31</v>
      </c>
      <c r="C622" s="53" t="n">
        <v>45142</v>
      </c>
      <c r="D622" s="54" t="n">
        <v>45753</v>
      </c>
      <c r="E622" s="17" t="n">
        <v>0.1247</v>
      </c>
      <c r="F622" s="17" t="n">
        <v>0.0707</v>
      </c>
      <c r="G622" s="17" t="n">
        <v>10000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30</v>
      </c>
      <c r="B623" s="16" t="s">
        <v>31</v>
      </c>
      <c r="C623" s="53" t="n">
        <v>45142</v>
      </c>
      <c r="D623" s="54" t="n">
        <v>45753</v>
      </c>
      <c r="E623" s="17" t="n">
        <v>0.1247</v>
      </c>
      <c r="F623" s="17" t="n">
        <v>0.0707</v>
      </c>
      <c r="G623" s="17" t="n">
        <v>20000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30</v>
      </c>
      <c r="B624" s="16" t="s">
        <v>31</v>
      </c>
      <c r="C624" s="53" t="n">
        <v>45142</v>
      </c>
      <c r="D624" s="54" t="n">
        <v>45753</v>
      </c>
      <c r="E624" s="17" t="n">
        <v>0.1247</v>
      </c>
      <c r="F624" s="17" t="n">
        <v>0.0707</v>
      </c>
      <c r="G624" s="17" t="n">
        <v>10000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30</v>
      </c>
      <c r="B625" s="16" t="s">
        <v>31</v>
      </c>
      <c r="C625" s="53" t="n">
        <v>45142</v>
      </c>
      <c r="D625" s="54" t="n">
        <v>45753</v>
      </c>
      <c r="E625" s="17" t="n">
        <v>0.1247</v>
      </c>
      <c r="F625" s="17" t="n">
        <v>0.0707</v>
      </c>
      <c r="G625" s="17" t="n">
        <v>10000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30</v>
      </c>
      <c r="B626" s="16" t="s">
        <v>31</v>
      </c>
      <c r="C626" s="53" t="n">
        <v>45142</v>
      </c>
      <c r="D626" s="54" t="n">
        <v>45753</v>
      </c>
      <c r="E626" s="17" t="n">
        <v>0.1247</v>
      </c>
      <c r="F626" s="17" t="n">
        <v>0.0707</v>
      </c>
      <c r="G626" s="17" t="n">
        <v>10000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30</v>
      </c>
      <c r="B627" s="16" t="s">
        <v>31</v>
      </c>
      <c r="C627" s="53" t="n">
        <v>45142</v>
      </c>
      <c r="D627" s="54" t="n">
        <v>45753</v>
      </c>
      <c r="E627" s="17" t="n">
        <v>0.1247</v>
      </c>
      <c r="F627" s="17" t="n">
        <v>0.0707</v>
      </c>
      <c r="G627" s="17" t="n">
        <v>10000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30</v>
      </c>
      <c r="B628" s="16" t="s">
        <v>31</v>
      </c>
      <c r="C628" s="53" t="n">
        <v>45142</v>
      </c>
      <c r="D628" s="54" t="n">
        <v>45753</v>
      </c>
      <c r="E628" s="17" t="n">
        <v>0.1247</v>
      </c>
      <c r="F628" s="17" t="n">
        <v>0.0707</v>
      </c>
      <c r="G628" s="17" t="n">
        <v>10000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30</v>
      </c>
      <c r="B629" s="16" t="s">
        <v>31</v>
      </c>
      <c r="C629" s="53" t="n">
        <v>45184</v>
      </c>
      <c r="D629" s="54" t="n">
        <v>45753</v>
      </c>
      <c r="E629" s="17" t="n">
        <v>0.1256</v>
      </c>
      <c r="F629" s="17" t="n">
        <v>0.0707</v>
      </c>
      <c r="G629" s="17" t="n">
        <v>180000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30</v>
      </c>
      <c r="B630" s="16" t="s">
        <v>31</v>
      </c>
      <c r="C630" s="53" t="n">
        <v>45184</v>
      </c>
      <c r="D630" s="54" t="n">
        <v>45753</v>
      </c>
      <c r="E630" s="17" t="n">
        <v>0.1256</v>
      </c>
      <c r="F630" s="17" t="n">
        <v>0.0707</v>
      </c>
      <c r="G630" s="17" t="n">
        <v>360000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30</v>
      </c>
      <c r="B631" s="16" t="s">
        <v>31</v>
      </c>
      <c r="C631" s="53" t="n">
        <v>45184</v>
      </c>
      <c r="D631" s="54" t="n">
        <v>45753</v>
      </c>
      <c r="E631" s="17" t="n">
        <v>0.1256</v>
      </c>
      <c r="F631" s="17" t="n">
        <v>0.0707</v>
      </c>
      <c r="G631" s="17" t="n">
        <v>70000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30</v>
      </c>
      <c r="B632" s="16" t="s">
        <v>31</v>
      </c>
      <c r="C632" s="53" t="n">
        <v>45184</v>
      </c>
      <c r="D632" s="54" t="n">
        <v>45753</v>
      </c>
      <c r="E632" s="17" t="n">
        <v>0.1256</v>
      </c>
      <c r="F632" s="17" t="n">
        <v>0.0707</v>
      </c>
      <c r="G632" s="17" t="n">
        <v>320000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30</v>
      </c>
      <c r="B633" s="16" t="s">
        <v>31</v>
      </c>
      <c r="C633" s="53" t="n">
        <v>45184</v>
      </c>
      <c r="D633" s="54" t="n">
        <v>45753</v>
      </c>
      <c r="E633" s="17" t="n">
        <v>0.1256</v>
      </c>
      <c r="F633" s="17" t="n">
        <v>0.0707</v>
      </c>
      <c r="G633" s="17" t="n">
        <v>70000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30</v>
      </c>
      <c r="B634" s="16" t="s">
        <v>31</v>
      </c>
      <c r="C634" s="53" t="n">
        <v>45188</v>
      </c>
      <c r="D634" s="54" t="n">
        <v>45753</v>
      </c>
      <c r="E634" s="17" t="n">
        <v>0.118</v>
      </c>
      <c r="F634" s="17" t="n">
        <v>0.0707</v>
      </c>
      <c r="G634" s="17" t="n">
        <v>60000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30</v>
      </c>
      <c r="B635" s="16" t="s">
        <v>31</v>
      </c>
      <c r="C635" s="53" t="n">
        <v>45188</v>
      </c>
      <c r="D635" s="54" t="n">
        <v>45753</v>
      </c>
      <c r="E635" s="17" t="n">
        <v>0.118</v>
      </c>
      <c r="F635" s="17" t="n">
        <v>0.0707</v>
      </c>
      <c r="G635" s="17" t="n">
        <v>50000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30</v>
      </c>
      <c r="B636" s="16" t="s">
        <v>31</v>
      </c>
      <c r="C636" s="53" t="n">
        <v>45188</v>
      </c>
      <c r="D636" s="54" t="n">
        <v>45753</v>
      </c>
      <c r="E636" s="17" t="n">
        <v>0.118</v>
      </c>
      <c r="F636" s="17" t="n">
        <v>0.0707</v>
      </c>
      <c r="G636" s="17" t="n">
        <v>290000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30</v>
      </c>
      <c r="B637" s="16" t="s">
        <v>31</v>
      </c>
      <c r="C637" s="53" t="n">
        <v>45236</v>
      </c>
      <c r="D637" s="54" t="n">
        <v>45753</v>
      </c>
      <c r="E637" s="17" t="n">
        <v>0.1259</v>
      </c>
      <c r="F637" s="17" t="n">
        <v>0.0707</v>
      </c>
      <c r="G637" s="17" t="n">
        <v>70000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30</v>
      </c>
      <c r="B638" s="16" t="s">
        <v>31</v>
      </c>
      <c r="C638" s="53" t="n">
        <v>45245</v>
      </c>
      <c r="D638" s="54" t="n">
        <v>45753</v>
      </c>
      <c r="E638" s="17" t="n">
        <v>0.12</v>
      </c>
      <c r="F638" s="17" t="n">
        <v>0.0707</v>
      </c>
      <c r="G638" s="17" t="n">
        <v>20000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30</v>
      </c>
      <c r="B639" s="16" t="s">
        <v>31</v>
      </c>
      <c r="C639" s="53" t="n">
        <v>45266</v>
      </c>
      <c r="D639" s="54" t="n">
        <v>45753</v>
      </c>
      <c r="E639" s="17" t="n">
        <v>0.1113</v>
      </c>
      <c r="F639" s="17" t="n">
        <v>0.0707</v>
      </c>
      <c r="G639" s="17" t="n">
        <v>10000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30</v>
      </c>
      <c r="B640" s="16" t="s">
        <v>31</v>
      </c>
      <c r="C640" s="53" t="n">
        <v>45286</v>
      </c>
      <c r="D640" s="54" t="n">
        <v>45753</v>
      </c>
      <c r="E640" s="17" t="n">
        <v>0.107</v>
      </c>
      <c r="F640" s="17" t="n">
        <v>0.0707</v>
      </c>
      <c r="G640" s="17" t="n">
        <v>10000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30</v>
      </c>
      <c r="B641" s="16" t="s">
        <v>31</v>
      </c>
      <c r="C641" s="53" t="n">
        <v>45328</v>
      </c>
      <c r="D641" s="54" t="n">
        <v>45753</v>
      </c>
      <c r="E641" s="17" t="n">
        <v>0.1281</v>
      </c>
      <c r="F641" s="17" t="n">
        <v>0.0707</v>
      </c>
      <c r="G641" s="17" t="n">
        <v>100000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30</v>
      </c>
      <c r="B642" s="16" t="s">
        <v>31</v>
      </c>
      <c r="C642" s="53" t="n">
        <v>45342</v>
      </c>
      <c r="D642" s="54" t="n">
        <v>45753</v>
      </c>
      <c r="E642" s="17" t="n">
        <v>0.1202</v>
      </c>
      <c r="F642" s="17" t="n">
        <v>0.0707</v>
      </c>
      <c r="G642" s="17" t="n">
        <v>300000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30</v>
      </c>
      <c r="B643" s="16" t="s">
        <v>31</v>
      </c>
      <c r="C643" s="53" t="n">
        <v>45433</v>
      </c>
      <c r="D643" s="54" t="n">
        <v>45753</v>
      </c>
      <c r="E643" s="17" t="n">
        <v>0.1174</v>
      </c>
      <c r="F643" s="17" t="n">
        <v>0.0707</v>
      </c>
      <c r="G643" s="17" t="n">
        <v>180000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30</v>
      </c>
      <c r="B644" s="16" t="s">
        <v>31</v>
      </c>
      <c r="C644" s="53" t="n">
        <v>45436</v>
      </c>
      <c r="D644" s="54" t="n">
        <v>45753</v>
      </c>
      <c r="E644" s="17" t="n">
        <v>0.1164</v>
      </c>
      <c r="F644" s="17" t="n">
        <v>0.0707</v>
      </c>
      <c r="G644" s="17" t="n">
        <v>300000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30</v>
      </c>
      <c r="B645" s="16" t="s">
        <v>31</v>
      </c>
      <c r="C645" s="53" t="n">
        <v>45436</v>
      </c>
      <c r="D645" s="54" t="n">
        <v>45753</v>
      </c>
      <c r="E645" s="17" t="n">
        <v>0.1147</v>
      </c>
      <c r="F645" s="17" t="n">
        <v>0.0707</v>
      </c>
      <c r="G645" s="17" t="n">
        <v>300000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30</v>
      </c>
      <c r="B646" s="16" t="s">
        <v>31</v>
      </c>
      <c r="C646" s="53" t="n">
        <v>45485</v>
      </c>
      <c r="D646" s="54" t="n">
        <v>45753</v>
      </c>
      <c r="E646" s="17" t="n">
        <v>0.0952</v>
      </c>
      <c r="F646" s="17" t="n">
        <v>0.0707</v>
      </c>
      <c r="G646" s="17" t="n">
        <v>220000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30</v>
      </c>
      <c r="B647" s="16" t="s">
        <v>31</v>
      </c>
      <c r="C647" s="53" t="n">
        <v>45485</v>
      </c>
      <c r="D647" s="54" t="n">
        <v>45753</v>
      </c>
      <c r="E647" s="17" t="n">
        <v>0.0952</v>
      </c>
      <c r="F647" s="17" t="n">
        <v>0.0707</v>
      </c>
      <c r="G647" s="17" t="n">
        <v>60000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30</v>
      </c>
      <c r="B648" s="16" t="s">
        <v>31</v>
      </c>
      <c r="C648" s="53" t="n">
        <v>45485</v>
      </c>
      <c r="D648" s="54" t="n">
        <v>45753</v>
      </c>
      <c r="E648" s="17" t="n">
        <v>0.0952</v>
      </c>
      <c r="F648" s="17" t="n">
        <v>0.0707</v>
      </c>
      <c r="G648" s="17" t="n">
        <v>350000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30</v>
      </c>
      <c r="B649" s="16" t="s">
        <v>31</v>
      </c>
      <c r="C649" s="53" t="n">
        <v>45485</v>
      </c>
      <c r="D649" s="54" t="n">
        <v>45753</v>
      </c>
      <c r="E649" s="17" t="n">
        <v>0.0952</v>
      </c>
      <c r="F649" s="17" t="n">
        <v>0.0707</v>
      </c>
      <c r="G649" s="17" t="n">
        <v>320000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30</v>
      </c>
      <c r="B650" s="16" t="s">
        <v>31</v>
      </c>
      <c r="C650" s="53" t="n">
        <v>45485</v>
      </c>
      <c r="D650" s="54" t="n">
        <v>45753</v>
      </c>
      <c r="E650" s="17" t="n">
        <v>0.095</v>
      </c>
      <c r="F650" s="17" t="n">
        <v>0.0707</v>
      </c>
      <c r="G650" s="17" t="n">
        <v>130000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30</v>
      </c>
      <c r="B651" s="16" t="s">
        <v>31</v>
      </c>
      <c r="C651" s="53" t="n">
        <v>45485</v>
      </c>
      <c r="D651" s="54" t="n">
        <v>45753</v>
      </c>
      <c r="E651" s="17" t="n">
        <v>0.095</v>
      </c>
      <c r="F651" s="17" t="n">
        <v>0.0707</v>
      </c>
      <c r="G651" s="17" t="n">
        <v>930000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499</v>
      </c>
      <c r="B652" s="16" t="s">
        <v>725</v>
      </c>
      <c r="C652" s="53" t="n">
        <v>43833</v>
      </c>
      <c r="D652" s="54" t="n">
        <v>45398</v>
      </c>
      <c r="E652" s="17" t="n">
        <v>2.8104</v>
      </c>
      <c r="F652" s="17" t="n">
        <v>2.2101</v>
      </c>
      <c r="G652" s="17" t="n">
        <v>9000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499</v>
      </c>
      <c r="B653" s="16" t="s">
        <v>725</v>
      </c>
      <c r="C653" s="53" t="n">
        <v>43833</v>
      </c>
      <c r="D653" s="54" t="n">
        <v>45398</v>
      </c>
      <c r="E653" s="17" t="n">
        <v>2.8104</v>
      </c>
      <c r="F653" s="17" t="n">
        <v>2.2101</v>
      </c>
      <c r="G653" s="17" t="n">
        <v>1000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499</v>
      </c>
      <c r="B654" s="16" t="s">
        <v>725</v>
      </c>
      <c r="C654" s="53" t="n">
        <v>44252</v>
      </c>
      <c r="D654" s="54" t="n">
        <v>45398</v>
      </c>
      <c r="E654" s="17" t="n">
        <v>2.8357</v>
      </c>
      <c r="F654" s="17" t="n">
        <v>2.2101</v>
      </c>
      <c r="G654" s="17" t="n">
        <v>10000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499</v>
      </c>
      <c r="B655" s="16" t="s">
        <v>725</v>
      </c>
      <c r="C655" s="53" t="n">
        <v>44252</v>
      </c>
      <c r="D655" s="54" t="n">
        <v>45398</v>
      </c>
      <c r="E655" s="17" t="n">
        <v>2.8317</v>
      </c>
      <c r="F655" s="17" t="n">
        <v>2.2101</v>
      </c>
      <c r="G655" s="17" t="n">
        <v>7000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499</v>
      </c>
      <c r="B656" s="16" t="s">
        <v>725</v>
      </c>
      <c r="C656" s="53" t="n">
        <v>44252</v>
      </c>
      <c r="D656" s="54" t="n">
        <v>45398</v>
      </c>
      <c r="E656" s="17" t="n">
        <v>2.8317</v>
      </c>
      <c r="F656" s="17" t="n">
        <v>2.2101</v>
      </c>
      <c r="G656" s="17" t="n">
        <v>7000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499</v>
      </c>
      <c r="B657" s="16" t="s">
        <v>725</v>
      </c>
      <c r="C657" s="53" t="n">
        <v>44252</v>
      </c>
      <c r="D657" s="54" t="n">
        <v>45398</v>
      </c>
      <c r="E657" s="17" t="n">
        <v>2.8317</v>
      </c>
      <c r="F657" s="17" t="n">
        <v>2.2101</v>
      </c>
      <c r="G657" s="17" t="n">
        <v>1000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499</v>
      </c>
      <c r="B658" s="16" t="s">
        <v>725</v>
      </c>
      <c r="C658" s="53" t="n">
        <v>44369</v>
      </c>
      <c r="D658" s="54" t="n">
        <v>45398</v>
      </c>
      <c r="E658" s="17" t="n">
        <v>2.8357</v>
      </c>
      <c r="F658" s="17" t="n">
        <v>2.2101</v>
      </c>
      <c r="G658" s="17" t="n">
        <v>7000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499</v>
      </c>
      <c r="B659" s="16" t="s">
        <v>725</v>
      </c>
      <c r="C659" s="53" t="n">
        <v>44369</v>
      </c>
      <c r="D659" s="54" t="n">
        <v>45398</v>
      </c>
      <c r="E659" s="17" t="n">
        <v>2.8357</v>
      </c>
      <c r="F659" s="17" t="n">
        <v>2.2101</v>
      </c>
      <c r="G659" s="17" t="n">
        <v>7000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499</v>
      </c>
      <c r="B660" s="16" t="s">
        <v>725</v>
      </c>
      <c r="C660" s="53" t="n">
        <v>44369</v>
      </c>
      <c r="D660" s="54" t="n">
        <v>45398</v>
      </c>
      <c r="E660" s="17" t="n">
        <v>2.8357</v>
      </c>
      <c r="F660" s="17" t="n">
        <v>2.2101</v>
      </c>
      <c r="G660" s="17" t="n">
        <v>5000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499</v>
      </c>
      <c r="B661" s="16" t="s">
        <v>725</v>
      </c>
      <c r="C661" s="53" t="n">
        <v>44369</v>
      </c>
      <c r="D661" s="54" t="n">
        <v>45398</v>
      </c>
      <c r="E661" s="17" t="n">
        <v>2.8357</v>
      </c>
      <c r="F661" s="17" t="n">
        <v>2.2101</v>
      </c>
      <c r="G661" s="17" t="n">
        <v>1000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499</v>
      </c>
      <c r="B662" s="16" t="s">
        <v>725</v>
      </c>
      <c r="C662" s="53" t="n">
        <v>44370</v>
      </c>
      <c r="D662" s="54" t="n">
        <v>45398</v>
      </c>
      <c r="E662" s="17" t="n">
        <v>2.8167</v>
      </c>
      <c r="F662" s="17" t="n">
        <v>2.2101</v>
      </c>
      <c r="G662" s="17" t="n">
        <v>1000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499</v>
      </c>
      <c r="B663" s="16" t="s">
        <v>725</v>
      </c>
      <c r="C663" s="53" t="n">
        <v>44390</v>
      </c>
      <c r="D663" s="54" t="n">
        <v>45398</v>
      </c>
      <c r="E663" s="17" t="n">
        <v>2.7887</v>
      </c>
      <c r="F663" s="17" t="n">
        <v>2.2101</v>
      </c>
      <c r="G663" s="17" t="n">
        <v>5000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499</v>
      </c>
      <c r="B664" s="16" t="s">
        <v>725</v>
      </c>
      <c r="C664" s="53" t="n">
        <v>44564</v>
      </c>
      <c r="D664" s="54" t="n">
        <v>45398</v>
      </c>
      <c r="E664" s="17" t="n">
        <v>2.6423</v>
      </c>
      <c r="F664" s="17" t="n">
        <v>2.2101</v>
      </c>
      <c r="G664" s="17" t="n">
        <v>5000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499</v>
      </c>
      <c r="B665" s="16" t="s">
        <v>725</v>
      </c>
      <c r="C665" s="53" t="n">
        <v>44564</v>
      </c>
      <c r="D665" s="54" t="n">
        <v>45398</v>
      </c>
      <c r="E665" s="17" t="n">
        <v>2.6423</v>
      </c>
      <c r="F665" s="17" t="n">
        <v>2.2101</v>
      </c>
      <c r="G665" s="17" t="n">
        <v>6000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499</v>
      </c>
      <c r="B666" s="16" t="s">
        <v>725</v>
      </c>
      <c r="C666" s="53" t="n">
        <v>44564</v>
      </c>
      <c r="D666" s="54" t="n">
        <v>45398</v>
      </c>
      <c r="E666" s="17" t="n">
        <v>2.6423</v>
      </c>
      <c r="F666" s="17" t="n">
        <v>2.2101</v>
      </c>
      <c r="G666" s="17" t="n">
        <v>3000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499</v>
      </c>
      <c r="B667" s="16" t="s">
        <v>725</v>
      </c>
      <c r="C667" s="53" t="n">
        <v>44564</v>
      </c>
      <c r="D667" s="54" t="n">
        <v>45398</v>
      </c>
      <c r="E667" s="17" t="n">
        <v>2.6423</v>
      </c>
      <c r="F667" s="17" t="n">
        <v>2.2101</v>
      </c>
      <c r="G667" s="17" t="n">
        <v>1000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499</v>
      </c>
      <c r="B668" s="16" t="s">
        <v>725</v>
      </c>
      <c r="C668" s="53" t="n">
        <v>44564</v>
      </c>
      <c r="D668" s="54" t="n">
        <v>45398</v>
      </c>
      <c r="E668" s="17" t="n">
        <v>2.6423</v>
      </c>
      <c r="F668" s="17" t="n">
        <v>2.2101</v>
      </c>
      <c r="G668" s="17" t="n">
        <v>1000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499</v>
      </c>
      <c r="B669" s="16" t="s">
        <v>725</v>
      </c>
      <c r="C669" s="53" t="n">
        <v>44564</v>
      </c>
      <c r="D669" s="54" t="n">
        <v>45398</v>
      </c>
      <c r="E669" s="17" t="n">
        <v>2.6423</v>
      </c>
      <c r="F669" s="17" t="n">
        <v>2.2101</v>
      </c>
      <c r="G669" s="17" t="n">
        <v>9000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499</v>
      </c>
      <c r="B670" s="16" t="s">
        <v>725</v>
      </c>
      <c r="C670" s="53" t="n">
        <v>44613</v>
      </c>
      <c r="D670" s="54" t="n">
        <v>45398</v>
      </c>
      <c r="E670" s="17" t="n">
        <v>2.3011</v>
      </c>
      <c r="F670" s="17" t="n">
        <v>2.2101</v>
      </c>
      <c r="G670" s="17" t="n">
        <v>1000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499</v>
      </c>
      <c r="B671" s="16" t="s">
        <v>725</v>
      </c>
      <c r="C671" s="53" t="n">
        <v>44613</v>
      </c>
      <c r="D671" s="54" t="n">
        <v>45398</v>
      </c>
      <c r="E671" s="17" t="n">
        <v>2.3011</v>
      </c>
      <c r="F671" s="17" t="n">
        <v>2.2101</v>
      </c>
      <c r="G671" s="17" t="n">
        <v>1000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499</v>
      </c>
      <c r="B672" s="16" t="s">
        <v>725</v>
      </c>
      <c r="C672" s="53" t="n">
        <v>44613</v>
      </c>
      <c r="D672" s="54" t="n">
        <v>45398</v>
      </c>
      <c r="E672" s="17" t="n">
        <v>2.3011</v>
      </c>
      <c r="F672" s="17" t="n">
        <v>2.2101</v>
      </c>
      <c r="G672" s="17" t="n">
        <v>3000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499</v>
      </c>
      <c r="B673" s="16" t="s">
        <v>725</v>
      </c>
      <c r="C673" s="53" t="n">
        <v>45454</v>
      </c>
      <c r="D673" s="54" t="n">
        <v>45714</v>
      </c>
      <c r="E673" s="17" t="n">
        <v>1.9818</v>
      </c>
      <c r="F673" s="17" t="n">
        <v>2.5632</v>
      </c>
      <c r="G673" s="17" t="n">
        <v>8000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499</v>
      </c>
      <c r="B674" s="16" t="s">
        <v>725</v>
      </c>
      <c r="C674" s="53" t="n">
        <v>45454</v>
      </c>
      <c r="D674" s="54" t="n">
        <v>45714</v>
      </c>
      <c r="E674" s="17" t="n">
        <v>1.9818</v>
      </c>
      <c r="F674" s="17" t="n">
        <v>2.5632</v>
      </c>
      <c r="G674" s="17" t="n">
        <v>25000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499</v>
      </c>
      <c r="B675" s="16" t="s">
        <v>725</v>
      </c>
      <c r="C675" s="53" t="n">
        <v>45454</v>
      </c>
      <c r="D675" s="54" t="n">
        <v>45714</v>
      </c>
      <c r="E675" s="17" t="n">
        <v>1.9818</v>
      </c>
      <c r="F675" s="17" t="n">
        <v>2.5632</v>
      </c>
      <c r="G675" s="17" t="n">
        <v>15000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499</v>
      </c>
      <c r="B676" s="16" t="s">
        <v>725</v>
      </c>
      <c r="C676" s="53" t="n">
        <v>45454</v>
      </c>
      <c r="D676" s="54" t="n">
        <v>45714</v>
      </c>
      <c r="E676" s="17" t="n">
        <v>1.9818</v>
      </c>
      <c r="F676" s="17" t="n">
        <v>2.5632</v>
      </c>
      <c r="G676" s="17" t="n">
        <v>5000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499</v>
      </c>
      <c r="B677" s="16" t="s">
        <v>725</v>
      </c>
      <c r="C677" s="53" t="n">
        <v>45454</v>
      </c>
      <c r="D677" s="54" t="n">
        <v>45714</v>
      </c>
      <c r="E677" s="17" t="n">
        <v>1.9818</v>
      </c>
      <c r="F677" s="17" t="n">
        <v>2.5632</v>
      </c>
      <c r="G677" s="17" t="n">
        <v>1000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499</v>
      </c>
      <c r="B678" s="16" t="s">
        <v>725</v>
      </c>
      <c r="C678" s="53" t="n">
        <v>45454</v>
      </c>
      <c r="D678" s="54" t="n">
        <v>45714</v>
      </c>
      <c r="E678" s="17" t="n">
        <v>1.9818</v>
      </c>
      <c r="F678" s="17" t="n">
        <v>2.5632</v>
      </c>
      <c r="G678" s="17" t="n">
        <v>2000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499</v>
      </c>
      <c r="B679" s="16" t="s">
        <v>725</v>
      </c>
      <c r="C679" s="53" t="n">
        <v>45454</v>
      </c>
      <c r="D679" s="54" t="n">
        <v>45714</v>
      </c>
      <c r="E679" s="17" t="n">
        <v>1.9818</v>
      </c>
      <c r="F679" s="17" t="n">
        <v>2.5632</v>
      </c>
      <c r="G679" s="17" t="n">
        <v>1000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499</v>
      </c>
      <c r="B680" s="16" t="s">
        <v>725</v>
      </c>
      <c r="C680" s="53" t="n">
        <v>45454</v>
      </c>
      <c r="D680" s="54" t="n">
        <v>45714</v>
      </c>
      <c r="E680" s="17" t="n">
        <v>1.9818</v>
      </c>
      <c r="F680" s="17" t="n">
        <v>2.5632</v>
      </c>
      <c r="G680" s="17" t="n">
        <v>1000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499</v>
      </c>
      <c r="B681" s="16" t="s">
        <v>725</v>
      </c>
      <c r="C681" s="53" t="n">
        <v>45454</v>
      </c>
      <c r="D681" s="54" t="n">
        <v>45714</v>
      </c>
      <c r="E681" s="17" t="n">
        <v>1.9818</v>
      </c>
      <c r="F681" s="17" t="n">
        <v>2.5632</v>
      </c>
      <c r="G681" s="17" t="n">
        <v>6000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499</v>
      </c>
      <c r="B682" s="16" t="s">
        <v>725</v>
      </c>
      <c r="C682" s="53" t="n">
        <v>45454</v>
      </c>
      <c r="D682" s="54" t="n">
        <v>45714</v>
      </c>
      <c r="E682" s="17" t="n">
        <v>1.9818</v>
      </c>
      <c r="F682" s="17" t="n">
        <v>2.5632</v>
      </c>
      <c r="G682" s="17" t="n">
        <v>2000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499</v>
      </c>
      <c r="B683" s="16" t="s">
        <v>725</v>
      </c>
      <c r="C683" s="53" t="n">
        <v>45454</v>
      </c>
      <c r="D683" s="54" t="n">
        <v>45714</v>
      </c>
      <c r="E683" s="17" t="n">
        <v>1.9818</v>
      </c>
      <c r="F683" s="17" t="n">
        <v>2.5632</v>
      </c>
      <c r="G683" s="17" t="n">
        <v>13000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499</v>
      </c>
      <c r="B684" s="16" t="s">
        <v>725</v>
      </c>
      <c r="C684" s="53" t="n">
        <v>45454</v>
      </c>
      <c r="D684" s="54" t="n">
        <v>45714</v>
      </c>
      <c r="E684" s="17" t="n">
        <v>1.9818</v>
      </c>
      <c r="F684" s="17" t="n">
        <v>2.5632</v>
      </c>
      <c r="G684" s="17" t="n">
        <v>9000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499</v>
      </c>
      <c r="B685" s="16" t="s">
        <v>725</v>
      </c>
      <c r="C685" s="53" t="n">
        <v>45454</v>
      </c>
      <c r="D685" s="54" t="n">
        <v>45714</v>
      </c>
      <c r="E685" s="17" t="n">
        <v>1.9818</v>
      </c>
      <c r="F685" s="17" t="n">
        <v>2.5632</v>
      </c>
      <c r="G685" s="17" t="n">
        <v>1000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499</v>
      </c>
      <c r="B686" s="16" t="s">
        <v>725</v>
      </c>
      <c r="C686" s="53" t="n">
        <v>45454</v>
      </c>
      <c r="D686" s="54" t="n">
        <v>45714</v>
      </c>
      <c r="E686" s="17" t="n">
        <v>1.9818</v>
      </c>
      <c r="F686" s="17" t="n">
        <v>2.5632</v>
      </c>
      <c r="G686" s="17" t="n">
        <v>1000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499</v>
      </c>
      <c r="B687" s="16" t="s">
        <v>725</v>
      </c>
      <c r="C687" s="53" t="n">
        <v>45454</v>
      </c>
      <c r="D687" s="54" t="n">
        <v>45714</v>
      </c>
      <c r="E687" s="17" t="n">
        <v>1.9818</v>
      </c>
      <c r="F687" s="17" t="n">
        <v>2.5632</v>
      </c>
      <c r="G687" s="17" t="n">
        <v>1000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499</v>
      </c>
      <c r="B688" s="16" t="s">
        <v>725</v>
      </c>
      <c r="C688" s="53" t="n">
        <v>45454</v>
      </c>
      <c r="D688" s="54" t="n">
        <v>45714</v>
      </c>
      <c r="E688" s="17" t="n">
        <v>1.9818</v>
      </c>
      <c r="F688" s="17" t="n">
        <v>2.5632</v>
      </c>
      <c r="G688" s="17" t="n">
        <v>1000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499</v>
      </c>
      <c r="B689" s="16" t="s">
        <v>725</v>
      </c>
      <c r="C689" s="53" t="n">
        <v>45454</v>
      </c>
      <c r="D689" s="54" t="n">
        <v>45714</v>
      </c>
      <c r="E689" s="17" t="n">
        <v>1.9818</v>
      </c>
      <c r="F689" s="17" t="n">
        <v>2.5632</v>
      </c>
      <c r="G689" s="17" t="n">
        <v>5000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499</v>
      </c>
      <c r="B690" s="16" t="s">
        <v>725</v>
      </c>
      <c r="C690" s="53" t="n">
        <v>45454</v>
      </c>
      <c r="D690" s="54" t="n">
        <v>45714</v>
      </c>
      <c r="E690" s="17" t="n">
        <v>1.9818</v>
      </c>
      <c r="F690" s="17" t="n">
        <v>2.5632</v>
      </c>
      <c r="G690" s="17" t="n">
        <v>1000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499</v>
      </c>
      <c r="B691" s="16" t="s">
        <v>725</v>
      </c>
      <c r="C691" s="53" t="n">
        <v>45454</v>
      </c>
      <c r="D691" s="54" t="n">
        <v>45714</v>
      </c>
      <c r="E691" s="17" t="n">
        <v>1.9818</v>
      </c>
      <c r="F691" s="17" t="n">
        <v>2.5632</v>
      </c>
      <c r="G691" s="17" t="n">
        <v>3000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499</v>
      </c>
      <c r="B692" s="16" t="s">
        <v>725</v>
      </c>
      <c r="C692" s="53" t="n">
        <v>45454</v>
      </c>
      <c r="D692" s="54" t="n">
        <v>45714</v>
      </c>
      <c r="E692" s="17" t="n">
        <v>1.9818</v>
      </c>
      <c r="F692" s="17" t="n">
        <v>2.564</v>
      </c>
      <c r="G692" s="17" t="n">
        <v>1000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499</v>
      </c>
      <c r="B693" s="16" t="s">
        <v>725</v>
      </c>
      <c r="C693" s="53" t="n">
        <v>45454</v>
      </c>
      <c r="D693" s="54" t="n">
        <v>45714</v>
      </c>
      <c r="E693" s="17" t="n">
        <v>1.9814</v>
      </c>
      <c r="F693" s="17" t="n">
        <v>2.564</v>
      </c>
      <c r="G693" s="17" t="n">
        <v>1000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499</v>
      </c>
      <c r="B694" s="16" t="s">
        <v>725</v>
      </c>
      <c r="C694" s="53" t="n">
        <v>45454</v>
      </c>
      <c r="D694" s="54" t="n">
        <v>45714</v>
      </c>
      <c r="E694" s="17" t="n">
        <v>1.9814</v>
      </c>
      <c r="F694" s="17" t="n">
        <v>2.564</v>
      </c>
      <c r="G694" s="17" t="n">
        <v>2000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499</v>
      </c>
      <c r="B695" s="16" t="s">
        <v>725</v>
      </c>
      <c r="C695" s="53" t="n">
        <v>45454</v>
      </c>
      <c r="D695" s="54" t="n">
        <v>45714</v>
      </c>
      <c r="E695" s="17" t="n">
        <v>1.9814</v>
      </c>
      <c r="F695" s="17" t="n">
        <v>2.564</v>
      </c>
      <c r="G695" s="17" t="n">
        <v>15000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499</v>
      </c>
      <c r="B696" s="16" t="s">
        <v>725</v>
      </c>
      <c r="C696" s="53" t="n">
        <v>45461</v>
      </c>
      <c r="D696" s="54" t="n">
        <v>45714</v>
      </c>
      <c r="E696" s="17" t="n">
        <v>1.9183</v>
      </c>
      <c r="F696" s="17" t="n">
        <v>2.564</v>
      </c>
      <c r="G696" s="17" t="n">
        <v>6000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499</v>
      </c>
      <c r="B697" s="16" t="s">
        <v>725</v>
      </c>
      <c r="C697" s="53" t="n">
        <v>45555</v>
      </c>
      <c r="D697" s="54" t="n">
        <v>45714</v>
      </c>
      <c r="E697" s="17" t="n">
        <v>1.7407</v>
      </c>
      <c r="F697" s="17" t="n">
        <v>2.564</v>
      </c>
      <c r="G697" s="17" t="n">
        <v>2000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499</v>
      </c>
      <c r="B698" s="16" t="s">
        <v>725</v>
      </c>
      <c r="C698" s="53" t="n">
        <v>45715</v>
      </c>
      <c r="D698" s="54" t="n">
        <v>45751</v>
      </c>
      <c r="E698" s="17" t="n">
        <v>2.493</v>
      </c>
      <c r="F698" s="17" t="n">
        <v>1.7538</v>
      </c>
      <c r="G698" s="17" t="n">
        <v>3000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499</v>
      </c>
      <c r="B699" s="16" t="s">
        <v>725</v>
      </c>
      <c r="C699" s="53" t="n">
        <v>45715</v>
      </c>
      <c r="D699" s="54" t="n">
        <v>45751</v>
      </c>
      <c r="E699" s="17" t="n">
        <v>2.493</v>
      </c>
      <c r="F699" s="17" t="n">
        <v>1.7538</v>
      </c>
      <c r="G699" s="17" t="n">
        <v>3000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499</v>
      </c>
      <c r="B700" s="16" t="s">
        <v>725</v>
      </c>
      <c r="C700" s="53" t="n">
        <v>45715</v>
      </c>
      <c r="D700" s="54" t="n">
        <v>45751</v>
      </c>
      <c r="E700" s="17" t="n">
        <v>2.493</v>
      </c>
      <c r="F700" s="17" t="n">
        <v>1.7543</v>
      </c>
      <c r="G700" s="17" t="n">
        <v>1000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499</v>
      </c>
      <c r="B701" s="16" t="s">
        <v>725</v>
      </c>
      <c r="C701" s="53" t="n">
        <v>45715</v>
      </c>
      <c r="D701" s="54" t="n">
        <v>45751</v>
      </c>
      <c r="E701" s="17" t="n">
        <v>2.493</v>
      </c>
      <c r="F701" s="17" t="n">
        <v>1.7543</v>
      </c>
      <c r="G701" s="17" t="n">
        <v>1000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499</v>
      </c>
      <c r="B702" s="16" t="s">
        <v>725</v>
      </c>
      <c r="C702" s="53" t="n">
        <v>45715</v>
      </c>
      <c r="D702" s="54" t="n">
        <v>45751</v>
      </c>
      <c r="E702" s="17" t="n">
        <v>2.493</v>
      </c>
      <c r="F702" s="17" t="n">
        <v>1.7543</v>
      </c>
      <c r="G702" s="17" t="n">
        <v>11000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499</v>
      </c>
      <c r="B703" s="16" t="s">
        <v>725</v>
      </c>
      <c r="C703" s="53" t="n">
        <v>45715</v>
      </c>
      <c r="D703" s="54" t="n">
        <v>45751</v>
      </c>
      <c r="E703" s="17" t="n">
        <v>2.493</v>
      </c>
      <c r="F703" s="17" t="n">
        <v>1.7543</v>
      </c>
      <c r="G703" s="17" t="n">
        <v>1000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499</v>
      </c>
      <c r="B704" s="16" t="s">
        <v>725</v>
      </c>
      <c r="C704" s="53" t="n">
        <v>45715</v>
      </c>
      <c r="D704" s="54" t="n">
        <v>45751</v>
      </c>
      <c r="E704" s="17" t="n">
        <v>2.493</v>
      </c>
      <c r="F704" s="17" t="n">
        <v>1.7543</v>
      </c>
      <c r="G704" s="17" t="n">
        <v>33000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499</v>
      </c>
      <c r="B705" s="16" t="s">
        <v>725</v>
      </c>
      <c r="C705" s="53" t="n">
        <v>45715</v>
      </c>
      <c r="D705" s="54" t="n">
        <v>45751</v>
      </c>
      <c r="E705" s="17" t="n">
        <v>2.493</v>
      </c>
      <c r="F705" s="17" t="n">
        <v>1.7543</v>
      </c>
      <c r="G705" s="17" t="n">
        <v>9000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499</v>
      </c>
      <c r="B706" s="16" t="s">
        <v>725</v>
      </c>
      <c r="C706" s="53" t="n">
        <v>45715</v>
      </c>
      <c r="D706" s="54" t="n">
        <v>45751</v>
      </c>
      <c r="E706" s="17" t="n">
        <v>2.493</v>
      </c>
      <c r="F706" s="17" t="n">
        <v>1.7543</v>
      </c>
      <c r="G706" s="17" t="n">
        <v>11000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499</v>
      </c>
      <c r="B707" s="16" t="s">
        <v>725</v>
      </c>
      <c r="C707" s="53" t="n">
        <v>45722</v>
      </c>
      <c r="D707" s="54" t="n">
        <v>45751</v>
      </c>
      <c r="E707" s="17" t="n">
        <v>2.2536</v>
      </c>
      <c r="F707" s="17" t="n">
        <v>1.7543</v>
      </c>
      <c r="G707" s="17" t="n">
        <v>25000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499</v>
      </c>
      <c r="B708" s="16" t="s">
        <v>725</v>
      </c>
      <c r="C708" s="53" t="n">
        <v>45722</v>
      </c>
      <c r="D708" s="54" t="n">
        <v>45751</v>
      </c>
      <c r="E708" s="17" t="n">
        <v>2.2619</v>
      </c>
      <c r="F708" s="17" t="n">
        <v>1.7543</v>
      </c>
      <c r="G708" s="17" t="n">
        <v>31000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500</v>
      </c>
      <c r="B709" s="16" t="s">
        <v>726</v>
      </c>
      <c r="C709" s="53" t="n">
        <v>43833</v>
      </c>
      <c r="D709" s="54" t="n">
        <v>44585</v>
      </c>
      <c r="E709" s="17" t="n">
        <v>1943.99</v>
      </c>
      <c r="F709" s="17" t="n">
        <v>1307.89</v>
      </c>
      <c r="G709" s="17" t="n">
        <v>1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500</v>
      </c>
      <c r="B710" s="16" t="s">
        <v>726</v>
      </c>
      <c r="C710" s="53" t="n">
        <v>43833</v>
      </c>
      <c r="D710" s="54" t="n">
        <v>44585</v>
      </c>
      <c r="E710" s="17" t="n">
        <v>1943.9967</v>
      </c>
      <c r="F710" s="17" t="n">
        <v>1307.8983</v>
      </c>
      <c r="G710" s="17" t="n">
        <v>6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500</v>
      </c>
      <c r="B711" s="16" t="s">
        <v>726</v>
      </c>
      <c r="C711" s="53" t="n">
        <v>43833</v>
      </c>
      <c r="D711" s="54" t="n">
        <v>44585</v>
      </c>
      <c r="E711" s="17" t="n">
        <v>1943.9967</v>
      </c>
      <c r="F711" s="17" t="n">
        <v>1307.89</v>
      </c>
      <c r="G711" s="17" t="n">
        <v>1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500</v>
      </c>
      <c r="B712" s="16" t="s">
        <v>726</v>
      </c>
      <c r="C712" s="53" t="n">
        <v>43833</v>
      </c>
      <c r="D712" s="54" t="n">
        <v>44585</v>
      </c>
      <c r="E712" s="17" t="n">
        <v>1943.9967</v>
      </c>
      <c r="F712" s="17" t="n">
        <v>1307.8983</v>
      </c>
      <c r="G712" s="17" t="n">
        <v>2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500</v>
      </c>
      <c r="B713" s="16" t="s">
        <v>726</v>
      </c>
      <c r="C713" s="53" t="n">
        <v>44421</v>
      </c>
      <c r="D713" s="54" t="n">
        <v>44585</v>
      </c>
      <c r="E713" s="17" t="n">
        <v>1399.84</v>
      </c>
      <c r="F713" s="17" t="n">
        <v>1307.8983</v>
      </c>
      <c r="G713" s="17" t="n">
        <v>1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500</v>
      </c>
      <c r="B714" s="16" t="s">
        <v>726</v>
      </c>
      <c r="C714" s="53" t="n">
        <v>44421</v>
      </c>
      <c r="D714" s="54" t="n">
        <v>44585</v>
      </c>
      <c r="E714" s="17" t="n">
        <v>1399.84</v>
      </c>
      <c r="F714" s="17" t="n">
        <v>1307.8983</v>
      </c>
      <c r="G714" s="17" t="n">
        <v>7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500</v>
      </c>
      <c r="B715" s="16" t="s">
        <v>726</v>
      </c>
      <c r="C715" s="53" t="n">
        <v>44421</v>
      </c>
      <c r="D715" s="54" t="n">
        <v>44585</v>
      </c>
      <c r="E715" s="17" t="n">
        <v>1399.84</v>
      </c>
      <c r="F715" s="17" t="n">
        <v>1307.8983</v>
      </c>
      <c r="G715" s="17" t="n">
        <v>2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33</v>
      </c>
      <c r="B716" s="16" t="s">
        <v>34</v>
      </c>
      <c r="C716" s="53" t="n">
        <v>43833</v>
      </c>
      <c r="D716" s="54" t="n">
        <v>45092</v>
      </c>
      <c r="E716" s="17" t="n">
        <v>322.6154</v>
      </c>
      <c r="F716" s="17" t="n">
        <v>336.066</v>
      </c>
      <c r="G716" s="17" t="n">
        <v>10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33</v>
      </c>
      <c r="B717" s="16" t="s">
        <v>34</v>
      </c>
      <c r="C717" s="53" t="n">
        <v>43833</v>
      </c>
      <c r="D717" s="54" t="n">
        <v>45092</v>
      </c>
      <c r="E717" s="17" t="n">
        <v>322.6154</v>
      </c>
      <c r="F717" s="17" t="n">
        <v>336.3654</v>
      </c>
      <c r="G717" s="17" t="n">
        <v>90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33</v>
      </c>
      <c r="B718" s="16" t="s">
        <v>34</v>
      </c>
      <c r="C718" s="53" t="n">
        <v>44036</v>
      </c>
      <c r="D718" s="54" t="n">
        <v>45092</v>
      </c>
      <c r="E718" s="17" t="n">
        <v>322.1932</v>
      </c>
      <c r="F718" s="17" t="n">
        <v>336.3654</v>
      </c>
      <c r="G718" s="17" t="n">
        <v>10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501</v>
      </c>
      <c r="B719" s="16" t="s">
        <v>720</v>
      </c>
      <c r="C719" s="53" t="n">
        <v>43836</v>
      </c>
      <c r="D719" s="54" t="n">
        <v>45071</v>
      </c>
      <c r="E719" s="17" t="n">
        <v>3426.758</v>
      </c>
      <c r="F719" s="17" t="n">
        <v>4076.87</v>
      </c>
      <c r="G719" s="17" t="n">
        <v>1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501</v>
      </c>
      <c r="B720" s="16" t="s">
        <v>720</v>
      </c>
      <c r="C720" s="53" t="n">
        <v>43836</v>
      </c>
      <c r="D720" s="54" t="n">
        <v>45071</v>
      </c>
      <c r="E720" s="17" t="n">
        <v>3426.758</v>
      </c>
      <c r="F720" s="17" t="n">
        <v>4076.87</v>
      </c>
      <c r="G720" s="17" t="n">
        <v>1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501</v>
      </c>
      <c r="B721" s="16" t="s">
        <v>720</v>
      </c>
      <c r="C721" s="53" t="n">
        <v>43836</v>
      </c>
      <c r="D721" s="54" t="n">
        <v>45071</v>
      </c>
      <c r="E721" s="17" t="n">
        <v>3426.758</v>
      </c>
      <c r="F721" s="17" t="n">
        <v>4076.87</v>
      </c>
      <c r="G721" s="17" t="n">
        <v>2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501</v>
      </c>
      <c r="B722" s="16" t="s">
        <v>720</v>
      </c>
      <c r="C722" s="53" t="n">
        <v>43836</v>
      </c>
      <c r="D722" s="54" t="n">
        <v>45071</v>
      </c>
      <c r="E722" s="17" t="n">
        <v>3426.758</v>
      </c>
      <c r="F722" s="17" t="n">
        <v>4076.87</v>
      </c>
      <c r="G722" s="17" t="n">
        <v>3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501</v>
      </c>
      <c r="B723" s="16" t="s">
        <v>720</v>
      </c>
      <c r="C723" s="53" t="n">
        <v>43836</v>
      </c>
      <c r="D723" s="54" t="n">
        <v>45071</v>
      </c>
      <c r="E723" s="17" t="n">
        <v>3426.758</v>
      </c>
      <c r="F723" s="17" t="n">
        <v>4076.87</v>
      </c>
      <c r="G723" s="17" t="n">
        <v>1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501</v>
      </c>
      <c r="B724" s="16" t="s">
        <v>720</v>
      </c>
      <c r="C724" s="53" t="n">
        <v>43836</v>
      </c>
      <c r="D724" s="54" t="n">
        <v>45071</v>
      </c>
      <c r="E724" s="17" t="n">
        <v>3426.758</v>
      </c>
      <c r="F724" s="17" t="n">
        <v>4076.87</v>
      </c>
      <c r="G724" s="17" t="n">
        <v>2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502</v>
      </c>
      <c r="B725" s="16" t="s">
        <v>765</v>
      </c>
      <c r="C725" s="53" t="n">
        <v>43846</v>
      </c>
      <c r="D725" s="54" t="n">
        <v>43857</v>
      </c>
      <c r="E725" s="17" t="n">
        <v>110.8369</v>
      </c>
      <c r="F725" s="17" t="n">
        <v>112.7021</v>
      </c>
      <c r="G725" s="17" t="n">
        <v>80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502</v>
      </c>
      <c r="B726" s="16" t="s">
        <v>765</v>
      </c>
      <c r="C726" s="53" t="n">
        <v>43859</v>
      </c>
      <c r="D726" s="54" t="n">
        <v>44247</v>
      </c>
      <c r="E726" s="17" t="n">
        <v>108.0554</v>
      </c>
      <c r="F726" s="17" t="n">
        <v>68.9786</v>
      </c>
      <c r="G726" s="17" t="n">
        <v>100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502</v>
      </c>
      <c r="B727" s="16" t="s">
        <v>765</v>
      </c>
      <c r="C727" s="53" t="n">
        <v>43859</v>
      </c>
      <c r="D727" s="54" t="n">
        <v>44247</v>
      </c>
      <c r="E727" s="17" t="n">
        <v>108.0554</v>
      </c>
      <c r="F727" s="17" t="n">
        <v>68.9786</v>
      </c>
      <c r="G727" s="17" t="n">
        <v>700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502</v>
      </c>
      <c r="B728" s="16" t="s">
        <v>765</v>
      </c>
      <c r="C728" s="53" t="n">
        <v>43901</v>
      </c>
      <c r="D728" s="54" t="n">
        <v>44247</v>
      </c>
      <c r="E728" s="17" t="n">
        <v>78.04</v>
      </c>
      <c r="F728" s="17" t="n">
        <v>68.9786</v>
      </c>
      <c r="G728" s="17" t="n">
        <v>200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502</v>
      </c>
      <c r="B729" s="16" t="s">
        <v>765</v>
      </c>
      <c r="C729" s="53" t="n">
        <v>43906</v>
      </c>
      <c r="D729" s="54" t="n">
        <v>44247</v>
      </c>
      <c r="E729" s="17" t="n">
        <v>68.7353</v>
      </c>
      <c r="F729" s="17" t="n">
        <v>68.9786</v>
      </c>
      <c r="G729" s="17" t="n">
        <v>300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502</v>
      </c>
      <c r="B730" s="16" t="s">
        <v>765</v>
      </c>
      <c r="C730" s="53" t="n">
        <v>43906</v>
      </c>
      <c r="D730" s="54" t="n">
        <v>44306</v>
      </c>
      <c r="E730" s="17" t="n">
        <v>68.855</v>
      </c>
      <c r="F730" s="17" t="n">
        <v>64.4413</v>
      </c>
      <c r="G730" s="17" t="n">
        <v>10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502</v>
      </c>
      <c r="B731" s="16" t="s">
        <v>765</v>
      </c>
      <c r="C731" s="53" t="n">
        <v>43906</v>
      </c>
      <c r="D731" s="54" t="n">
        <v>44306</v>
      </c>
      <c r="E731" s="17" t="n">
        <v>68.8553</v>
      </c>
      <c r="F731" s="17" t="n">
        <v>64.4413</v>
      </c>
      <c r="G731" s="17" t="n">
        <v>190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53</v>
      </c>
      <c r="B732" s="16" t="s">
        <v>54</v>
      </c>
      <c r="C732" s="53" t="n">
        <v>43860</v>
      </c>
      <c r="D732" s="54" t="n">
        <v>45646</v>
      </c>
      <c r="E732" s="17" t="n">
        <v>83.4928</v>
      </c>
      <c r="F732" s="17" t="n">
        <v>50.2799</v>
      </c>
      <c r="G732" s="17" t="n">
        <v>300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53</v>
      </c>
      <c r="B733" s="16" t="s">
        <v>54</v>
      </c>
      <c r="C733" s="53" t="n">
        <v>44050</v>
      </c>
      <c r="D733" s="54" t="n">
        <v>45646</v>
      </c>
      <c r="E733" s="17" t="n">
        <v>68.7513</v>
      </c>
      <c r="F733" s="17" t="n">
        <v>50.2799</v>
      </c>
      <c r="G733" s="17" t="n">
        <v>300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53</v>
      </c>
      <c r="B734" s="16" t="s">
        <v>54</v>
      </c>
      <c r="C734" s="53" t="n">
        <v>44734</v>
      </c>
      <c r="D734" s="54" t="n">
        <v>45646</v>
      </c>
      <c r="E734" s="17" t="n">
        <v>68.0313</v>
      </c>
      <c r="F734" s="17" t="n">
        <v>50.2799</v>
      </c>
      <c r="G734" s="17" t="n">
        <v>30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53</v>
      </c>
      <c r="B735" s="16" t="s">
        <v>54</v>
      </c>
      <c r="C735" s="53" t="n">
        <v>44754</v>
      </c>
      <c r="D735" s="54" t="n">
        <v>45646</v>
      </c>
      <c r="E735" s="17" t="n">
        <v>64.532</v>
      </c>
      <c r="F735" s="17" t="n">
        <v>50.2799</v>
      </c>
      <c r="G735" s="17" t="n">
        <v>30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53</v>
      </c>
      <c r="B736" s="16" t="s">
        <v>54</v>
      </c>
      <c r="C736" s="53" t="n">
        <v>44806</v>
      </c>
      <c r="D736" s="54" t="n">
        <v>45646</v>
      </c>
      <c r="E736" s="17" t="n">
        <v>73.8269</v>
      </c>
      <c r="F736" s="17" t="n">
        <v>50.2799</v>
      </c>
      <c r="G736" s="17" t="n">
        <v>180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53</v>
      </c>
      <c r="B737" s="16" t="s">
        <v>54</v>
      </c>
      <c r="C737" s="53" t="n">
        <v>44806</v>
      </c>
      <c r="D737" s="54" t="n">
        <v>45646</v>
      </c>
      <c r="E737" s="17" t="n">
        <v>73.8269</v>
      </c>
      <c r="F737" s="17" t="n">
        <v>50.2799</v>
      </c>
      <c r="G737" s="17" t="n">
        <v>70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53</v>
      </c>
      <c r="B738" s="16" t="s">
        <v>54</v>
      </c>
      <c r="C738" s="53" t="n">
        <v>44825</v>
      </c>
      <c r="D738" s="54" t="n">
        <v>45646</v>
      </c>
      <c r="E738" s="17" t="n">
        <v>67.114</v>
      </c>
      <c r="F738" s="17" t="n">
        <v>50.2799</v>
      </c>
      <c r="G738" s="17" t="n">
        <v>20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53</v>
      </c>
      <c r="B739" s="16" t="s">
        <v>54</v>
      </c>
      <c r="C739" s="53" t="n">
        <v>44827</v>
      </c>
      <c r="D739" s="54" t="n">
        <v>45646</v>
      </c>
      <c r="E739" s="17" t="n">
        <v>65.5828</v>
      </c>
      <c r="F739" s="17" t="n">
        <v>50.2799</v>
      </c>
      <c r="G739" s="17" t="n">
        <v>90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53</v>
      </c>
      <c r="B740" s="16" t="s">
        <v>54</v>
      </c>
      <c r="C740" s="53" t="n">
        <v>44911</v>
      </c>
      <c r="D740" s="54" t="n">
        <v>45646</v>
      </c>
      <c r="E740" s="17" t="n">
        <v>60.6242</v>
      </c>
      <c r="F740" s="17" t="n">
        <v>50.2799</v>
      </c>
      <c r="G740" s="17" t="n">
        <v>300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53</v>
      </c>
      <c r="B741" s="16" t="s">
        <v>54</v>
      </c>
      <c r="C741" s="53" t="n">
        <v>45007</v>
      </c>
      <c r="D741" s="54" t="n">
        <v>45646</v>
      </c>
      <c r="E741" s="17" t="n">
        <v>64.006</v>
      </c>
      <c r="F741" s="17" t="n">
        <v>50.2799</v>
      </c>
      <c r="G741" s="17" t="n">
        <v>10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53</v>
      </c>
      <c r="B742" s="16" t="s">
        <v>54</v>
      </c>
      <c r="C742" s="53" t="n">
        <v>45007</v>
      </c>
      <c r="D742" s="54" t="n">
        <v>45646</v>
      </c>
      <c r="E742" s="17" t="n">
        <v>64.006</v>
      </c>
      <c r="F742" s="17" t="n">
        <v>50.2799</v>
      </c>
      <c r="G742" s="17" t="n">
        <v>10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53</v>
      </c>
      <c r="B743" s="16" t="s">
        <v>54</v>
      </c>
      <c r="C743" s="53" t="n">
        <v>45007</v>
      </c>
      <c r="D743" s="54" t="n">
        <v>45646</v>
      </c>
      <c r="E743" s="17" t="n">
        <v>64.0056</v>
      </c>
      <c r="F743" s="17" t="n">
        <v>50.2799</v>
      </c>
      <c r="G743" s="17" t="n">
        <v>170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53</v>
      </c>
      <c r="B744" s="16" t="s">
        <v>54</v>
      </c>
      <c r="C744" s="53" t="n">
        <v>45068</v>
      </c>
      <c r="D744" s="54" t="n">
        <v>45646</v>
      </c>
      <c r="E744" s="17" t="n">
        <v>66.617</v>
      </c>
      <c r="F744" s="17" t="n">
        <v>50.2799</v>
      </c>
      <c r="G744" s="17" t="n">
        <v>10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53</v>
      </c>
      <c r="B745" s="16" t="s">
        <v>54</v>
      </c>
      <c r="C745" s="53" t="n">
        <v>45230</v>
      </c>
      <c r="D745" s="54" t="n">
        <v>45646</v>
      </c>
      <c r="E745" s="17" t="n">
        <v>70.028</v>
      </c>
      <c r="F745" s="17" t="n">
        <v>50.2799</v>
      </c>
      <c r="G745" s="17" t="n">
        <v>10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53</v>
      </c>
      <c r="B746" s="16" t="s">
        <v>54</v>
      </c>
      <c r="C746" s="53" t="n">
        <v>45527</v>
      </c>
      <c r="D746" s="54" t="n">
        <v>45646</v>
      </c>
      <c r="E746" s="17" t="n">
        <v>53.9878</v>
      </c>
      <c r="F746" s="17" t="n">
        <v>50.2799</v>
      </c>
      <c r="G746" s="17" t="n">
        <v>90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53</v>
      </c>
      <c r="B747" s="16" t="s">
        <v>54</v>
      </c>
      <c r="C747" s="53" t="n">
        <v>45527</v>
      </c>
      <c r="D747" s="54" t="n">
        <v>45646</v>
      </c>
      <c r="E747" s="17" t="n">
        <v>53.978</v>
      </c>
      <c r="F747" s="17" t="n">
        <v>50.2799</v>
      </c>
      <c r="G747" s="17" t="n">
        <v>10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53</v>
      </c>
      <c r="B748" s="16" t="s">
        <v>54</v>
      </c>
      <c r="C748" s="53" t="n">
        <v>45598</v>
      </c>
      <c r="D748" s="54" t="n">
        <v>45646</v>
      </c>
      <c r="E748" s="17" t="n">
        <v>48.1193</v>
      </c>
      <c r="F748" s="17" t="n">
        <v>50.2799</v>
      </c>
      <c r="G748" s="17" t="n">
        <v>30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503</v>
      </c>
      <c r="B749" s="16" t="s">
        <v>728</v>
      </c>
      <c r="C749" s="53" t="n">
        <v>43860</v>
      </c>
      <c r="D749" s="54" t="n">
        <v>44281</v>
      </c>
      <c r="E749" s="17" t="n">
        <v>117.06</v>
      </c>
      <c r="F749" s="17" t="n">
        <v>137.9173</v>
      </c>
      <c r="G749" s="17" t="n">
        <v>40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503</v>
      </c>
      <c r="B750" s="16" t="s">
        <v>728</v>
      </c>
      <c r="C750" s="53" t="n">
        <v>43906</v>
      </c>
      <c r="D750" s="54" t="n">
        <v>44306</v>
      </c>
      <c r="E750" s="17" t="n">
        <v>84.9436</v>
      </c>
      <c r="F750" s="17" t="n">
        <v>154.5472</v>
      </c>
      <c r="G750" s="17" t="n">
        <v>100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503</v>
      </c>
      <c r="B751" s="16" t="s">
        <v>728</v>
      </c>
      <c r="C751" s="53" t="n">
        <v>44424</v>
      </c>
      <c r="D751" s="54" t="n">
        <v>44911</v>
      </c>
      <c r="E751" s="17" t="n">
        <v>138.5231</v>
      </c>
      <c r="F751" s="17" t="n">
        <v>69.6721</v>
      </c>
      <c r="G751" s="17" t="n">
        <v>200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503</v>
      </c>
      <c r="B752" s="16" t="s">
        <v>728</v>
      </c>
      <c r="C752" s="53" t="n">
        <v>44428</v>
      </c>
      <c r="D752" s="54" t="n">
        <v>44911</v>
      </c>
      <c r="E752" s="17" t="n">
        <v>136.8683</v>
      </c>
      <c r="F752" s="17" t="n">
        <v>69.6721</v>
      </c>
      <c r="G752" s="17" t="n">
        <v>60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503</v>
      </c>
      <c r="B753" s="16" t="s">
        <v>728</v>
      </c>
      <c r="C753" s="53" t="n">
        <v>44466</v>
      </c>
      <c r="D753" s="54" t="n">
        <v>44911</v>
      </c>
      <c r="E753" s="17" t="n">
        <v>129.865</v>
      </c>
      <c r="F753" s="17" t="n">
        <v>69.6721</v>
      </c>
      <c r="G753" s="17" t="n">
        <v>10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503</v>
      </c>
      <c r="B754" s="16" t="s">
        <v>728</v>
      </c>
      <c r="C754" s="53" t="n">
        <v>44467</v>
      </c>
      <c r="D754" s="54" t="n">
        <v>44911</v>
      </c>
      <c r="E754" s="17" t="n">
        <v>129.765</v>
      </c>
      <c r="F754" s="17" t="n">
        <v>69.6721</v>
      </c>
      <c r="G754" s="17" t="n">
        <v>20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503</v>
      </c>
      <c r="B755" s="16" t="s">
        <v>728</v>
      </c>
      <c r="C755" s="53" t="n">
        <v>44494</v>
      </c>
      <c r="D755" s="54" t="n">
        <v>44911</v>
      </c>
      <c r="E755" s="17" t="n">
        <v>134.4072</v>
      </c>
      <c r="F755" s="17" t="n">
        <v>69.6721</v>
      </c>
      <c r="G755" s="17" t="n">
        <v>70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503</v>
      </c>
      <c r="B756" s="16" t="s">
        <v>728</v>
      </c>
      <c r="C756" s="53" t="n">
        <v>44494</v>
      </c>
      <c r="D756" s="54" t="n">
        <v>44911</v>
      </c>
      <c r="E756" s="17" t="n">
        <v>134.4072</v>
      </c>
      <c r="F756" s="17" t="n">
        <v>69.6721</v>
      </c>
      <c r="G756" s="17" t="n">
        <v>260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503</v>
      </c>
      <c r="B757" s="16" t="s">
        <v>728</v>
      </c>
      <c r="C757" s="53" t="n">
        <v>44551</v>
      </c>
      <c r="D757" s="54" t="n">
        <v>44911</v>
      </c>
      <c r="E757" s="17" t="n">
        <v>129.665</v>
      </c>
      <c r="F757" s="17" t="n">
        <v>69.6721</v>
      </c>
      <c r="G757" s="17" t="n">
        <v>10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503</v>
      </c>
      <c r="B758" s="16" t="s">
        <v>728</v>
      </c>
      <c r="C758" s="53" t="n">
        <v>44564</v>
      </c>
      <c r="D758" s="54" t="n">
        <v>44911</v>
      </c>
      <c r="E758" s="17" t="n">
        <v>126.8434</v>
      </c>
      <c r="F758" s="17" t="n">
        <v>69.6721</v>
      </c>
      <c r="G758" s="17" t="n">
        <v>130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503</v>
      </c>
      <c r="B759" s="16" t="s">
        <v>728</v>
      </c>
      <c r="C759" s="53" t="n">
        <v>44564</v>
      </c>
      <c r="D759" s="54" t="n">
        <v>44911</v>
      </c>
      <c r="E759" s="17" t="n">
        <v>126.8434</v>
      </c>
      <c r="F759" s="17" t="n">
        <v>69.6721</v>
      </c>
      <c r="G759" s="17" t="n">
        <v>70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503</v>
      </c>
      <c r="B760" s="16" t="s">
        <v>728</v>
      </c>
      <c r="C760" s="53" t="n">
        <v>44582</v>
      </c>
      <c r="D760" s="54" t="n">
        <v>44911</v>
      </c>
      <c r="E760" s="17" t="n">
        <v>104.348</v>
      </c>
      <c r="F760" s="17" t="n">
        <v>69.6721</v>
      </c>
      <c r="G760" s="17" t="n">
        <v>10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503</v>
      </c>
      <c r="B761" s="16" t="s">
        <v>728</v>
      </c>
      <c r="C761" s="53" t="n">
        <v>44585</v>
      </c>
      <c r="D761" s="54" t="n">
        <v>44911</v>
      </c>
      <c r="E761" s="17" t="n">
        <v>101.0465</v>
      </c>
      <c r="F761" s="17" t="n">
        <v>69.6721</v>
      </c>
      <c r="G761" s="17" t="n">
        <v>100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503</v>
      </c>
      <c r="B762" s="16" t="s">
        <v>728</v>
      </c>
      <c r="C762" s="53" t="n">
        <v>44594</v>
      </c>
      <c r="D762" s="54" t="n">
        <v>44911</v>
      </c>
      <c r="E762" s="17" t="n">
        <v>101.8468</v>
      </c>
      <c r="F762" s="17" t="n">
        <v>69.6721</v>
      </c>
      <c r="G762" s="17" t="n">
        <v>50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503</v>
      </c>
      <c r="B763" s="16" t="s">
        <v>728</v>
      </c>
      <c r="C763" s="53" t="n">
        <v>44596</v>
      </c>
      <c r="D763" s="54" t="n">
        <v>44911</v>
      </c>
      <c r="E763" s="17" t="n">
        <v>99.946</v>
      </c>
      <c r="F763" s="17" t="n">
        <v>69.6721</v>
      </c>
      <c r="G763" s="17" t="n">
        <v>10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503</v>
      </c>
      <c r="B764" s="16" t="s">
        <v>728</v>
      </c>
      <c r="C764" s="53" t="n">
        <v>44722</v>
      </c>
      <c r="D764" s="54" t="n">
        <v>44911</v>
      </c>
      <c r="E764" s="17" t="n">
        <v>66.4705</v>
      </c>
      <c r="F764" s="17" t="n">
        <v>69.6721</v>
      </c>
      <c r="G764" s="17" t="n">
        <v>150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503</v>
      </c>
      <c r="B765" s="16" t="s">
        <v>728</v>
      </c>
      <c r="C765" s="53" t="n">
        <v>44782</v>
      </c>
      <c r="D765" s="54" t="n">
        <v>44911</v>
      </c>
      <c r="E765" s="17" t="n">
        <v>77.7388</v>
      </c>
      <c r="F765" s="17" t="n">
        <v>69.6721</v>
      </c>
      <c r="G765" s="17" t="n">
        <v>10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503</v>
      </c>
      <c r="B766" s="16" t="s">
        <v>728</v>
      </c>
      <c r="C766" s="53" t="n">
        <v>44782</v>
      </c>
      <c r="D766" s="54" t="n">
        <v>44911</v>
      </c>
      <c r="E766" s="17" t="n">
        <v>77.7388</v>
      </c>
      <c r="F766" s="17" t="n">
        <v>69.6721</v>
      </c>
      <c r="G766" s="17" t="n">
        <v>40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503</v>
      </c>
      <c r="B767" s="16" t="s">
        <v>728</v>
      </c>
      <c r="C767" s="53" t="n">
        <v>44806</v>
      </c>
      <c r="D767" s="54" t="n">
        <v>44911</v>
      </c>
      <c r="E767" s="17" t="n">
        <v>84.9425</v>
      </c>
      <c r="F767" s="17" t="n">
        <v>69.6721</v>
      </c>
      <c r="G767" s="17" t="n">
        <v>240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503</v>
      </c>
      <c r="B768" s="16" t="s">
        <v>728</v>
      </c>
      <c r="C768" s="53" t="n">
        <v>44844</v>
      </c>
      <c r="D768" s="54" t="n">
        <v>44911</v>
      </c>
      <c r="E768" s="17" t="n">
        <v>69.2345</v>
      </c>
      <c r="F768" s="17" t="n">
        <v>69.6721</v>
      </c>
      <c r="G768" s="17" t="n">
        <v>20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503</v>
      </c>
      <c r="B769" s="16" t="s">
        <v>728</v>
      </c>
      <c r="C769" s="53" t="n">
        <v>44872</v>
      </c>
      <c r="D769" s="54" t="n">
        <v>44911</v>
      </c>
      <c r="E769" s="17" t="n">
        <v>61.0044</v>
      </c>
      <c r="F769" s="17" t="n">
        <v>69.6721</v>
      </c>
      <c r="G769" s="17" t="n">
        <v>30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503</v>
      </c>
      <c r="B770" s="16" t="s">
        <v>728</v>
      </c>
      <c r="C770" s="53" t="n">
        <v>44872</v>
      </c>
      <c r="D770" s="54" t="n">
        <v>44911</v>
      </c>
      <c r="E770" s="17" t="n">
        <v>61.0044</v>
      </c>
      <c r="F770" s="17" t="n">
        <v>69.6721</v>
      </c>
      <c r="G770" s="17" t="n">
        <v>390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56</v>
      </c>
      <c r="B771" s="16" t="s">
        <v>57</v>
      </c>
      <c r="C771" s="53" t="n">
        <v>43864</v>
      </c>
      <c r="D771" s="54" t="n">
        <v>45751</v>
      </c>
      <c r="E771" s="17" t="n">
        <v>906.465</v>
      </c>
      <c r="F771" s="17" t="n">
        <v>1080.77</v>
      </c>
      <c r="G771" s="17" t="n">
        <v>1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56</v>
      </c>
      <c r="B772" s="16" t="s">
        <v>57</v>
      </c>
      <c r="C772" s="53" t="n">
        <v>43864</v>
      </c>
      <c r="D772" s="54" t="n">
        <v>45751</v>
      </c>
      <c r="E772" s="17" t="n">
        <v>906.465</v>
      </c>
      <c r="F772" s="17" t="n">
        <v>1080.77</v>
      </c>
      <c r="G772" s="17" t="n">
        <v>1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56</v>
      </c>
      <c r="B773" s="16" t="s">
        <v>57</v>
      </c>
      <c r="C773" s="53" t="n">
        <v>43865</v>
      </c>
      <c r="D773" s="54" t="n">
        <v>45751</v>
      </c>
      <c r="E773" s="17" t="n">
        <v>922.273</v>
      </c>
      <c r="F773" s="17" t="n">
        <v>1080.7667</v>
      </c>
      <c r="G773" s="17" t="n">
        <v>3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56</v>
      </c>
      <c r="B774" s="16" t="s">
        <v>57</v>
      </c>
      <c r="C774" s="53" t="n">
        <v>43865</v>
      </c>
      <c r="D774" s="54" t="n">
        <v>45751</v>
      </c>
      <c r="E774" s="17" t="n">
        <v>922.273</v>
      </c>
      <c r="F774" s="17" t="n">
        <v>1080.768</v>
      </c>
      <c r="G774" s="17" t="n">
        <v>5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56</v>
      </c>
      <c r="B775" s="16" t="s">
        <v>57</v>
      </c>
      <c r="C775" s="53" t="n">
        <v>43865</v>
      </c>
      <c r="D775" s="54" t="n">
        <v>45751</v>
      </c>
      <c r="E775" s="17" t="n">
        <v>922.273</v>
      </c>
      <c r="F775" s="17" t="n">
        <v>1080.77</v>
      </c>
      <c r="G775" s="17" t="n">
        <v>2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56</v>
      </c>
      <c r="B776" s="16" t="s">
        <v>57</v>
      </c>
      <c r="C776" s="53" t="n">
        <v>43865</v>
      </c>
      <c r="D776" s="54" t="n">
        <v>45751</v>
      </c>
      <c r="E776" s="17" t="n">
        <v>922.273</v>
      </c>
      <c r="F776" s="17" t="n">
        <v>1080.77</v>
      </c>
      <c r="G776" s="17" t="n">
        <v>1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56</v>
      </c>
      <c r="B777" s="16" t="s">
        <v>57</v>
      </c>
      <c r="C777" s="53" t="n">
        <v>43865</v>
      </c>
      <c r="D777" s="54" t="n">
        <v>45751</v>
      </c>
      <c r="E777" s="17" t="n">
        <v>922.273</v>
      </c>
      <c r="F777" s="17" t="n">
        <v>1080.7676</v>
      </c>
      <c r="G777" s="17" t="n">
        <v>17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56</v>
      </c>
      <c r="B778" s="16" t="s">
        <v>57</v>
      </c>
      <c r="C778" s="53" t="n">
        <v>43865</v>
      </c>
      <c r="D778" s="54" t="n">
        <v>45751</v>
      </c>
      <c r="E778" s="17" t="n">
        <v>922.273</v>
      </c>
      <c r="F778" s="17" t="n">
        <v>1080.7675</v>
      </c>
      <c r="G778" s="17" t="n">
        <v>12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56</v>
      </c>
      <c r="B779" s="16" t="s">
        <v>57</v>
      </c>
      <c r="C779" s="53" t="n">
        <v>43902</v>
      </c>
      <c r="D779" s="54" t="n">
        <v>45751</v>
      </c>
      <c r="E779" s="17" t="n">
        <v>790.405</v>
      </c>
      <c r="F779" s="17" t="n">
        <v>1080.7675</v>
      </c>
      <c r="G779" s="17" t="n">
        <v>10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56</v>
      </c>
      <c r="B780" s="16" t="s">
        <v>57</v>
      </c>
      <c r="C780" s="53" t="n">
        <v>44026</v>
      </c>
      <c r="D780" s="54" t="n">
        <v>45751</v>
      </c>
      <c r="E780" s="17" t="n">
        <v>865.4435</v>
      </c>
      <c r="F780" s="17" t="n">
        <v>1080.7675</v>
      </c>
      <c r="G780" s="17" t="n">
        <v>20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56</v>
      </c>
      <c r="B781" s="16" t="s">
        <v>57</v>
      </c>
      <c r="C781" s="53" t="n">
        <v>44494</v>
      </c>
      <c r="D781" s="54" t="n">
        <v>45751</v>
      </c>
      <c r="E781" s="17" t="n">
        <v>1631.815</v>
      </c>
      <c r="F781" s="17" t="n">
        <v>1080.7675</v>
      </c>
      <c r="G781" s="17" t="n">
        <v>14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56</v>
      </c>
      <c r="B782" s="16" t="s">
        <v>57</v>
      </c>
      <c r="C782" s="53" t="n">
        <v>44715</v>
      </c>
      <c r="D782" s="54" t="n">
        <v>45751</v>
      </c>
      <c r="E782" s="17" t="n">
        <v>708.3255</v>
      </c>
      <c r="F782" s="17" t="n">
        <v>1080.7675</v>
      </c>
      <c r="G782" s="17" t="n">
        <v>41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56</v>
      </c>
      <c r="B783" s="16" t="s">
        <v>57</v>
      </c>
      <c r="C783" s="53" t="n">
        <v>44715</v>
      </c>
      <c r="D783" s="54" t="n">
        <v>45751</v>
      </c>
      <c r="E783" s="17" t="n">
        <v>708.3255</v>
      </c>
      <c r="F783" s="17" t="n">
        <v>1080.7667</v>
      </c>
      <c r="G783" s="17" t="n">
        <v>3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51</v>
      </c>
      <c r="B784" s="16" t="s">
        <v>52</v>
      </c>
      <c r="C784" s="53" t="n">
        <v>43866</v>
      </c>
      <c r="D784" s="54" t="n">
        <v>45741</v>
      </c>
      <c r="E784" s="17" t="n">
        <v>2431.2467</v>
      </c>
      <c r="F784" s="17" t="n">
        <v>6884.1773</v>
      </c>
      <c r="G784" s="17" t="n">
        <v>15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51</v>
      </c>
      <c r="B785" s="16" t="s">
        <v>52</v>
      </c>
      <c r="C785" s="53" t="n">
        <v>45747</v>
      </c>
      <c r="D785" s="54" t="n">
        <v>45954</v>
      </c>
      <c r="E785" s="17" t="n">
        <v>6361.45</v>
      </c>
      <c r="F785" s="17" t="n">
        <v>7015.19</v>
      </c>
      <c r="G785" s="17" t="n">
        <v>1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51</v>
      </c>
      <c r="B786" s="16" t="s">
        <v>52</v>
      </c>
      <c r="C786" s="53" t="n">
        <v>45747</v>
      </c>
      <c r="D786" s="54" t="n">
        <v>45954</v>
      </c>
      <c r="E786" s="17" t="n">
        <v>6361.45</v>
      </c>
      <c r="F786" s="17" t="n">
        <v>7015.192</v>
      </c>
      <c r="G786" s="17" t="n">
        <v>5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51</v>
      </c>
      <c r="B787" s="16" t="s">
        <v>52</v>
      </c>
      <c r="C787" s="53" t="n">
        <v>45747</v>
      </c>
      <c r="D787" s="54" t="n">
        <v>45954</v>
      </c>
      <c r="E787" s="17" t="n">
        <v>6361.45</v>
      </c>
      <c r="F787" s="17" t="n">
        <v>7015.1926</v>
      </c>
      <c r="G787" s="17" t="n">
        <v>9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51</v>
      </c>
      <c r="B788" s="16" t="s">
        <v>52</v>
      </c>
      <c r="C788" s="53" t="n">
        <v>45747</v>
      </c>
      <c r="D788" s="54" t="n">
        <v>45954</v>
      </c>
      <c r="E788" s="17" t="n">
        <v>6434.57</v>
      </c>
      <c r="F788" s="17" t="n">
        <v>7015.1926</v>
      </c>
      <c r="G788" s="17" t="n">
        <v>1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51</v>
      </c>
      <c r="B789" s="16" t="s">
        <v>52</v>
      </c>
      <c r="C789" s="53" t="n">
        <v>45818</v>
      </c>
      <c r="D789" s="54" t="n">
        <v>45954</v>
      </c>
      <c r="E789" s="17" t="n">
        <v>6074.4289</v>
      </c>
      <c r="F789" s="17" t="n">
        <v>7015.1926</v>
      </c>
      <c r="G789" s="17" t="n">
        <v>9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504</v>
      </c>
      <c r="B790" s="16" t="s">
        <v>727</v>
      </c>
      <c r="C790" s="53" t="n">
        <v>43880</v>
      </c>
      <c r="D790" s="54" t="n">
        <v>45215</v>
      </c>
      <c r="E790" s="17" t="n">
        <v>1.038</v>
      </c>
      <c r="F790" s="17" t="n">
        <v>0.7265</v>
      </c>
      <c r="G790" s="17" t="n">
        <v>1000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504</v>
      </c>
      <c r="B791" s="16" t="s">
        <v>727</v>
      </c>
      <c r="C791" s="53" t="n">
        <v>43889</v>
      </c>
      <c r="D791" s="54" t="n">
        <v>45215</v>
      </c>
      <c r="E791" s="17" t="n">
        <v>0.9385</v>
      </c>
      <c r="F791" s="17" t="n">
        <v>0.7265</v>
      </c>
      <c r="G791" s="17" t="n">
        <v>1000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504</v>
      </c>
      <c r="B792" s="16" t="s">
        <v>727</v>
      </c>
      <c r="C792" s="53" t="n">
        <v>43889</v>
      </c>
      <c r="D792" s="54" t="n">
        <v>45215</v>
      </c>
      <c r="E792" s="17" t="n">
        <v>0.9385</v>
      </c>
      <c r="F792" s="17" t="n">
        <v>0.7265</v>
      </c>
      <c r="G792" s="17" t="n">
        <v>1000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504</v>
      </c>
      <c r="B793" s="16" t="s">
        <v>727</v>
      </c>
      <c r="C793" s="53" t="n">
        <v>43889</v>
      </c>
      <c r="D793" s="54" t="n">
        <v>45215</v>
      </c>
      <c r="E793" s="17" t="n">
        <v>0.9385</v>
      </c>
      <c r="F793" s="17" t="n">
        <v>0.7265</v>
      </c>
      <c r="G793" s="17" t="n">
        <v>1000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504</v>
      </c>
      <c r="B794" s="16" t="s">
        <v>727</v>
      </c>
      <c r="C794" s="53" t="n">
        <v>43889</v>
      </c>
      <c r="D794" s="54" t="n">
        <v>45215</v>
      </c>
      <c r="E794" s="17" t="n">
        <v>0.9385</v>
      </c>
      <c r="F794" s="17" t="n">
        <v>0.7265</v>
      </c>
      <c r="G794" s="17" t="n">
        <v>1000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504</v>
      </c>
      <c r="B795" s="16" t="s">
        <v>727</v>
      </c>
      <c r="C795" s="53" t="n">
        <v>43889</v>
      </c>
      <c r="D795" s="54" t="n">
        <v>45215</v>
      </c>
      <c r="E795" s="17" t="n">
        <v>0.9385</v>
      </c>
      <c r="F795" s="17" t="n">
        <v>0.7265</v>
      </c>
      <c r="G795" s="17" t="n">
        <v>1000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504</v>
      </c>
      <c r="B796" s="16" t="s">
        <v>727</v>
      </c>
      <c r="C796" s="53" t="n">
        <v>43889</v>
      </c>
      <c r="D796" s="54" t="n">
        <v>45215</v>
      </c>
      <c r="E796" s="17" t="n">
        <v>0.9385</v>
      </c>
      <c r="F796" s="17" t="n">
        <v>0.7265</v>
      </c>
      <c r="G796" s="17" t="n">
        <v>6000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504</v>
      </c>
      <c r="B797" s="16" t="s">
        <v>727</v>
      </c>
      <c r="C797" s="53" t="n">
        <v>43889</v>
      </c>
      <c r="D797" s="54" t="n">
        <v>45215</v>
      </c>
      <c r="E797" s="17" t="n">
        <v>0.9385</v>
      </c>
      <c r="F797" s="17" t="n">
        <v>0.7265</v>
      </c>
      <c r="G797" s="17" t="n">
        <v>6000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504</v>
      </c>
      <c r="B798" s="16" t="s">
        <v>727</v>
      </c>
      <c r="C798" s="53" t="n">
        <v>43889</v>
      </c>
      <c r="D798" s="54" t="n">
        <v>45215</v>
      </c>
      <c r="E798" s="17" t="n">
        <v>0.939</v>
      </c>
      <c r="F798" s="17" t="n">
        <v>0.7265</v>
      </c>
      <c r="G798" s="17" t="n">
        <v>1000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504</v>
      </c>
      <c r="B799" s="16" t="s">
        <v>727</v>
      </c>
      <c r="C799" s="53" t="n">
        <v>43889</v>
      </c>
      <c r="D799" s="54" t="n">
        <v>45215</v>
      </c>
      <c r="E799" s="17" t="n">
        <v>0.939</v>
      </c>
      <c r="F799" s="17" t="n">
        <v>0.7265</v>
      </c>
      <c r="G799" s="17" t="n">
        <v>2000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504</v>
      </c>
      <c r="B800" s="16" t="s">
        <v>727</v>
      </c>
      <c r="C800" s="53" t="n">
        <v>43901</v>
      </c>
      <c r="D800" s="54" t="n">
        <v>45215</v>
      </c>
      <c r="E800" s="17" t="n">
        <v>0.8805</v>
      </c>
      <c r="F800" s="17" t="n">
        <v>0.7265</v>
      </c>
      <c r="G800" s="17" t="n">
        <v>20000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504</v>
      </c>
      <c r="B801" s="16" t="s">
        <v>727</v>
      </c>
      <c r="C801" s="53" t="n">
        <v>43906</v>
      </c>
      <c r="D801" s="54" t="n">
        <v>45215</v>
      </c>
      <c r="E801" s="17" t="n">
        <v>0.7854</v>
      </c>
      <c r="F801" s="17" t="n">
        <v>0.7265</v>
      </c>
      <c r="G801" s="17" t="n">
        <v>20000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504</v>
      </c>
      <c r="B802" s="16" t="s">
        <v>727</v>
      </c>
      <c r="C802" s="53" t="n">
        <v>44407</v>
      </c>
      <c r="D802" s="54" t="n">
        <v>45215</v>
      </c>
      <c r="E802" s="17" t="n">
        <v>0.8327</v>
      </c>
      <c r="F802" s="17" t="n">
        <v>0.7265</v>
      </c>
      <c r="G802" s="17" t="n">
        <v>4000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504</v>
      </c>
      <c r="B803" s="16" t="s">
        <v>727</v>
      </c>
      <c r="C803" s="53" t="n">
        <v>44407</v>
      </c>
      <c r="D803" s="54" t="n">
        <v>45215</v>
      </c>
      <c r="E803" s="17" t="n">
        <v>0.8327</v>
      </c>
      <c r="F803" s="17" t="n">
        <v>0.7265</v>
      </c>
      <c r="G803" s="17" t="n">
        <v>26000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504</v>
      </c>
      <c r="B804" s="16" t="s">
        <v>727</v>
      </c>
      <c r="C804" s="53" t="n">
        <v>44424</v>
      </c>
      <c r="D804" s="54" t="n">
        <v>45215</v>
      </c>
      <c r="E804" s="17" t="n">
        <v>0.8319</v>
      </c>
      <c r="F804" s="17" t="n">
        <v>0.7265</v>
      </c>
      <c r="G804" s="17" t="n">
        <v>10000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504</v>
      </c>
      <c r="B805" s="16" t="s">
        <v>727</v>
      </c>
      <c r="C805" s="53" t="n">
        <v>45288</v>
      </c>
      <c r="D805" s="54" t="n">
        <v>45338</v>
      </c>
      <c r="E805" s="17" t="n">
        <v>0.6663</v>
      </c>
      <c r="F805" s="17" t="n">
        <v>0.6981</v>
      </c>
      <c r="G805" s="17" t="n">
        <v>1000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504</v>
      </c>
      <c r="B806" s="16" t="s">
        <v>727</v>
      </c>
      <c r="C806" s="53" t="n">
        <v>45344</v>
      </c>
      <c r="D806" s="54" t="n">
        <v>45751</v>
      </c>
      <c r="E806" s="17" t="n">
        <v>0.6352</v>
      </c>
      <c r="F806" s="17" t="n">
        <v>0.4939</v>
      </c>
      <c r="G806" s="17" t="n">
        <v>16000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504</v>
      </c>
      <c r="B807" s="16" t="s">
        <v>727</v>
      </c>
      <c r="C807" s="53" t="n">
        <v>45373</v>
      </c>
      <c r="D807" s="54" t="n">
        <v>45751</v>
      </c>
      <c r="E807" s="17" t="n">
        <v>0.6155</v>
      </c>
      <c r="F807" s="17" t="n">
        <v>0.4939</v>
      </c>
      <c r="G807" s="17" t="n">
        <v>1000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504</v>
      </c>
      <c r="B808" s="16" t="s">
        <v>727</v>
      </c>
      <c r="C808" s="53" t="n">
        <v>45373</v>
      </c>
      <c r="D808" s="54" t="n">
        <v>45751</v>
      </c>
      <c r="E808" s="17" t="n">
        <v>0.6156</v>
      </c>
      <c r="F808" s="17" t="n">
        <v>0.4939</v>
      </c>
      <c r="G808" s="17" t="n">
        <v>20000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  <row collapsed="false" customFormat="false" customHeight="false" hidden="false" ht="12.1" outlineLevel="0" r="809">
      <c r="A809" s="16" t="s">
        <v>504</v>
      </c>
      <c r="B809" s="16" t="s">
        <v>727</v>
      </c>
      <c r="C809" s="53" t="n">
        <v>45373</v>
      </c>
      <c r="D809" s="54" t="n">
        <v>45751</v>
      </c>
      <c r="E809" s="17" t="n">
        <v>0.6156</v>
      </c>
      <c r="F809" s="17" t="n">
        <v>0.4939</v>
      </c>
      <c r="G809" s="17" t="n">
        <v>6000</v>
      </c>
      <c r="H809" s="6" t="s">
        <f>=(F809-E809)*G809</f>
      </c>
      <c r="I809" s="9" t="s">
        <f>=(F809-E809)/E809</f>
      </c>
      <c r="J809" s="7" t="s">
        <f>=MAX(1,DATEDIF(C809,D809,"d")-1)</f>
      </c>
      <c r="K809" s="9" t="s">
        <f>=I809*365/J809</f>
      </c>
    </row>
    <row collapsed="false" customFormat="false" customHeight="false" hidden="false" ht="12.1" outlineLevel="0" r="810">
      <c r="A810" s="16" t="s">
        <v>504</v>
      </c>
      <c r="B810" s="16" t="s">
        <v>727</v>
      </c>
      <c r="C810" s="53" t="n">
        <v>45373</v>
      </c>
      <c r="D810" s="54" t="n">
        <v>45751</v>
      </c>
      <c r="E810" s="17" t="n">
        <v>0.6156</v>
      </c>
      <c r="F810" s="17" t="n">
        <v>0.4939</v>
      </c>
      <c r="G810" s="17" t="n">
        <v>7000</v>
      </c>
      <c r="H810" s="6" t="s">
        <f>=(F810-E810)*G810</f>
      </c>
      <c r="I810" s="9" t="s">
        <f>=(F810-E810)/E810</f>
      </c>
      <c r="J810" s="7" t="s">
        <f>=MAX(1,DATEDIF(C810,D810,"d")-1)</f>
      </c>
      <c r="K810" s="9" t="s">
        <f>=I810*365/J810</f>
      </c>
    </row>
    <row collapsed="false" customFormat="false" customHeight="false" hidden="false" ht="12.1" outlineLevel="0" r="811">
      <c r="A811" s="16" t="s">
        <v>504</v>
      </c>
      <c r="B811" s="16" t="s">
        <v>727</v>
      </c>
      <c r="C811" s="53" t="n">
        <v>45373</v>
      </c>
      <c r="D811" s="54" t="n">
        <v>45751</v>
      </c>
      <c r="E811" s="17" t="n">
        <v>0.6156</v>
      </c>
      <c r="F811" s="17" t="n">
        <v>0.4939</v>
      </c>
      <c r="G811" s="17" t="n">
        <v>9000</v>
      </c>
      <c r="H811" s="6" t="s">
        <f>=(F811-E811)*G811</f>
      </c>
      <c r="I811" s="9" t="s">
        <f>=(F811-E811)/E811</f>
      </c>
      <c r="J811" s="7" t="s">
        <f>=MAX(1,DATEDIF(C811,D811,"d")-1)</f>
      </c>
      <c r="K811" s="9" t="s">
        <f>=I811*365/J811</f>
      </c>
    </row>
    <row collapsed="false" customFormat="false" customHeight="false" hidden="false" ht="12.1" outlineLevel="0" r="812">
      <c r="A812" s="16" t="s">
        <v>504</v>
      </c>
      <c r="B812" s="16" t="s">
        <v>727</v>
      </c>
      <c r="C812" s="53" t="n">
        <v>45380</v>
      </c>
      <c r="D812" s="54" t="n">
        <v>45751</v>
      </c>
      <c r="E812" s="17" t="n">
        <v>0.6451</v>
      </c>
      <c r="F812" s="17" t="n">
        <v>0.4939</v>
      </c>
      <c r="G812" s="17" t="n">
        <v>52000</v>
      </c>
      <c r="H812" s="6" t="s">
        <f>=(F812-E812)*G812</f>
      </c>
      <c r="I812" s="9" t="s">
        <f>=(F812-E812)/E812</f>
      </c>
      <c r="J812" s="7" t="s">
        <f>=MAX(1,DATEDIF(C812,D812,"d")-1)</f>
      </c>
      <c r="K812" s="9" t="s">
        <f>=I812*365/J812</f>
      </c>
    </row>
    <row collapsed="false" customFormat="false" customHeight="false" hidden="false" ht="12.1" outlineLevel="0" r="813">
      <c r="A813" s="16" t="s">
        <v>504</v>
      </c>
      <c r="B813" s="16" t="s">
        <v>727</v>
      </c>
      <c r="C813" s="53" t="n">
        <v>45380</v>
      </c>
      <c r="D813" s="54" t="n">
        <v>45751</v>
      </c>
      <c r="E813" s="17" t="n">
        <v>0.6451</v>
      </c>
      <c r="F813" s="17" t="n">
        <v>0.4939</v>
      </c>
      <c r="G813" s="17" t="n">
        <v>88000</v>
      </c>
      <c r="H813" s="6" t="s">
        <f>=(F813-E813)*G813</f>
      </c>
      <c r="I813" s="9" t="s">
        <f>=(F813-E813)/E813</f>
      </c>
      <c r="J813" s="7" t="s">
        <f>=MAX(1,DATEDIF(C813,D813,"d")-1)</f>
      </c>
      <c r="K813" s="9" t="s">
        <f>=I813*365/J813</f>
      </c>
    </row>
    <row collapsed="false" customFormat="false" customHeight="false" hidden="false" ht="12.1" outlineLevel="0" r="814">
      <c r="A814" s="16" t="s">
        <v>504</v>
      </c>
      <c r="B814" s="16" t="s">
        <v>727</v>
      </c>
      <c r="C814" s="53" t="n">
        <v>45699</v>
      </c>
      <c r="D814" s="54" t="n">
        <v>45751</v>
      </c>
      <c r="E814" s="17" t="n">
        <v>0.5446</v>
      </c>
      <c r="F814" s="17" t="n">
        <v>0.4939</v>
      </c>
      <c r="G814" s="17" t="n">
        <v>3000</v>
      </c>
      <c r="H814" s="6" t="s">
        <f>=(F814-E814)*G814</f>
      </c>
      <c r="I814" s="9" t="s">
        <f>=(F814-E814)/E814</f>
      </c>
      <c r="J814" s="7" t="s">
        <f>=MAX(1,DATEDIF(C814,D814,"d")-1)</f>
      </c>
      <c r="K814" s="9" t="s">
        <f>=I814*365/J814</f>
      </c>
    </row>
    <row collapsed="false" customFormat="false" customHeight="false" hidden="false" ht="12.1" outlineLevel="0" r="815">
      <c r="A815" s="16" t="s">
        <v>16</v>
      </c>
      <c r="B815" s="16" t="s">
        <v>18</v>
      </c>
      <c r="C815" s="53" t="n">
        <v>43896</v>
      </c>
      <c r="D815" s="54" t="n">
        <v>45716</v>
      </c>
      <c r="E815" s="17" t="n">
        <v>1460.7491</v>
      </c>
      <c r="F815" s="17" t="n">
        <v>1158.9362</v>
      </c>
      <c r="G815" s="17" t="n">
        <v>100</v>
      </c>
      <c r="H815" s="6" t="s">
        <f>=(F815-E815)*G815</f>
      </c>
      <c r="I815" s="9" t="s">
        <f>=(F815-E815)/E815</f>
      </c>
      <c r="J815" s="7" t="s">
        <f>=MAX(1,DATEDIF(C815,D815,"d")-1)</f>
      </c>
      <c r="K815" s="9" t="s">
        <f>=I815*365/J815</f>
      </c>
    </row>
    <row collapsed="false" customFormat="false" customHeight="false" hidden="false" ht="12.1" outlineLevel="0" r="816">
      <c r="A816" s="16" t="s">
        <v>16</v>
      </c>
      <c r="B816" s="16" t="s">
        <v>18</v>
      </c>
      <c r="C816" s="53" t="n">
        <v>43964</v>
      </c>
      <c r="D816" s="54" t="n">
        <v>45716</v>
      </c>
      <c r="E816" s="17" t="n">
        <v>1289.6613</v>
      </c>
      <c r="F816" s="17" t="n">
        <v>1158.9362</v>
      </c>
      <c r="G816" s="17" t="n">
        <v>100</v>
      </c>
      <c r="H816" s="6" t="s">
        <f>=(F816-E816)*G816</f>
      </c>
      <c r="I816" s="9" t="s">
        <f>=(F816-E816)/E816</f>
      </c>
      <c r="J816" s="7" t="s">
        <f>=MAX(1,DATEDIF(C816,D816,"d")-1)</f>
      </c>
      <c r="K816" s="9" t="s">
        <f>=I816*365/J816</f>
      </c>
    </row>
    <row collapsed="false" customFormat="false" customHeight="false" hidden="false" ht="12.1" outlineLevel="0" r="817">
      <c r="A817" s="16" t="s">
        <v>16</v>
      </c>
      <c r="B817" s="16" t="s">
        <v>18</v>
      </c>
      <c r="C817" s="53" t="n">
        <v>44911</v>
      </c>
      <c r="D817" s="54" t="n">
        <v>45716</v>
      </c>
      <c r="E817" s="17" t="n">
        <v>853.5971</v>
      </c>
      <c r="F817" s="17" t="n">
        <v>1158.9362</v>
      </c>
      <c r="G817" s="17" t="n">
        <v>100</v>
      </c>
      <c r="H817" s="6" t="s">
        <f>=(F817-E817)*G817</f>
      </c>
      <c r="I817" s="9" t="s">
        <f>=(F817-E817)/E817</f>
      </c>
      <c r="J817" s="7" t="s">
        <f>=MAX(1,DATEDIF(C817,D817,"d")-1)</f>
      </c>
      <c r="K817" s="9" t="s">
        <f>=I817*365/J817</f>
      </c>
    </row>
    <row collapsed="false" customFormat="false" customHeight="false" hidden="false" ht="12.1" outlineLevel="0" r="818">
      <c r="A818" s="16" t="s">
        <v>16</v>
      </c>
      <c r="B818" s="16" t="s">
        <v>18</v>
      </c>
      <c r="C818" s="53" t="n">
        <v>44936</v>
      </c>
      <c r="D818" s="54" t="n">
        <v>45716</v>
      </c>
      <c r="E818" s="17" t="n">
        <v>870.348</v>
      </c>
      <c r="F818" s="17" t="n">
        <v>1158.9362</v>
      </c>
      <c r="G818" s="17" t="n">
        <v>100</v>
      </c>
      <c r="H818" s="6" t="s">
        <f>=(F818-E818)*G818</f>
      </c>
      <c r="I818" s="9" t="s">
        <f>=(F818-E818)/E818</f>
      </c>
      <c r="J818" s="7" t="s">
        <f>=MAX(1,DATEDIF(C818,D818,"d")-1)</f>
      </c>
      <c r="K818" s="9" t="s">
        <f>=I818*365/J818</f>
      </c>
    </row>
    <row collapsed="false" customFormat="false" customHeight="false" hidden="false" ht="12.1" outlineLevel="0" r="819">
      <c r="A819" s="16" t="s">
        <v>16</v>
      </c>
      <c r="B819" s="16" t="s">
        <v>18</v>
      </c>
      <c r="C819" s="53" t="n">
        <v>45092</v>
      </c>
      <c r="D819" s="54" t="n">
        <v>45716</v>
      </c>
      <c r="E819" s="17" t="n">
        <v>1436.5744</v>
      </c>
      <c r="F819" s="17" t="n">
        <v>1158.9362</v>
      </c>
      <c r="G819" s="17" t="n">
        <v>200</v>
      </c>
      <c r="H819" s="6" t="s">
        <f>=(F819-E819)*G819</f>
      </c>
      <c r="I819" s="9" t="s">
        <f>=(F819-E819)/E819</f>
      </c>
      <c r="J819" s="7" t="s">
        <f>=MAX(1,DATEDIF(C819,D819,"d")-1)</f>
      </c>
      <c r="K819" s="9" t="s">
        <f>=I819*365/J819</f>
      </c>
    </row>
    <row collapsed="false" customFormat="false" customHeight="false" hidden="false" ht="12.1" outlineLevel="0" r="820">
      <c r="A820" s="16" t="s">
        <v>16</v>
      </c>
      <c r="B820" s="16" t="s">
        <v>18</v>
      </c>
      <c r="C820" s="53" t="n">
        <v>45098</v>
      </c>
      <c r="D820" s="54" t="n">
        <v>45716</v>
      </c>
      <c r="E820" s="17" t="n">
        <v>1393.5572</v>
      </c>
      <c r="F820" s="17" t="n">
        <v>1158.9362</v>
      </c>
      <c r="G820" s="17" t="n">
        <v>100</v>
      </c>
      <c r="H820" s="6" t="s">
        <f>=(F820-E820)*G820</f>
      </c>
      <c r="I820" s="9" t="s">
        <f>=(F820-E820)/E820</f>
      </c>
      <c r="J820" s="7" t="s">
        <f>=MAX(1,DATEDIF(C820,D820,"d")-1)</f>
      </c>
      <c r="K820" s="9" t="s">
        <f>=I820*365/J820</f>
      </c>
    </row>
    <row collapsed="false" customFormat="false" customHeight="false" hidden="false" ht="12.1" outlineLevel="0" r="821">
      <c r="A821" s="16" t="s">
        <v>16</v>
      </c>
      <c r="B821" s="16" t="s">
        <v>18</v>
      </c>
      <c r="C821" s="53" t="n">
        <v>45103</v>
      </c>
      <c r="D821" s="54" t="n">
        <v>45716</v>
      </c>
      <c r="E821" s="17" t="n">
        <v>1390.556</v>
      </c>
      <c r="F821" s="17" t="n">
        <v>1158.9362</v>
      </c>
      <c r="G821" s="17" t="n">
        <v>83</v>
      </c>
      <c r="H821" s="6" t="s">
        <f>=(F821-E821)*G821</f>
      </c>
      <c r="I821" s="9" t="s">
        <f>=(F821-E821)/E821</f>
      </c>
      <c r="J821" s="7" t="s">
        <f>=MAX(1,DATEDIF(C821,D821,"d")-1)</f>
      </c>
      <c r="K821" s="9" t="s">
        <f>=I821*365/J821</f>
      </c>
    </row>
    <row collapsed="false" customFormat="false" customHeight="false" hidden="false" ht="12.1" outlineLevel="0" r="822">
      <c r="A822" s="16" t="s">
        <v>16</v>
      </c>
      <c r="B822" s="16" t="s">
        <v>18</v>
      </c>
      <c r="C822" s="53" t="n">
        <v>45103</v>
      </c>
      <c r="D822" s="54" t="n">
        <v>45716</v>
      </c>
      <c r="E822" s="17" t="n">
        <v>1390.556</v>
      </c>
      <c r="F822" s="17" t="n">
        <v>1158.936</v>
      </c>
      <c r="G822" s="17" t="n">
        <v>5</v>
      </c>
      <c r="H822" s="6" t="s">
        <f>=(F822-E822)*G822</f>
      </c>
      <c r="I822" s="9" t="s">
        <f>=(F822-E822)/E822</f>
      </c>
      <c r="J822" s="7" t="s">
        <f>=MAX(1,DATEDIF(C822,D822,"d")-1)</f>
      </c>
      <c r="K822" s="9" t="s">
        <f>=I822*365/J822</f>
      </c>
    </row>
    <row collapsed="false" customFormat="false" customHeight="false" hidden="false" ht="12.1" outlineLevel="0" r="823">
      <c r="A823" s="16" t="s">
        <v>16</v>
      </c>
      <c r="B823" s="16" t="s">
        <v>18</v>
      </c>
      <c r="C823" s="53" t="n">
        <v>45103</v>
      </c>
      <c r="D823" s="54" t="n">
        <v>45716</v>
      </c>
      <c r="E823" s="17" t="n">
        <v>1390.556</v>
      </c>
      <c r="F823" s="17" t="n">
        <v>1158.9364</v>
      </c>
      <c r="G823" s="17" t="n">
        <v>12</v>
      </c>
      <c r="H823" s="6" t="s">
        <f>=(F823-E823)*G823</f>
      </c>
      <c r="I823" s="9" t="s">
        <f>=(F823-E823)/E823</f>
      </c>
      <c r="J823" s="7" t="s">
        <f>=MAX(1,DATEDIF(C823,D823,"d")-1)</f>
      </c>
      <c r="K823" s="9" t="s">
        <f>=I823*365/J823</f>
      </c>
    </row>
    <row collapsed="false" customFormat="false" customHeight="false" hidden="false" ht="12.1" outlineLevel="0" r="824">
      <c r="A824" s="16" t="s">
        <v>16</v>
      </c>
      <c r="B824" s="16" t="s">
        <v>18</v>
      </c>
      <c r="C824" s="53" t="n">
        <v>45114</v>
      </c>
      <c r="D824" s="54" t="n">
        <v>45716</v>
      </c>
      <c r="E824" s="17" t="n">
        <v>1366.3415</v>
      </c>
      <c r="F824" s="17" t="n">
        <v>1158.9364</v>
      </c>
      <c r="G824" s="17" t="n">
        <v>13</v>
      </c>
      <c r="H824" s="6" t="s">
        <f>=(F824-E824)*G824</f>
      </c>
      <c r="I824" s="9" t="s">
        <f>=(F824-E824)/E824</f>
      </c>
      <c r="J824" s="7" t="s">
        <f>=MAX(1,DATEDIF(C824,D824,"d")-1)</f>
      </c>
      <c r="K824" s="9" t="s">
        <f>=I824*365/J824</f>
      </c>
    </row>
    <row collapsed="false" customFormat="false" customHeight="false" hidden="false" ht="12.1" outlineLevel="0" r="825">
      <c r="A825" s="16" t="s">
        <v>16</v>
      </c>
      <c r="B825" s="16" t="s">
        <v>18</v>
      </c>
      <c r="C825" s="53" t="n">
        <v>45114</v>
      </c>
      <c r="D825" s="54" t="n">
        <v>45716</v>
      </c>
      <c r="E825" s="17" t="n">
        <v>1366.3415</v>
      </c>
      <c r="F825" s="17" t="n">
        <v>1158.94</v>
      </c>
      <c r="G825" s="17" t="n">
        <v>1</v>
      </c>
      <c r="H825" s="6" t="s">
        <f>=(F825-E825)*G825</f>
      </c>
      <c r="I825" s="9" t="s">
        <f>=(F825-E825)/E825</f>
      </c>
      <c r="J825" s="7" t="s">
        <f>=MAX(1,DATEDIF(C825,D825,"d")-1)</f>
      </c>
      <c r="K825" s="9" t="s">
        <f>=I825*365/J825</f>
      </c>
    </row>
    <row collapsed="false" customFormat="false" customHeight="false" hidden="false" ht="12.1" outlineLevel="0" r="826">
      <c r="A826" s="16" t="s">
        <v>16</v>
      </c>
      <c r="B826" s="16" t="s">
        <v>18</v>
      </c>
      <c r="C826" s="53" t="n">
        <v>45114</v>
      </c>
      <c r="D826" s="54" t="n">
        <v>45716</v>
      </c>
      <c r="E826" s="17" t="n">
        <v>1366.3415</v>
      </c>
      <c r="F826" s="17" t="n">
        <v>1158.94</v>
      </c>
      <c r="G826" s="17" t="n">
        <v>1</v>
      </c>
      <c r="H826" s="6" t="s">
        <f>=(F826-E826)*G826</f>
      </c>
      <c r="I826" s="9" t="s">
        <f>=(F826-E826)/E826</f>
      </c>
      <c r="J826" s="7" t="s">
        <f>=MAX(1,DATEDIF(C826,D826,"d")-1)</f>
      </c>
      <c r="K826" s="9" t="s">
        <f>=I826*365/J826</f>
      </c>
    </row>
    <row collapsed="false" customFormat="false" customHeight="false" hidden="false" ht="12.1" outlineLevel="0" r="827">
      <c r="A827" s="16" t="s">
        <v>16</v>
      </c>
      <c r="B827" s="16" t="s">
        <v>18</v>
      </c>
      <c r="C827" s="53" t="n">
        <v>45114</v>
      </c>
      <c r="D827" s="54" t="n">
        <v>45716</v>
      </c>
      <c r="E827" s="17" t="n">
        <v>1366.3415</v>
      </c>
      <c r="F827" s="17" t="n">
        <v>1158.94</v>
      </c>
      <c r="G827" s="17" t="n">
        <v>1</v>
      </c>
      <c r="H827" s="6" t="s">
        <f>=(F827-E827)*G827</f>
      </c>
      <c r="I827" s="9" t="s">
        <f>=(F827-E827)/E827</f>
      </c>
      <c r="J827" s="7" t="s">
        <f>=MAX(1,DATEDIF(C827,D827,"d")-1)</f>
      </c>
      <c r="K827" s="9" t="s">
        <f>=I827*365/J827</f>
      </c>
    </row>
    <row collapsed="false" customFormat="false" customHeight="false" hidden="false" ht="12.1" outlineLevel="0" r="828">
      <c r="A828" s="16" t="s">
        <v>16</v>
      </c>
      <c r="B828" s="16" t="s">
        <v>18</v>
      </c>
      <c r="C828" s="53" t="n">
        <v>45114</v>
      </c>
      <c r="D828" s="54" t="n">
        <v>45716</v>
      </c>
      <c r="E828" s="17" t="n">
        <v>1366.3415</v>
      </c>
      <c r="F828" s="17" t="n">
        <v>1158.94</v>
      </c>
      <c r="G828" s="17" t="n">
        <v>1</v>
      </c>
      <c r="H828" s="6" t="s">
        <f>=(F828-E828)*G828</f>
      </c>
      <c r="I828" s="9" t="s">
        <f>=(F828-E828)/E828</f>
      </c>
      <c r="J828" s="7" t="s">
        <f>=MAX(1,DATEDIF(C828,D828,"d")-1)</f>
      </c>
      <c r="K828" s="9" t="s">
        <f>=I828*365/J828</f>
      </c>
    </row>
    <row collapsed="false" customFormat="false" customHeight="false" hidden="false" ht="12.1" outlineLevel="0" r="829">
      <c r="A829" s="16" t="s">
        <v>16</v>
      </c>
      <c r="B829" s="16" t="s">
        <v>18</v>
      </c>
      <c r="C829" s="53" t="n">
        <v>45114</v>
      </c>
      <c r="D829" s="54" t="n">
        <v>45716</v>
      </c>
      <c r="E829" s="17" t="n">
        <v>1366.3415</v>
      </c>
      <c r="F829" s="17" t="n">
        <v>1158.9357</v>
      </c>
      <c r="G829" s="17" t="n">
        <v>7</v>
      </c>
      <c r="H829" s="6" t="s">
        <f>=(F829-E829)*G829</f>
      </c>
      <c r="I829" s="9" t="s">
        <f>=(F829-E829)/E829</f>
      </c>
      <c r="J829" s="7" t="s">
        <f>=MAX(1,DATEDIF(C829,D829,"d")-1)</f>
      </c>
      <c r="K829" s="9" t="s">
        <f>=I829*365/J829</f>
      </c>
    </row>
    <row collapsed="false" customFormat="false" customHeight="false" hidden="false" ht="12.1" outlineLevel="0" r="830">
      <c r="A830" s="16" t="s">
        <v>16</v>
      </c>
      <c r="B830" s="16" t="s">
        <v>18</v>
      </c>
      <c r="C830" s="53" t="n">
        <v>45114</v>
      </c>
      <c r="D830" s="54" t="n">
        <v>45716</v>
      </c>
      <c r="E830" s="17" t="n">
        <v>1366.3415</v>
      </c>
      <c r="F830" s="17" t="n">
        <v>1158.9362</v>
      </c>
      <c r="G830" s="17" t="n">
        <v>100</v>
      </c>
      <c r="H830" s="6" t="s">
        <f>=(F830-E830)*G830</f>
      </c>
      <c r="I830" s="9" t="s">
        <f>=(F830-E830)/E830</f>
      </c>
      <c r="J830" s="7" t="s">
        <f>=MAX(1,DATEDIF(C830,D830,"d")-1)</f>
      </c>
      <c r="K830" s="9" t="s">
        <f>=I830*365/J830</f>
      </c>
    </row>
    <row collapsed="false" customFormat="false" customHeight="false" hidden="false" ht="12.1" outlineLevel="0" r="831">
      <c r="A831" s="16" t="s">
        <v>16</v>
      </c>
      <c r="B831" s="16" t="s">
        <v>18</v>
      </c>
      <c r="C831" s="53" t="n">
        <v>45114</v>
      </c>
      <c r="D831" s="54" t="n">
        <v>45716</v>
      </c>
      <c r="E831" s="17" t="n">
        <v>1366.3415</v>
      </c>
      <c r="F831" s="17" t="n">
        <v>1158.9362</v>
      </c>
      <c r="G831" s="17" t="n">
        <v>76</v>
      </c>
      <c r="H831" s="6" t="s">
        <f>=(F831-E831)*G831</f>
      </c>
      <c r="I831" s="9" t="s">
        <f>=(F831-E831)/E831</f>
      </c>
      <c r="J831" s="7" t="s">
        <f>=MAX(1,DATEDIF(C831,D831,"d")-1)</f>
      </c>
      <c r="K831" s="9" t="s">
        <f>=I831*365/J831</f>
      </c>
    </row>
    <row collapsed="false" customFormat="false" customHeight="false" hidden="false" ht="12.1" outlineLevel="0" r="832">
      <c r="A832" s="16" t="s">
        <v>16</v>
      </c>
      <c r="B832" s="16" t="s">
        <v>18</v>
      </c>
      <c r="C832" s="53" t="n">
        <v>45141</v>
      </c>
      <c r="D832" s="54" t="n">
        <v>45716</v>
      </c>
      <c r="E832" s="17" t="n">
        <v>1235.494</v>
      </c>
      <c r="F832" s="17" t="n">
        <v>1158.9362</v>
      </c>
      <c r="G832" s="17" t="n">
        <v>100</v>
      </c>
      <c r="H832" s="6" t="s">
        <f>=(F832-E832)*G832</f>
      </c>
      <c r="I832" s="9" t="s">
        <f>=(F832-E832)/E832</f>
      </c>
      <c r="J832" s="7" t="s">
        <f>=MAX(1,DATEDIF(C832,D832,"d")-1)</f>
      </c>
      <c r="K832" s="9" t="s">
        <f>=I832*365/J832</f>
      </c>
    </row>
    <row collapsed="false" customFormat="false" customHeight="false" hidden="false" ht="12.1" outlineLevel="0" r="833">
      <c r="A833" s="16" t="s">
        <v>16</v>
      </c>
      <c r="B833" s="16" t="s">
        <v>18</v>
      </c>
      <c r="C833" s="53" t="n">
        <v>45210</v>
      </c>
      <c r="D833" s="54" t="n">
        <v>45716</v>
      </c>
      <c r="E833" s="17" t="n">
        <v>1415.566</v>
      </c>
      <c r="F833" s="17" t="n">
        <v>1158.9362</v>
      </c>
      <c r="G833" s="17" t="n">
        <v>16</v>
      </c>
      <c r="H833" s="6" t="s">
        <f>=(F833-E833)*G833</f>
      </c>
      <c r="I833" s="9" t="s">
        <f>=(F833-E833)/E833</f>
      </c>
      <c r="J833" s="7" t="s">
        <f>=MAX(1,DATEDIF(C833,D833,"d")-1)</f>
      </c>
      <c r="K833" s="9" t="s">
        <f>=I833*365/J833</f>
      </c>
    </row>
    <row collapsed="false" customFormat="false" customHeight="false" hidden="false" ht="12.1" outlineLevel="0" r="834">
      <c r="A834" s="16" t="s">
        <v>16</v>
      </c>
      <c r="B834" s="16" t="s">
        <v>18</v>
      </c>
      <c r="C834" s="53" t="n">
        <v>45210</v>
      </c>
      <c r="D834" s="54" t="n">
        <v>45716</v>
      </c>
      <c r="E834" s="17" t="n">
        <v>1415.566</v>
      </c>
      <c r="F834" s="17" t="n">
        <v>1158.94</v>
      </c>
      <c r="G834" s="17" t="n">
        <v>1</v>
      </c>
      <c r="H834" s="6" t="s">
        <f>=(F834-E834)*G834</f>
      </c>
      <c r="I834" s="9" t="s">
        <f>=(F834-E834)/E834</f>
      </c>
      <c r="J834" s="7" t="s">
        <f>=MAX(1,DATEDIF(C834,D834,"d")-1)</f>
      </c>
      <c r="K834" s="9" t="s">
        <f>=I834*365/J834</f>
      </c>
    </row>
    <row collapsed="false" customFormat="false" customHeight="false" hidden="false" ht="12.1" outlineLevel="0" r="835">
      <c r="A835" s="16" t="s">
        <v>16</v>
      </c>
      <c r="B835" s="16" t="s">
        <v>18</v>
      </c>
      <c r="C835" s="53" t="n">
        <v>45210</v>
      </c>
      <c r="D835" s="54" t="n">
        <v>45716</v>
      </c>
      <c r="E835" s="17" t="n">
        <v>1415.566</v>
      </c>
      <c r="F835" s="17" t="n">
        <v>1158.94</v>
      </c>
      <c r="G835" s="17" t="n">
        <v>1</v>
      </c>
      <c r="H835" s="6" t="s">
        <f>=(F835-E835)*G835</f>
      </c>
      <c r="I835" s="9" t="s">
        <f>=(F835-E835)/E835</f>
      </c>
      <c r="J835" s="7" t="s">
        <f>=MAX(1,DATEDIF(C835,D835,"d")-1)</f>
      </c>
      <c r="K835" s="9" t="s">
        <f>=I835*365/J835</f>
      </c>
    </row>
    <row collapsed="false" customFormat="false" customHeight="false" hidden="false" ht="12.1" outlineLevel="0" r="836">
      <c r="A836" s="16" t="s">
        <v>16</v>
      </c>
      <c r="B836" s="16" t="s">
        <v>18</v>
      </c>
      <c r="C836" s="53" t="n">
        <v>45210</v>
      </c>
      <c r="D836" s="54" t="n">
        <v>45716</v>
      </c>
      <c r="E836" s="17" t="n">
        <v>1415.566</v>
      </c>
      <c r="F836" s="17" t="n">
        <v>1158.9361</v>
      </c>
      <c r="G836" s="17" t="n">
        <v>28</v>
      </c>
      <c r="H836" s="6" t="s">
        <f>=(F836-E836)*G836</f>
      </c>
      <c r="I836" s="9" t="s">
        <f>=(F836-E836)/E836</f>
      </c>
      <c r="J836" s="7" t="s">
        <f>=MAX(1,DATEDIF(C836,D836,"d")-1)</f>
      </c>
      <c r="K836" s="9" t="s">
        <f>=I836*365/J836</f>
      </c>
    </row>
    <row collapsed="false" customFormat="false" customHeight="false" hidden="false" ht="12.1" outlineLevel="0" r="837">
      <c r="A837" s="16" t="s">
        <v>505</v>
      </c>
      <c r="B837" s="16" t="s">
        <v>724</v>
      </c>
      <c r="C837" s="53" t="n">
        <v>43902</v>
      </c>
      <c r="D837" s="54" t="n">
        <v>45749</v>
      </c>
      <c r="E837" s="17" t="n">
        <v>15007.7</v>
      </c>
      <c r="F837" s="17" t="n">
        <v>8076.77</v>
      </c>
      <c r="G837" s="17" t="n">
        <v>1</v>
      </c>
      <c r="H837" s="6" t="s">
        <f>=(F837-E837)*G837</f>
      </c>
      <c r="I837" s="9" t="s">
        <f>=(F837-E837)/E837</f>
      </c>
      <c r="J837" s="7" t="s">
        <f>=MAX(1,DATEDIF(C837,D837,"d")-1)</f>
      </c>
      <c r="K837" s="9" t="s">
        <f>=I837*365/J837</f>
      </c>
    </row>
    <row collapsed="false" customFormat="false" customHeight="false" hidden="false" ht="12.1" outlineLevel="0" r="838">
      <c r="A838" s="16" t="s">
        <v>505</v>
      </c>
      <c r="B838" s="16" t="s">
        <v>724</v>
      </c>
      <c r="C838" s="53" t="n">
        <v>43906</v>
      </c>
      <c r="D838" s="54" t="n">
        <v>45749</v>
      </c>
      <c r="E838" s="17" t="n">
        <v>13807.08</v>
      </c>
      <c r="F838" s="17" t="n">
        <v>8076.77</v>
      </c>
      <c r="G838" s="17" t="n">
        <v>1</v>
      </c>
      <c r="H838" s="6" t="s">
        <f>=(F838-E838)*G838</f>
      </c>
      <c r="I838" s="9" t="s">
        <f>=(F838-E838)/E838</f>
      </c>
      <c r="J838" s="7" t="s">
        <f>=MAX(1,DATEDIF(C838,D838,"d")-1)</f>
      </c>
      <c r="K838" s="9" t="s">
        <f>=I838*365/J838</f>
      </c>
    </row>
    <row collapsed="false" customFormat="false" customHeight="false" hidden="false" ht="12.1" outlineLevel="0" r="839">
      <c r="A839" s="16" t="s">
        <v>505</v>
      </c>
      <c r="B839" s="16" t="s">
        <v>724</v>
      </c>
      <c r="C839" s="53" t="n">
        <v>44390</v>
      </c>
      <c r="D839" s="54" t="n">
        <v>45749</v>
      </c>
      <c r="E839" s="17" t="n">
        <v>15209.12</v>
      </c>
      <c r="F839" s="17" t="n">
        <v>8076.77</v>
      </c>
      <c r="G839" s="17" t="n">
        <v>1</v>
      </c>
      <c r="H839" s="6" t="s">
        <f>=(F839-E839)*G839</f>
      </c>
      <c r="I839" s="9" t="s">
        <f>=(F839-E839)/E839</f>
      </c>
      <c r="J839" s="7" t="s">
        <f>=MAX(1,DATEDIF(C839,D839,"d")-1)</f>
      </c>
      <c r="K839" s="9" t="s">
        <f>=I839*365/J839</f>
      </c>
    </row>
    <row collapsed="false" customFormat="false" customHeight="false" hidden="false" ht="12.1" outlineLevel="0" r="840">
      <c r="A840" s="16" t="s">
        <v>505</v>
      </c>
      <c r="B840" s="16" t="s">
        <v>724</v>
      </c>
      <c r="C840" s="53" t="n">
        <v>44390</v>
      </c>
      <c r="D840" s="54" t="n">
        <v>45750</v>
      </c>
      <c r="E840" s="17" t="n">
        <v>15209.12</v>
      </c>
      <c r="F840" s="17" t="n">
        <v>8096.76</v>
      </c>
      <c r="G840" s="17" t="n">
        <v>1</v>
      </c>
      <c r="H840" s="6" t="s">
        <f>=(F840-E840)*G840</f>
      </c>
      <c r="I840" s="9" t="s">
        <f>=(F840-E840)/E840</f>
      </c>
      <c r="J840" s="7" t="s">
        <f>=MAX(1,DATEDIF(C840,D840,"d")-1)</f>
      </c>
      <c r="K840" s="9" t="s">
        <f>=I840*365/J840</f>
      </c>
    </row>
    <row collapsed="false" customFormat="false" customHeight="false" hidden="false" ht="12.1" outlineLevel="0" r="841">
      <c r="A841" s="16" t="s">
        <v>505</v>
      </c>
      <c r="B841" s="16" t="s">
        <v>724</v>
      </c>
      <c r="C841" s="53" t="n">
        <v>44774</v>
      </c>
      <c r="D841" s="54" t="n">
        <v>45750</v>
      </c>
      <c r="E841" s="17" t="n">
        <v>10245.1233</v>
      </c>
      <c r="F841" s="17" t="n">
        <v>8096.76</v>
      </c>
      <c r="G841" s="17" t="n">
        <v>1</v>
      </c>
      <c r="H841" s="6" t="s">
        <f>=(F841-E841)*G841</f>
      </c>
      <c r="I841" s="9" t="s">
        <f>=(F841-E841)/E841</f>
      </c>
      <c r="J841" s="7" t="s">
        <f>=MAX(1,DATEDIF(C841,D841,"d")-1)</f>
      </c>
      <c r="K841" s="9" t="s">
        <f>=I841*365/J841</f>
      </c>
    </row>
    <row collapsed="false" customFormat="false" customHeight="false" hidden="false" ht="12.1" outlineLevel="0" r="842">
      <c r="A842" s="16" t="s">
        <v>505</v>
      </c>
      <c r="B842" s="16" t="s">
        <v>724</v>
      </c>
      <c r="C842" s="53" t="n">
        <v>44774</v>
      </c>
      <c r="D842" s="54" t="n">
        <v>45750</v>
      </c>
      <c r="E842" s="17" t="n">
        <v>10245.1233</v>
      </c>
      <c r="F842" s="17" t="n">
        <v>8096.76</v>
      </c>
      <c r="G842" s="17" t="n">
        <v>2</v>
      </c>
      <c r="H842" s="6" t="s">
        <f>=(F842-E842)*G842</f>
      </c>
      <c r="I842" s="9" t="s">
        <f>=(F842-E842)/E842</f>
      </c>
      <c r="J842" s="7" t="s">
        <f>=MAX(1,DATEDIF(C842,D842,"d")-1)</f>
      </c>
      <c r="K842" s="9" t="s">
        <f>=I842*365/J842</f>
      </c>
    </row>
    <row collapsed="false" customFormat="false" customHeight="false" hidden="false" ht="12.1" outlineLevel="0" r="843">
      <c r="A843" s="16" t="s">
        <v>505</v>
      </c>
      <c r="B843" s="16" t="s">
        <v>724</v>
      </c>
      <c r="C843" s="53" t="n">
        <v>44844</v>
      </c>
      <c r="D843" s="54" t="n">
        <v>45750</v>
      </c>
      <c r="E843" s="17" t="n">
        <v>9724.86</v>
      </c>
      <c r="F843" s="17" t="n">
        <v>8096.76</v>
      </c>
      <c r="G843" s="17" t="n">
        <v>1</v>
      </c>
      <c r="H843" s="6" t="s">
        <f>=(F843-E843)*G843</f>
      </c>
      <c r="I843" s="9" t="s">
        <f>=(F843-E843)/E843</f>
      </c>
      <c r="J843" s="7" t="s">
        <f>=MAX(1,DATEDIF(C843,D843,"d")-1)</f>
      </c>
      <c r="K843" s="9" t="s">
        <f>=I843*365/J843</f>
      </c>
    </row>
    <row collapsed="false" customFormat="false" customHeight="false" hidden="false" ht="12.1" outlineLevel="0" r="844">
      <c r="A844" s="16" t="s">
        <v>506</v>
      </c>
      <c r="B844" s="16" t="s">
        <v>766</v>
      </c>
      <c r="C844" s="53" t="n">
        <v>43902</v>
      </c>
      <c r="D844" s="54" t="n">
        <v>44285</v>
      </c>
      <c r="E844" s="17" t="n">
        <v>19610.05</v>
      </c>
      <c r="F844" s="17" t="n">
        <v>27063.75</v>
      </c>
      <c r="G844" s="17" t="n">
        <v>1</v>
      </c>
      <c r="H844" s="6" t="s">
        <f>=(F844-E844)*G844</f>
      </c>
      <c r="I844" s="9" t="s">
        <f>=(F844-E844)/E844</f>
      </c>
      <c r="J844" s="7" t="s">
        <f>=MAX(1,DATEDIF(C844,D844,"d")-1)</f>
      </c>
      <c r="K844" s="9" t="s">
        <f>=I844*365/J844</f>
      </c>
    </row>
    <row collapsed="false" customFormat="false" customHeight="false" hidden="false" ht="12.1" outlineLevel="0" r="845">
      <c r="A845" s="16" t="s">
        <v>27</v>
      </c>
      <c r="B845" s="16" t="s">
        <v>28</v>
      </c>
      <c r="C845" s="53" t="n">
        <v>43902</v>
      </c>
      <c r="D845" s="54" t="n">
        <v>44246</v>
      </c>
      <c r="E845" s="17" t="n">
        <v>0.0335</v>
      </c>
      <c r="F845" s="17" t="n">
        <v>0.0373</v>
      </c>
      <c r="G845" s="17" t="n">
        <v>200000</v>
      </c>
      <c r="H845" s="6" t="s">
        <f>=(F845-E845)*G845</f>
      </c>
      <c r="I845" s="9" t="s">
        <f>=(F845-E845)/E845</f>
      </c>
      <c r="J845" s="7" t="s">
        <f>=MAX(1,DATEDIF(C845,D845,"d")-1)</f>
      </c>
      <c r="K845" s="9" t="s">
        <f>=I845*365/J845</f>
      </c>
    </row>
    <row collapsed="false" customFormat="false" customHeight="false" hidden="false" ht="12.1" outlineLevel="0" r="846">
      <c r="A846" s="16" t="s">
        <v>507</v>
      </c>
      <c r="B846" s="16" t="s">
        <v>729</v>
      </c>
      <c r="C846" s="53" t="n">
        <v>43927</v>
      </c>
      <c r="D846" s="54" t="n">
        <v>45484</v>
      </c>
      <c r="E846" s="17" t="n">
        <v>82.9425</v>
      </c>
      <c r="F846" s="17" t="n">
        <v>69.2723</v>
      </c>
      <c r="G846" s="17" t="n">
        <v>80</v>
      </c>
      <c r="H846" s="6" t="s">
        <f>=(F846-E846)*G846</f>
      </c>
      <c r="I846" s="9" t="s">
        <f>=(F846-E846)/E846</f>
      </c>
      <c r="J846" s="7" t="s">
        <f>=MAX(1,DATEDIF(C846,D846,"d")-1)</f>
      </c>
      <c r="K846" s="9" t="s">
        <f>=I846*365/J846</f>
      </c>
    </row>
    <row collapsed="false" customFormat="false" customHeight="false" hidden="false" ht="12.1" outlineLevel="0" r="847">
      <c r="A847" s="16" t="s">
        <v>507</v>
      </c>
      <c r="B847" s="16" t="s">
        <v>729</v>
      </c>
      <c r="C847" s="53" t="n">
        <v>43927</v>
      </c>
      <c r="D847" s="54" t="n">
        <v>45484</v>
      </c>
      <c r="E847" s="17" t="n">
        <v>82.9425</v>
      </c>
      <c r="F847" s="17" t="n">
        <v>69.272</v>
      </c>
      <c r="G847" s="17" t="n">
        <v>10</v>
      </c>
      <c r="H847" s="6" t="s">
        <f>=(F847-E847)*G847</f>
      </c>
      <c r="I847" s="9" t="s">
        <f>=(F847-E847)/E847</f>
      </c>
      <c r="J847" s="7" t="s">
        <f>=MAX(1,DATEDIF(C847,D847,"d")-1)</f>
      </c>
      <c r="K847" s="9" t="s">
        <f>=I847*365/J847</f>
      </c>
    </row>
    <row collapsed="false" customFormat="false" customHeight="false" hidden="false" ht="12.1" outlineLevel="0" r="848">
      <c r="A848" s="16" t="s">
        <v>507</v>
      </c>
      <c r="B848" s="16" t="s">
        <v>729</v>
      </c>
      <c r="C848" s="53" t="n">
        <v>43927</v>
      </c>
      <c r="D848" s="54" t="n">
        <v>45484</v>
      </c>
      <c r="E848" s="17" t="n">
        <v>82.9425</v>
      </c>
      <c r="F848" s="17" t="n">
        <v>69.2723</v>
      </c>
      <c r="G848" s="17" t="n">
        <v>110</v>
      </c>
      <c r="H848" s="6" t="s">
        <f>=(F848-E848)*G848</f>
      </c>
      <c r="I848" s="9" t="s">
        <f>=(F848-E848)/E848</f>
      </c>
      <c r="J848" s="7" t="s">
        <f>=MAX(1,DATEDIF(C848,D848,"d")-1)</f>
      </c>
      <c r="K848" s="9" t="s">
        <f>=I848*365/J848</f>
      </c>
    </row>
    <row collapsed="false" customFormat="false" customHeight="false" hidden="false" ht="12.1" outlineLevel="0" r="849">
      <c r="A849" s="16" t="s">
        <v>507</v>
      </c>
      <c r="B849" s="16" t="s">
        <v>729</v>
      </c>
      <c r="C849" s="53" t="n">
        <v>43951</v>
      </c>
      <c r="D849" s="54" t="n">
        <v>45484</v>
      </c>
      <c r="E849" s="17" t="n">
        <v>76.1991</v>
      </c>
      <c r="F849" s="17" t="n">
        <v>69.2723</v>
      </c>
      <c r="G849" s="17" t="n">
        <v>140</v>
      </c>
      <c r="H849" s="6" t="s">
        <f>=(F849-E849)*G849</f>
      </c>
      <c r="I849" s="9" t="s">
        <f>=(F849-E849)/E849</f>
      </c>
      <c r="J849" s="7" t="s">
        <f>=MAX(1,DATEDIF(C849,D849,"d")-1)</f>
      </c>
      <c r="K849" s="9" t="s">
        <f>=I849*365/J849</f>
      </c>
    </row>
    <row collapsed="false" customFormat="false" customHeight="false" hidden="false" ht="12.1" outlineLevel="0" r="850">
      <c r="A850" s="16" t="s">
        <v>507</v>
      </c>
      <c r="B850" s="16" t="s">
        <v>729</v>
      </c>
      <c r="C850" s="53" t="n">
        <v>43951</v>
      </c>
      <c r="D850" s="54" t="n">
        <v>45484</v>
      </c>
      <c r="E850" s="17" t="n">
        <v>76.1991</v>
      </c>
      <c r="F850" s="17" t="n">
        <v>69.2723</v>
      </c>
      <c r="G850" s="17" t="n">
        <v>30</v>
      </c>
      <c r="H850" s="6" t="s">
        <f>=(F850-E850)*G850</f>
      </c>
      <c r="I850" s="9" t="s">
        <f>=(F850-E850)/E850</f>
      </c>
      <c r="J850" s="7" t="s">
        <f>=MAX(1,DATEDIF(C850,D850,"d")-1)</f>
      </c>
      <c r="K850" s="9" t="s">
        <f>=I850*365/J850</f>
      </c>
    </row>
    <row collapsed="false" customFormat="false" customHeight="false" hidden="false" ht="12.1" outlineLevel="0" r="851">
      <c r="A851" s="16" t="s">
        <v>507</v>
      </c>
      <c r="B851" s="16" t="s">
        <v>729</v>
      </c>
      <c r="C851" s="53" t="n">
        <v>43951</v>
      </c>
      <c r="D851" s="54" t="n">
        <v>45484</v>
      </c>
      <c r="E851" s="17" t="n">
        <v>76.1991</v>
      </c>
      <c r="F851" s="17" t="n">
        <v>69.2722</v>
      </c>
      <c r="G851" s="17" t="n">
        <v>30</v>
      </c>
      <c r="H851" s="6" t="s">
        <f>=(F851-E851)*G851</f>
      </c>
      <c r="I851" s="9" t="s">
        <f>=(F851-E851)/E851</f>
      </c>
      <c r="J851" s="7" t="s">
        <f>=MAX(1,DATEDIF(C851,D851,"d")-1)</f>
      </c>
      <c r="K851" s="9" t="s">
        <f>=I851*365/J851</f>
      </c>
    </row>
    <row collapsed="false" customFormat="false" customHeight="false" hidden="false" ht="12.1" outlineLevel="0" r="852">
      <c r="A852" s="16" t="s">
        <v>507</v>
      </c>
      <c r="B852" s="16" t="s">
        <v>729</v>
      </c>
      <c r="C852" s="53" t="n">
        <v>44329</v>
      </c>
      <c r="D852" s="54" t="n">
        <v>45484</v>
      </c>
      <c r="E852" s="17" t="n">
        <v>76.805</v>
      </c>
      <c r="F852" s="17" t="n">
        <v>69.2722</v>
      </c>
      <c r="G852" s="17" t="n">
        <v>10</v>
      </c>
      <c r="H852" s="6" t="s">
        <f>=(F852-E852)*G852</f>
      </c>
      <c r="I852" s="9" t="s">
        <f>=(F852-E852)/E852</f>
      </c>
      <c r="J852" s="7" t="s">
        <f>=MAX(1,DATEDIF(C852,D852,"d")-1)</f>
      </c>
      <c r="K852" s="9" t="s">
        <f>=I852*365/J852</f>
      </c>
    </row>
    <row collapsed="false" customFormat="false" customHeight="false" hidden="false" ht="12.1" outlineLevel="0" r="853">
      <c r="A853" s="16" t="s">
        <v>507</v>
      </c>
      <c r="B853" s="16" t="s">
        <v>729</v>
      </c>
      <c r="C853" s="53" t="n">
        <v>44369</v>
      </c>
      <c r="D853" s="54" t="n">
        <v>45484</v>
      </c>
      <c r="E853" s="17" t="n">
        <v>76.9262</v>
      </c>
      <c r="F853" s="17" t="n">
        <v>69.2722</v>
      </c>
      <c r="G853" s="17" t="n">
        <v>10</v>
      </c>
      <c r="H853" s="6" t="s">
        <f>=(F853-E853)*G853</f>
      </c>
      <c r="I853" s="9" t="s">
        <f>=(F853-E853)/E853</f>
      </c>
      <c r="J853" s="7" t="s">
        <f>=MAX(1,DATEDIF(C853,D853,"d")-1)</f>
      </c>
      <c r="K853" s="9" t="s">
        <f>=I853*365/J853</f>
      </c>
    </row>
    <row collapsed="false" customFormat="false" customHeight="false" hidden="false" ht="12.1" outlineLevel="0" r="854">
      <c r="A854" s="16" t="s">
        <v>507</v>
      </c>
      <c r="B854" s="16" t="s">
        <v>729</v>
      </c>
      <c r="C854" s="53" t="n">
        <v>44369</v>
      </c>
      <c r="D854" s="54" t="n">
        <v>45484</v>
      </c>
      <c r="E854" s="17" t="n">
        <v>76.9262</v>
      </c>
      <c r="F854" s="17" t="n">
        <v>69.2723</v>
      </c>
      <c r="G854" s="17" t="n">
        <v>100</v>
      </c>
      <c r="H854" s="6" t="s">
        <f>=(F854-E854)*G854</f>
      </c>
      <c r="I854" s="9" t="s">
        <f>=(F854-E854)/E854</f>
      </c>
      <c r="J854" s="7" t="s">
        <f>=MAX(1,DATEDIF(C854,D854,"d")-1)</f>
      </c>
      <c r="K854" s="9" t="s">
        <f>=I854*365/J854</f>
      </c>
    </row>
    <row collapsed="false" customFormat="false" customHeight="false" hidden="false" ht="12.1" outlineLevel="0" r="855">
      <c r="A855" s="16" t="s">
        <v>507</v>
      </c>
      <c r="B855" s="16" t="s">
        <v>729</v>
      </c>
      <c r="C855" s="53" t="n">
        <v>44369</v>
      </c>
      <c r="D855" s="54" t="n">
        <v>45484</v>
      </c>
      <c r="E855" s="17" t="n">
        <v>76.345</v>
      </c>
      <c r="F855" s="17" t="n">
        <v>69.2723</v>
      </c>
      <c r="G855" s="17" t="n">
        <v>10</v>
      </c>
      <c r="H855" s="6" t="s">
        <f>=(F855-E855)*G855</f>
      </c>
      <c r="I855" s="9" t="s">
        <f>=(F855-E855)/E855</f>
      </c>
      <c r="J855" s="7" t="s">
        <f>=MAX(1,DATEDIF(C855,D855,"d")-1)</f>
      </c>
      <c r="K855" s="9" t="s">
        <f>=I855*365/J855</f>
      </c>
    </row>
    <row collapsed="false" customFormat="false" customHeight="false" hidden="false" ht="12.1" outlineLevel="0" r="856">
      <c r="A856" s="16" t="s">
        <v>507</v>
      </c>
      <c r="B856" s="16" t="s">
        <v>729</v>
      </c>
      <c r="C856" s="53" t="n">
        <v>44370</v>
      </c>
      <c r="D856" s="54" t="n">
        <v>45484</v>
      </c>
      <c r="E856" s="17" t="n">
        <v>76.2458</v>
      </c>
      <c r="F856" s="17" t="n">
        <v>69.2723</v>
      </c>
      <c r="G856" s="17" t="n">
        <v>50</v>
      </c>
      <c r="H856" s="6" t="s">
        <f>=(F856-E856)*G856</f>
      </c>
      <c r="I856" s="9" t="s">
        <f>=(F856-E856)/E856</f>
      </c>
      <c r="J856" s="7" t="s">
        <f>=MAX(1,DATEDIF(C856,D856,"d")-1)</f>
      </c>
      <c r="K856" s="9" t="s">
        <f>=I856*365/J856</f>
      </c>
    </row>
    <row collapsed="false" customFormat="false" customHeight="false" hidden="false" ht="12.1" outlineLevel="0" r="857">
      <c r="A857" s="16" t="s">
        <v>507</v>
      </c>
      <c r="B857" s="16" t="s">
        <v>729</v>
      </c>
      <c r="C857" s="53" t="n">
        <v>44827</v>
      </c>
      <c r="D857" s="54" t="n">
        <v>45484</v>
      </c>
      <c r="E857" s="17" t="n">
        <v>64.012</v>
      </c>
      <c r="F857" s="17" t="n">
        <v>69.2723</v>
      </c>
      <c r="G857" s="17" t="n">
        <v>60</v>
      </c>
      <c r="H857" s="6" t="s">
        <f>=(F857-E857)*G857</f>
      </c>
      <c r="I857" s="9" t="s">
        <f>=(F857-E857)/E857</f>
      </c>
      <c r="J857" s="7" t="s">
        <f>=MAX(1,DATEDIF(C857,D857,"d")-1)</f>
      </c>
      <c r="K857" s="9" t="s">
        <f>=I857*365/J857</f>
      </c>
    </row>
    <row collapsed="false" customFormat="false" customHeight="false" hidden="false" ht="12.1" outlineLevel="0" r="858">
      <c r="A858" s="16" t="s">
        <v>508</v>
      </c>
      <c r="B858" s="16" t="s">
        <v>731</v>
      </c>
      <c r="C858" s="53" t="n">
        <v>44060</v>
      </c>
      <c r="D858" s="54" t="n">
        <v>45215</v>
      </c>
      <c r="E858" s="17" t="n">
        <v>580.0478</v>
      </c>
      <c r="F858" s="17" t="n">
        <v>630.958</v>
      </c>
      <c r="G858" s="17" t="n">
        <v>100</v>
      </c>
      <c r="H858" s="6" t="s">
        <f>=(F858-E858)*G858</f>
      </c>
      <c r="I858" s="9" t="s">
        <f>=(F858-E858)/E858</f>
      </c>
      <c r="J858" s="7" t="s">
        <f>=MAX(1,DATEDIF(C858,D858,"d")-1)</f>
      </c>
      <c r="K858" s="9" t="s">
        <f>=I858*365/J858</f>
      </c>
    </row>
    <row collapsed="false" customFormat="false" customHeight="false" hidden="false" ht="12.1" outlineLevel="0" r="859">
      <c r="A859" s="16" t="s">
        <v>508</v>
      </c>
      <c r="B859" s="16" t="s">
        <v>731</v>
      </c>
      <c r="C859" s="53" t="n">
        <v>44062</v>
      </c>
      <c r="D859" s="54" t="n">
        <v>45215</v>
      </c>
      <c r="E859" s="17" t="n">
        <v>571.4427</v>
      </c>
      <c r="F859" s="17" t="n">
        <v>630.958</v>
      </c>
      <c r="G859" s="17" t="n">
        <v>100</v>
      </c>
      <c r="H859" s="6" t="s">
        <f>=(F859-E859)*G859</f>
      </c>
      <c r="I859" s="9" t="s">
        <f>=(F859-E859)/E859</f>
      </c>
      <c r="J859" s="7" t="s">
        <f>=MAX(1,DATEDIF(C859,D859,"d")-1)</f>
      </c>
      <c r="K859" s="9" t="s">
        <f>=I859*365/J859</f>
      </c>
    </row>
    <row collapsed="false" customFormat="false" customHeight="false" hidden="false" ht="12.1" outlineLevel="0" r="860">
      <c r="A860" s="16" t="s">
        <v>508</v>
      </c>
      <c r="B860" s="16" t="s">
        <v>731</v>
      </c>
      <c r="C860" s="53" t="n">
        <v>44063</v>
      </c>
      <c r="D860" s="54" t="n">
        <v>45215</v>
      </c>
      <c r="E860" s="17" t="n">
        <v>562.6373</v>
      </c>
      <c r="F860" s="17" t="n">
        <v>630.958</v>
      </c>
      <c r="G860" s="17" t="n">
        <v>70</v>
      </c>
      <c r="H860" s="6" t="s">
        <f>=(F860-E860)*G860</f>
      </c>
      <c r="I860" s="9" t="s">
        <f>=(F860-E860)/E860</f>
      </c>
      <c r="J860" s="7" t="s">
        <f>=MAX(1,DATEDIF(C860,D860,"d")-1)</f>
      </c>
      <c r="K860" s="9" t="s">
        <f>=I860*365/J860</f>
      </c>
    </row>
    <row collapsed="false" customFormat="false" customHeight="false" hidden="false" ht="12.1" outlineLevel="0" r="861">
      <c r="A861" s="16" t="s">
        <v>508</v>
      </c>
      <c r="B861" s="16" t="s">
        <v>731</v>
      </c>
      <c r="C861" s="53" t="n">
        <v>44074</v>
      </c>
      <c r="D861" s="54" t="n">
        <v>45215</v>
      </c>
      <c r="E861" s="17" t="n">
        <v>540.3236</v>
      </c>
      <c r="F861" s="17" t="n">
        <v>630.958</v>
      </c>
      <c r="G861" s="17" t="n">
        <v>14</v>
      </c>
      <c r="H861" s="6" t="s">
        <f>=(F861-E861)*G861</f>
      </c>
      <c r="I861" s="9" t="s">
        <f>=(F861-E861)/E861</f>
      </c>
      <c r="J861" s="7" t="s">
        <f>=MAX(1,DATEDIF(C861,D861,"d")-1)</f>
      </c>
      <c r="K861" s="9" t="s">
        <f>=I861*365/J861</f>
      </c>
    </row>
    <row collapsed="false" customFormat="false" customHeight="false" hidden="false" ht="12.1" outlineLevel="0" r="862">
      <c r="A862" s="16" t="s">
        <v>508</v>
      </c>
      <c r="B862" s="16" t="s">
        <v>731</v>
      </c>
      <c r="C862" s="53" t="n">
        <v>44074</v>
      </c>
      <c r="D862" s="54" t="n">
        <v>45215</v>
      </c>
      <c r="E862" s="17" t="n">
        <v>539.322</v>
      </c>
      <c r="F862" s="17" t="n">
        <v>630.958</v>
      </c>
      <c r="G862" s="17" t="n">
        <v>5</v>
      </c>
      <c r="H862" s="6" t="s">
        <f>=(F862-E862)*G862</f>
      </c>
      <c r="I862" s="9" t="s">
        <f>=(F862-E862)/E862</f>
      </c>
      <c r="J862" s="7" t="s">
        <f>=MAX(1,DATEDIF(C862,D862,"d")-1)</f>
      </c>
      <c r="K862" s="9" t="s">
        <f>=I862*365/J862</f>
      </c>
    </row>
    <row collapsed="false" customFormat="false" customHeight="false" hidden="false" ht="12.1" outlineLevel="0" r="863">
      <c r="A863" s="16" t="s">
        <v>508</v>
      </c>
      <c r="B863" s="16" t="s">
        <v>731</v>
      </c>
      <c r="C863" s="53" t="n">
        <v>44099</v>
      </c>
      <c r="D863" s="54" t="n">
        <v>45215</v>
      </c>
      <c r="E863" s="17" t="n">
        <v>445.2667</v>
      </c>
      <c r="F863" s="17" t="n">
        <v>630.958</v>
      </c>
      <c r="G863" s="17" t="n">
        <v>15</v>
      </c>
      <c r="H863" s="6" t="s">
        <f>=(F863-E863)*G863</f>
      </c>
      <c r="I863" s="9" t="s">
        <f>=(F863-E863)/E863</f>
      </c>
      <c r="J863" s="7" t="s">
        <f>=MAX(1,DATEDIF(C863,D863,"d")-1)</f>
      </c>
      <c r="K863" s="9" t="s">
        <f>=I863*365/J863</f>
      </c>
    </row>
    <row collapsed="false" customFormat="false" customHeight="false" hidden="false" ht="12.1" outlineLevel="0" r="864">
      <c r="A864" s="16" t="s">
        <v>508</v>
      </c>
      <c r="B864" s="16" t="s">
        <v>731</v>
      </c>
      <c r="C864" s="53" t="n">
        <v>44106</v>
      </c>
      <c r="D864" s="54" t="n">
        <v>45215</v>
      </c>
      <c r="E864" s="17" t="n">
        <v>434.86</v>
      </c>
      <c r="F864" s="17" t="n">
        <v>630.958</v>
      </c>
      <c r="G864" s="17" t="n">
        <v>1</v>
      </c>
      <c r="H864" s="6" t="s">
        <f>=(F864-E864)*G864</f>
      </c>
      <c r="I864" s="9" t="s">
        <f>=(F864-E864)/E864</f>
      </c>
      <c r="J864" s="7" t="s">
        <f>=MAX(1,DATEDIF(C864,D864,"d")-1)</f>
      </c>
      <c r="K864" s="9" t="s">
        <f>=I864*365/J864</f>
      </c>
    </row>
    <row collapsed="false" customFormat="false" customHeight="false" hidden="false" ht="12.1" outlineLevel="0" r="865">
      <c r="A865" s="16" t="s">
        <v>508</v>
      </c>
      <c r="B865" s="16" t="s">
        <v>731</v>
      </c>
      <c r="C865" s="53" t="n">
        <v>44106</v>
      </c>
      <c r="D865" s="54" t="n">
        <v>45215</v>
      </c>
      <c r="E865" s="17" t="n">
        <v>434.86</v>
      </c>
      <c r="F865" s="17" t="n">
        <v>630.958</v>
      </c>
      <c r="G865" s="17" t="n">
        <v>1</v>
      </c>
      <c r="H865" s="6" t="s">
        <f>=(F865-E865)*G865</f>
      </c>
      <c r="I865" s="9" t="s">
        <f>=(F865-E865)/E865</f>
      </c>
      <c r="J865" s="7" t="s">
        <f>=MAX(1,DATEDIF(C865,D865,"d")-1)</f>
      </c>
      <c r="K865" s="9" t="s">
        <f>=I865*365/J865</f>
      </c>
    </row>
    <row collapsed="false" customFormat="false" customHeight="false" hidden="false" ht="12.1" outlineLevel="0" r="866">
      <c r="A866" s="16" t="s">
        <v>508</v>
      </c>
      <c r="B866" s="16" t="s">
        <v>731</v>
      </c>
      <c r="C866" s="53" t="n">
        <v>44106</v>
      </c>
      <c r="D866" s="54" t="n">
        <v>45215</v>
      </c>
      <c r="E866" s="17" t="n">
        <v>434.86</v>
      </c>
      <c r="F866" s="17" t="n">
        <v>630.958</v>
      </c>
      <c r="G866" s="17" t="n">
        <v>1</v>
      </c>
      <c r="H866" s="6" t="s">
        <f>=(F866-E866)*G866</f>
      </c>
      <c r="I866" s="9" t="s">
        <f>=(F866-E866)/E866</f>
      </c>
      <c r="J866" s="7" t="s">
        <f>=MAX(1,DATEDIF(C866,D866,"d")-1)</f>
      </c>
      <c r="K866" s="9" t="s">
        <f>=I866*365/J866</f>
      </c>
    </row>
    <row collapsed="false" customFormat="false" customHeight="false" hidden="false" ht="12.1" outlineLevel="0" r="867">
      <c r="A867" s="16" t="s">
        <v>508</v>
      </c>
      <c r="B867" s="16" t="s">
        <v>731</v>
      </c>
      <c r="C867" s="53" t="n">
        <v>44106</v>
      </c>
      <c r="D867" s="54" t="n">
        <v>45215</v>
      </c>
      <c r="E867" s="17" t="n">
        <v>434.86</v>
      </c>
      <c r="F867" s="17" t="n">
        <v>630.958</v>
      </c>
      <c r="G867" s="17" t="n">
        <v>1</v>
      </c>
      <c r="H867" s="6" t="s">
        <f>=(F867-E867)*G867</f>
      </c>
      <c r="I867" s="9" t="s">
        <f>=(F867-E867)/E867</f>
      </c>
      <c r="J867" s="7" t="s">
        <f>=MAX(1,DATEDIF(C867,D867,"d")-1)</f>
      </c>
      <c r="K867" s="9" t="s">
        <f>=I867*365/J867</f>
      </c>
    </row>
    <row collapsed="false" customFormat="false" customHeight="false" hidden="false" ht="12.1" outlineLevel="0" r="868">
      <c r="A868" s="16" t="s">
        <v>508</v>
      </c>
      <c r="B868" s="16" t="s">
        <v>731</v>
      </c>
      <c r="C868" s="53" t="n">
        <v>44106</v>
      </c>
      <c r="D868" s="54" t="n">
        <v>45215</v>
      </c>
      <c r="E868" s="17" t="n">
        <v>434.86</v>
      </c>
      <c r="F868" s="17" t="n">
        <v>630.958</v>
      </c>
      <c r="G868" s="17" t="n">
        <v>1</v>
      </c>
      <c r="H868" s="6" t="s">
        <f>=(F868-E868)*G868</f>
      </c>
      <c r="I868" s="9" t="s">
        <f>=(F868-E868)/E868</f>
      </c>
      <c r="J868" s="7" t="s">
        <f>=MAX(1,DATEDIF(C868,D868,"d")-1)</f>
      </c>
      <c r="K868" s="9" t="s">
        <f>=I868*365/J868</f>
      </c>
    </row>
    <row collapsed="false" customFormat="false" customHeight="false" hidden="false" ht="12.1" outlineLevel="0" r="869">
      <c r="A869" s="16" t="s">
        <v>508</v>
      </c>
      <c r="B869" s="16" t="s">
        <v>731</v>
      </c>
      <c r="C869" s="53" t="n">
        <v>44106</v>
      </c>
      <c r="D869" s="54" t="n">
        <v>45215</v>
      </c>
      <c r="E869" s="17" t="n">
        <v>434.86</v>
      </c>
      <c r="F869" s="17" t="n">
        <v>630.958</v>
      </c>
      <c r="G869" s="17" t="n">
        <v>1</v>
      </c>
      <c r="H869" s="6" t="s">
        <f>=(F869-E869)*G869</f>
      </c>
      <c r="I869" s="9" t="s">
        <f>=(F869-E869)/E869</f>
      </c>
      <c r="J869" s="7" t="s">
        <f>=MAX(1,DATEDIF(C869,D869,"d")-1)</f>
      </c>
      <c r="K869" s="9" t="s">
        <f>=I869*365/J869</f>
      </c>
    </row>
    <row collapsed="false" customFormat="false" customHeight="false" hidden="false" ht="12.1" outlineLevel="0" r="870">
      <c r="A870" s="16" t="s">
        <v>508</v>
      </c>
      <c r="B870" s="16" t="s">
        <v>731</v>
      </c>
      <c r="C870" s="53" t="n">
        <v>44106</v>
      </c>
      <c r="D870" s="54" t="n">
        <v>45215</v>
      </c>
      <c r="E870" s="17" t="n">
        <v>434.86</v>
      </c>
      <c r="F870" s="17" t="n">
        <v>630.958</v>
      </c>
      <c r="G870" s="17" t="n">
        <v>1</v>
      </c>
      <c r="H870" s="6" t="s">
        <f>=(F870-E870)*G870</f>
      </c>
      <c r="I870" s="9" t="s">
        <f>=(F870-E870)/E870</f>
      </c>
      <c r="J870" s="7" t="s">
        <f>=MAX(1,DATEDIF(C870,D870,"d")-1)</f>
      </c>
      <c r="K870" s="9" t="s">
        <f>=I870*365/J870</f>
      </c>
    </row>
    <row collapsed="false" customFormat="false" customHeight="false" hidden="false" ht="12.1" outlineLevel="0" r="871">
      <c r="A871" s="16" t="s">
        <v>508</v>
      </c>
      <c r="B871" s="16" t="s">
        <v>731</v>
      </c>
      <c r="C871" s="53" t="n">
        <v>44106</v>
      </c>
      <c r="D871" s="54" t="n">
        <v>45215</v>
      </c>
      <c r="E871" s="17" t="n">
        <v>434.86</v>
      </c>
      <c r="F871" s="17" t="n">
        <v>630.958</v>
      </c>
      <c r="G871" s="17" t="n">
        <v>1</v>
      </c>
      <c r="H871" s="6" t="s">
        <f>=(F871-E871)*G871</f>
      </c>
      <c r="I871" s="9" t="s">
        <f>=(F871-E871)/E871</f>
      </c>
      <c r="J871" s="7" t="s">
        <f>=MAX(1,DATEDIF(C871,D871,"d")-1)</f>
      </c>
      <c r="K871" s="9" t="s">
        <f>=I871*365/J871</f>
      </c>
    </row>
    <row collapsed="false" customFormat="false" customHeight="false" hidden="false" ht="12.1" outlineLevel="0" r="872">
      <c r="A872" s="16" t="s">
        <v>508</v>
      </c>
      <c r="B872" s="16" t="s">
        <v>731</v>
      </c>
      <c r="C872" s="53" t="n">
        <v>44106</v>
      </c>
      <c r="D872" s="54" t="n">
        <v>45215</v>
      </c>
      <c r="E872" s="17" t="n">
        <v>434.8608</v>
      </c>
      <c r="F872" s="17" t="n">
        <v>630.958</v>
      </c>
      <c r="G872" s="17" t="n">
        <v>12</v>
      </c>
      <c r="H872" s="6" t="s">
        <f>=(F872-E872)*G872</f>
      </c>
      <c r="I872" s="9" t="s">
        <f>=(F872-E872)/E872</f>
      </c>
      <c r="J872" s="7" t="s">
        <f>=MAX(1,DATEDIF(C872,D872,"d")-1)</f>
      </c>
      <c r="K872" s="9" t="s">
        <f>=I872*365/J872</f>
      </c>
    </row>
    <row collapsed="false" customFormat="false" customHeight="false" hidden="false" ht="12.1" outlineLevel="0" r="873">
      <c r="A873" s="16" t="s">
        <v>508</v>
      </c>
      <c r="B873" s="16" t="s">
        <v>731</v>
      </c>
      <c r="C873" s="53" t="n">
        <v>44132</v>
      </c>
      <c r="D873" s="54" t="n">
        <v>45215</v>
      </c>
      <c r="E873" s="17" t="n">
        <v>390.23</v>
      </c>
      <c r="F873" s="17" t="n">
        <v>630.958</v>
      </c>
      <c r="G873" s="17" t="n">
        <v>2</v>
      </c>
      <c r="H873" s="6" t="s">
        <f>=(F873-E873)*G873</f>
      </c>
      <c r="I873" s="9" t="s">
        <f>=(F873-E873)/E873</f>
      </c>
      <c r="J873" s="7" t="s">
        <f>=MAX(1,DATEDIF(C873,D873,"d")-1)</f>
      </c>
      <c r="K873" s="9" t="s">
        <f>=I873*365/J873</f>
      </c>
    </row>
    <row collapsed="false" customFormat="false" customHeight="false" hidden="false" ht="12.1" outlineLevel="0" r="874">
      <c r="A874" s="16" t="s">
        <v>508</v>
      </c>
      <c r="B874" s="16" t="s">
        <v>731</v>
      </c>
      <c r="C874" s="53" t="n">
        <v>44132</v>
      </c>
      <c r="D874" s="54" t="n">
        <v>45215</v>
      </c>
      <c r="E874" s="17" t="n">
        <v>388.2327</v>
      </c>
      <c r="F874" s="17" t="n">
        <v>630.958</v>
      </c>
      <c r="G874" s="17" t="n">
        <v>30</v>
      </c>
      <c r="H874" s="6" t="s">
        <f>=(F874-E874)*G874</f>
      </c>
      <c r="I874" s="9" t="s">
        <f>=(F874-E874)/E874</f>
      </c>
      <c r="J874" s="7" t="s">
        <f>=MAX(1,DATEDIF(C874,D874,"d")-1)</f>
      </c>
      <c r="K874" s="9" t="s">
        <f>=I874*365/J874</f>
      </c>
    </row>
    <row collapsed="false" customFormat="false" customHeight="false" hidden="false" ht="12.1" outlineLevel="0" r="875">
      <c r="A875" s="16" t="s">
        <v>508</v>
      </c>
      <c r="B875" s="16" t="s">
        <v>731</v>
      </c>
      <c r="C875" s="53" t="n">
        <v>44218</v>
      </c>
      <c r="D875" s="54" t="n">
        <v>45215</v>
      </c>
      <c r="E875" s="17" t="n">
        <v>469.7817</v>
      </c>
      <c r="F875" s="17" t="n">
        <v>630.958</v>
      </c>
      <c r="G875" s="17" t="n">
        <v>23</v>
      </c>
      <c r="H875" s="6" t="s">
        <f>=(F875-E875)*G875</f>
      </c>
      <c r="I875" s="9" t="s">
        <f>=(F875-E875)/E875</f>
      </c>
      <c r="J875" s="7" t="s">
        <f>=MAX(1,DATEDIF(C875,D875,"d")-1)</f>
      </c>
      <c r="K875" s="9" t="s">
        <f>=I875*365/J875</f>
      </c>
    </row>
    <row collapsed="false" customFormat="false" customHeight="false" hidden="false" ht="12.1" outlineLevel="0" r="876">
      <c r="A876" s="16" t="s">
        <v>508</v>
      </c>
      <c r="B876" s="16" t="s">
        <v>731</v>
      </c>
      <c r="C876" s="53" t="n">
        <v>44224</v>
      </c>
      <c r="D876" s="54" t="n">
        <v>45215</v>
      </c>
      <c r="E876" s="17" t="n">
        <v>462.7775</v>
      </c>
      <c r="F876" s="17" t="n">
        <v>630.958</v>
      </c>
      <c r="G876" s="17" t="n">
        <v>20</v>
      </c>
      <c r="H876" s="6" t="s">
        <f>=(F876-E876)*G876</f>
      </c>
      <c r="I876" s="9" t="s">
        <f>=(F876-E876)/E876</f>
      </c>
      <c r="J876" s="7" t="s">
        <f>=MAX(1,DATEDIF(C876,D876,"d")-1)</f>
      </c>
      <c r="K876" s="9" t="s">
        <f>=I876*365/J876</f>
      </c>
    </row>
    <row collapsed="false" customFormat="false" customHeight="false" hidden="false" ht="12.1" outlineLevel="0" r="877">
      <c r="A877" s="16" t="s">
        <v>508</v>
      </c>
      <c r="B877" s="16" t="s">
        <v>731</v>
      </c>
      <c r="C877" s="53" t="n">
        <v>44225</v>
      </c>
      <c r="D877" s="54" t="n">
        <v>45215</v>
      </c>
      <c r="E877" s="17" t="n">
        <v>460.1767</v>
      </c>
      <c r="F877" s="17" t="n">
        <v>630.958</v>
      </c>
      <c r="G877" s="17" t="n">
        <v>3</v>
      </c>
      <c r="H877" s="6" t="s">
        <f>=(F877-E877)*G877</f>
      </c>
      <c r="I877" s="9" t="s">
        <f>=(F877-E877)/E877</f>
      </c>
      <c r="J877" s="7" t="s">
        <f>=MAX(1,DATEDIF(C877,D877,"d")-1)</f>
      </c>
      <c r="K877" s="9" t="s">
        <f>=I877*365/J877</f>
      </c>
    </row>
    <row collapsed="false" customFormat="false" customHeight="false" hidden="false" ht="12.1" outlineLevel="0" r="878">
      <c r="A878" s="16" t="s">
        <v>508</v>
      </c>
      <c r="B878" s="16" t="s">
        <v>731</v>
      </c>
      <c r="C878" s="53" t="n">
        <v>44225</v>
      </c>
      <c r="D878" s="54" t="n">
        <v>45215</v>
      </c>
      <c r="E878" s="17" t="n">
        <v>458.78</v>
      </c>
      <c r="F878" s="17" t="n">
        <v>630.958</v>
      </c>
      <c r="G878" s="17" t="n">
        <v>1</v>
      </c>
      <c r="H878" s="6" t="s">
        <f>=(F878-E878)*G878</f>
      </c>
      <c r="I878" s="9" t="s">
        <f>=(F878-E878)/E878</f>
      </c>
      <c r="J878" s="7" t="s">
        <f>=MAX(1,DATEDIF(C878,D878,"d")-1)</f>
      </c>
      <c r="K878" s="9" t="s">
        <f>=I878*365/J878</f>
      </c>
    </row>
    <row collapsed="false" customFormat="false" customHeight="false" hidden="false" ht="12.1" outlineLevel="0" r="879">
      <c r="A879" s="16" t="s">
        <v>508</v>
      </c>
      <c r="B879" s="16" t="s">
        <v>731</v>
      </c>
      <c r="C879" s="53" t="n">
        <v>44225</v>
      </c>
      <c r="D879" s="54" t="n">
        <v>45215</v>
      </c>
      <c r="E879" s="17" t="n">
        <v>457.2743</v>
      </c>
      <c r="F879" s="17" t="n">
        <v>630.958</v>
      </c>
      <c r="G879" s="17" t="n">
        <v>75</v>
      </c>
      <c r="H879" s="6" t="s">
        <f>=(F879-E879)*G879</f>
      </c>
      <c r="I879" s="9" t="s">
        <f>=(F879-E879)/E879</f>
      </c>
      <c r="J879" s="7" t="s">
        <f>=MAX(1,DATEDIF(C879,D879,"d")-1)</f>
      </c>
      <c r="K879" s="9" t="s">
        <f>=I879*365/J879</f>
      </c>
    </row>
    <row collapsed="false" customFormat="false" customHeight="false" hidden="false" ht="12.1" outlineLevel="0" r="880">
      <c r="A880" s="16" t="s">
        <v>508</v>
      </c>
      <c r="B880" s="16" t="s">
        <v>731</v>
      </c>
      <c r="C880" s="53" t="n">
        <v>44314</v>
      </c>
      <c r="D880" s="54" t="n">
        <v>45215</v>
      </c>
      <c r="E880" s="17" t="n">
        <v>500.8</v>
      </c>
      <c r="F880" s="17" t="n">
        <v>630.958</v>
      </c>
      <c r="G880" s="17" t="n">
        <v>5</v>
      </c>
      <c r="H880" s="6" t="s">
        <f>=(F880-E880)*G880</f>
      </c>
      <c r="I880" s="9" t="s">
        <f>=(F880-E880)/E880</f>
      </c>
      <c r="J880" s="7" t="s">
        <f>=MAX(1,DATEDIF(C880,D880,"d")-1)</f>
      </c>
      <c r="K880" s="9" t="s">
        <f>=I880*365/J880</f>
      </c>
    </row>
    <row collapsed="false" customFormat="false" customHeight="false" hidden="false" ht="12.1" outlineLevel="0" r="881">
      <c r="A881" s="16" t="s">
        <v>508</v>
      </c>
      <c r="B881" s="16" t="s">
        <v>731</v>
      </c>
      <c r="C881" s="53" t="n">
        <v>44315</v>
      </c>
      <c r="D881" s="54" t="n">
        <v>45215</v>
      </c>
      <c r="E881" s="17" t="n">
        <v>465.18</v>
      </c>
      <c r="F881" s="17" t="n">
        <v>630.958</v>
      </c>
      <c r="G881" s="17" t="n">
        <v>4</v>
      </c>
      <c r="H881" s="6" t="s">
        <f>=(F881-E881)*G881</f>
      </c>
      <c r="I881" s="9" t="s">
        <f>=(F881-E881)/E881</f>
      </c>
      <c r="J881" s="7" t="s">
        <f>=MAX(1,DATEDIF(C881,D881,"d")-1)</f>
      </c>
      <c r="K881" s="9" t="s">
        <f>=I881*365/J881</f>
      </c>
    </row>
    <row collapsed="false" customFormat="false" customHeight="false" hidden="false" ht="12.1" outlineLevel="0" r="882">
      <c r="A882" s="16" t="s">
        <v>508</v>
      </c>
      <c r="B882" s="16" t="s">
        <v>731</v>
      </c>
      <c r="C882" s="53" t="n">
        <v>44316</v>
      </c>
      <c r="D882" s="54" t="n">
        <v>45215</v>
      </c>
      <c r="E882" s="17" t="n">
        <v>466.68</v>
      </c>
      <c r="F882" s="17" t="n">
        <v>630.958</v>
      </c>
      <c r="G882" s="17" t="n">
        <v>12</v>
      </c>
      <c r="H882" s="6" t="s">
        <f>=(F882-E882)*G882</f>
      </c>
      <c r="I882" s="9" t="s">
        <f>=(F882-E882)/E882</f>
      </c>
      <c r="J882" s="7" t="s">
        <f>=MAX(1,DATEDIF(C882,D882,"d")-1)</f>
      </c>
      <c r="K882" s="9" t="s">
        <f>=I882*365/J882</f>
      </c>
    </row>
    <row collapsed="false" customFormat="false" customHeight="false" hidden="false" ht="12.1" outlineLevel="0" r="883">
      <c r="A883" s="16" t="s">
        <v>508</v>
      </c>
      <c r="B883" s="16" t="s">
        <v>731</v>
      </c>
      <c r="C883" s="53" t="n">
        <v>44327</v>
      </c>
      <c r="D883" s="54" t="n">
        <v>45215</v>
      </c>
      <c r="E883" s="17" t="n">
        <v>480.3875</v>
      </c>
      <c r="F883" s="17" t="n">
        <v>630.958</v>
      </c>
      <c r="G883" s="17" t="n">
        <v>4</v>
      </c>
      <c r="H883" s="6" t="s">
        <f>=(F883-E883)*G883</f>
      </c>
      <c r="I883" s="9" t="s">
        <f>=(F883-E883)/E883</f>
      </c>
      <c r="J883" s="7" t="s">
        <f>=MAX(1,DATEDIF(C883,D883,"d")-1)</f>
      </c>
      <c r="K883" s="9" t="s">
        <f>=I883*365/J883</f>
      </c>
    </row>
    <row collapsed="false" customFormat="false" customHeight="false" hidden="false" ht="12.1" outlineLevel="0" r="884">
      <c r="A884" s="16" t="s">
        <v>508</v>
      </c>
      <c r="B884" s="16" t="s">
        <v>731</v>
      </c>
      <c r="C884" s="53" t="n">
        <v>44327</v>
      </c>
      <c r="D884" s="54" t="n">
        <v>45215</v>
      </c>
      <c r="E884" s="17" t="n">
        <v>481.19</v>
      </c>
      <c r="F884" s="17" t="n">
        <v>630.958</v>
      </c>
      <c r="G884" s="17" t="n">
        <v>2</v>
      </c>
      <c r="H884" s="6" t="s">
        <f>=(F884-E884)*G884</f>
      </c>
      <c r="I884" s="9" t="s">
        <f>=(F884-E884)/E884</f>
      </c>
      <c r="J884" s="7" t="s">
        <f>=MAX(1,DATEDIF(C884,D884,"d")-1)</f>
      </c>
      <c r="K884" s="9" t="s">
        <f>=I884*365/J884</f>
      </c>
    </row>
    <row collapsed="false" customFormat="false" customHeight="false" hidden="false" ht="12.1" outlineLevel="0" r="885">
      <c r="A885" s="16" t="s">
        <v>508</v>
      </c>
      <c r="B885" s="16" t="s">
        <v>731</v>
      </c>
      <c r="C885" s="53" t="n">
        <v>44327</v>
      </c>
      <c r="D885" s="54" t="n">
        <v>45215</v>
      </c>
      <c r="E885" s="17" t="n">
        <v>481.1871</v>
      </c>
      <c r="F885" s="17" t="n">
        <v>630.958</v>
      </c>
      <c r="G885" s="17" t="n">
        <v>7</v>
      </c>
      <c r="H885" s="6" t="s">
        <f>=(F885-E885)*G885</f>
      </c>
      <c r="I885" s="9" t="s">
        <f>=(F885-E885)/E885</f>
      </c>
      <c r="J885" s="7" t="s">
        <f>=MAX(1,DATEDIF(C885,D885,"d")-1)</f>
      </c>
      <c r="K885" s="9" t="s">
        <f>=I885*365/J885</f>
      </c>
    </row>
    <row collapsed="false" customFormat="false" customHeight="false" hidden="false" ht="12.1" outlineLevel="0" r="886">
      <c r="A886" s="16" t="s">
        <v>508</v>
      </c>
      <c r="B886" s="16" t="s">
        <v>731</v>
      </c>
      <c r="C886" s="53" t="n">
        <v>44328</v>
      </c>
      <c r="D886" s="54" t="n">
        <v>45215</v>
      </c>
      <c r="E886" s="17" t="n">
        <v>479.8871</v>
      </c>
      <c r="F886" s="17" t="n">
        <v>630.958</v>
      </c>
      <c r="G886" s="17" t="n">
        <v>7</v>
      </c>
      <c r="H886" s="6" t="s">
        <f>=(F886-E886)*G886</f>
      </c>
      <c r="I886" s="9" t="s">
        <f>=(F886-E886)/E886</f>
      </c>
      <c r="J886" s="7" t="s">
        <f>=MAX(1,DATEDIF(C886,D886,"d")-1)</f>
      </c>
      <c r="K886" s="9" t="s">
        <f>=I886*365/J886</f>
      </c>
    </row>
    <row collapsed="false" customFormat="false" customHeight="false" hidden="false" ht="12.1" outlineLevel="0" r="887">
      <c r="A887" s="16" t="s">
        <v>508</v>
      </c>
      <c r="B887" s="16" t="s">
        <v>731</v>
      </c>
      <c r="C887" s="53" t="n">
        <v>44329</v>
      </c>
      <c r="D887" s="54" t="n">
        <v>45215</v>
      </c>
      <c r="E887" s="17" t="n">
        <v>474.39</v>
      </c>
      <c r="F887" s="17" t="n">
        <v>630.958</v>
      </c>
      <c r="G887" s="17" t="n">
        <v>1</v>
      </c>
      <c r="H887" s="6" t="s">
        <f>=(F887-E887)*G887</f>
      </c>
      <c r="I887" s="9" t="s">
        <f>=(F887-E887)/E887</f>
      </c>
      <c r="J887" s="7" t="s">
        <f>=MAX(1,DATEDIF(C887,D887,"d")-1)</f>
      </c>
      <c r="K887" s="9" t="s">
        <f>=I887*365/J887</f>
      </c>
    </row>
    <row collapsed="false" customFormat="false" customHeight="false" hidden="false" ht="12.1" outlineLevel="0" r="888">
      <c r="A888" s="16" t="s">
        <v>508</v>
      </c>
      <c r="B888" s="16" t="s">
        <v>731</v>
      </c>
      <c r="C888" s="53" t="n">
        <v>44407</v>
      </c>
      <c r="D888" s="54" t="n">
        <v>45215</v>
      </c>
      <c r="E888" s="17" t="n">
        <v>457.274</v>
      </c>
      <c r="F888" s="17" t="n">
        <v>630.958</v>
      </c>
      <c r="G888" s="17" t="n">
        <v>15</v>
      </c>
      <c r="H888" s="6" t="s">
        <f>=(F888-E888)*G888</f>
      </c>
      <c r="I888" s="9" t="s">
        <f>=(F888-E888)/E888</f>
      </c>
      <c r="J888" s="7" t="s">
        <f>=MAX(1,DATEDIF(C888,D888,"d")-1)</f>
      </c>
      <c r="K888" s="9" t="s">
        <f>=I888*365/J888</f>
      </c>
    </row>
    <row collapsed="false" customFormat="false" customHeight="false" hidden="false" ht="12.1" outlineLevel="0" r="889">
      <c r="A889" s="16" t="s">
        <v>508</v>
      </c>
      <c r="B889" s="16" t="s">
        <v>731</v>
      </c>
      <c r="C889" s="53" t="n">
        <v>44433</v>
      </c>
      <c r="D889" s="54" t="n">
        <v>45215</v>
      </c>
      <c r="E889" s="17" t="n">
        <v>481.54</v>
      </c>
      <c r="F889" s="17" t="n">
        <v>630.958</v>
      </c>
      <c r="G889" s="17" t="n">
        <v>8</v>
      </c>
      <c r="H889" s="6" t="s">
        <f>=(F889-E889)*G889</f>
      </c>
      <c r="I889" s="9" t="s">
        <f>=(F889-E889)/E889</f>
      </c>
      <c r="J889" s="7" t="s">
        <f>=MAX(1,DATEDIF(C889,D889,"d")-1)</f>
      </c>
      <c r="K889" s="9" t="s">
        <f>=I889*365/J889</f>
      </c>
    </row>
    <row collapsed="false" customFormat="false" customHeight="false" hidden="false" ht="12.1" outlineLevel="0" r="890">
      <c r="A890" s="16" t="s">
        <v>508</v>
      </c>
      <c r="B890" s="16" t="s">
        <v>731</v>
      </c>
      <c r="C890" s="53" t="n">
        <v>44433</v>
      </c>
      <c r="D890" s="54" t="n">
        <v>45215</v>
      </c>
      <c r="E890" s="17" t="n">
        <v>482.2411</v>
      </c>
      <c r="F890" s="17" t="n">
        <v>630.958</v>
      </c>
      <c r="G890" s="17" t="n">
        <v>35</v>
      </c>
      <c r="H890" s="6" t="s">
        <f>=(F890-E890)*G890</f>
      </c>
      <c r="I890" s="9" t="s">
        <f>=(F890-E890)/E890</f>
      </c>
      <c r="J890" s="7" t="s">
        <f>=MAX(1,DATEDIF(C890,D890,"d")-1)</f>
      </c>
      <c r="K890" s="9" t="s">
        <f>=I890*365/J890</f>
      </c>
    </row>
    <row collapsed="false" customFormat="false" customHeight="false" hidden="false" ht="12.1" outlineLevel="0" r="891">
      <c r="A891" s="16" t="s">
        <v>508</v>
      </c>
      <c r="B891" s="16" t="s">
        <v>731</v>
      </c>
      <c r="C891" s="53" t="n">
        <v>44435</v>
      </c>
      <c r="D891" s="54" t="n">
        <v>45215</v>
      </c>
      <c r="E891" s="17" t="n">
        <v>460.03</v>
      </c>
      <c r="F891" s="17" t="n">
        <v>630.958</v>
      </c>
      <c r="G891" s="17" t="n">
        <v>3</v>
      </c>
      <c r="H891" s="6" t="s">
        <f>=(F891-E891)*G891</f>
      </c>
      <c r="I891" s="9" t="s">
        <f>=(F891-E891)/E891</f>
      </c>
      <c r="J891" s="7" t="s">
        <f>=MAX(1,DATEDIF(C891,D891,"d")-1)</f>
      </c>
      <c r="K891" s="9" t="s">
        <f>=I891*365/J891</f>
      </c>
    </row>
    <row collapsed="false" customFormat="false" customHeight="false" hidden="false" ht="12.1" outlineLevel="0" r="892">
      <c r="A892" s="16" t="s">
        <v>508</v>
      </c>
      <c r="B892" s="16" t="s">
        <v>731</v>
      </c>
      <c r="C892" s="53" t="n">
        <v>44435</v>
      </c>
      <c r="D892" s="54" t="n">
        <v>45215</v>
      </c>
      <c r="E892" s="17" t="n">
        <v>458.9294</v>
      </c>
      <c r="F892" s="17" t="n">
        <v>630.958</v>
      </c>
      <c r="G892" s="17" t="n">
        <v>65</v>
      </c>
      <c r="H892" s="6" t="s">
        <f>=(F892-E892)*G892</f>
      </c>
      <c r="I892" s="9" t="s">
        <f>=(F892-E892)/E892</f>
      </c>
      <c r="J892" s="7" t="s">
        <f>=MAX(1,DATEDIF(C892,D892,"d")-1)</f>
      </c>
      <c r="K892" s="9" t="s">
        <f>=I892*365/J892</f>
      </c>
    </row>
    <row collapsed="false" customFormat="false" customHeight="false" hidden="false" ht="12.1" outlineLevel="0" r="893">
      <c r="A893" s="16" t="s">
        <v>508</v>
      </c>
      <c r="B893" s="16" t="s">
        <v>731</v>
      </c>
      <c r="C893" s="53" t="n">
        <v>44459</v>
      </c>
      <c r="D893" s="54" t="n">
        <v>45215</v>
      </c>
      <c r="E893" s="17" t="n">
        <v>460.03</v>
      </c>
      <c r="F893" s="17" t="n">
        <v>630.958</v>
      </c>
      <c r="G893" s="17" t="n">
        <v>1</v>
      </c>
      <c r="H893" s="6" t="s">
        <f>=(F893-E893)*G893</f>
      </c>
      <c r="I893" s="9" t="s">
        <f>=(F893-E893)/E893</f>
      </c>
      <c r="J893" s="7" t="s">
        <f>=MAX(1,DATEDIF(C893,D893,"d")-1)</f>
      </c>
      <c r="K893" s="9" t="s">
        <f>=I893*365/J893</f>
      </c>
    </row>
    <row collapsed="false" customFormat="false" customHeight="false" hidden="false" ht="12.1" outlineLevel="0" r="894">
      <c r="A894" s="16" t="s">
        <v>508</v>
      </c>
      <c r="B894" s="16" t="s">
        <v>731</v>
      </c>
      <c r="C894" s="53" t="n">
        <v>44509</v>
      </c>
      <c r="D894" s="54" t="n">
        <v>45215</v>
      </c>
      <c r="E894" s="17" t="n">
        <v>491.7433</v>
      </c>
      <c r="F894" s="17" t="n">
        <v>630.958</v>
      </c>
      <c r="G894" s="17" t="n">
        <v>3</v>
      </c>
      <c r="H894" s="6" t="s">
        <f>=(F894-E894)*G894</f>
      </c>
      <c r="I894" s="9" t="s">
        <f>=(F894-E894)/E894</f>
      </c>
      <c r="J894" s="7" t="s">
        <f>=MAX(1,DATEDIF(C894,D894,"d")-1)</f>
      </c>
      <c r="K894" s="9" t="s">
        <f>=I894*365/J894</f>
      </c>
    </row>
    <row collapsed="false" customFormat="false" customHeight="false" hidden="false" ht="12.1" outlineLevel="0" r="895">
      <c r="A895" s="16" t="s">
        <v>508</v>
      </c>
      <c r="B895" s="16" t="s">
        <v>731</v>
      </c>
      <c r="C895" s="53" t="n">
        <v>44515</v>
      </c>
      <c r="D895" s="54" t="n">
        <v>45215</v>
      </c>
      <c r="E895" s="17" t="n">
        <v>480.74</v>
      </c>
      <c r="F895" s="17" t="n">
        <v>630.958</v>
      </c>
      <c r="G895" s="17" t="n">
        <v>5</v>
      </c>
      <c r="H895" s="6" t="s">
        <f>=(F895-E895)*G895</f>
      </c>
      <c r="I895" s="9" t="s">
        <f>=(F895-E895)/E895</f>
      </c>
      <c r="J895" s="7" t="s">
        <f>=MAX(1,DATEDIF(C895,D895,"d")-1)</f>
      </c>
      <c r="K895" s="9" t="s">
        <f>=I895*365/J895</f>
      </c>
    </row>
    <row collapsed="false" customFormat="false" customHeight="false" hidden="false" ht="12.1" outlineLevel="0" r="896">
      <c r="A896" s="16" t="s">
        <v>508</v>
      </c>
      <c r="B896" s="16" t="s">
        <v>731</v>
      </c>
      <c r="C896" s="53" t="n">
        <v>44519</v>
      </c>
      <c r="D896" s="54" t="n">
        <v>45215</v>
      </c>
      <c r="E896" s="17" t="n">
        <v>459.23</v>
      </c>
      <c r="F896" s="17" t="n">
        <v>630.958</v>
      </c>
      <c r="G896" s="17" t="n">
        <v>4</v>
      </c>
      <c r="H896" s="6" t="s">
        <f>=(F896-E896)*G896</f>
      </c>
      <c r="I896" s="9" t="s">
        <f>=(F896-E896)/E896</f>
      </c>
      <c r="J896" s="7" t="s">
        <f>=MAX(1,DATEDIF(C896,D896,"d")-1)</f>
      </c>
      <c r="K896" s="9" t="s">
        <f>=I896*365/J896</f>
      </c>
    </row>
    <row collapsed="false" customFormat="false" customHeight="false" hidden="false" ht="12.1" outlineLevel="0" r="897">
      <c r="A897" s="16" t="s">
        <v>508</v>
      </c>
      <c r="B897" s="16" t="s">
        <v>731</v>
      </c>
      <c r="C897" s="53" t="n">
        <v>44519</v>
      </c>
      <c r="D897" s="54" t="n">
        <v>45215</v>
      </c>
      <c r="E897" s="17" t="n">
        <v>458.229</v>
      </c>
      <c r="F897" s="17" t="n">
        <v>630.958</v>
      </c>
      <c r="G897" s="17" t="n">
        <v>33</v>
      </c>
      <c r="H897" s="6" t="s">
        <f>=(F897-E897)*G897</f>
      </c>
      <c r="I897" s="9" t="s">
        <f>=(F897-E897)/E897</f>
      </c>
      <c r="J897" s="7" t="s">
        <f>=MAX(1,DATEDIF(C897,D897,"d")-1)</f>
      </c>
      <c r="K897" s="9" t="s">
        <f>=I897*365/J897</f>
      </c>
    </row>
    <row collapsed="false" customFormat="false" customHeight="false" hidden="false" ht="12.1" outlineLevel="0" r="898">
      <c r="A898" s="16" t="s">
        <v>508</v>
      </c>
      <c r="B898" s="16" t="s">
        <v>731</v>
      </c>
      <c r="C898" s="53" t="n">
        <v>44519</v>
      </c>
      <c r="D898" s="54" t="n">
        <v>45215</v>
      </c>
      <c r="E898" s="17" t="n">
        <v>458.229</v>
      </c>
      <c r="F898" s="17" t="n">
        <v>630.9581</v>
      </c>
      <c r="G898" s="17" t="n">
        <v>67</v>
      </c>
      <c r="H898" s="6" t="s">
        <f>=(F898-E898)*G898</f>
      </c>
      <c r="I898" s="9" t="s">
        <f>=(F898-E898)/E898</f>
      </c>
      <c r="J898" s="7" t="s">
        <f>=MAX(1,DATEDIF(C898,D898,"d")-1)</f>
      </c>
      <c r="K898" s="9" t="s">
        <f>=I898*365/J898</f>
      </c>
    </row>
    <row collapsed="false" customFormat="false" customHeight="false" hidden="false" ht="12.1" outlineLevel="0" r="899">
      <c r="A899" s="16" t="s">
        <v>508</v>
      </c>
      <c r="B899" s="16" t="s">
        <v>731</v>
      </c>
      <c r="C899" s="53" t="n">
        <v>44522</v>
      </c>
      <c r="D899" s="54" t="n">
        <v>45215</v>
      </c>
      <c r="E899" s="17" t="n">
        <v>447.2235</v>
      </c>
      <c r="F899" s="17" t="n">
        <v>630.9581</v>
      </c>
      <c r="G899" s="17" t="n">
        <v>69</v>
      </c>
      <c r="H899" s="6" t="s">
        <f>=(F899-E899)*G899</f>
      </c>
      <c r="I899" s="9" t="s">
        <f>=(F899-E899)/E899</f>
      </c>
      <c r="J899" s="7" t="s">
        <f>=MAX(1,DATEDIF(C899,D899,"d")-1)</f>
      </c>
      <c r="K899" s="9" t="s">
        <f>=I899*365/J899</f>
      </c>
    </row>
    <row collapsed="false" customFormat="false" customHeight="false" hidden="false" ht="12.1" outlineLevel="0" r="900">
      <c r="A900" s="16" t="s">
        <v>508</v>
      </c>
      <c r="B900" s="16" t="s">
        <v>731</v>
      </c>
      <c r="C900" s="53" t="n">
        <v>44523</v>
      </c>
      <c r="D900" s="54" t="n">
        <v>45215</v>
      </c>
      <c r="E900" s="17" t="n">
        <v>451.2256</v>
      </c>
      <c r="F900" s="17" t="n">
        <v>630.9581</v>
      </c>
      <c r="G900" s="17" t="n">
        <v>52</v>
      </c>
      <c r="H900" s="6" t="s">
        <f>=(F900-E900)*G900</f>
      </c>
      <c r="I900" s="9" t="s">
        <f>=(F900-E900)/E900</f>
      </c>
      <c r="J900" s="7" t="s">
        <f>=MAX(1,DATEDIF(C900,D900,"d")-1)</f>
      </c>
      <c r="K900" s="9" t="s">
        <f>=I900*365/J900</f>
      </c>
    </row>
    <row collapsed="false" customFormat="false" customHeight="false" hidden="false" ht="12.1" outlineLevel="0" r="901">
      <c r="A901" s="16" t="s">
        <v>508</v>
      </c>
      <c r="B901" s="16" t="s">
        <v>731</v>
      </c>
      <c r="C901" s="53" t="n">
        <v>44525</v>
      </c>
      <c r="D901" s="54" t="n">
        <v>45215</v>
      </c>
      <c r="E901" s="17" t="n">
        <v>451.2255</v>
      </c>
      <c r="F901" s="17" t="n">
        <v>630.9581</v>
      </c>
      <c r="G901" s="17" t="n">
        <v>12</v>
      </c>
      <c r="H901" s="6" t="s">
        <f>=(F901-E901)*G901</f>
      </c>
      <c r="I901" s="9" t="s">
        <f>=(F901-E901)/E901</f>
      </c>
      <c r="J901" s="7" t="s">
        <f>=MAX(1,DATEDIF(C901,D901,"d")-1)</f>
      </c>
      <c r="K901" s="9" t="s">
        <f>=I901*365/J901</f>
      </c>
    </row>
    <row collapsed="false" customFormat="false" customHeight="false" hidden="false" ht="12.1" outlineLevel="0" r="902">
      <c r="A902" s="16" t="s">
        <v>508</v>
      </c>
      <c r="B902" s="16" t="s">
        <v>731</v>
      </c>
      <c r="C902" s="53" t="n">
        <v>44525</v>
      </c>
      <c r="D902" s="54" t="n">
        <v>45215</v>
      </c>
      <c r="E902" s="17" t="n">
        <v>451.2255</v>
      </c>
      <c r="F902" s="17" t="n">
        <v>630.9589</v>
      </c>
      <c r="G902" s="17" t="n">
        <v>9</v>
      </c>
      <c r="H902" s="6" t="s">
        <f>=(F902-E902)*G902</f>
      </c>
      <c r="I902" s="9" t="s">
        <f>=(F902-E902)/E902</f>
      </c>
      <c r="J902" s="7" t="s">
        <f>=MAX(1,DATEDIF(C902,D902,"d")-1)</f>
      </c>
      <c r="K902" s="9" t="s">
        <f>=I902*365/J902</f>
      </c>
    </row>
    <row collapsed="false" customFormat="false" customHeight="false" hidden="false" ht="12.1" outlineLevel="0" r="903">
      <c r="A903" s="16" t="s">
        <v>508</v>
      </c>
      <c r="B903" s="16" t="s">
        <v>731</v>
      </c>
      <c r="C903" s="53" t="n">
        <v>44525</v>
      </c>
      <c r="D903" s="54" t="n">
        <v>45215</v>
      </c>
      <c r="E903" s="17" t="n">
        <v>451.2255</v>
      </c>
      <c r="F903" s="17" t="n">
        <v>630.958</v>
      </c>
      <c r="G903" s="17" t="n">
        <v>100</v>
      </c>
      <c r="H903" s="6" t="s">
        <f>=(F903-E903)*G903</f>
      </c>
      <c r="I903" s="9" t="s">
        <f>=(F903-E903)/E903</f>
      </c>
      <c r="J903" s="7" t="s">
        <f>=MAX(1,DATEDIF(C903,D903,"d")-1)</f>
      </c>
      <c r="K903" s="9" t="s">
        <f>=I903*365/J903</f>
      </c>
    </row>
    <row collapsed="false" customFormat="false" customHeight="false" hidden="false" ht="12.1" outlineLevel="0" r="904">
      <c r="A904" s="16" t="s">
        <v>508</v>
      </c>
      <c r="B904" s="16" t="s">
        <v>731</v>
      </c>
      <c r="C904" s="53" t="n">
        <v>44544</v>
      </c>
      <c r="D904" s="54" t="n">
        <v>45215</v>
      </c>
      <c r="E904" s="17" t="n">
        <v>418.209</v>
      </c>
      <c r="F904" s="17" t="n">
        <v>630.958</v>
      </c>
      <c r="G904" s="17" t="n">
        <v>20</v>
      </c>
      <c r="H904" s="6" t="s">
        <f>=(F904-E904)*G904</f>
      </c>
      <c r="I904" s="9" t="s">
        <f>=(F904-E904)/E904</f>
      </c>
      <c r="J904" s="7" t="s">
        <f>=MAX(1,DATEDIF(C904,D904,"d")-1)</f>
      </c>
      <c r="K904" s="9" t="s">
        <f>=I904*365/J904</f>
      </c>
    </row>
    <row collapsed="false" customFormat="false" customHeight="false" hidden="false" ht="12.1" outlineLevel="0" r="905">
      <c r="A905" s="16" t="s">
        <v>508</v>
      </c>
      <c r="B905" s="16" t="s">
        <v>731</v>
      </c>
      <c r="C905" s="53" t="n">
        <v>44544</v>
      </c>
      <c r="D905" s="54" t="n">
        <v>45974</v>
      </c>
      <c r="E905" s="17" t="n">
        <v>418.209</v>
      </c>
      <c r="F905" s="17" t="n">
        <v>518.193</v>
      </c>
      <c r="G905" s="17" t="n">
        <v>10</v>
      </c>
      <c r="H905" s="6" t="s">
        <f>=(F905-E905)*G905</f>
      </c>
      <c r="I905" s="9" t="s">
        <f>=(F905-E905)/E905</f>
      </c>
      <c r="J905" s="7" t="s">
        <f>=MAX(1,DATEDIF(C905,D905,"d")-1)</f>
      </c>
      <c r="K905" s="9" t="s">
        <f>=I905*365/J905</f>
      </c>
    </row>
    <row collapsed="false" customFormat="false" customHeight="false" hidden="false" ht="12.1" outlineLevel="0" r="906">
      <c r="A906" s="16" t="s">
        <v>508</v>
      </c>
      <c r="B906" s="16" t="s">
        <v>731</v>
      </c>
      <c r="C906" s="53" t="n">
        <v>44544</v>
      </c>
      <c r="D906" s="54" t="n">
        <v>45974</v>
      </c>
      <c r="E906" s="17" t="n">
        <v>418.209</v>
      </c>
      <c r="F906" s="17" t="n">
        <v>518.195</v>
      </c>
      <c r="G906" s="17" t="n">
        <v>2</v>
      </c>
      <c r="H906" s="6" t="s">
        <f>=(F906-E906)*G906</f>
      </c>
      <c r="I906" s="9" t="s">
        <f>=(F906-E906)/E906</f>
      </c>
      <c r="J906" s="7" t="s">
        <f>=MAX(1,DATEDIF(C906,D906,"d")-1)</f>
      </c>
      <c r="K906" s="9" t="s">
        <f>=I906*365/J906</f>
      </c>
    </row>
    <row collapsed="false" customFormat="false" customHeight="false" hidden="false" ht="12.1" outlineLevel="0" r="907">
      <c r="A907" s="16" t="s">
        <v>508</v>
      </c>
      <c r="B907" s="16" t="s">
        <v>731</v>
      </c>
      <c r="C907" s="53" t="n">
        <v>44544</v>
      </c>
      <c r="D907" s="54" t="n">
        <v>45974</v>
      </c>
      <c r="E907" s="17" t="n">
        <v>418.209</v>
      </c>
      <c r="F907" s="17" t="n">
        <v>518.1925</v>
      </c>
      <c r="G907" s="17" t="n">
        <v>18</v>
      </c>
      <c r="H907" s="6" t="s">
        <f>=(F907-E907)*G907</f>
      </c>
      <c r="I907" s="9" t="s">
        <f>=(F907-E907)/E907</f>
      </c>
      <c r="J907" s="7" t="s">
        <f>=MAX(1,DATEDIF(C907,D907,"d")-1)</f>
      </c>
      <c r="K907" s="9" t="s">
        <f>=I907*365/J907</f>
      </c>
    </row>
    <row collapsed="false" customFormat="false" customHeight="false" hidden="false" ht="12.1" outlineLevel="0" r="908">
      <c r="A908" s="16" t="s">
        <v>508</v>
      </c>
      <c r="B908" s="16" t="s">
        <v>731</v>
      </c>
      <c r="C908" s="53" t="n">
        <v>44544</v>
      </c>
      <c r="D908" s="54" t="n">
        <v>45974</v>
      </c>
      <c r="E908" s="17" t="n">
        <v>423.2116</v>
      </c>
      <c r="F908" s="17" t="n">
        <v>518.1925</v>
      </c>
      <c r="G908" s="17" t="n">
        <v>2</v>
      </c>
      <c r="H908" s="6" t="s">
        <f>=(F908-E908)*G908</f>
      </c>
      <c r="I908" s="9" t="s">
        <f>=(F908-E908)/E908</f>
      </c>
      <c r="J908" s="7" t="s">
        <f>=MAX(1,DATEDIF(C908,D908,"d")-1)</f>
      </c>
      <c r="K908" s="9" t="s">
        <f>=I908*365/J908</f>
      </c>
    </row>
    <row collapsed="false" customFormat="false" customHeight="false" hidden="false" ht="12.1" outlineLevel="0" r="909">
      <c r="A909" s="16" t="s">
        <v>508</v>
      </c>
      <c r="B909" s="16" t="s">
        <v>731</v>
      </c>
      <c r="C909" s="53" t="n">
        <v>44544</v>
      </c>
      <c r="D909" s="54" t="n">
        <v>45974</v>
      </c>
      <c r="E909" s="17" t="n">
        <v>423.2116</v>
      </c>
      <c r="F909" s="17" t="n">
        <v>518.19</v>
      </c>
      <c r="G909" s="17" t="n">
        <v>1</v>
      </c>
      <c r="H909" s="6" t="s">
        <f>=(F909-E909)*G909</f>
      </c>
      <c r="I909" s="9" t="s">
        <f>=(F909-E909)/E909</f>
      </c>
      <c r="J909" s="7" t="s">
        <f>=MAX(1,DATEDIF(C909,D909,"d")-1)</f>
      </c>
      <c r="K909" s="9" t="s">
        <f>=I909*365/J909</f>
      </c>
    </row>
    <row collapsed="false" customFormat="false" customHeight="false" hidden="false" ht="12.1" outlineLevel="0" r="910">
      <c r="A910" s="16" t="s">
        <v>508</v>
      </c>
      <c r="B910" s="16" t="s">
        <v>731</v>
      </c>
      <c r="C910" s="53" t="n">
        <v>44544</v>
      </c>
      <c r="D910" s="54" t="n">
        <v>45974</v>
      </c>
      <c r="E910" s="17" t="n">
        <v>423.2116</v>
      </c>
      <c r="F910" s="17" t="n">
        <v>518.19</v>
      </c>
      <c r="G910" s="17" t="n">
        <v>1</v>
      </c>
      <c r="H910" s="6" t="s">
        <f>=(F910-E910)*G910</f>
      </c>
      <c r="I910" s="9" t="s">
        <f>=(F910-E910)/E910</f>
      </c>
      <c r="J910" s="7" t="s">
        <f>=MAX(1,DATEDIF(C910,D910,"d")-1)</f>
      </c>
      <c r="K910" s="9" t="s">
        <f>=I910*365/J910</f>
      </c>
    </row>
    <row collapsed="false" customFormat="false" customHeight="false" hidden="false" ht="12.1" outlineLevel="0" r="911">
      <c r="A911" s="16" t="s">
        <v>508</v>
      </c>
      <c r="B911" s="16" t="s">
        <v>731</v>
      </c>
      <c r="C911" s="53" t="n">
        <v>44544</v>
      </c>
      <c r="D911" s="54" t="n">
        <v>45974</v>
      </c>
      <c r="E911" s="17" t="n">
        <v>423.2116</v>
      </c>
      <c r="F911" s="17" t="n">
        <v>518.19</v>
      </c>
      <c r="G911" s="17" t="n">
        <v>1</v>
      </c>
      <c r="H911" s="6" t="s">
        <f>=(F911-E911)*G911</f>
      </c>
      <c r="I911" s="9" t="s">
        <f>=(F911-E911)/E911</f>
      </c>
      <c r="J911" s="7" t="s">
        <f>=MAX(1,DATEDIF(C911,D911,"d")-1)</f>
      </c>
      <c r="K911" s="9" t="s">
        <f>=I911*365/J911</f>
      </c>
    </row>
    <row collapsed="false" customFormat="false" customHeight="false" hidden="false" ht="12.1" outlineLevel="0" r="912">
      <c r="A912" s="16" t="s">
        <v>508</v>
      </c>
      <c r="B912" s="16" t="s">
        <v>731</v>
      </c>
      <c r="C912" s="53" t="n">
        <v>44544</v>
      </c>
      <c r="D912" s="54" t="n">
        <v>45974</v>
      </c>
      <c r="E912" s="17" t="n">
        <v>423.2116</v>
      </c>
      <c r="F912" s="17" t="n">
        <v>518.1925</v>
      </c>
      <c r="G912" s="17" t="n">
        <v>4</v>
      </c>
      <c r="H912" s="6" t="s">
        <f>=(F912-E912)*G912</f>
      </c>
      <c r="I912" s="9" t="s">
        <f>=(F912-E912)/E912</f>
      </c>
      <c r="J912" s="7" t="s">
        <f>=MAX(1,DATEDIF(C912,D912,"d")-1)</f>
      </c>
      <c r="K912" s="9" t="s">
        <f>=I912*365/J912</f>
      </c>
    </row>
    <row collapsed="false" customFormat="false" customHeight="false" hidden="false" ht="12.1" outlineLevel="0" r="913">
      <c r="A913" s="16" t="s">
        <v>508</v>
      </c>
      <c r="B913" s="16" t="s">
        <v>731</v>
      </c>
      <c r="C913" s="53" t="n">
        <v>44544</v>
      </c>
      <c r="D913" s="54" t="n">
        <v>45974</v>
      </c>
      <c r="E913" s="17" t="n">
        <v>423.2116</v>
      </c>
      <c r="F913" s="17" t="n">
        <v>518.19</v>
      </c>
      <c r="G913" s="17" t="n">
        <v>1</v>
      </c>
      <c r="H913" s="6" t="s">
        <f>=(F913-E913)*G913</f>
      </c>
      <c r="I913" s="9" t="s">
        <f>=(F913-E913)/E913</f>
      </c>
      <c r="J913" s="7" t="s">
        <f>=MAX(1,DATEDIF(C913,D913,"d")-1)</f>
      </c>
      <c r="K913" s="9" t="s">
        <f>=I913*365/J913</f>
      </c>
    </row>
    <row collapsed="false" customFormat="false" customHeight="false" hidden="false" ht="12.1" outlineLevel="0" r="914">
      <c r="A914" s="16" t="s">
        <v>508</v>
      </c>
      <c r="B914" s="16" t="s">
        <v>731</v>
      </c>
      <c r="C914" s="53" t="n">
        <v>44544</v>
      </c>
      <c r="D914" s="54" t="n">
        <v>45974</v>
      </c>
      <c r="E914" s="17" t="n">
        <v>423.2116</v>
      </c>
      <c r="F914" s="17" t="n">
        <v>518.19</v>
      </c>
      <c r="G914" s="17" t="n">
        <v>1</v>
      </c>
      <c r="H914" s="6" t="s">
        <f>=(F914-E914)*G914</f>
      </c>
      <c r="I914" s="9" t="s">
        <f>=(F914-E914)/E914</f>
      </c>
      <c r="J914" s="7" t="s">
        <f>=MAX(1,DATEDIF(C914,D914,"d")-1)</f>
      </c>
      <c r="K914" s="9" t="s">
        <f>=I914*365/J914</f>
      </c>
    </row>
    <row collapsed="false" customFormat="false" customHeight="false" hidden="false" ht="12.1" outlineLevel="0" r="915">
      <c r="A915" s="16" t="s">
        <v>508</v>
      </c>
      <c r="B915" s="16" t="s">
        <v>731</v>
      </c>
      <c r="C915" s="53" t="n">
        <v>44544</v>
      </c>
      <c r="D915" s="54" t="n">
        <v>45974</v>
      </c>
      <c r="E915" s="17" t="n">
        <v>423.2116</v>
      </c>
      <c r="F915" s="17" t="n">
        <v>518.1925</v>
      </c>
      <c r="G915" s="17" t="n">
        <v>4</v>
      </c>
      <c r="H915" s="6" t="s">
        <f>=(F915-E915)*G915</f>
      </c>
      <c r="I915" s="9" t="s">
        <f>=(F915-E915)/E915</f>
      </c>
      <c r="J915" s="7" t="s">
        <f>=MAX(1,DATEDIF(C915,D915,"d")-1)</f>
      </c>
      <c r="K915" s="9" t="s">
        <f>=I915*365/J915</f>
      </c>
    </row>
    <row collapsed="false" customFormat="false" customHeight="false" hidden="false" ht="12.1" outlineLevel="0" r="916">
      <c r="A916" s="16" t="s">
        <v>508</v>
      </c>
      <c r="B916" s="16" t="s">
        <v>731</v>
      </c>
      <c r="C916" s="53" t="n">
        <v>44544</v>
      </c>
      <c r="D916" s="54" t="n">
        <v>45974</v>
      </c>
      <c r="E916" s="17" t="n">
        <v>423.2116</v>
      </c>
      <c r="F916" s="17" t="n">
        <v>518.1926</v>
      </c>
      <c r="G916" s="17" t="n">
        <v>35</v>
      </c>
      <c r="H916" s="6" t="s">
        <f>=(F916-E916)*G916</f>
      </c>
      <c r="I916" s="9" t="s">
        <f>=(F916-E916)/E916</f>
      </c>
      <c r="J916" s="7" t="s">
        <f>=MAX(1,DATEDIF(C916,D916,"d")-1)</f>
      </c>
      <c r="K916" s="9" t="s">
        <f>=I916*365/J916</f>
      </c>
    </row>
    <row collapsed="false" customFormat="false" customHeight="false" hidden="false" ht="12.1" outlineLevel="0" r="917">
      <c r="A917" s="16" t="s">
        <v>508</v>
      </c>
      <c r="B917" s="16" t="s">
        <v>731</v>
      </c>
      <c r="C917" s="53" t="n">
        <v>44585</v>
      </c>
      <c r="D917" s="54" t="n">
        <v>45974</v>
      </c>
      <c r="E917" s="17" t="n">
        <v>411.1892</v>
      </c>
      <c r="F917" s="17" t="n">
        <v>518.1926</v>
      </c>
      <c r="G917" s="17" t="n">
        <v>25</v>
      </c>
      <c r="H917" s="6" t="s">
        <f>=(F917-E917)*G917</f>
      </c>
      <c r="I917" s="9" t="s">
        <f>=(F917-E917)/E917</f>
      </c>
      <c r="J917" s="7" t="s">
        <f>=MAX(1,DATEDIF(C917,D917,"d")-1)</f>
      </c>
      <c r="K917" s="9" t="s">
        <f>=I917*365/J917</f>
      </c>
    </row>
    <row collapsed="false" customFormat="false" customHeight="false" hidden="false" ht="12.1" outlineLevel="0" r="918">
      <c r="A918" s="16" t="s">
        <v>508</v>
      </c>
      <c r="B918" s="16" t="s">
        <v>731</v>
      </c>
      <c r="C918" s="53" t="n">
        <v>44606</v>
      </c>
      <c r="D918" s="54" t="n">
        <v>45974</v>
      </c>
      <c r="E918" s="17" t="n">
        <v>434.2</v>
      </c>
      <c r="F918" s="17" t="n">
        <v>518.1926</v>
      </c>
      <c r="G918" s="17" t="n">
        <v>2</v>
      </c>
      <c r="H918" s="6" t="s">
        <f>=(F918-E918)*G918</f>
      </c>
      <c r="I918" s="9" t="s">
        <f>=(F918-E918)/E918</f>
      </c>
      <c r="J918" s="7" t="s">
        <f>=MAX(1,DATEDIF(C918,D918,"d")-1)</f>
      </c>
      <c r="K918" s="9" t="s">
        <f>=I918*365/J918</f>
      </c>
    </row>
    <row collapsed="false" customFormat="false" customHeight="false" hidden="false" ht="12.1" outlineLevel="0" r="919">
      <c r="A919" s="16" t="s">
        <v>508</v>
      </c>
      <c r="B919" s="16" t="s">
        <v>731</v>
      </c>
      <c r="C919" s="53" t="n">
        <v>44613</v>
      </c>
      <c r="D919" s="54" t="n">
        <v>45974</v>
      </c>
      <c r="E919" s="17" t="n">
        <v>404.19</v>
      </c>
      <c r="F919" s="17" t="n">
        <v>518.1926</v>
      </c>
      <c r="G919" s="17" t="n">
        <v>1</v>
      </c>
      <c r="H919" s="6" t="s">
        <f>=(F919-E919)*G919</f>
      </c>
      <c r="I919" s="9" t="s">
        <f>=(F919-E919)/E919</f>
      </c>
      <c r="J919" s="7" t="s">
        <f>=MAX(1,DATEDIF(C919,D919,"d")-1)</f>
      </c>
      <c r="K919" s="9" t="s">
        <f>=I919*365/J919</f>
      </c>
    </row>
    <row collapsed="false" customFormat="false" customHeight="false" hidden="false" ht="12.1" outlineLevel="0" r="920">
      <c r="A920" s="16" t="s">
        <v>508</v>
      </c>
      <c r="B920" s="16" t="s">
        <v>731</v>
      </c>
      <c r="C920" s="53" t="n">
        <v>44613</v>
      </c>
      <c r="D920" s="54" t="n">
        <v>45974</v>
      </c>
      <c r="E920" s="17" t="n">
        <v>404.19</v>
      </c>
      <c r="F920" s="17" t="n">
        <v>518.1926</v>
      </c>
      <c r="G920" s="17" t="n">
        <v>1</v>
      </c>
      <c r="H920" s="6" t="s">
        <f>=(F920-E920)*G920</f>
      </c>
      <c r="I920" s="9" t="s">
        <f>=(F920-E920)/E920</f>
      </c>
      <c r="J920" s="7" t="s">
        <f>=MAX(1,DATEDIF(C920,D920,"d")-1)</f>
      </c>
      <c r="K920" s="9" t="s">
        <f>=I920*365/J920</f>
      </c>
    </row>
    <row collapsed="false" customFormat="false" customHeight="false" hidden="false" ht="12.1" outlineLevel="0" r="921">
      <c r="A921" s="16" t="s">
        <v>508</v>
      </c>
      <c r="B921" s="16" t="s">
        <v>731</v>
      </c>
      <c r="C921" s="53" t="n">
        <v>44613</v>
      </c>
      <c r="D921" s="54" t="n">
        <v>45974</v>
      </c>
      <c r="E921" s="17" t="n">
        <v>400.28</v>
      </c>
      <c r="F921" s="17" t="n">
        <v>518.1926</v>
      </c>
      <c r="G921" s="17" t="n">
        <v>1</v>
      </c>
      <c r="H921" s="6" t="s">
        <f>=(F921-E921)*G921</f>
      </c>
      <c r="I921" s="9" t="s">
        <f>=(F921-E921)/E921</f>
      </c>
      <c r="J921" s="7" t="s">
        <f>=MAX(1,DATEDIF(C921,D921,"d")-1)</f>
      </c>
      <c r="K921" s="9" t="s">
        <f>=I921*365/J921</f>
      </c>
    </row>
    <row collapsed="false" customFormat="false" customHeight="false" hidden="false" ht="12.1" outlineLevel="0" r="922">
      <c r="A922" s="16" t="s">
        <v>508</v>
      </c>
      <c r="B922" s="16" t="s">
        <v>731</v>
      </c>
      <c r="C922" s="53" t="n">
        <v>44616</v>
      </c>
      <c r="D922" s="54" t="n">
        <v>45974</v>
      </c>
      <c r="E922" s="17" t="n">
        <v>304.14</v>
      </c>
      <c r="F922" s="17" t="n">
        <v>518.1926</v>
      </c>
      <c r="G922" s="17" t="n">
        <v>1</v>
      </c>
      <c r="H922" s="6" t="s">
        <f>=(F922-E922)*G922</f>
      </c>
      <c r="I922" s="9" t="s">
        <f>=(F922-E922)/E922</f>
      </c>
      <c r="J922" s="7" t="s">
        <f>=MAX(1,DATEDIF(C922,D922,"d")-1)</f>
      </c>
      <c r="K922" s="9" t="s">
        <f>=I922*365/J922</f>
      </c>
    </row>
    <row collapsed="false" customFormat="false" customHeight="false" hidden="false" ht="12.1" outlineLevel="0" r="923">
      <c r="A923" s="16" t="s">
        <v>508</v>
      </c>
      <c r="B923" s="16" t="s">
        <v>731</v>
      </c>
      <c r="C923" s="53" t="n">
        <v>44824</v>
      </c>
      <c r="D923" s="54" t="n">
        <v>45974</v>
      </c>
      <c r="E923" s="17" t="n">
        <v>393.4959</v>
      </c>
      <c r="F923" s="17" t="n">
        <v>518.1926</v>
      </c>
      <c r="G923" s="17" t="n">
        <v>17</v>
      </c>
      <c r="H923" s="6" t="s">
        <f>=(F923-E923)*G923</f>
      </c>
      <c r="I923" s="9" t="s">
        <f>=(F923-E923)/E923</f>
      </c>
      <c r="J923" s="7" t="s">
        <f>=MAX(1,DATEDIF(C923,D923,"d")-1)</f>
      </c>
      <c r="K923" s="9" t="s">
        <f>=I923*365/J923</f>
      </c>
    </row>
    <row collapsed="false" customFormat="false" customHeight="false" hidden="false" ht="12.1" outlineLevel="0" r="924">
      <c r="A924" s="16" t="s">
        <v>508</v>
      </c>
      <c r="B924" s="16" t="s">
        <v>731</v>
      </c>
      <c r="C924" s="53" t="n">
        <v>44827</v>
      </c>
      <c r="D924" s="54" t="n">
        <v>45974</v>
      </c>
      <c r="E924" s="17" t="n">
        <v>371.19</v>
      </c>
      <c r="F924" s="17" t="n">
        <v>518.1926</v>
      </c>
      <c r="G924" s="17" t="n">
        <v>1</v>
      </c>
      <c r="H924" s="6" t="s">
        <f>=(F924-E924)*G924</f>
      </c>
      <c r="I924" s="9" t="s">
        <f>=(F924-E924)/E924</f>
      </c>
      <c r="J924" s="7" t="s">
        <f>=MAX(1,DATEDIF(C924,D924,"d")-1)</f>
      </c>
      <c r="K924" s="9" t="s">
        <f>=I924*365/J924</f>
      </c>
    </row>
    <row collapsed="false" customFormat="false" customHeight="false" hidden="false" ht="12.1" outlineLevel="0" r="925">
      <c r="A925" s="16" t="s">
        <v>508</v>
      </c>
      <c r="B925" s="16" t="s">
        <v>731</v>
      </c>
      <c r="C925" s="53" t="n">
        <v>44883</v>
      </c>
      <c r="D925" s="54" t="n">
        <v>45974</v>
      </c>
      <c r="E925" s="17" t="n">
        <v>355.2487</v>
      </c>
      <c r="F925" s="17" t="n">
        <v>518.1926</v>
      </c>
      <c r="G925" s="17" t="n">
        <v>5</v>
      </c>
      <c r="H925" s="6" t="s">
        <f>=(F925-E925)*G925</f>
      </c>
      <c r="I925" s="9" t="s">
        <f>=(F925-E925)/E925</f>
      </c>
      <c r="J925" s="7" t="s">
        <f>=MAX(1,DATEDIF(C925,D925,"d")-1)</f>
      </c>
      <c r="K925" s="9" t="s">
        <f>=I925*365/J925</f>
      </c>
    </row>
    <row collapsed="false" customFormat="false" customHeight="false" hidden="false" ht="12.1" outlineLevel="0" r="926">
      <c r="A926" s="16" t="s">
        <v>508</v>
      </c>
      <c r="B926" s="16" t="s">
        <v>731</v>
      </c>
      <c r="C926" s="53" t="n">
        <v>44883</v>
      </c>
      <c r="D926" s="54" t="n">
        <v>45974</v>
      </c>
      <c r="E926" s="17" t="n">
        <v>355.2487</v>
      </c>
      <c r="F926" s="17" t="n">
        <v>518.1927</v>
      </c>
      <c r="G926" s="17" t="n">
        <v>25</v>
      </c>
      <c r="H926" s="6" t="s">
        <f>=(F926-E926)*G926</f>
      </c>
      <c r="I926" s="9" t="s">
        <f>=(F926-E926)/E926</f>
      </c>
      <c r="J926" s="7" t="s">
        <f>=MAX(1,DATEDIF(C926,D926,"d")-1)</f>
      </c>
      <c r="K926" s="9" t="s">
        <f>=I926*365/J926</f>
      </c>
    </row>
    <row collapsed="false" customFormat="false" customHeight="false" hidden="false" ht="12.1" outlineLevel="0" r="927">
      <c r="A927" s="16" t="s">
        <v>508</v>
      </c>
      <c r="B927" s="16" t="s">
        <v>731</v>
      </c>
      <c r="C927" s="53" t="n">
        <v>44883</v>
      </c>
      <c r="D927" s="54" t="n">
        <v>45974</v>
      </c>
      <c r="E927" s="17" t="n">
        <v>355.05</v>
      </c>
      <c r="F927" s="17" t="n">
        <v>518.1927</v>
      </c>
      <c r="G927" s="17" t="n">
        <v>1</v>
      </c>
      <c r="H927" s="6" t="s">
        <f>=(F927-E927)*G927</f>
      </c>
      <c r="I927" s="9" t="s">
        <f>=(F927-E927)/E927</f>
      </c>
      <c r="J927" s="7" t="s">
        <f>=MAX(1,DATEDIF(C927,D927,"d")-1)</f>
      </c>
      <c r="K927" s="9" t="s">
        <f>=I927*365/J927</f>
      </c>
    </row>
    <row collapsed="false" customFormat="false" customHeight="false" hidden="false" ht="12.1" outlineLevel="0" r="928">
      <c r="A928" s="16" t="s">
        <v>508</v>
      </c>
      <c r="B928" s="16" t="s">
        <v>731</v>
      </c>
      <c r="C928" s="53" t="n">
        <v>44915</v>
      </c>
      <c r="D928" s="54" t="n">
        <v>45974</v>
      </c>
      <c r="E928" s="17" t="n">
        <v>338.635</v>
      </c>
      <c r="F928" s="17" t="n">
        <v>518.1927</v>
      </c>
      <c r="G928" s="17" t="n">
        <v>2</v>
      </c>
      <c r="H928" s="6" t="s">
        <f>=(F928-E928)*G928</f>
      </c>
      <c r="I928" s="9" t="s">
        <f>=(F928-E928)/E928</f>
      </c>
      <c r="J928" s="7" t="s">
        <f>=MAX(1,DATEDIF(C928,D928,"d")-1)</f>
      </c>
      <c r="K928" s="9" t="s">
        <f>=I928*365/J928</f>
      </c>
    </row>
    <row collapsed="false" customFormat="false" customHeight="false" hidden="false" ht="12.1" outlineLevel="0" r="929">
      <c r="A929" s="16" t="s">
        <v>508</v>
      </c>
      <c r="B929" s="16" t="s">
        <v>731</v>
      </c>
      <c r="C929" s="53" t="n">
        <v>44936</v>
      </c>
      <c r="D929" s="54" t="n">
        <v>45974</v>
      </c>
      <c r="E929" s="17" t="n">
        <v>336.83</v>
      </c>
      <c r="F929" s="17" t="n">
        <v>518.1927</v>
      </c>
      <c r="G929" s="17" t="n">
        <v>1</v>
      </c>
      <c r="H929" s="6" t="s">
        <f>=(F929-E929)*G929</f>
      </c>
      <c r="I929" s="9" t="s">
        <f>=(F929-E929)/E929</f>
      </c>
      <c r="J929" s="7" t="s">
        <f>=MAX(1,DATEDIF(C929,D929,"d")-1)</f>
      </c>
      <c r="K929" s="9" t="s">
        <f>=I929*365/J929</f>
      </c>
    </row>
    <row collapsed="false" customFormat="false" customHeight="false" hidden="false" ht="12.1" outlineLevel="0" r="930">
      <c r="A930" s="16" t="s">
        <v>508</v>
      </c>
      <c r="B930" s="16" t="s">
        <v>731</v>
      </c>
      <c r="C930" s="53" t="n">
        <v>44937</v>
      </c>
      <c r="D930" s="54" t="n">
        <v>45974</v>
      </c>
      <c r="E930" s="17" t="n">
        <v>335.13</v>
      </c>
      <c r="F930" s="17" t="n">
        <v>518.1927</v>
      </c>
      <c r="G930" s="17" t="n">
        <v>1</v>
      </c>
      <c r="H930" s="6" t="s">
        <f>=(F930-E930)*G930</f>
      </c>
      <c r="I930" s="9" t="s">
        <f>=(F930-E930)/E930</f>
      </c>
      <c r="J930" s="7" t="s">
        <f>=MAX(1,DATEDIF(C930,D930,"d")-1)</f>
      </c>
      <c r="K930" s="9" t="s">
        <f>=I930*365/J930</f>
      </c>
    </row>
    <row collapsed="false" customFormat="false" customHeight="false" hidden="false" ht="12.1" outlineLevel="0" r="931">
      <c r="A931" s="16" t="s">
        <v>508</v>
      </c>
      <c r="B931" s="16" t="s">
        <v>731</v>
      </c>
      <c r="C931" s="53" t="n">
        <v>44963</v>
      </c>
      <c r="D931" s="54" t="n">
        <v>45974</v>
      </c>
      <c r="E931" s="17" t="n">
        <v>321.7286</v>
      </c>
      <c r="F931" s="17" t="n">
        <v>518.1927</v>
      </c>
      <c r="G931" s="17" t="n">
        <v>22</v>
      </c>
      <c r="H931" s="6" t="s">
        <f>=(F931-E931)*G931</f>
      </c>
      <c r="I931" s="9" t="s">
        <f>=(F931-E931)/E931</f>
      </c>
      <c r="J931" s="7" t="s">
        <f>=MAX(1,DATEDIF(C931,D931,"d")-1)</f>
      </c>
      <c r="K931" s="9" t="s">
        <f>=I931*365/J931</f>
      </c>
    </row>
    <row collapsed="false" customFormat="false" customHeight="false" hidden="false" ht="12.1" outlineLevel="0" r="932">
      <c r="A932" s="16" t="s">
        <v>508</v>
      </c>
      <c r="B932" s="16" t="s">
        <v>731</v>
      </c>
      <c r="C932" s="53" t="n">
        <v>44963</v>
      </c>
      <c r="D932" s="54" t="n">
        <v>45974</v>
      </c>
      <c r="E932" s="17" t="n">
        <v>321.7286</v>
      </c>
      <c r="F932" s="17" t="n">
        <v>518.1926</v>
      </c>
      <c r="G932" s="17" t="n">
        <v>28</v>
      </c>
      <c r="H932" s="6" t="s">
        <f>=(F932-E932)*G932</f>
      </c>
      <c r="I932" s="9" t="s">
        <f>=(F932-E932)/E932</f>
      </c>
      <c r="J932" s="7" t="s">
        <f>=MAX(1,DATEDIF(C932,D932,"d")-1)</f>
      </c>
      <c r="K932" s="9" t="s">
        <f>=I932*365/J932</f>
      </c>
    </row>
    <row collapsed="false" customFormat="false" customHeight="false" hidden="false" ht="12.1" outlineLevel="0" r="933">
      <c r="A933" s="16" t="s">
        <v>508</v>
      </c>
      <c r="B933" s="16" t="s">
        <v>731</v>
      </c>
      <c r="C933" s="53" t="n">
        <v>44966</v>
      </c>
      <c r="D933" s="54" t="n">
        <v>45974</v>
      </c>
      <c r="E933" s="17" t="n">
        <v>325.13</v>
      </c>
      <c r="F933" s="17" t="n">
        <v>518.1926</v>
      </c>
      <c r="G933" s="17" t="n">
        <v>1</v>
      </c>
      <c r="H933" s="6" t="s">
        <f>=(F933-E933)*G933</f>
      </c>
      <c r="I933" s="9" t="s">
        <f>=(F933-E933)/E933</f>
      </c>
      <c r="J933" s="7" t="s">
        <f>=MAX(1,DATEDIF(C933,D933,"d")-1)</f>
      </c>
      <c r="K933" s="9" t="s">
        <f>=I933*365/J933</f>
      </c>
    </row>
    <row collapsed="false" customFormat="false" customHeight="false" hidden="false" ht="12.1" outlineLevel="0" r="934">
      <c r="A934" s="16" t="s">
        <v>508</v>
      </c>
      <c r="B934" s="16" t="s">
        <v>731</v>
      </c>
      <c r="C934" s="53" t="n">
        <v>44972</v>
      </c>
      <c r="D934" s="54" t="n">
        <v>45974</v>
      </c>
      <c r="E934" s="17" t="n">
        <v>319.0276</v>
      </c>
      <c r="F934" s="17" t="n">
        <v>518.1926</v>
      </c>
      <c r="G934" s="17" t="n">
        <v>50</v>
      </c>
      <c r="H934" s="6" t="s">
        <f>=(F934-E934)*G934</f>
      </c>
      <c r="I934" s="9" t="s">
        <f>=(F934-E934)/E934</f>
      </c>
      <c r="J934" s="7" t="s">
        <f>=MAX(1,DATEDIF(C934,D934,"d")-1)</f>
      </c>
      <c r="K934" s="9" t="s">
        <f>=I934*365/J934</f>
      </c>
    </row>
    <row collapsed="false" customFormat="false" customHeight="false" hidden="false" ht="12.1" outlineLevel="0" r="935">
      <c r="A935" s="16" t="s">
        <v>508</v>
      </c>
      <c r="B935" s="16" t="s">
        <v>731</v>
      </c>
      <c r="C935" s="53" t="n">
        <v>44972</v>
      </c>
      <c r="D935" s="54" t="n">
        <v>45974</v>
      </c>
      <c r="E935" s="17" t="n">
        <v>316.3275</v>
      </c>
      <c r="F935" s="17" t="n">
        <v>518.1926</v>
      </c>
      <c r="G935" s="17" t="n">
        <v>4</v>
      </c>
      <c r="H935" s="6" t="s">
        <f>=(F935-E935)*G935</f>
      </c>
      <c r="I935" s="9" t="s">
        <f>=(F935-E935)/E935</f>
      </c>
      <c r="J935" s="7" t="s">
        <f>=MAX(1,DATEDIF(C935,D935,"d")-1)</f>
      </c>
      <c r="K935" s="9" t="s">
        <f>=I935*365/J935</f>
      </c>
    </row>
    <row collapsed="false" customFormat="false" customHeight="false" hidden="false" ht="12.1" outlineLevel="0" r="936">
      <c r="A936" s="16" t="s">
        <v>508</v>
      </c>
      <c r="B936" s="16" t="s">
        <v>731</v>
      </c>
      <c r="C936" s="53" t="n">
        <v>44972</v>
      </c>
      <c r="D936" s="54" t="n">
        <v>45974</v>
      </c>
      <c r="E936" s="17" t="n">
        <v>316.125</v>
      </c>
      <c r="F936" s="17" t="n">
        <v>518.1926</v>
      </c>
      <c r="G936" s="17" t="n">
        <v>2</v>
      </c>
      <c r="H936" s="6" t="s">
        <f>=(F936-E936)*G936</f>
      </c>
      <c r="I936" s="9" t="s">
        <f>=(F936-E936)/E936</f>
      </c>
      <c r="J936" s="7" t="s">
        <f>=MAX(1,DATEDIF(C936,D936,"d")-1)</f>
      </c>
      <c r="K936" s="9" t="s">
        <f>=I936*365/J936</f>
      </c>
    </row>
    <row collapsed="false" customFormat="false" customHeight="false" hidden="false" ht="12.1" outlineLevel="0" r="937">
      <c r="A937" s="16" t="s">
        <v>508</v>
      </c>
      <c r="B937" s="16" t="s">
        <v>731</v>
      </c>
      <c r="C937" s="53" t="n">
        <v>45044</v>
      </c>
      <c r="D937" s="54" t="n">
        <v>45974</v>
      </c>
      <c r="E937" s="17" t="n">
        <v>407.9843</v>
      </c>
      <c r="F937" s="17" t="n">
        <v>518.1926</v>
      </c>
      <c r="G937" s="17" t="n">
        <v>4</v>
      </c>
      <c r="H937" s="6" t="s">
        <f>=(F937-E937)*G937</f>
      </c>
      <c r="I937" s="9" t="s">
        <f>=(F937-E937)/E937</f>
      </c>
      <c r="J937" s="7" t="s">
        <f>=MAX(1,DATEDIF(C937,D937,"d")-1)</f>
      </c>
      <c r="K937" s="9" t="s">
        <f>=I937*365/J937</f>
      </c>
    </row>
    <row collapsed="false" customFormat="false" customHeight="false" hidden="false" ht="12.1" outlineLevel="0" r="938">
      <c r="A938" s="16" t="s">
        <v>508</v>
      </c>
      <c r="B938" s="16" t="s">
        <v>731</v>
      </c>
      <c r="C938" s="53" t="n">
        <v>45044</v>
      </c>
      <c r="D938" s="54" t="n">
        <v>45974</v>
      </c>
      <c r="E938" s="17" t="n">
        <v>407.9843</v>
      </c>
      <c r="F938" s="17" t="n">
        <v>518.1925</v>
      </c>
      <c r="G938" s="17" t="n">
        <v>3</v>
      </c>
      <c r="H938" s="6" t="s">
        <f>=(F938-E938)*G938</f>
      </c>
      <c r="I938" s="9" t="s">
        <f>=(F938-E938)/E938</f>
      </c>
      <c r="J938" s="7" t="s">
        <f>=MAX(1,DATEDIF(C938,D938,"d")-1)</f>
      </c>
      <c r="K938" s="9" t="s">
        <f>=I938*365/J938</f>
      </c>
    </row>
    <row collapsed="false" customFormat="false" customHeight="false" hidden="false" ht="12.1" outlineLevel="0" r="939">
      <c r="A939" s="16" t="s">
        <v>508</v>
      </c>
      <c r="B939" s="16" t="s">
        <v>731</v>
      </c>
      <c r="C939" s="53" t="n">
        <v>45054</v>
      </c>
      <c r="D939" s="54" t="n">
        <v>45974</v>
      </c>
      <c r="E939" s="17" t="n">
        <v>394.18</v>
      </c>
      <c r="F939" s="17" t="n">
        <v>518.1925</v>
      </c>
      <c r="G939" s="17" t="n">
        <v>1</v>
      </c>
      <c r="H939" s="6" t="s">
        <f>=(F939-E939)*G939</f>
      </c>
      <c r="I939" s="9" t="s">
        <f>=(F939-E939)/E939</f>
      </c>
      <c r="J939" s="7" t="s">
        <f>=MAX(1,DATEDIF(C939,D939,"d")-1)</f>
      </c>
      <c r="K939" s="9" t="s">
        <f>=I939*365/J939</f>
      </c>
    </row>
    <row collapsed="false" customFormat="false" customHeight="false" hidden="false" ht="12.1" outlineLevel="0" r="940">
      <c r="A940" s="16" t="s">
        <v>508</v>
      </c>
      <c r="B940" s="16" t="s">
        <v>731</v>
      </c>
      <c r="C940" s="53" t="n">
        <v>45054</v>
      </c>
      <c r="D940" s="54" t="n">
        <v>45974</v>
      </c>
      <c r="E940" s="17" t="n">
        <v>393.9575</v>
      </c>
      <c r="F940" s="17" t="n">
        <v>518.1925</v>
      </c>
      <c r="G940" s="17" t="n">
        <v>4</v>
      </c>
      <c r="H940" s="6" t="s">
        <f>=(F940-E940)*G940</f>
      </c>
      <c r="I940" s="9" t="s">
        <f>=(F940-E940)/E940</f>
      </c>
      <c r="J940" s="7" t="s">
        <f>=MAX(1,DATEDIF(C940,D940,"d")-1)</f>
      </c>
      <c r="K940" s="9" t="s">
        <f>=I940*365/J940</f>
      </c>
    </row>
    <row collapsed="false" customFormat="false" customHeight="false" hidden="false" ht="12.1" outlineLevel="0" r="941">
      <c r="A941" s="16" t="s">
        <v>508</v>
      </c>
      <c r="B941" s="16" t="s">
        <v>731</v>
      </c>
      <c r="C941" s="53" t="n">
        <v>45058</v>
      </c>
      <c r="D941" s="54" t="n">
        <v>45974</v>
      </c>
      <c r="E941" s="17" t="n">
        <v>402.68</v>
      </c>
      <c r="F941" s="17" t="n">
        <v>518.19</v>
      </c>
      <c r="G941" s="17" t="n">
        <v>1</v>
      </c>
      <c r="H941" s="6" t="s">
        <f>=(F941-E941)*G941</f>
      </c>
      <c r="I941" s="9" t="s">
        <f>=(F941-E941)/E941</f>
      </c>
      <c r="J941" s="7" t="s">
        <f>=MAX(1,DATEDIF(C941,D941,"d")-1)</f>
      </c>
      <c r="K941" s="9" t="s">
        <f>=I941*365/J941</f>
      </c>
    </row>
    <row collapsed="false" customFormat="false" customHeight="false" hidden="false" ht="12.1" outlineLevel="0" r="942">
      <c r="A942" s="16" t="s">
        <v>508</v>
      </c>
      <c r="B942" s="16" t="s">
        <v>731</v>
      </c>
      <c r="C942" s="53" t="n">
        <v>45058</v>
      </c>
      <c r="D942" s="54" t="n">
        <v>45974</v>
      </c>
      <c r="E942" s="17" t="n">
        <v>402.68</v>
      </c>
      <c r="F942" s="17" t="n">
        <v>518.19</v>
      </c>
      <c r="G942" s="17" t="n">
        <v>1</v>
      </c>
      <c r="H942" s="6" t="s">
        <f>=(F942-E942)*G942</f>
      </c>
      <c r="I942" s="9" t="s">
        <f>=(F942-E942)/E942</f>
      </c>
      <c r="J942" s="7" t="s">
        <f>=MAX(1,DATEDIF(C942,D942,"d")-1)</f>
      </c>
      <c r="K942" s="9" t="s">
        <f>=I942*365/J942</f>
      </c>
    </row>
    <row collapsed="false" customFormat="false" customHeight="false" hidden="false" ht="12.1" outlineLevel="0" r="943">
      <c r="A943" s="16" t="s">
        <v>508</v>
      </c>
      <c r="B943" s="16" t="s">
        <v>731</v>
      </c>
      <c r="C943" s="53" t="n">
        <v>45058</v>
      </c>
      <c r="D943" s="54" t="n">
        <v>45974</v>
      </c>
      <c r="E943" s="17" t="n">
        <v>402.58</v>
      </c>
      <c r="F943" s="17" t="n">
        <v>518.19</v>
      </c>
      <c r="G943" s="17" t="n">
        <v>1</v>
      </c>
      <c r="H943" s="6" t="s">
        <f>=(F943-E943)*G943</f>
      </c>
      <c r="I943" s="9" t="s">
        <f>=(F943-E943)/E943</f>
      </c>
      <c r="J943" s="7" t="s">
        <f>=MAX(1,DATEDIF(C943,D943,"d")-1)</f>
      </c>
      <c r="K943" s="9" t="s">
        <f>=I943*365/J943</f>
      </c>
    </row>
    <row collapsed="false" customFormat="false" customHeight="false" hidden="false" ht="12.1" outlineLevel="0" r="944">
      <c r="A944" s="16" t="s">
        <v>508</v>
      </c>
      <c r="B944" s="16" t="s">
        <v>731</v>
      </c>
      <c r="C944" s="53" t="n">
        <v>45058</v>
      </c>
      <c r="D944" s="54" t="n">
        <v>45974</v>
      </c>
      <c r="E944" s="17" t="n">
        <v>402.58</v>
      </c>
      <c r="F944" s="17" t="n">
        <v>518.1933</v>
      </c>
      <c r="G944" s="17" t="n">
        <v>1</v>
      </c>
      <c r="H944" s="6" t="s">
        <f>=(F944-E944)*G944</f>
      </c>
      <c r="I944" s="9" t="s">
        <f>=(F944-E944)/E944</f>
      </c>
      <c r="J944" s="7" t="s">
        <f>=MAX(1,DATEDIF(C944,D944,"d")-1)</f>
      </c>
      <c r="K944" s="9" t="s">
        <f>=I944*365/J944</f>
      </c>
    </row>
    <row collapsed="false" customFormat="false" customHeight="false" hidden="false" ht="12.1" outlineLevel="0" r="945">
      <c r="A945" s="16" t="s">
        <v>508</v>
      </c>
      <c r="B945" s="16" t="s">
        <v>731</v>
      </c>
      <c r="C945" s="53" t="n">
        <v>45075</v>
      </c>
      <c r="D945" s="54" t="n">
        <v>45974</v>
      </c>
      <c r="E945" s="17" t="n">
        <v>443.42</v>
      </c>
      <c r="F945" s="17" t="n">
        <v>518.1933</v>
      </c>
      <c r="G945" s="17" t="n">
        <v>1</v>
      </c>
      <c r="H945" s="6" t="s">
        <f>=(F945-E945)*G945</f>
      </c>
      <c r="I945" s="9" t="s">
        <f>=(F945-E945)/E945</f>
      </c>
      <c r="J945" s="7" t="s">
        <f>=MAX(1,DATEDIF(C945,D945,"d")-1)</f>
      </c>
      <c r="K945" s="9" t="s">
        <f>=I945*365/J945</f>
      </c>
    </row>
    <row collapsed="false" customFormat="false" customHeight="false" hidden="false" ht="12.1" outlineLevel="0" r="946">
      <c r="A946" s="16" t="s">
        <v>508</v>
      </c>
      <c r="B946" s="16" t="s">
        <v>731</v>
      </c>
      <c r="C946" s="53" t="n">
        <v>45128</v>
      </c>
      <c r="D946" s="54" t="n">
        <v>45974</v>
      </c>
      <c r="E946" s="17" t="n">
        <v>487.0948</v>
      </c>
      <c r="F946" s="17" t="n">
        <v>518.1933</v>
      </c>
      <c r="G946" s="17" t="n">
        <v>1</v>
      </c>
      <c r="H946" s="6" t="s">
        <f>=(F946-E946)*G946</f>
      </c>
      <c r="I946" s="9" t="s">
        <f>=(F946-E946)/E946</f>
      </c>
      <c r="J946" s="7" t="s">
        <f>=MAX(1,DATEDIF(C946,D946,"d")-1)</f>
      </c>
      <c r="K946" s="9" t="s">
        <f>=I946*365/J946</f>
      </c>
    </row>
    <row collapsed="false" customFormat="false" customHeight="false" hidden="false" ht="12.1" outlineLevel="0" r="947">
      <c r="A947" s="16" t="s">
        <v>508</v>
      </c>
      <c r="B947" s="16" t="s">
        <v>731</v>
      </c>
      <c r="C947" s="53" t="n">
        <v>45128</v>
      </c>
      <c r="D947" s="54" t="n">
        <v>45974</v>
      </c>
      <c r="E947" s="17" t="n">
        <v>487.0948</v>
      </c>
      <c r="F947" s="17" t="n">
        <v>518.1926</v>
      </c>
      <c r="G947" s="17" t="n">
        <v>23</v>
      </c>
      <c r="H947" s="6" t="s">
        <f>=(F947-E947)*G947</f>
      </c>
      <c r="I947" s="9" t="s">
        <f>=(F947-E947)/E947</f>
      </c>
      <c r="J947" s="7" t="s">
        <f>=MAX(1,DATEDIF(C947,D947,"d")-1)</f>
      </c>
      <c r="K947" s="9" t="s">
        <f>=I947*365/J947</f>
      </c>
    </row>
    <row collapsed="false" customFormat="false" customHeight="false" hidden="false" ht="12.1" outlineLevel="0" r="948">
      <c r="A948" s="16" t="s">
        <v>508</v>
      </c>
      <c r="B948" s="16" t="s">
        <v>731</v>
      </c>
      <c r="C948" s="53" t="n">
        <v>45128</v>
      </c>
      <c r="D948" s="54" t="n">
        <v>45974</v>
      </c>
      <c r="E948" s="17" t="n">
        <v>487.0948</v>
      </c>
      <c r="F948" s="17" t="n">
        <v>518.195</v>
      </c>
      <c r="G948" s="17" t="n">
        <v>2</v>
      </c>
      <c r="H948" s="6" t="s">
        <f>=(F948-E948)*G948</f>
      </c>
      <c r="I948" s="9" t="s">
        <f>=(F948-E948)/E948</f>
      </c>
      <c r="J948" s="7" t="s">
        <f>=MAX(1,DATEDIF(C948,D948,"d")-1)</f>
      </c>
      <c r="K948" s="9" t="s">
        <f>=I948*365/J948</f>
      </c>
    </row>
    <row collapsed="false" customFormat="false" customHeight="false" hidden="false" ht="12.1" outlineLevel="0" r="949">
      <c r="A949" s="16" t="s">
        <v>508</v>
      </c>
      <c r="B949" s="16" t="s">
        <v>731</v>
      </c>
      <c r="C949" s="53" t="n">
        <v>45128</v>
      </c>
      <c r="D949" s="54" t="n">
        <v>45974</v>
      </c>
      <c r="E949" s="17" t="n">
        <v>487.0948</v>
      </c>
      <c r="F949" s="17" t="n">
        <v>518.193</v>
      </c>
      <c r="G949" s="17" t="n">
        <v>10</v>
      </c>
      <c r="H949" s="6" t="s">
        <f>=(F949-E949)*G949</f>
      </c>
      <c r="I949" s="9" t="s">
        <f>=(F949-E949)/E949</f>
      </c>
      <c r="J949" s="7" t="s">
        <f>=MAX(1,DATEDIF(C949,D949,"d")-1)</f>
      </c>
      <c r="K949" s="9" t="s">
        <f>=I949*365/J949</f>
      </c>
    </row>
    <row collapsed="false" customFormat="false" customHeight="false" hidden="false" ht="12.1" outlineLevel="0" r="950">
      <c r="A950" s="16" t="s">
        <v>508</v>
      </c>
      <c r="B950" s="16" t="s">
        <v>731</v>
      </c>
      <c r="C950" s="53" t="n">
        <v>45128</v>
      </c>
      <c r="D950" s="54" t="n">
        <v>45974</v>
      </c>
      <c r="E950" s="17" t="n">
        <v>487.0948</v>
      </c>
      <c r="F950" s="17" t="n">
        <v>518.195</v>
      </c>
      <c r="G950" s="17" t="n">
        <v>2</v>
      </c>
      <c r="H950" s="6" t="s">
        <f>=(F950-E950)*G950</f>
      </c>
      <c r="I950" s="9" t="s">
        <f>=(F950-E950)/E950</f>
      </c>
      <c r="J950" s="7" t="s">
        <f>=MAX(1,DATEDIF(C950,D950,"d")-1)</f>
      </c>
      <c r="K950" s="9" t="s">
        <f>=I950*365/J950</f>
      </c>
    </row>
    <row collapsed="false" customFormat="false" customHeight="false" hidden="false" ht="12.1" outlineLevel="0" r="951">
      <c r="A951" s="16" t="s">
        <v>508</v>
      </c>
      <c r="B951" s="16" t="s">
        <v>731</v>
      </c>
      <c r="C951" s="53" t="n">
        <v>45128</v>
      </c>
      <c r="D951" s="54" t="n">
        <v>45974</v>
      </c>
      <c r="E951" s="17" t="n">
        <v>487.0948</v>
      </c>
      <c r="F951" s="17" t="n">
        <v>518.19</v>
      </c>
      <c r="G951" s="17" t="n">
        <v>1</v>
      </c>
      <c r="H951" s="6" t="s">
        <f>=(F951-E951)*G951</f>
      </c>
      <c r="I951" s="9" t="s">
        <f>=(F951-E951)/E951</f>
      </c>
      <c r="J951" s="7" t="s">
        <f>=MAX(1,DATEDIF(C951,D951,"d")-1)</f>
      </c>
      <c r="K951" s="9" t="s">
        <f>=I951*365/J951</f>
      </c>
    </row>
    <row collapsed="false" customFormat="false" customHeight="false" hidden="false" ht="12.1" outlineLevel="0" r="952">
      <c r="A952" s="16" t="s">
        <v>508</v>
      </c>
      <c r="B952" s="16" t="s">
        <v>731</v>
      </c>
      <c r="C952" s="53" t="n">
        <v>45128</v>
      </c>
      <c r="D952" s="54" t="n">
        <v>45974</v>
      </c>
      <c r="E952" s="17" t="n">
        <v>487.0948</v>
      </c>
      <c r="F952" s="17" t="n">
        <v>518.195</v>
      </c>
      <c r="G952" s="17" t="n">
        <v>2</v>
      </c>
      <c r="H952" s="6" t="s">
        <f>=(F952-E952)*G952</f>
      </c>
      <c r="I952" s="9" t="s">
        <f>=(F952-E952)/E952</f>
      </c>
      <c r="J952" s="7" t="s">
        <f>=MAX(1,DATEDIF(C952,D952,"d")-1)</f>
      </c>
      <c r="K952" s="9" t="s">
        <f>=I952*365/J952</f>
      </c>
    </row>
    <row collapsed="false" customFormat="false" customHeight="false" hidden="false" ht="12.1" outlineLevel="0" r="953">
      <c r="A953" s="16" t="s">
        <v>508</v>
      </c>
      <c r="B953" s="16" t="s">
        <v>731</v>
      </c>
      <c r="C953" s="53" t="n">
        <v>45128</v>
      </c>
      <c r="D953" s="54" t="n">
        <v>45974</v>
      </c>
      <c r="E953" s="17" t="n">
        <v>487.0948</v>
      </c>
      <c r="F953" s="17" t="n">
        <v>518.19</v>
      </c>
      <c r="G953" s="17" t="n">
        <v>1</v>
      </c>
      <c r="H953" s="6" t="s">
        <f>=(F953-E953)*G953</f>
      </c>
      <c r="I953" s="9" t="s">
        <f>=(F953-E953)/E953</f>
      </c>
      <c r="J953" s="7" t="s">
        <f>=MAX(1,DATEDIF(C953,D953,"d")-1)</f>
      </c>
      <c r="K953" s="9" t="s">
        <f>=I953*365/J953</f>
      </c>
    </row>
    <row collapsed="false" customFormat="false" customHeight="false" hidden="false" ht="12.1" outlineLevel="0" r="954">
      <c r="A954" s="16" t="s">
        <v>508</v>
      </c>
      <c r="B954" s="16" t="s">
        <v>731</v>
      </c>
      <c r="C954" s="53" t="n">
        <v>45128</v>
      </c>
      <c r="D954" s="54" t="n">
        <v>45974</v>
      </c>
      <c r="E954" s="17" t="n">
        <v>487.0948</v>
      </c>
      <c r="F954" s="17" t="n">
        <v>518.195</v>
      </c>
      <c r="G954" s="17" t="n">
        <v>2</v>
      </c>
      <c r="H954" s="6" t="s">
        <f>=(F954-E954)*G954</f>
      </c>
      <c r="I954" s="9" t="s">
        <f>=(F954-E954)/E954</f>
      </c>
      <c r="J954" s="7" t="s">
        <f>=MAX(1,DATEDIF(C954,D954,"d")-1)</f>
      </c>
      <c r="K954" s="9" t="s">
        <f>=I954*365/J954</f>
      </c>
    </row>
    <row collapsed="false" customFormat="false" customHeight="false" hidden="false" ht="12.1" outlineLevel="0" r="955">
      <c r="A955" s="16" t="s">
        <v>508</v>
      </c>
      <c r="B955" s="16" t="s">
        <v>731</v>
      </c>
      <c r="C955" s="53" t="n">
        <v>45128</v>
      </c>
      <c r="D955" s="54" t="n">
        <v>45974</v>
      </c>
      <c r="E955" s="17" t="n">
        <v>487.0948</v>
      </c>
      <c r="F955" s="17" t="n">
        <v>518.1926</v>
      </c>
      <c r="G955" s="17" t="n">
        <v>120</v>
      </c>
      <c r="H955" s="6" t="s">
        <f>=(F955-E955)*G955</f>
      </c>
      <c r="I955" s="9" t="s">
        <f>=(F955-E955)/E955</f>
      </c>
      <c r="J955" s="7" t="s">
        <f>=MAX(1,DATEDIF(C955,D955,"d")-1)</f>
      </c>
      <c r="K955" s="9" t="s">
        <f>=I955*365/J955</f>
      </c>
    </row>
    <row collapsed="false" customFormat="false" customHeight="false" hidden="false" ht="12.1" outlineLevel="0" r="956">
      <c r="A956" s="16" t="s">
        <v>508</v>
      </c>
      <c r="B956" s="16" t="s">
        <v>731</v>
      </c>
      <c r="C956" s="53" t="n">
        <v>45128</v>
      </c>
      <c r="D956" s="54" t="n">
        <v>45974</v>
      </c>
      <c r="E956" s="17" t="n">
        <v>486.895</v>
      </c>
      <c r="F956" s="17" t="n">
        <v>518.1926</v>
      </c>
      <c r="G956" s="17" t="n">
        <v>2</v>
      </c>
      <c r="H956" s="6" t="s">
        <f>=(F956-E956)*G956</f>
      </c>
      <c r="I956" s="9" t="s">
        <f>=(F956-E956)/E956</f>
      </c>
      <c r="J956" s="7" t="s">
        <f>=MAX(1,DATEDIF(C956,D956,"d")-1)</f>
      </c>
      <c r="K956" s="9" t="s">
        <f>=I956*365/J956</f>
      </c>
    </row>
    <row collapsed="false" customFormat="false" customHeight="false" hidden="false" ht="12.1" outlineLevel="0" r="957">
      <c r="A957" s="16" t="s">
        <v>508</v>
      </c>
      <c r="B957" s="16" t="s">
        <v>731</v>
      </c>
      <c r="C957" s="53" t="n">
        <v>45407</v>
      </c>
      <c r="D957" s="54" t="n">
        <v>45974</v>
      </c>
      <c r="E957" s="17" t="n">
        <v>721.79</v>
      </c>
      <c r="F957" s="17" t="n">
        <v>518.1926</v>
      </c>
      <c r="G957" s="17" t="n">
        <v>1</v>
      </c>
      <c r="H957" s="6" t="s">
        <f>=(F957-E957)*G957</f>
      </c>
      <c r="I957" s="9" t="s">
        <f>=(F957-E957)/E957</f>
      </c>
      <c r="J957" s="7" t="s">
        <f>=MAX(1,DATEDIF(C957,D957,"d")-1)</f>
      </c>
      <c r="K957" s="9" t="s">
        <f>=I957*365/J957</f>
      </c>
    </row>
    <row collapsed="false" customFormat="false" customHeight="false" hidden="false" ht="12.1" outlineLevel="0" r="958">
      <c r="A958" s="16" t="s">
        <v>508</v>
      </c>
      <c r="B958" s="16" t="s">
        <v>731</v>
      </c>
      <c r="C958" s="53" t="n">
        <v>45449</v>
      </c>
      <c r="D958" s="54" t="n">
        <v>45974</v>
      </c>
      <c r="E958" s="17" t="n">
        <v>680.41</v>
      </c>
      <c r="F958" s="17" t="n">
        <v>518.1926</v>
      </c>
      <c r="G958" s="17" t="n">
        <v>1</v>
      </c>
      <c r="H958" s="6" t="s">
        <f>=(F958-E958)*G958</f>
      </c>
      <c r="I958" s="9" t="s">
        <f>=(F958-E958)/E958</f>
      </c>
      <c r="J958" s="7" t="s">
        <f>=MAX(1,DATEDIF(C958,D958,"d")-1)</f>
      </c>
      <c r="K958" s="9" t="s">
        <f>=I958*365/J958</f>
      </c>
    </row>
    <row collapsed="false" customFormat="false" customHeight="false" hidden="false" ht="12.1" outlineLevel="0" r="959">
      <c r="A959" s="16" t="s">
        <v>508</v>
      </c>
      <c r="B959" s="16" t="s">
        <v>731</v>
      </c>
      <c r="C959" s="53" t="n">
        <v>45454</v>
      </c>
      <c r="D959" s="54" t="n">
        <v>45974</v>
      </c>
      <c r="E959" s="17" t="n">
        <v>677.47</v>
      </c>
      <c r="F959" s="17" t="n">
        <v>518.1926</v>
      </c>
      <c r="G959" s="17" t="n">
        <v>1</v>
      </c>
      <c r="H959" s="6" t="s">
        <f>=(F959-E959)*G959</f>
      </c>
      <c r="I959" s="9" t="s">
        <f>=(F959-E959)/E959</f>
      </c>
      <c r="J959" s="7" t="s">
        <f>=MAX(1,DATEDIF(C959,D959,"d")-1)</f>
      </c>
      <c r="K959" s="9" t="s">
        <f>=I959*365/J959</f>
      </c>
    </row>
    <row collapsed="false" customFormat="false" customHeight="false" hidden="false" ht="12.1" outlineLevel="0" r="960">
      <c r="A960" s="16" t="s">
        <v>508</v>
      </c>
      <c r="B960" s="16" t="s">
        <v>731</v>
      </c>
      <c r="C960" s="53" t="n">
        <v>45488</v>
      </c>
      <c r="D960" s="54" t="n">
        <v>45974</v>
      </c>
      <c r="E960" s="17" t="n">
        <v>635.0539</v>
      </c>
      <c r="F960" s="17" t="n">
        <v>518.1926</v>
      </c>
      <c r="G960" s="17" t="n">
        <v>69</v>
      </c>
      <c r="H960" s="6" t="s">
        <f>=(F960-E960)*G960</f>
      </c>
      <c r="I960" s="9" t="s">
        <f>=(F960-E960)/E960</f>
      </c>
      <c r="J960" s="7" t="s">
        <f>=MAX(1,DATEDIF(C960,D960,"d")-1)</f>
      </c>
      <c r="K960" s="9" t="s">
        <f>=I960*365/J960</f>
      </c>
    </row>
    <row collapsed="false" customFormat="false" customHeight="false" hidden="false" ht="12.1" outlineLevel="0" r="961">
      <c r="A961" s="16" t="s">
        <v>508</v>
      </c>
      <c r="B961" s="16" t="s">
        <v>731</v>
      </c>
      <c r="C961" s="53" t="n">
        <v>45488</v>
      </c>
      <c r="D961" s="54" t="n">
        <v>45974</v>
      </c>
      <c r="E961" s="17" t="n">
        <v>635.0539</v>
      </c>
      <c r="F961" s="17" t="n">
        <v>518.19</v>
      </c>
      <c r="G961" s="17" t="n">
        <v>1</v>
      </c>
      <c r="H961" s="6" t="s">
        <f>=(F961-E961)*G961</f>
      </c>
      <c r="I961" s="9" t="s">
        <f>=(F961-E961)/E961</f>
      </c>
      <c r="J961" s="7" t="s">
        <f>=MAX(1,DATEDIF(C961,D961,"d")-1)</f>
      </c>
      <c r="K961" s="9" t="s">
        <f>=I961*365/J961</f>
      </c>
    </row>
    <row collapsed="false" customFormat="false" customHeight="false" hidden="false" ht="12.1" outlineLevel="0" r="962">
      <c r="A962" s="16" t="s">
        <v>508</v>
      </c>
      <c r="B962" s="16" t="s">
        <v>731</v>
      </c>
      <c r="C962" s="53" t="n">
        <v>45488</v>
      </c>
      <c r="D962" s="54" t="n">
        <v>45974</v>
      </c>
      <c r="E962" s="17" t="n">
        <v>635.0539</v>
      </c>
      <c r="F962" s="17" t="n">
        <v>518.19</v>
      </c>
      <c r="G962" s="17" t="n">
        <v>1</v>
      </c>
      <c r="H962" s="6" t="s">
        <f>=(F962-E962)*G962</f>
      </c>
      <c r="I962" s="9" t="s">
        <f>=(F962-E962)/E962</f>
      </c>
      <c r="J962" s="7" t="s">
        <f>=MAX(1,DATEDIF(C962,D962,"d")-1)</f>
      </c>
      <c r="K962" s="9" t="s">
        <f>=I962*365/J962</f>
      </c>
    </row>
    <row collapsed="false" customFormat="false" customHeight="false" hidden="false" ht="12.1" outlineLevel="0" r="963">
      <c r="A963" s="16" t="s">
        <v>508</v>
      </c>
      <c r="B963" s="16" t="s">
        <v>731</v>
      </c>
      <c r="C963" s="53" t="n">
        <v>45488</v>
      </c>
      <c r="D963" s="54" t="n">
        <v>45974</v>
      </c>
      <c r="E963" s="17" t="n">
        <v>635.0539</v>
      </c>
      <c r="F963" s="17" t="n">
        <v>518.19</v>
      </c>
      <c r="G963" s="17" t="n">
        <v>1</v>
      </c>
      <c r="H963" s="6" t="s">
        <f>=(F963-E963)*G963</f>
      </c>
      <c r="I963" s="9" t="s">
        <f>=(F963-E963)/E963</f>
      </c>
      <c r="J963" s="7" t="s">
        <f>=MAX(1,DATEDIF(C963,D963,"d")-1)</f>
      </c>
      <c r="K963" s="9" t="s">
        <f>=I963*365/J963</f>
      </c>
    </row>
    <row collapsed="false" customFormat="false" customHeight="false" hidden="false" ht="12.1" outlineLevel="0" r="964">
      <c r="A964" s="16" t="s">
        <v>508</v>
      </c>
      <c r="B964" s="16" t="s">
        <v>731</v>
      </c>
      <c r="C964" s="53" t="n">
        <v>45488</v>
      </c>
      <c r="D964" s="54" t="n">
        <v>45974</v>
      </c>
      <c r="E964" s="17" t="n">
        <v>635.0539</v>
      </c>
      <c r="F964" s="17" t="n">
        <v>518.195</v>
      </c>
      <c r="G964" s="17" t="n">
        <v>2</v>
      </c>
      <c r="H964" s="6" t="s">
        <f>=(F964-E964)*G964</f>
      </c>
      <c r="I964" s="9" t="s">
        <f>=(F964-E964)/E964</f>
      </c>
      <c r="J964" s="7" t="s">
        <f>=MAX(1,DATEDIF(C964,D964,"d")-1)</f>
      </c>
      <c r="K964" s="9" t="s">
        <f>=I964*365/J964</f>
      </c>
    </row>
    <row collapsed="false" customFormat="false" customHeight="false" hidden="false" ht="12.1" outlineLevel="0" r="965">
      <c r="A965" s="16" t="s">
        <v>508</v>
      </c>
      <c r="B965" s="16" t="s">
        <v>731</v>
      </c>
      <c r="C965" s="53" t="n">
        <v>45488</v>
      </c>
      <c r="D965" s="54" t="n">
        <v>45974</v>
      </c>
      <c r="E965" s="17" t="n">
        <v>635.0539</v>
      </c>
      <c r="F965" s="17" t="n">
        <v>518.19</v>
      </c>
      <c r="G965" s="17" t="n">
        <v>1</v>
      </c>
      <c r="H965" s="6" t="s">
        <f>=(F965-E965)*G965</f>
      </c>
      <c r="I965" s="9" t="s">
        <f>=(F965-E965)/E965</f>
      </c>
      <c r="J965" s="7" t="s">
        <f>=MAX(1,DATEDIF(C965,D965,"d")-1)</f>
      </c>
      <c r="K965" s="9" t="s">
        <f>=I965*365/J965</f>
      </c>
    </row>
    <row collapsed="false" customFormat="false" customHeight="false" hidden="false" ht="12.1" outlineLevel="0" r="966">
      <c r="A966" s="16" t="s">
        <v>508</v>
      </c>
      <c r="B966" s="16" t="s">
        <v>731</v>
      </c>
      <c r="C966" s="53" t="n">
        <v>45488</v>
      </c>
      <c r="D966" s="54" t="n">
        <v>45974</v>
      </c>
      <c r="E966" s="17" t="n">
        <v>635.0539</v>
      </c>
      <c r="F966" s="17" t="n">
        <v>518.1933</v>
      </c>
      <c r="G966" s="17" t="n">
        <v>3</v>
      </c>
      <c r="H966" s="6" t="s">
        <f>=(F966-E966)*G966</f>
      </c>
      <c r="I966" s="9" t="s">
        <f>=(F966-E966)/E966</f>
      </c>
      <c r="J966" s="7" t="s">
        <f>=MAX(1,DATEDIF(C966,D966,"d")-1)</f>
      </c>
      <c r="K966" s="9" t="s">
        <f>=I966*365/J966</f>
      </c>
    </row>
    <row collapsed="false" customFormat="false" customHeight="false" hidden="false" ht="12.1" outlineLevel="0" r="967">
      <c r="A967" s="16" t="s">
        <v>508</v>
      </c>
      <c r="B967" s="16" t="s">
        <v>731</v>
      </c>
      <c r="C967" s="53" t="n">
        <v>45488</v>
      </c>
      <c r="D967" s="54" t="n">
        <v>45974</v>
      </c>
      <c r="E967" s="17" t="n">
        <v>635.0539</v>
      </c>
      <c r="F967" s="17" t="n">
        <v>518.1927</v>
      </c>
      <c r="G967" s="17" t="n">
        <v>48</v>
      </c>
      <c r="H967" s="6" t="s">
        <f>=(F967-E967)*G967</f>
      </c>
      <c r="I967" s="9" t="s">
        <f>=(F967-E967)/E967</f>
      </c>
      <c r="J967" s="7" t="s">
        <f>=MAX(1,DATEDIF(C967,D967,"d")-1)</f>
      </c>
      <c r="K967" s="9" t="s">
        <f>=I967*365/J967</f>
      </c>
    </row>
    <row collapsed="false" customFormat="false" customHeight="false" hidden="false" ht="12.1" outlineLevel="0" r="968">
      <c r="A968" s="16" t="s">
        <v>508</v>
      </c>
      <c r="B968" s="16" t="s">
        <v>731</v>
      </c>
      <c r="C968" s="53" t="n">
        <v>45488</v>
      </c>
      <c r="D968" s="54" t="n">
        <v>45974</v>
      </c>
      <c r="E968" s="17" t="n">
        <v>635.0539</v>
      </c>
      <c r="F968" s="17" t="n">
        <v>518.19</v>
      </c>
      <c r="G968" s="17" t="n">
        <v>1</v>
      </c>
      <c r="H968" s="6" t="s">
        <f>=(F968-E968)*G968</f>
      </c>
      <c r="I968" s="9" t="s">
        <f>=(F968-E968)/E968</f>
      </c>
      <c r="J968" s="7" t="s">
        <f>=MAX(1,DATEDIF(C968,D968,"d")-1)</f>
      </c>
      <c r="K968" s="9" t="s">
        <f>=I968*365/J968</f>
      </c>
    </row>
    <row collapsed="false" customFormat="false" customHeight="false" hidden="false" ht="12.1" outlineLevel="0" r="969">
      <c r="A969" s="16" t="s">
        <v>508</v>
      </c>
      <c r="B969" s="16" t="s">
        <v>731</v>
      </c>
      <c r="C969" s="53" t="n">
        <v>45488</v>
      </c>
      <c r="D969" s="54" t="n">
        <v>45974</v>
      </c>
      <c r="E969" s="17" t="n">
        <v>635.0539</v>
      </c>
      <c r="F969" s="17" t="n">
        <v>518.1927</v>
      </c>
      <c r="G969" s="17" t="n">
        <v>59</v>
      </c>
      <c r="H969" s="6" t="s">
        <f>=(F969-E969)*G969</f>
      </c>
      <c r="I969" s="9" t="s">
        <f>=(F969-E969)/E969</f>
      </c>
      <c r="J969" s="7" t="s">
        <f>=MAX(1,DATEDIF(C969,D969,"d")-1)</f>
      </c>
      <c r="K969" s="9" t="s">
        <f>=I969*365/J969</f>
      </c>
    </row>
    <row collapsed="false" customFormat="false" customHeight="false" hidden="false" ht="12.1" outlineLevel="0" r="970">
      <c r="A970" s="16" t="s">
        <v>508</v>
      </c>
      <c r="B970" s="16" t="s">
        <v>731</v>
      </c>
      <c r="C970" s="53" t="n">
        <v>45488</v>
      </c>
      <c r="D970" s="54" t="n">
        <v>45974</v>
      </c>
      <c r="E970" s="17" t="n">
        <v>635.0539</v>
      </c>
      <c r="F970" s="17" t="n">
        <v>518.1927</v>
      </c>
      <c r="G970" s="17" t="n">
        <v>14</v>
      </c>
      <c r="H970" s="6" t="s">
        <f>=(F970-E970)*G970</f>
      </c>
      <c r="I970" s="9" t="s">
        <f>=(F970-E970)/E970</f>
      </c>
      <c r="J970" s="7" t="s">
        <f>=MAX(1,DATEDIF(C970,D970,"d")-1)</f>
      </c>
      <c r="K970" s="9" t="s">
        <f>=I970*365/J970</f>
      </c>
    </row>
    <row collapsed="false" customFormat="false" customHeight="false" hidden="false" ht="12.1" outlineLevel="0" r="971">
      <c r="A971" s="16" t="s">
        <v>508</v>
      </c>
      <c r="B971" s="16" t="s">
        <v>731</v>
      </c>
      <c r="C971" s="53" t="n">
        <v>45488</v>
      </c>
      <c r="D971" s="54" t="n">
        <v>45974</v>
      </c>
      <c r="E971" s="17" t="n">
        <v>635.05</v>
      </c>
      <c r="F971" s="17" t="n">
        <v>518.1927</v>
      </c>
      <c r="G971" s="17" t="n">
        <v>1</v>
      </c>
      <c r="H971" s="6" t="s">
        <f>=(F971-E971)*G971</f>
      </c>
      <c r="I971" s="9" t="s">
        <f>=(F971-E971)/E971</f>
      </c>
      <c r="J971" s="7" t="s">
        <f>=MAX(1,DATEDIF(C971,D971,"d")-1)</f>
      </c>
      <c r="K971" s="9" t="s">
        <f>=I971*365/J971</f>
      </c>
    </row>
    <row collapsed="false" customFormat="false" customHeight="false" hidden="false" ht="12.1" outlineLevel="0" r="972">
      <c r="A972" s="16" t="s">
        <v>508</v>
      </c>
      <c r="B972" s="16" t="s">
        <v>731</v>
      </c>
      <c r="C972" s="53" t="n">
        <v>45488</v>
      </c>
      <c r="D972" s="54" t="n">
        <v>45974</v>
      </c>
      <c r="E972" s="17" t="n">
        <v>635.0536</v>
      </c>
      <c r="F972" s="17" t="n">
        <v>518.1927</v>
      </c>
      <c r="G972" s="17" t="n">
        <v>11</v>
      </c>
      <c r="H972" s="6" t="s">
        <f>=(F972-E972)*G972</f>
      </c>
      <c r="I972" s="9" t="s">
        <f>=(F972-E972)/E972</f>
      </c>
      <c r="J972" s="7" t="s">
        <f>=MAX(1,DATEDIF(C972,D972,"d")-1)</f>
      </c>
      <c r="K972" s="9" t="s">
        <f>=I972*365/J972</f>
      </c>
    </row>
    <row collapsed="false" customFormat="false" customHeight="false" hidden="false" ht="12.1" outlineLevel="0" r="973">
      <c r="A973" s="16" t="s">
        <v>508</v>
      </c>
      <c r="B973" s="16" t="s">
        <v>731</v>
      </c>
      <c r="C973" s="53" t="n">
        <v>45488</v>
      </c>
      <c r="D973" s="54" t="n">
        <v>45974</v>
      </c>
      <c r="E973" s="17" t="n">
        <v>635.05</v>
      </c>
      <c r="F973" s="17" t="n">
        <v>518.1927</v>
      </c>
      <c r="G973" s="17" t="n">
        <v>1</v>
      </c>
      <c r="H973" s="6" t="s">
        <f>=(F973-E973)*G973</f>
      </c>
      <c r="I973" s="9" t="s">
        <f>=(F973-E973)/E973</f>
      </c>
      <c r="J973" s="7" t="s">
        <f>=MAX(1,DATEDIF(C973,D973,"d")-1)</f>
      </c>
      <c r="K973" s="9" t="s">
        <f>=I973*365/J973</f>
      </c>
    </row>
    <row collapsed="false" customFormat="false" customHeight="false" hidden="false" ht="12.1" outlineLevel="0" r="974">
      <c r="A974" s="16" t="s">
        <v>508</v>
      </c>
      <c r="B974" s="16" t="s">
        <v>731</v>
      </c>
      <c r="C974" s="53" t="n">
        <v>45499</v>
      </c>
      <c r="D974" s="54" t="n">
        <v>45974</v>
      </c>
      <c r="E974" s="17" t="n">
        <v>645.66</v>
      </c>
      <c r="F974" s="17" t="n">
        <v>518.1927</v>
      </c>
      <c r="G974" s="17" t="n">
        <v>1</v>
      </c>
      <c r="H974" s="6" t="s">
        <f>=(F974-E974)*G974</f>
      </c>
      <c r="I974" s="9" t="s">
        <f>=(F974-E974)/E974</f>
      </c>
      <c r="J974" s="7" t="s">
        <f>=MAX(1,DATEDIF(C974,D974,"d")-1)</f>
      </c>
      <c r="K974" s="9" t="s">
        <f>=I974*365/J974</f>
      </c>
    </row>
    <row collapsed="false" customFormat="false" customHeight="false" hidden="false" ht="12.1" outlineLevel="0" r="975">
      <c r="A975" s="16" t="s">
        <v>508</v>
      </c>
      <c r="B975" s="16" t="s">
        <v>731</v>
      </c>
      <c r="C975" s="53" t="n">
        <v>45527</v>
      </c>
      <c r="D975" s="54" t="n">
        <v>45974</v>
      </c>
      <c r="E975" s="17" t="n">
        <v>591.21</v>
      </c>
      <c r="F975" s="17" t="n">
        <v>518.1927</v>
      </c>
      <c r="G975" s="17" t="n">
        <v>2</v>
      </c>
      <c r="H975" s="6" t="s">
        <f>=(F975-E975)*G975</f>
      </c>
      <c r="I975" s="9" t="s">
        <f>=(F975-E975)/E975</f>
      </c>
      <c r="J975" s="7" t="s">
        <f>=MAX(1,DATEDIF(C975,D975,"d")-1)</f>
      </c>
      <c r="K975" s="9" t="s">
        <f>=I975*365/J975</f>
      </c>
    </row>
    <row collapsed="false" customFormat="false" customHeight="false" hidden="false" ht="12.1" outlineLevel="0" r="976">
      <c r="A976" s="16" t="s">
        <v>508</v>
      </c>
      <c r="B976" s="16" t="s">
        <v>731</v>
      </c>
      <c r="C976" s="53" t="n">
        <v>45527</v>
      </c>
      <c r="D976" s="54" t="n">
        <v>45974</v>
      </c>
      <c r="E976" s="17" t="n">
        <v>591.213</v>
      </c>
      <c r="F976" s="17" t="n">
        <v>518.1927</v>
      </c>
      <c r="G976" s="17" t="n">
        <v>7</v>
      </c>
      <c r="H976" s="6" t="s">
        <f>=(F976-E976)*G976</f>
      </c>
      <c r="I976" s="9" t="s">
        <f>=(F976-E976)/E976</f>
      </c>
      <c r="J976" s="7" t="s">
        <f>=MAX(1,DATEDIF(C976,D976,"d")-1)</f>
      </c>
      <c r="K976" s="9" t="s">
        <f>=I976*365/J976</f>
      </c>
    </row>
    <row collapsed="false" customFormat="false" customHeight="false" hidden="false" ht="12.1" outlineLevel="0" r="977">
      <c r="A977" s="16" t="s">
        <v>508</v>
      </c>
      <c r="B977" s="16" t="s">
        <v>731</v>
      </c>
      <c r="C977" s="53" t="n">
        <v>45527</v>
      </c>
      <c r="D977" s="54" t="n">
        <v>45974</v>
      </c>
      <c r="E977" s="17" t="n">
        <v>591.213</v>
      </c>
      <c r="F977" s="17" t="n">
        <v>518.1927</v>
      </c>
      <c r="G977" s="17" t="n">
        <v>3</v>
      </c>
      <c r="H977" s="6" t="s">
        <f>=(F977-E977)*G977</f>
      </c>
      <c r="I977" s="9" t="s">
        <f>=(F977-E977)/E977</f>
      </c>
      <c r="J977" s="7" t="s">
        <f>=MAX(1,DATEDIF(C977,D977,"d")-1)</f>
      </c>
      <c r="K977" s="9" t="s">
        <f>=I977*365/J977</f>
      </c>
    </row>
    <row collapsed="false" customFormat="false" customHeight="false" hidden="false" ht="12.1" outlineLevel="0" r="978">
      <c r="A978" s="16" t="s">
        <v>508</v>
      </c>
      <c r="B978" s="16" t="s">
        <v>731</v>
      </c>
      <c r="C978" s="53" t="n">
        <v>45527</v>
      </c>
      <c r="D978" s="54" t="n">
        <v>45974</v>
      </c>
      <c r="E978" s="17" t="n">
        <v>591.214</v>
      </c>
      <c r="F978" s="17" t="n">
        <v>518.1927</v>
      </c>
      <c r="G978" s="17" t="n">
        <v>20</v>
      </c>
      <c r="H978" s="6" t="s">
        <f>=(F978-E978)*G978</f>
      </c>
      <c r="I978" s="9" t="s">
        <f>=(F978-E978)/E978</f>
      </c>
      <c r="J978" s="7" t="s">
        <f>=MAX(1,DATEDIF(C978,D978,"d")-1)</f>
      </c>
      <c r="K978" s="9" t="s">
        <f>=I978*365/J978</f>
      </c>
    </row>
    <row collapsed="false" customFormat="false" customHeight="false" hidden="false" ht="12.1" outlineLevel="0" r="979">
      <c r="A979" s="16" t="s">
        <v>508</v>
      </c>
      <c r="B979" s="16" t="s">
        <v>731</v>
      </c>
      <c r="C979" s="53" t="n">
        <v>45527</v>
      </c>
      <c r="D979" s="54" t="n">
        <v>45974</v>
      </c>
      <c r="E979" s="17" t="n">
        <v>591.214</v>
      </c>
      <c r="F979" s="17" t="n">
        <v>518.1927</v>
      </c>
      <c r="G979" s="17" t="n">
        <v>20</v>
      </c>
      <c r="H979" s="6" t="s">
        <f>=(F979-E979)*G979</f>
      </c>
      <c r="I979" s="9" t="s">
        <f>=(F979-E979)/E979</f>
      </c>
      <c r="J979" s="7" t="s">
        <f>=MAX(1,DATEDIF(C979,D979,"d")-1)</f>
      </c>
      <c r="K979" s="9" t="s">
        <f>=I979*365/J979</f>
      </c>
    </row>
    <row collapsed="false" customFormat="false" customHeight="false" hidden="false" ht="12.1" outlineLevel="0" r="980">
      <c r="A980" s="16" t="s">
        <v>508</v>
      </c>
      <c r="B980" s="16" t="s">
        <v>731</v>
      </c>
      <c r="C980" s="53" t="n">
        <v>45527</v>
      </c>
      <c r="D980" s="54" t="n">
        <v>45974</v>
      </c>
      <c r="E980" s="17" t="n">
        <v>591.2133</v>
      </c>
      <c r="F980" s="17" t="n">
        <v>518.1927</v>
      </c>
      <c r="G980" s="17" t="n">
        <v>6</v>
      </c>
      <c r="H980" s="6" t="s">
        <f>=(F980-E980)*G980</f>
      </c>
      <c r="I980" s="9" t="s">
        <f>=(F980-E980)/E980</f>
      </c>
      <c r="J980" s="7" t="s">
        <f>=MAX(1,DATEDIF(C980,D980,"d")-1)</f>
      </c>
      <c r="K980" s="9" t="s">
        <f>=I980*365/J980</f>
      </c>
    </row>
    <row collapsed="false" customFormat="false" customHeight="false" hidden="false" ht="12.1" outlineLevel="0" r="981">
      <c r="A981" s="16" t="s">
        <v>508</v>
      </c>
      <c r="B981" s="16" t="s">
        <v>731</v>
      </c>
      <c r="C981" s="53" t="n">
        <v>45527</v>
      </c>
      <c r="D981" s="54" t="n">
        <v>45974</v>
      </c>
      <c r="E981" s="17" t="n">
        <v>591.2136</v>
      </c>
      <c r="F981" s="17" t="n">
        <v>518.1927</v>
      </c>
      <c r="G981" s="17" t="n">
        <v>10</v>
      </c>
      <c r="H981" s="6" t="s">
        <f>=(F981-E981)*G981</f>
      </c>
      <c r="I981" s="9" t="s">
        <f>=(F981-E981)/E981</f>
      </c>
      <c r="J981" s="7" t="s">
        <f>=MAX(1,DATEDIF(C981,D981,"d")-1)</f>
      </c>
      <c r="K981" s="9" t="s">
        <f>=I981*365/J981</f>
      </c>
    </row>
    <row collapsed="false" customFormat="false" customHeight="false" hidden="false" ht="12.1" outlineLevel="0" r="982">
      <c r="A982" s="16" t="s">
        <v>508</v>
      </c>
      <c r="B982" s="16" t="s">
        <v>731</v>
      </c>
      <c r="C982" s="53" t="n">
        <v>45527</v>
      </c>
      <c r="D982" s="54" t="n">
        <v>45974</v>
      </c>
      <c r="E982" s="17" t="n">
        <v>591.2136</v>
      </c>
      <c r="F982" s="17" t="n">
        <v>518.1927</v>
      </c>
      <c r="G982" s="17" t="n">
        <v>37</v>
      </c>
      <c r="H982" s="6" t="s">
        <f>=(F982-E982)*G982</f>
      </c>
      <c r="I982" s="9" t="s">
        <f>=(F982-E982)/E982</f>
      </c>
      <c r="J982" s="7" t="s">
        <f>=MAX(1,DATEDIF(C982,D982,"d")-1)</f>
      </c>
      <c r="K982" s="9" t="s">
        <f>=I982*365/J982</f>
      </c>
    </row>
    <row collapsed="false" customFormat="false" customHeight="false" hidden="false" ht="12.1" outlineLevel="0" r="983">
      <c r="A983" s="16" t="s">
        <v>508</v>
      </c>
      <c r="B983" s="16" t="s">
        <v>731</v>
      </c>
      <c r="C983" s="53" t="n">
        <v>45527</v>
      </c>
      <c r="D983" s="54" t="n">
        <v>45974</v>
      </c>
      <c r="E983" s="17" t="n">
        <v>591.0367</v>
      </c>
      <c r="F983" s="17" t="n">
        <v>518.1927</v>
      </c>
      <c r="G983" s="17" t="n">
        <v>3</v>
      </c>
      <c r="H983" s="6" t="s">
        <f>=(F983-E983)*G983</f>
      </c>
      <c r="I983" s="9" t="s">
        <f>=(F983-E983)/E983</f>
      </c>
      <c r="J983" s="7" t="s">
        <f>=MAX(1,DATEDIF(C983,D983,"d")-1)</f>
      </c>
      <c r="K983" s="9" t="s">
        <f>=I983*365/J983</f>
      </c>
    </row>
    <row collapsed="false" customFormat="false" customHeight="false" hidden="false" ht="12.1" outlineLevel="0" r="984">
      <c r="A984" s="16" t="s">
        <v>508</v>
      </c>
      <c r="B984" s="16" t="s">
        <v>731</v>
      </c>
      <c r="C984" s="53" t="n">
        <v>45527</v>
      </c>
      <c r="D984" s="54" t="n">
        <v>45974</v>
      </c>
      <c r="E984" s="17" t="n">
        <v>591.04</v>
      </c>
      <c r="F984" s="17" t="n">
        <v>518.1927</v>
      </c>
      <c r="G984" s="17" t="n">
        <v>1</v>
      </c>
      <c r="H984" s="6" t="s">
        <f>=(F984-E984)*G984</f>
      </c>
      <c r="I984" s="9" t="s">
        <f>=(F984-E984)/E984</f>
      </c>
      <c r="J984" s="7" t="s">
        <f>=MAX(1,DATEDIF(C984,D984,"d")-1)</f>
      </c>
      <c r="K984" s="9" t="s">
        <f>=I984*365/J984</f>
      </c>
    </row>
    <row collapsed="false" customFormat="false" customHeight="false" hidden="false" ht="12.1" outlineLevel="0" r="985">
      <c r="A985" s="16" t="s">
        <v>508</v>
      </c>
      <c r="B985" s="16" t="s">
        <v>731</v>
      </c>
      <c r="C985" s="53" t="n">
        <v>45527</v>
      </c>
      <c r="D985" s="54" t="n">
        <v>45974</v>
      </c>
      <c r="E985" s="17" t="n">
        <v>591.035</v>
      </c>
      <c r="F985" s="17" t="n">
        <v>518.1927</v>
      </c>
      <c r="G985" s="17" t="n">
        <v>2</v>
      </c>
      <c r="H985" s="6" t="s">
        <f>=(F985-E985)*G985</f>
      </c>
      <c r="I985" s="9" t="s">
        <f>=(F985-E985)/E985</f>
      </c>
      <c r="J985" s="7" t="s">
        <f>=MAX(1,DATEDIF(C985,D985,"d")-1)</f>
      </c>
      <c r="K985" s="9" t="s">
        <f>=I985*365/J985</f>
      </c>
    </row>
    <row collapsed="false" customFormat="false" customHeight="false" hidden="false" ht="12.1" outlineLevel="0" r="986">
      <c r="A986" s="16" t="s">
        <v>508</v>
      </c>
      <c r="B986" s="16" t="s">
        <v>731</v>
      </c>
      <c r="C986" s="53" t="n">
        <v>45527</v>
      </c>
      <c r="D986" s="54" t="n">
        <v>45974</v>
      </c>
      <c r="E986" s="17" t="n">
        <v>591.0367</v>
      </c>
      <c r="F986" s="17" t="n">
        <v>518.1927</v>
      </c>
      <c r="G986" s="17" t="n">
        <v>3</v>
      </c>
      <c r="H986" s="6" t="s">
        <f>=(F986-E986)*G986</f>
      </c>
      <c r="I986" s="9" t="s">
        <f>=(F986-E986)/E986</f>
      </c>
      <c r="J986" s="7" t="s">
        <f>=MAX(1,DATEDIF(C986,D986,"d")-1)</f>
      </c>
      <c r="K986" s="9" t="s">
        <f>=I986*365/J986</f>
      </c>
    </row>
    <row collapsed="false" customFormat="false" customHeight="false" hidden="false" ht="12.1" outlineLevel="0" r="987">
      <c r="A987" s="16" t="s">
        <v>508</v>
      </c>
      <c r="B987" s="16" t="s">
        <v>731</v>
      </c>
      <c r="C987" s="53" t="n">
        <v>45527</v>
      </c>
      <c r="D987" s="54" t="n">
        <v>45974</v>
      </c>
      <c r="E987" s="17" t="n">
        <v>591.0363</v>
      </c>
      <c r="F987" s="17" t="n">
        <v>518.1927</v>
      </c>
      <c r="G987" s="17" t="n">
        <v>13</v>
      </c>
      <c r="H987" s="6" t="s">
        <f>=(F987-E987)*G987</f>
      </c>
      <c r="I987" s="9" t="s">
        <f>=(F987-E987)/E987</f>
      </c>
      <c r="J987" s="7" t="s">
        <f>=MAX(1,DATEDIF(C987,D987,"d")-1)</f>
      </c>
      <c r="K987" s="9" t="s">
        <f>=I987*365/J987</f>
      </c>
    </row>
    <row collapsed="false" customFormat="false" customHeight="false" hidden="false" ht="12.1" outlineLevel="0" r="988">
      <c r="A988" s="16" t="s">
        <v>508</v>
      </c>
      <c r="B988" s="16" t="s">
        <v>731</v>
      </c>
      <c r="C988" s="53" t="n">
        <v>45527</v>
      </c>
      <c r="D988" s="54" t="n">
        <v>45974</v>
      </c>
      <c r="E988" s="17" t="n">
        <v>591.0363</v>
      </c>
      <c r="F988" s="17" t="n">
        <v>518.1927</v>
      </c>
      <c r="G988" s="17" t="n">
        <v>57</v>
      </c>
      <c r="H988" s="6" t="s">
        <f>=(F988-E988)*G988</f>
      </c>
      <c r="I988" s="9" t="s">
        <f>=(F988-E988)/E988</f>
      </c>
      <c r="J988" s="7" t="s">
        <f>=MAX(1,DATEDIF(C988,D988,"d")-1)</f>
      </c>
      <c r="K988" s="9" t="s">
        <f>=I988*365/J988</f>
      </c>
    </row>
    <row collapsed="false" customFormat="false" customHeight="false" hidden="false" ht="12.1" outlineLevel="0" r="989">
      <c r="A989" s="16" t="s">
        <v>508</v>
      </c>
      <c r="B989" s="16" t="s">
        <v>731</v>
      </c>
      <c r="C989" s="53" t="n">
        <v>45527</v>
      </c>
      <c r="D989" s="54" t="n">
        <v>45974</v>
      </c>
      <c r="E989" s="17" t="n">
        <v>591.035</v>
      </c>
      <c r="F989" s="17" t="n">
        <v>518.1927</v>
      </c>
      <c r="G989" s="17" t="n">
        <v>2</v>
      </c>
      <c r="H989" s="6" t="s">
        <f>=(F989-E989)*G989</f>
      </c>
      <c r="I989" s="9" t="s">
        <f>=(F989-E989)/E989</f>
      </c>
      <c r="J989" s="7" t="s">
        <f>=MAX(1,DATEDIF(C989,D989,"d")-1)</f>
      </c>
      <c r="K989" s="9" t="s">
        <f>=I989*365/J989</f>
      </c>
    </row>
    <row collapsed="false" customFormat="false" customHeight="false" hidden="false" ht="12.1" outlineLevel="0" r="990">
      <c r="A990" s="16" t="s">
        <v>508</v>
      </c>
      <c r="B990" s="16" t="s">
        <v>731</v>
      </c>
      <c r="C990" s="53" t="n">
        <v>45527</v>
      </c>
      <c r="D990" s="54" t="n">
        <v>45974</v>
      </c>
      <c r="E990" s="17" t="n">
        <v>591.0364</v>
      </c>
      <c r="F990" s="17" t="n">
        <v>518.1927</v>
      </c>
      <c r="G990" s="17" t="n">
        <v>14</v>
      </c>
      <c r="H990" s="6" t="s">
        <f>=(F990-E990)*G990</f>
      </c>
      <c r="I990" s="9" t="s">
        <f>=(F990-E990)/E990</f>
      </c>
      <c r="J990" s="7" t="s">
        <f>=MAX(1,DATEDIF(C990,D990,"d")-1)</f>
      </c>
      <c r="K990" s="9" t="s">
        <f>=I990*365/J990</f>
      </c>
    </row>
    <row collapsed="false" customFormat="false" customHeight="false" hidden="false" ht="12.1" outlineLevel="0" r="991">
      <c r="A991" s="16" t="s">
        <v>508</v>
      </c>
      <c r="B991" s="16" t="s">
        <v>731</v>
      </c>
      <c r="C991" s="53" t="n">
        <v>45539</v>
      </c>
      <c r="D991" s="54" t="n">
        <v>45974</v>
      </c>
      <c r="E991" s="17" t="n">
        <v>566.2265</v>
      </c>
      <c r="F991" s="17" t="n">
        <v>518.1927</v>
      </c>
      <c r="G991" s="17" t="n">
        <v>40</v>
      </c>
      <c r="H991" s="6" t="s">
        <f>=(F991-E991)*G991</f>
      </c>
      <c r="I991" s="9" t="s">
        <f>=(F991-E991)/E991</f>
      </c>
      <c r="J991" s="7" t="s">
        <f>=MAX(1,DATEDIF(C991,D991,"d")-1)</f>
      </c>
      <c r="K991" s="9" t="s">
        <f>=I991*365/J991</f>
      </c>
    </row>
    <row collapsed="false" customFormat="false" customHeight="false" hidden="false" ht="12.1" outlineLevel="0" r="992">
      <c r="A992" s="16" t="s">
        <v>508</v>
      </c>
      <c r="B992" s="16" t="s">
        <v>731</v>
      </c>
      <c r="C992" s="53" t="n">
        <v>45546</v>
      </c>
      <c r="D992" s="54" t="n">
        <v>45974</v>
      </c>
      <c r="E992" s="17" t="n">
        <v>587.71</v>
      </c>
      <c r="F992" s="17" t="n">
        <v>518.1927</v>
      </c>
      <c r="G992" s="17" t="n">
        <v>2</v>
      </c>
      <c r="H992" s="6" t="s">
        <f>=(F992-E992)*G992</f>
      </c>
      <c r="I992" s="9" t="s">
        <f>=(F992-E992)/E992</f>
      </c>
      <c r="J992" s="7" t="s">
        <f>=MAX(1,DATEDIF(C992,D992,"d")-1)</f>
      </c>
      <c r="K992" s="9" t="s">
        <f>=I992*365/J992</f>
      </c>
    </row>
    <row collapsed="false" customFormat="false" customHeight="false" hidden="false" ht="12.1" outlineLevel="0" r="993">
      <c r="A993" s="16" t="s">
        <v>508</v>
      </c>
      <c r="B993" s="16" t="s">
        <v>731</v>
      </c>
      <c r="C993" s="53" t="n">
        <v>45547</v>
      </c>
      <c r="D993" s="54" t="n">
        <v>45974</v>
      </c>
      <c r="E993" s="17" t="n">
        <v>584.4337</v>
      </c>
      <c r="F993" s="17" t="n">
        <v>518.1927</v>
      </c>
      <c r="G993" s="17" t="n">
        <v>39</v>
      </c>
      <c r="H993" s="6" t="s">
        <f>=(F993-E993)*G993</f>
      </c>
      <c r="I993" s="9" t="s">
        <f>=(F993-E993)/E993</f>
      </c>
      <c r="J993" s="7" t="s">
        <f>=MAX(1,DATEDIF(C993,D993,"d")-1)</f>
      </c>
      <c r="K993" s="9" t="s">
        <f>=I993*365/J993</f>
      </c>
    </row>
    <row collapsed="false" customFormat="false" customHeight="false" hidden="false" ht="12.1" outlineLevel="0" r="994">
      <c r="A994" s="16" t="s">
        <v>508</v>
      </c>
      <c r="B994" s="16" t="s">
        <v>731</v>
      </c>
      <c r="C994" s="53" t="n">
        <v>45547</v>
      </c>
      <c r="D994" s="54" t="n">
        <v>45974</v>
      </c>
      <c r="E994" s="17" t="n">
        <v>584.4337</v>
      </c>
      <c r="F994" s="17" t="n">
        <v>518.1927</v>
      </c>
      <c r="G994" s="17" t="n">
        <v>32</v>
      </c>
      <c r="H994" s="6" t="s">
        <f>=(F994-E994)*G994</f>
      </c>
      <c r="I994" s="9" t="s">
        <f>=(F994-E994)/E994</f>
      </c>
      <c r="J994" s="7" t="s">
        <f>=MAX(1,DATEDIF(C994,D994,"d")-1)</f>
      </c>
      <c r="K994" s="9" t="s">
        <f>=I994*365/J994</f>
      </c>
    </row>
    <row collapsed="false" customFormat="false" customHeight="false" hidden="false" ht="12.1" outlineLevel="0" r="995">
      <c r="A995" s="16" t="s">
        <v>508</v>
      </c>
      <c r="B995" s="16" t="s">
        <v>731</v>
      </c>
      <c r="C995" s="53" t="n">
        <v>45569</v>
      </c>
      <c r="D995" s="54" t="n">
        <v>45974</v>
      </c>
      <c r="E995" s="17" t="n">
        <v>653.0608</v>
      </c>
      <c r="F995" s="17" t="n">
        <v>518.1927</v>
      </c>
      <c r="G995" s="17" t="n">
        <v>13</v>
      </c>
      <c r="H995" s="6" t="s">
        <f>=(F995-E995)*G995</f>
      </c>
      <c r="I995" s="9" t="s">
        <f>=(F995-E995)/E995</f>
      </c>
      <c r="J995" s="7" t="s">
        <f>=MAX(1,DATEDIF(C995,D995,"d")-1)</f>
      </c>
      <c r="K995" s="9" t="s">
        <f>=I995*365/J995</f>
      </c>
    </row>
    <row collapsed="false" customFormat="false" customHeight="false" hidden="false" ht="12.1" outlineLevel="0" r="996">
      <c r="A996" s="16" t="s">
        <v>508</v>
      </c>
      <c r="B996" s="16" t="s">
        <v>731</v>
      </c>
      <c r="C996" s="53" t="n">
        <v>45569</v>
      </c>
      <c r="D996" s="54" t="n">
        <v>45974</v>
      </c>
      <c r="E996" s="17" t="n">
        <v>653.0611</v>
      </c>
      <c r="F996" s="17" t="n">
        <v>518.1927</v>
      </c>
      <c r="G996" s="17" t="n">
        <v>14</v>
      </c>
      <c r="H996" s="6" t="s">
        <f>=(F996-E996)*G996</f>
      </c>
      <c r="I996" s="9" t="s">
        <f>=(F996-E996)/E996</f>
      </c>
      <c r="J996" s="7" t="s">
        <f>=MAX(1,DATEDIF(C996,D996,"d")-1)</f>
      </c>
      <c r="K996" s="9" t="s">
        <f>=I996*365/J996</f>
      </c>
    </row>
    <row collapsed="false" customFormat="false" customHeight="false" hidden="false" ht="12.1" outlineLevel="0" r="997">
      <c r="A997" s="16" t="s">
        <v>508</v>
      </c>
      <c r="B997" s="16" t="s">
        <v>731</v>
      </c>
      <c r="C997" s="53" t="n">
        <v>45569</v>
      </c>
      <c r="D997" s="54" t="n">
        <v>45974</v>
      </c>
      <c r="E997" s="17" t="n">
        <v>653.0611</v>
      </c>
      <c r="F997" s="17" t="n">
        <v>518.19</v>
      </c>
      <c r="G997" s="17" t="n">
        <v>1</v>
      </c>
      <c r="H997" s="6" t="s">
        <f>=(F997-E997)*G997</f>
      </c>
      <c r="I997" s="9" t="s">
        <f>=(F997-E997)/E997</f>
      </c>
      <c r="J997" s="7" t="s">
        <f>=MAX(1,DATEDIF(C997,D997,"d")-1)</f>
      </c>
      <c r="K997" s="9" t="s">
        <f>=I997*365/J997</f>
      </c>
    </row>
    <row collapsed="false" customFormat="false" customHeight="false" hidden="false" ht="12.1" outlineLevel="0" r="998">
      <c r="A998" s="16" t="s">
        <v>508</v>
      </c>
      <c r="B998" s="16" t="s">
        <v>731</v>
      </c>
      <c r="C998" s="53" t="n">
        <v>45569</v>
      </c>
      <c r="D998" s="54" t="n">
        <v>45974</v>
      </c>
      <c r="E998" s="17" t="n">
        <v>653.0611</v>
      </c>
      <c r="F998" s="17" t="n">
        <v>518.195</v>
      </c>
      <c r="G998" s="17" t="n">
        <v>2</v>
      </c>
      <c r="H998" s="6" t="s">
        <f>=(F998-E998)*G998</f>
      </c>
      <c r="I998" s="9" t="s">
        <f>=(F998-E998)/E998</f>
      </c>
      <c r="J998" s="7" t="s">
        <f>=MAX(1,DATEDIF(C998,D998,"d")-1)</f>
      </c>
      <c r="K998" s="9" t="s">
        <f>=I998*365/J998</f>
      </c>
    </row>
    <row collapsed="false" customFormat="false" customHeight="false" hidden="false" ht="12.1" outlineLevel="0" r="999">
      <c r="A999" s="16" t="s">
        <v>508</v>
      </c>
      <c r="B999" s="16" t="s">
        <v>731</v>
      </c>
      <c r="C999" s="53" t="n">
        <v>45569</v>
      </c>
      <c r="D999" s="54" t="n">
        <v>45974</v>
      </c>
      <c r="E999" s="17" t="n">
        <v>653.0611</v>
      </c>
      <c r="F999" s="17" t="n">
        <v>518.1927</v>
      </c>
      <c r="G999" s="17" t="n">
        <v>59</v>
      </c>
      <c r="H999" s="6" t="s">
        <f>=(F999-E999)*G999</f>
      </c>
      <c r="I999" s="9" t="s">
        <f>=(F999-E999)/E999</f>
      </c>
      <c r="J999" s="7" t="s">
        <f>=MAX(1,DATEDIF(C999,D999,"d")-1)</f>
      </c>
      <c r="K999" s="9" t="s">
        <f>=I999*365/J999</f>
      </c>
    </row>
    <row collapsed="false" customFormat="false" customHeight="false" hidden="false" ht="12.1" outlineLevel="0" r="1000">
      <c r="A1000" s="16" t="s">
        <v>508</v>
      </c>
      <c r="B1000" s="16" t="s">
        <v>731</v>
      </c>
      <c r="C1000" s="53" t="n">
        <v>45569</v>
      </c>
      <c r="D1000" s="54" t="n">
        <v>45974</v>
      </c>
      <c r="E1000" s="17" t="n">
        <v>653.0611</v>
      </c>
      <c r="F1000" s="17" t="n">
        <v>518.1925</v>
      </c>
      <c r="G1000" s="17" t="n">
        <v>12</v>
      </c>
      <c r="H1000" s="6" t="s">
        <f>=(F1000-E1000)*G1000</f>
      </c>
      <c r="I1000" s="9" t="s">
        <f>=(F1000-E1000)/E1000</f>
      </c>
      <c r="J1000" s="7" t="s">
        <f>=MAX(1,DATEDIF(C1000,D1000,"d")-1)</f>
      </c>
      <c r="K1000" s="9" t="s">
        <f>=I1000*365/J1000</f>
      </c>
    </row>
    <row collapsed="false" customFormat="false" customHeight="false" hidden="false" ht="12.1" outlineLevel="0" r="1001">
      <c r="A1001" s="16" t="s">
        <v>508</v>
      </c>
      <c r="B1001" s="16" t="s">
        <v>731</v>
      </c>
      <c r="C1001" s="53" t="n">
        <v>45569</v>
      </c>
      <c r="D1001" s="54" t="n">
        <v>45974</v>
      </c>
      <c r="E1001" s="17" t="n">
        <v>653.0611</v>
      </c>
      <c r="F1001" s="17" t="n">
        <v>518.1927</v>
      </c>
      <c r="G1001" s="17" t="n">
        <v>1</v>
      </c>
      <c r="H1001" s="6" t="s">
        <f>=(F1001-E1001)*G1001</f>
      </c>
      <c r="I1001" s="9" t="s">
        <f>=(F1001-E1001)/E1001</f>
      </c>
      <c r="J1001" s="7" t="s">
        <f>=MAX(1,DATEDIF(C1001,D1001,"d")-1)</f>
      </c>
      <c r="K1001" s="9" t="s">
        <f>=I1001*365/J1001</f>
      </c>
    </row>
    <row collapsed="false" customFormat="false" customHeight="false" hidden="false" ht="12.1" outlineLevel="0" r="1002">
      <c r="A1002" s="16" t="s">
        <v>508</v>
      </c>
      <c r="B1002" s="16" t="s">
        <v>731</v>
      </c>
      <c r="C1002" s="53" t="n">
        <v>45569</v>
      </c>
      <c r="D1002" s="54" t="n">
        <v>45974</v>
      </c>
      <c r="E1002" s="17" t="n">
        <v>653.0611</v>
      </c>
      <c r="F1002" s="17" t="n">
        <v>518.1927</v>
      </c>
      <c r="G1002" s="17" t="n">
        <v>25</v>
      </c>
      <c r="H1002" s="6" t="s">
        <f>=(F1002-E1002)*G1002</f>
      </c>
      <c r="I1002" s="9" t="s">
        <f>=(F1002-E1002)/E1002</f>
      </c>
      <c r="J1002" s="7" t="s">
        <f>=MAX(1,DATEDIF(C1002,D1002,"d")-1)</f>
      </c>
      <c r="K1002" s="9" t="s">
        <f>=I1002*365/J1002</f>
      </c>
    </row>
    <row collapsed="false" customFormat="false" customHeight="false" hidden="false" ht="12.1" outlineLevel="0" r="1003">
      <c r="A1003" s="16" t="s">
        <v>508</v>
      </c>
      <c r="B1003" s="16" t="s">
        <v>731</v>
      </c>
      <c r="C1003" s="53" t="n">
        <v>45569</v>
      </c>
      <c r="D1003" s="54" t="n">
        <v>45974</v>
      </c>
      <c r="E1003" s="17" t="n">
        <v>653.0611</v>
      </c>
      <c r="F1003" s="17" t="n">
        <v>518.1927</v>
      </c>
      <c r="G1003" s="17" t="n">
        <v>104</v>
      </c>
      <c r="H1003" s="6" t="s">
        <f>=(F1003-E1003)*G1003</f>
      </c>
      <c r="I1003" s="9" t="s">
        <f>=(F1003-E1003)/E1003</f>
      </c>
      <c r="J1003" s="7" t="s">
        <f>=MAX(1,DATEDIF(C1003,D1003,"d")-1)</f>
      </c>
      <c r="K1003" s="9" t="s">
        <f>=I1003*365/J1003</f>
      </c>
    </row>
    <row collapsed="false" customFormat="false" customHeight="false" hidden="false" ht="12.1" outlineLevel="0" r="1004">
      <c r="A1004" s="16" t="s">
        <v>508</v>
      </c>
      <c r="B1004" s="16" t="s">
        <v>731</v>
      </c>
      <c r="C1004" s="53" t="n">
        <v>45573</v>
      </c>
      <c r="D1004" s="54" t="n">
        <v>45974</v>
      </c>
      <c r="E1004" s="17" t="n">
        <v>621.2489</v>
      </c>
      <c r="F1004" s="17" t="n">
        <v>518.1927</v>
      </c>
      <c r="G1004" s="17" t="n">
        <v>9</v>
      </c>
      <c r="H1004" s="6" t="s">
        <f>=(F1004-E1004)*G1004</f>
      </c>
      <c r="I1004" s="9" t="s">
        <f>=(F1004-E1004)/E1004</f>
      </c>
      <c r="J1004" s="7" t="s">
        <f>=MAX(1,DATEDIF(C1004,D1004,"d")-1)</f>
      </c>
      <c r="K1004" s="9" t="s">
        <f>=I1004*365/J1004</f>
      </c>
    </row>
    <row collapsed="false" customFormat="false" customHeight="false" hidden="false" ht="12.1" outlineLevel="0" r="1005">
      <c r="A1005" s="16" t="s">
        <v>508</v>
      </c>
      <c r="B1005" s="16" t="s">
        <v>731</v>
      </c>
      <c r="C1005" s="53" t="n">
        <v>45573</v>
      </c>
      <c r="D1005" s="54" t="n">
        <v>45974</v>
      </c>
      <c r="E1005" s="17" t="n">
        <v>621.2484</v>
      </c>
      <c r="F1005" s="17" t="n">
        <v>518.1927</v>
      </c>
      <c r="G1005" s="17" t="n">
        <v>41</v>
      </c>
      <c r="H1005" s="6" t="s">
        <f>=(F1005-E1005)*G1005</f>
      </c>
      <c r="I1005" s="9" t="s">
        <f>=(F1005-E1005)/E1005</f>
      </c>
      <c r="J1005" s="7" t="s">
        <f>=MAX(1,DATEDIF(C1005,D1005,"d")-1)</f>
      </c>
      <c r="K1005" s="9" t="s">
        <f>=I1005*365/J1005</f>
      </c>
    </row>
    <row collapsed="false" customFormat="false" customHeight="false" hidden="false" ht="12.1" outlineLevel="0" r="1006">
      <c r="A1006" s="16" t="s">
        <v>508</v>
      </c>
      <c r="B1006" s="16" t="s">
        <v>731</v>
      </c>
      <c r="C1006" s="53" t="n">
        <v>45573</v>
      </c>
      <c r="D1006" s="54" t="n">
        <v>45974</v>
      </c>
      <c r="E1006" s="17" t="n">
        <v>621.2484</v>
      </c>
      <c r="F1006" s="17" t="n">
        <v>518.19</v>
      </c>
      <c r="G1006" s="17" t="n">
        <v>1</v>
      </c>
      <c r="H1006" s="6" t="s">
        <f>=(F1006-E1006)*G1006</f>
      </c>
      <c r="I1006" s="9" t="s">
        <f>=(F1006-E1006)/E1006</f>
      </c>
      <c r="J1006" s="7" t="s">
        <f>=MAX(1,DATEDIF(C1006,D1006,"d")-1)</f>
      </c>
      <c r="K1006" s="9" t="s">
        <f>=I1006*365/J1006</f>
      </c>
    </row>
    <row collapsed="false" customFormat="false" customHeight="false" hidden="false" ht="12.1" outlineLevel="0" r="1007">
      <c r="A1007" s="16" t="s">
        <v>508</v>
      </c>
      <c r="B1007" s="16" t="s">
        <v>731</v>
      </c>
      <c r="C1007" s="53" t="n">
        <v>45573</v>
      </c>
      <c r="D1007" s="54" t="n">
        <v>45974</v>
      </c>
      <c r="E1007" s="17" t="n">
        <v>621.2484</v>
      </c>
      <c r="F1007" s="17" t="n">
        <v>518.19</v>
      </c>
      <c r="G1007" s="17" t="n">
        <v>1</v>
      </c>
      <c r="H1007" s="6" t="s">
        <f>=(F1007-E1007)*G1007</f>
      </c>
      <c r="I1007" s="9" t="s">
        <f>=(F1007-E1007)/E1007</f>
      </c>
      <c r="J1007" s="7" t="s">
        <f>=MAX(1,DATEDIF(C1007,D1007,"d")-1)</f>
      </c>
      <c r="K1007" s="9" t="s">
        <f>=I1007*365/J1007</f>
      </c>
    </row>
    <row collapsed="false" customFormat="false" customHeight="false" hidden="false" ht="12.1" outlineLevel="0" r="1008">
      <c r="A1008" s="16" t="s">
        <v>508</v>
      </c>
      <c r="B1008" s="16" t="s">
        <v>731</v>
      </c>
      <c r="C1008" s="53" t="n">
        <v>45573</v>
      </c>
      <c r="D1008" s="54" t="n">
        <v>45974</v>
      </c>
      <c r="E1008" s="17" t="n">
        <v>621.2484</v>
      </c>
      <c r="F1008" s="17" t="n">
        <v>518.19</v>
      </c>
      <c r="G1008" s="17" t="n">
        <v>1</v>
      </c>
      <c r="H1008" s="6" t="s">
        <f>=(F1008-E1008)*G1008</f>
      </c>
      <c r="I1008" s="9" t="s">
        <f>=(F1008-E1008)/E1008</f>
      </c>
      <c r="J1008" s="7" t="s">
        <f>=MAX(1,DATEDIF(C1008,D1008,"d")-1)</f>
      </c>
      <c r="K1008" s="9" t="s">
        <f>=I1008*365/J1008</f>
      </c>
    </row>
    <row collapsed="false" customFormat="false" customHeight="false" hidden="false" ht="12.1" outlineLevel="0" r="1009">
      <c r="A1009" s="16" t="s">
        <v>508</v>
      </c>
      <c r="B1009" s="16" t="s">
        <v>731</v>
      </c>
      <c r="C1009" s="53" t="n">
        <v>45573</v>
      </c>
      <c r="D1009" s="54" t="n">
        <v>45974</v>
      </c>
      <c r="E1009" s="17" t="n">
        <v>621.2484</v>
      </c>
      <c r="F1009" s="17" t="n">
        <v>518.1926</v>
      </c>
      <c r="G1009" s="17" t="n">
        <v>27</v>
      </c>
      <c r="H1009" s="6" t="s">
        <f>=(F1009-E1009)*G1009</f>
      </c>
      <c r="I1009" s="9" t="s">
        <f>=(F1009-E1009)/E1009</f>
      </c>
      <c r="J1009" s="7" t="s">
        <f>=MAX(1,DATEDIF(C1009,D1009,"d")-1)</f>
      </c>
      <c r="K1009" s="9" t="s">
        <f>=I1009*365/J1009</f>
      </c>
    </row>
    <row collapsed="false" customFormat="false" customHeight="false" hidden="false" ht="12.1" outlineLevel="0" r="1010">
      <c r="A1010" s="16" t="s">
        <v>508</v>
      </c>
      <c r="B1010" s="16" t="s">
        <v>731</v>
      </c>
      <c r="C1010" s="53" t="n">
        <v>45573</v>
      </c>
      <c r="D1010" s="54" t="n">
        <v>45974</v>
      </c>
      <c r="E1010" s="17" t="n">
        <v>621.2484</v>
      </c>
      <c r="F1010" s="17" t="n">
        <v>518.19</v>
      </c>
      <c r="G1010" s="17" t="n">
        <v>1</v>
      </c>
      <c r="H1010" s="6" t="s">
        <f>=(F1010-E1010)*G1010</f>
      </c>
      <c r="I1010" s="9" t="s">
        <f>=(F1010-E1010)/E1010</f>
      </c>
      <c r="J1010" s="7" t="s">
        <f>=MAX(1,DATEDIF(C1010,D1010,"d")-1)</f>
      </c>
      <c r="K1010" s="9" t="s">
        <f>=I1010*365/J1010</f>
      </c>
    </row>
    <row collapsed="false" customFormat="false" customHeight="false" hidden="false" ht="12.1" outlineLevel="0" r="1011">
      <c r="A1011" s="16" t="s">
        <v>508</v>
      </c>
      <c r="B1011" s="16" t="s">
        <v>731</v>
      </c>
      <c r="C1011" s="53" t="n">
        <v>45573</v>
      </c>
      <c r="D1011" s="54" t="n">
        <v>45974</v>
      </c>
      <c r="E1011" s="17" t="n">
        <v>621.2484</v>
      </c>
      <c r="F1011" s="17" t="n">
        <v>518.1927</v>
      </c>
      <c r="G1011" s="17" t="n">
        <v>59</v>
      </c>
      <c r="H1011" s="6" t="s">
        <f>=(F1011-E1011)*G1011</f>
      </c>
      <c r="I1011" s="9" t="s">
        <f>=(F1011-E1011)/E1011</f>
      </c>
      <c r="J1011" s="7" t="s">
        <f>=MAX(1,DATEDIF(C1011,D1011,"d")-1)</f>
      </c>
      <c r="K1011" s="9" t="s">
        <f>=I1011*365/J1011</f>
      </c>
    </row>
    <row collapsed="false" customFormat="false" customHeight="false" hidden="false" ht="12.1" outlineLevel="0" r="1012">
      <c r="A1012" s="16" t="s">
        <v>508</v>
      </c>
      <c r="B1012" s="16" t="s">
        <v>731</v>
      </c>
      <c r="C1012" s="53" t="n">
        <v>45573</v>
      </c>
      <c r="D1012" s="54" t="n">
        <v>45974</v>
      </c>
      <c r="E1012" s="17" t="n">
        <v>621.2484</v>
      </c>
      <c r="F1012" s="17" t="n">
        <v>518.195</v>
      </c>
      <c r="G1012" s="17" t="n">
        <v>2</v>
      </c>
      <c r="H1012" s="6" t="s">
        <f>=(F1012-E1012)*G1012</f>
      </c>
      <c r="I1012" s="9" t="s">
        <f>=(F1012-E1012)/E1012</f>
      </c>
      <c r="J1012" s="7" t="s">
        <f>=MAX(1,DATEDIF(C1012,D1012,"d")-1)</f>
      </c>
      <c r="K1012" s="9" t="s">
        <f>=I1012*365/J1012</f>
      </c>
    </row>
    <row collapsed="false" customFormat="false" customHeight="false" hidden="false" ht="12.1" outlineLevel="0" r="1013">
      <c r="A1013" s="16" t="s">
        <v>508</v>
      </c>
      <c r="B1013" s="16" t="s">
        <v>731</v>
      </c>
      <c r="C1013" s="53" t="n">
        <v>45573</v>
      </c>
      <c r="D1013" s="54" t="n">
        <v>45974</v>
      </c>
      <c r="E1013" s="17" t="n">
        <v>621.2484</v>
      </c>
      <c r="F1013" s="17" t="n">
        <v>518.1927</v>
      </c>
      <c r="G1013" s="17" t="n">
        <v>60</v>
      </c>
      <c r="H1013" s="6" t="s">
        <f>=(F1013-E1013)*G1013</f>
      </c>
      <c r="I1013" s="9" t="s">
        <f>=(F1013-E1013)/E1013</f>
      </c>
      <c r="J1013" s="7" t="s">
        <f>=MAX(1,DATEDIF(C1013,D1013,"d")-1)</f>
      </c>
      <c r="K1013" s="9" t="s">
        <f>=I1013*365/J1013</f>
      </c>
    </row>
    <row collapsed="false" customFormat="false" customHeight="false" hidden="false" ht="12.1" outlineLevel="0" r="1014">
      <c r="A1014" s="16" t="s">
        <v>508</v>
      </c>
      <c r="B1014" s="16" t="s">
        <v>731</v>
      </c>
      <c r="C1014" s="53" t="n">
        <v>45573</v>
      </c>
      <c r="D1014" s="54" t="n">
        <v>45974</v>
      </c>
      <c r="E1014" s="17" t="n">
        <v>621.2484</v>
      </c>
      <c r="F1014" s="17" t="n">
        <v>518.1929</v>
      </c>
      <c r="G1014" s="17" t="n">
        <v>7</v>
      </c>
      <c r="H1014" s="6" t="s">
        <f>=(F1014-E1014)*G1014</f>
      </c>
      <c r="I1014" s="9" t="s">
        <f>=(F1014-E1014)/E1014</f>
      </c>
      <c r="J1014" s="7" t="s">
        <f>=MAX(1,DATEDIF(C1014,D1014,"d")-1)</f>
      </c>
      <c r="K1014" s="9" t="s">
        <f>=I1014*365/J1014</f>
      </c>
    </row>
    <row collapsed="false" customFormat="false" customHeight="false" hidden="false" ht="12.1" outlineLevel="0" r="1015">
      <c r="A1015" s="16" t="s">
        <v>508</v>
      </c>
      <c r="B1015" s="16" t="s">
        <v>731</v>
      </c>
      <c r="C1015" s="53" t="n">
        <v>45573</v>
      </c>
      <c r="D1015" s="54" t="n">
        <v>45974</v>
      </c>
      <c r="E1015" s="17" t="n">
        <v>621.2484</v>
      </c>
      <c r="F1015" s="17" t="n">
        <v>518.1927</v>
      </c>
      <c r="G1015" s="17" t="n">
        <v>32</v>
      </c>
      <c r="H1015" s="6" t="s">
        <f>=(F1015-E1015)*G1015</f>
      </c>
      <c r="I1015" s="9" t="s">
        <f>=(F1015-E1015)/E1015</f>
      </c>
      <c r="J1015" s="7" t="s">
        <f>=MAX(1,DATEDIF(C1015,D1015,"d")-1)</f>
      </c>
      <c r="K1015" s="9" t="s">
        <f>=I1015*365/J1015</f>
      </c>
    </row>
    <row collapsed="false" customFormat="false" customHeight="false" hidden="false" ht="12.1" outlineLevel="0" r="1016">
      <c r="A1016" s="16" t="s">
        <v>508</v>
      </c>
      <c r="B1016" s="16" t="s">
        <v>731</v>
      </c>
      <c r="C1016" s="53" t="n">
        <v>45590</v>
      </c>
      <c r="D1016" s="54" t="n">
        <v>45974</v>
      </c>
      <c r="E1016" s="17" t="n">
        <v>575.23</v>
      </c>
      <c r="F1016" s="17" t="n">
        <v>518.1927</v>
      </c>
      <c r="G1016" s="17" t="n">
        <v>2</v>
      </c>
      <c r="H1016" s="6" t="s">
        <f>=(F1016-E1016)*G1016</f>
      </c>
      <c r="I1016" s="9" t="s">
        <f>=(F1016-E1016)/E1016</f>
      </c>
      <c r="J1016" s="7" t="s">
        <f>=MAX(1,DATEDIF(C1016,D1016,"d")-1)</f>
      </c>
      <c r="K1016" s="9" t="s">
        <f>=I1016*365/J1016</f>
      </c>
    </row>
    <row collapsed="false" customFormat="false" customHeight="false" hidden="false" ht="12.1" outlineLevel="0" r="1017">
      <c r="A1017" s="16" t="s">
        <v>508</v>
      </c>
      <c r="B1017" s="16" t="s">
        <v>731</v>
      </c>
      <c r="C1017" s="53" t="n">
        <v>45593</v>
      </c>
      <c r="D1017" s="54" t="n">
        <v>45974</v>
      </c>
      <c r="E1017" s="17" t="n">
        <v>565.8262</v>
      </c>
      <c r="F1017" s="17" t="n">
        <v>518.1927</v>
      </c>
      <c r="G1017" s="17" t="n">
        <v>100</v>
      </c>
      <c r="H1017" s="6" t="s">
        <f>=(F1017-E1017)*G1017</f>
      </c>
      <c r="I1017" s="9" t="s">
        <f>=(F1017-E1017)/E1017</f>
      </c>
      <c r="J1017" s="7" t="s">
        <f>=MAX(1,DATEDIF(C1017,D1017,"d")-1)</f>
      </c>
      <c r="K1017" s="9" t="s">
        <f>=I1017*365/J1017</f>
      </c>
    </row>
    <row collapsed="false" customFormat="false" customHeight="false" hidden="false" ht="12.1" outlineLevel="0" r="1018">
      <c r="A1018" s="16" t="s">
        <v>508</v>
      </c>
      <c r="B1018" s="16" t="s">
        <v>731</v>
      </c>
      <c r="C1018" s="53" t="n">
        <v>45593</v>
      </c>
      <c r="D1018" s="54" t="n">
        <v>45974</v>
      </c>
      <c r="E1018" s="17" t="n">
        <v>559.225</v>
      </c>
      <c r="F1018" s="17" t="n">
        <v>518.1927</v>
      </c>
      <c r="G1018" s="17" t="n">
        <v>2</v>
      </c>
      <c r="H1018" s="6" t="s">
        <f>=(F1018-E1018)*G1018</f>
      </c>
      <c r="I1018" s="9" t="s">
        <f>=(F1018-E1018)/E1018</f>
      </c>
      <c r="J1018" s="7" t="s">
        <f>=MAX(1,DATEDIF(C1018,D1018,"d")-1)</f>
      </c>
      <c r="K1018" s="9" t="s">
        <f>=I1018*365/J1018</f>
      </c>
    </row>
    <row collapsed="false" customFormat="false" customHeight="false" hidden="false" ht="12.1" outlineLevel="0" r="1019">
      <c r="A1019" s="16" t="s">
        <v>508</v>
      </c>
      <c r="B1019" s="16" t="s">
        <v>731</v>
      </c>
      <c r="C1019" s="53" t="n">
        <v>45593</v>
      </c>
      <c r="D1019" s="54" t="n">
        <v>45974</v>
      </c>
      <c r="E1019" s="17" t="n">
        <v>552.4209</v>
      </c>
      <c r="F1019" s="17" t="n">
        <v>518.1927</v>
      </c>
      <c r="G1019" s="17" t="n">
        <v>11</v>
      </c>
      <c r="H1019" s="6" t="s">
        <f>=(F1019-E1019)*G1019</f>
      </c>
      <c r="I1019" s="9" t="s">
        <f>=(F1019-E1019)/E1019</f>
      </c>
      <c r="J1019" s="7" t="s">
        <f>=MAX(1,DATEDIF(C1019,D1019,"d")-1)</f>
      </c>
      <c r="K1019" s="9" t="s">
        <f>=I1019*365/J1019</f>
      </c>
    </row>
    <row collapsed="false" customFormat="false" customHeight="false" hidden="false" ht="12.1" outlineLevel="0" r="1020">
      <c r="A1020" s="16" t="s">
        <v>508</v>
      </c>
      <c r="B1020" s="16" t="s">
        <v>731</v>
      </c>
      <c r="C1020" s="53" t="n">
        <v>45596</v>
      </c>
      <c r="D1020" s="54" t="n">
        <v>45974</v>
      </c>
      <c r="E1020" s="17" t="n">
        <v>531.5125</v>
      </c>
      <c r="F1020" s="17" t="n">
        <v>518.1927</v>
      </c>
      <c r="G1020" s="17" t="n">
        <v>44</v>
      </c>
      <c r="H1020" s="6" t="s">
        <f>=(F1020-E1020)*G1020</f>
      </c>
      <c r="I1020" s="9" t="s">
        <f>=(F1020-E1020)/E1020</f>
      </c>
      <c r="J1020" s="7" t="s">
        <f>=MAX(1,DATEDIF(C1020,D1020,"d")-1)</f>
      </c>
      <c r="K1020" s="9" t="s">
        <f>=I1020*365/J1020</f>
      </c>
    </row>
    <row collapsed="false" customFormat="false" customHeight="false" hidden="false" ht="12.1" outlineLevel="0" r="1021">
      <c r="A1021" s="16" t="s">
        <v>508</v>
      </c>
      <c r="B1021" s="16" t="s">
        <v>731</v>
      </c>
      <c r="C1021" s="53" t="n">
        <v>45596</v>
      </c>
      <c r="D1021" s="54" t="n">
        <v>45974</v>
      </c>
      <c r="E1021" s="17" t="n">
        <v>531.5133</v>
      </c>
      <c r="F1021" s="17" t="n">
        <v>518.1927</v>
      </c>
      <c r="G1021" s="17" t="n">
        <v>6</v>
      </c>
      <c r="H1021" s="6" t="s">
        <f>=(F1021-E1021)*G1021</f>
      </c>
      <c r="I1021" s="9" t="s">
        <f>=(F1021-E1021)/E1021</f>
      </c>
      <c r="J1021" s="7" t="s">
        <f>=MAX(1,DATEDIF(C1021,D1021,"d")-1)</f>
      </c>
      <c r="K1021" s="9" t="s">
        <f>=I1021*365/J1021</f>
      </c>
    </row>
    <row collapsed="false" customFormat="false" customHeight="false" hidden="false" ht="12.1" outlineLevel="0" r="1022">
      <c r="A1022" s="16" t="s">
        <v>508</v>
      </c>
      <c r="B1022" s="16" t="s">
        <v>731</v>
      </c>
      <c r="C1022" s="53" t="n">
        <v>45604</v>
      </c>
      <c r="D1022" s="54" t="n">
        <v>45974</v>
      </c>
      <c r="E1022" s="17" t="n">
        <v>576.33</v>
      </c>
      <c r="F1022" s="17" t="n">
        <v>518.1927</v>
      </c>
      <c r="G1022" s="17" t="n">
        <v>3</v>
      </c>
      <c r="H1022" s="6" t="s">
        <f>=(F1022-E1022)*G1022</f>
      </c>
      <c r="I1022" s="9" t="s">
        <f>=(F1022-E1022)/E1022</f>
      </c>
      <c r="J1022" s="7" t="s">
        <f>=MAX(1,DATEDIF(C1022,D1022,"d")-1)</f>
      </c>
      <c r="K1022" s="9" t="s">
        <f>=I1022*365/J1022</f>
      </c>
    </row>
    <row collapsed="false" customFormat="false" customHeight="false" hidden="false" ht="12.1" outlineLevel="0" r="1023">
      <c r="A1023" s="16" t="s">
        <v>508</v>
      </c>
      <c r="B1023" s="16" t="s">
        <v>731</v>
      </c>
      <c r="C1023" s="53" t="n">
        <v>45604</v>
      </c>
      <c r="D1023" s="54" t="n">
        <v>45974</v>
      </c>
      <c r="E1023" s="17" t="n">
        <v>576.33</v>
      </c>
      <c r="F1023" s="17" t="n">
        <v>518.1927</v>
      </c>
      <c r="G1023" s="17" t="n">
        <v>3</v>
      </c>
      <c r="H1023" s="6" t="s">
        <f>=(F1023-E1023)*G1023</f>
      </c>
      <c r="I1023" s="9" t="s">
        <f>=(F1023-E1023)/E1023</f>
      </c>
      <c r="J1023" s="7" t="s">
        <f>=MAX(1,DATEDIF(C1023,D1023,"d")-1)</f>
      </c>
      <c r="K1023" s="9" t="s">
        <f>=I1023*365/J1023</f>
      </c>
    </row>
    <row collapsed="false" customFormat="false" customHeight="false" hidden="false" ht="12.1" outlineLevel="0" r="1024">
      <c r="A1024" s="16" t="s">
        <v>508</v>
      </c>
      <c r="B1024" s="16" t="s">
        <v>731</v>
      </c>
      <c r="C1024" s="53" t="n">
        <v>45608</v>
      </c>
      <c r="D1024" s="54" t="n">
        <v>45974</v>
      </c>
      <c r="E1024" s="17" t="n">
        <v>596.415</v>
      </c>
      <c r="F1024" s="17" t="n">
        <v>518.1927</v>
      </c>
      <c r="G1024" s="17" t="n">
        <v>4</v>
      </c>
      <c r="H1024" s="6" t="s">
        <f>=(F1024-E1024)*G1024</f>
      </c>
      <c r="I1024" s="9" t="s">
        <f>=(F1024-E1024)/E1024</f>
      </c>
      <c r="J1024" s="7" t="s">
        <f>=MAX(1,DATEDIF(C1024,D1024,"d")-1)</f>
      </c>
      <c r="K1024" s="9" t="s">
        <f>=I1024*365/J1024</f>
      </c>
    </row>
    <row collapsed="false" customFormat="false" customHeight="false" hidden="false" ht="12.1" outlineLevel="0" r="1025">
      <c r="A1025" s="16" t="s">
        <v>508</v>
      </c>
      <c r="B1025" s="16" t="s">
        <v>731</v>
      </c>
      <c r="C1025" s="53" t="n">
        <v>45609</v>
      </c>
      <c r="D1025" s="54" t="n">
        <v>45974</v>
      </c>
      <c r="E1025" s="17" t="n">
        <v>581.4325</v>
      </c>
      <c r="F1025" s="17" t="n">
        <v>518.1927</v>
      </c>
      <c r="G1025" s="17" t="n">
        <v>137</v>
      </c>
      <c r="H1025" s="6" t="s">
        <f>=(F1025-E1025)*G1025</f>
      </c>
      <c r="I1025" s="9" t="s">
        <f>=(F1025-E1025)/E1025</f>
      </c>
      <c r="J1025" s="7" t="s">
        <f>=MAX(1,DATEDIF(C1025,D1025,"d")-1)</f>
      </c>
      <c r="K1025" s="9" t="s">
        <f>=I1025*365/J1025</f>
      </c>
    </row>
    <row collapsed="false" customFormat="false" customHeight="false" hidden="false" ht="12.1" outlineLevel="0" r="1026">
      <c r="A1026" s="16" t="s">
        <v>508</v>
      </c>
      <c r="B1026" s="16" t="s">
        <v>731</v>
      </c>
      <c r="C1026" s="53" t="n">
        <v>45625</v>
      </c>
      <c r="D1026" s="54" t="n">
        <v>45974</v>
      </c>
      <c r="E1026" s="17" t="n">
        <v>543.98</v>
      </c>
      <c r="F1026" s="17" t="n">
        <v>518.1927</v>
      </c>
      <c r="G1026" s="17" t="n">
        <v>1</v>
      </c>
      <c r="H1026" s="6" t="s">
        <f>=(F1026-E1026)*G1026</f>
      </c>
      <c r="I1026" s="9" t="s">
        <f>=(F1026-E1026)/E1026</f>
      </c>
      <c r="J1026" s="7" t="s">
        <f>=MAX(1,DATEDIF(C1026,D1026,"d")-1)</f>
      </c>
      <c r="K1026" s="9" t="s">
        <f>=I1026*365/J1026</f>
      </c>
    </row>
    <row collapsed="false" customFormat="false" customHeight="false" hidden="false" ht="12.1" outlineLevel="0" r="1027">
      <c r="A1027" s="16" t="s">
        <v>508</v>
      </c>
      <c r="B1027" s="16" t="s">
        <v>731</v>
      </c>
      <c r="C1027" s="53" t="n">
        <v>45642</v>
      </c>
      <c r="D1027" s="54" t="n">
        <v>45974</v>
      </c>
      <c r="E1027" s="17" t="n">
        <v>550.9857</v>
      </c>
      <c r="F1027" s="17" t="n">
        <v>518.1927</v>
      </c>
      <c r="G1027" s="17" t="n">
        <v>28</v>
      </c>
      <c r="H1027" s="6" t="s">
        <f>=(F1027-E1027)*G1027</f>
      </c>
      <c r="I1027" s="9" t="s">
        <f>=(F1027-E1027)/E1027</f>
      </c>
      <c r="J1027" s="7" t="s">
        <f>=MAX(1,DATEDIF(C1027,D1027,"d")-1)</f>
      </c>
      <c r="K1027" s="9" t="s">
        <f>=I1027*365/J1027</f>
      </c>
    </row>
    <row collapsed="false" customFormat="false" customHeight="false" hidden="false" ht="12.1" outlineLevel="0" r="1028">
      <c r="A1028" s="16" t="s">
        <v>508</v>
      </c>
      <c r="B1028" s="16" t="s">
        <v>731</v>
      </c>
      <c r="C1028" s="53" t="n">
        <v>45673</v>
      </c>
      <c r="D1028" s="54" t="n">
        <v>45974</v>
      </c>
      <c r="E1028" s="17" t="n">
        <v>660.15</v>
      </c>
      <c r="F1028" s="17" t="n">
        <v>518.1927</v>
      </c>
      <c r="G1028" s="17" t="n">
        <v>1</v>
      </c>
      <c r="H1028" s="6" t="s">
        <f>=(F1028-E1028)*G1028</f>
      </c>
      <c r="I1028" s="9" t="s">
        <f>=(F1028-E1028)/E1028</f>
      </c>
      <c r="J1028" s="7" t="s">
        <f>=MAX(1,DATEDIF(C1028,D1028,"d")-1)</f>
      </c>
      <c r="K1028" s="9" t="s">
        <f>=I1028*365/J1028</f>
      </c>
    </row>
    <row collapsed="false" customFormat="false" customHeight="false" hidden="false" ht="12.1" outlineLevel="0" r="1029">
      <c r="A1029" s="16" t="s">
        <v>508</v>
      </c>
      <c r="B1029" s="16" t="s">
        <v>731</v>
      </c>
      <c r="C1029" s="53" t="n">
        <v>45700</v>
      </c>
      <c r="D1029" s="54" t="n">
        <v>45974</v>
      </c>
      <c r="E1029" s="17" t="n">
        <v>679.2716</v>
      </c>
      <c r="F1029" s="17" t="n">
        <v>518.1927</v>
      </c>
      <c r="G1029" s="17" t="n">
        <v>18</v>
      </c>
      <c r="H1029" s="6" t="s">
        <f>=(F1029-E1029)*G1029</f>
      </c>
      <c r="I1029" s="9" t="s">
        <f>=(F1029-E1029)/E1029</f>
      </c>
      <c r="J1029" s="7" t="s">
        <f>=MAX(1,DATEDIF(C1029,D1029,"d")-1)</f>
      </c>
      <c r="K1029" s="9" t="s">
        <f>=I1029*365/J1029</f>
      </c>
    </row>
    <row collapsed="false" customFormat="false" customHeight="false" hidden="false" ht="12.1" outlineLevel="0" r="1030">
      <c r="A1030" s="16" t="s">
        <v>508</v>
      </c>
      <c r="B1030" s="16" t="s">
        <v>731</v>
      </c>
      <c r="C1030" s="53" t="n">
        <v>45700</v>
      </c>
      <c r="D1030" s="54" t="n">
        <v>45974</v>
      </c>
      <c r="E1030" s="17" t="n">
        <v>679.2716</v>
      </c>
      <c r="F1030" s="17" t="n">
        <v>518.1926</v>
      </c>
      <c r="G1030" s="17" t="n">
        <v>78</v>
      </c>
      <c r="H1030" s="6" t="s">
        <f>=(F1030-E1030)*G1030</f>
      </c>
      <c r="I1030" s="9" t="s">
        <f>=(F1030-E1030)/E1030</f>
      </c>
      <c r="J1030" s="7" t="s">
        <f>=MAX(1,DATEDIF(C1030,D1030,"d")-1)</f>
      </c>
      <c r="K1030" s="9" t="s">
        <f>=I1030*365/J1030</f>
      </c>
    </row>
    <row collapsed="false" customFormat="false" customHeight="false" hidden="false" ht="12.1" outlineLevel="0" r="1031">
      <c r="A1031" s="16" t="s">
        <v>508</v>
      </c>
      <c r="B1031" s="16" t="s">
        <v>731</v>
      </c>
      <c r="C1031" s="53" t="n">
        <v>45700</v>
      </c>
      <c r="D1031" s="54" t="n">
        <v>45974</v>
      </c>
      <c r="E1031" s="17" t="n">
        <v>679.27</v>
      </c>
      <c r="F1031" s="17" t="n">
        <v>518.1926</v>
      </c>
      <c r="G1031" s="17" t="n">
        <v>1</v>
      </c>
      <c r="H1031" s="6" t="s">
        <f>=(F1031-E1031)*G1031</f>
      </c>
      <c r="I1031" s="9" t="s">
        <f>=(F1031-E1031)/E1031</f>
      </c>
      <c r="J1031" s="7" t="s">
        <f>=MAX(1,DATEDIF(C1031,D1031,"d")-1)</f>
      </c>
      <c r="K1031" s="9" t="s">
        <f>=I1031*365/J1031</f>
      </c>
    </row>
    <row collapsed="false" customFormat="false" customHeight="false" hidden="false" ht="12.1" outlineLevel="0" r="1032">
      <c r="A1032" s="16" t="s">
        <v>508</v>
      </c>
      <c r="B1032" s="16" t="s">
        <v>731</v>
      </c>
      <c r="C1032" s="53" t="n">
        <v>45700</v>
      </c>
      <c r="D1032" s="54" t="n">
        <v>45974</v>
      </c>
      <c r="E1032" s="17" t="n">
        <v>679.27</v>
      </c>
      <c r="F1032" s="17" t="n">
        <v>518.1926</v>
      </c>
      <c r="G1032" s="17" t="n">
        <v>3</v>
      </c>
      <c r="H1032" s="6" t="s">
        <f>=(F1032-E1032)*G1032</f>
      </c>
      <c r="I1032" s="9" t="s">
        <f>=(F1032-E1032)/E1032</f>
      </c>
      <c r="J1032" s="7" t="s">
        <f>=MAX(1,DATEDIF(C1032,D1032,"d")-1)</f>
      </c>
      <c r="K1032" s="9" t="s">
        <f>=I1032*365/J1032</f>
      </c>
    </row>
    <row collapsed="false" customFormat="false" customHeight="false" hidden="false" ht="12.1" outlineLevel="0" r="1033">
      <c r="A1033" s="16" t="s">
        <v>508</v>
      </c>
      <c r="B1033" s="16" t="s">
        <v>731</v>
      </c>
      <c r="C1033" s="53" t="n">
        <v>45715</v>
      </c>
      <c r="D1033" s="54" t="n">
        <v>45974</v>
      </c>
      <c r="E1033" s="17" t="n">
        <v>679.0715</v>
      </c>
      <c r="F1033" s="17" t="n">
        <v>518.1926</v>
      </c>
      <c r="G1033" s="17" t="n">
        <v>26</v>
      </c>
      <c r="H1033" s="6" t="s">
        <f>=(F1033-E1033)*G1033</f>
      </c>
      <c r="I1033" s="9" t="s">
        <f>=(F1033-E1033)/E1033</f>
      </c>
      <c r="J1033" s="7" t="s">
        <f>=MAX(1,DATEDIF(C1033,D1033,"d")-1)</f>
      </c>
      <c r="K1033" s="9" t="s">
        <f>=I1033*365/J1033</f>
      </c>
    </row>
    <row collapsed="false" customFormat="false" customHeight="false" hidden="false" ht="12.1" outlineLevel="0" r="1034">
      <c r="A1034" s="16" t="s">
        <v>508</v>
      </c>
      <c r="B1034" s="16" t="s">
        <v>731</v>
      </c>
      <c r="C1034" s="53" t="n">
        <v>45715</v>
      </c>
      <c r="D1034" s="54" t="n">
        <v>45974</v>
      </c>
      <c r="E1034" s="17" t="n">
        <v>679.0715</v>
      </c>
      <c r="F1034" s="17" t="n">
        <v>518.1926</v>
      </c>
      <c r="G1034" s="17" t="n">
        <v>171</v>
      </c>
      <c r="H1034" s="6" t="s">
        <f>=(F1034-E1034)*G1034</f>
      </c>
      <c r="I1034" s="9" t="s">
        <f>=(F1034-E1034)/E1034</f>
      </c>
      <c r="J1034" s="7" t="s">
        <f>=MAX(1,DATEDIF(C1034,D1034,"d")-1)</f>
      </c>
      <c r="K1034" s="9" t="s">
        <f>=I1034*365/J1034</f>
      </c>
    </row>
    <row collapsed="false" customFormat="false" customHeight="false" hidden="false" ht="12.1" outlineLevel="0" r="1035">
      <c r="A1035" s="16" t="s">
        <v>508</v>
      </c>
      <c r="B1035" s="16" t="s">
        <v>731</v>
      </c>
      <c r="C1035" s="53" t="n">
        <v>45715</v>
      </c>
      <c r="D1035" s="54" t="n">
        <v>45974</v>
      </c>
      <c r="E1035" s="17" t="n">
        <v>679.0715</v>
      </c>
      <c r="F1035" s="17" t="n">
        <v>518.1926</v>
      </c>
      <c r="G1035" s="17" t="n">
        <v>211</v>
      </c>
      <c r="H1035" s="6" t="s">
        <f>=(F1035-E1035)*G1035</f>
      </c>
      <c r="I1035" s="9" t="s">
        <f>=(F1035-E1035)/E1035</f>
      </c>
      <c r="J1035" s="7" t="s">
        <f>=MAX(1,DATEDIF(C1035,D1035,"d")-1)</f>
      </c>
      <c r="K1035" s="9" t="s">
        <f>=I1035*365/J1035</f>
      </c>
    </row>
    <row collapsed="false" customFormat="false" customHeight="false" hidden="false" ht="12.1" outlineLevel="0" r="1036">
      <c r="A1036" s="16" t="s">
        <v>508</v>
      </c>
      <c r="B1036" s="16" t="s">
        <v>731</v>
      </c>
      <c r="C1036" s="53" t="n">
        <v>45715</v>
      </c>
      <c r="D1036" s="54" t="n">
        <v>45974</v>
      </c>
      <c r="E1036" s="17" t="n">
        <v>679.0715</v>
      </c>
      <c r="F1036" s="17" t="n">
        <v>518.1926</v>
      </c>
      <c r="G1036" s="17" t="n">
        <v>10</v>
      </c>
      <c r="H1036" s="6" t="s">
        <f>=(F1036-E1036)*G1036</f>
      </c>
      <c r="I1036" s="9" t="s">
        <f>=(F1036-E1036)/E1036</f>
      </c>
      <c r="J1036" s="7" t="s">
        <f>=MAX(1,DATEDIF(C1036,D1036,"d")-1)</f>
      </c>
      <c r="K1036" s="9" t="s">
        <f>=I1036*365/J1036</f>
      </c>
    </row>
    <row collapsed="false" customFormat="false" customHeight="false" hidden="false" ht="12.1" outlineLevel="0" r="1037">
      <c r="A1037" s="16" t="s">
        <v>508</v>
      </c>
      <c r="B1037" s="16" t="s">
        <v>731</v>
      </c>
      <c r="C1037" s="53" t="n">
        <v>45715</v>
      </c>
      <c r="D1037" s="54" t="n">
        <v>45974</v>
      </c>
      <c r="E1037" s="17" t="n">
        <v>679.0715</v>
      </c>
      <c r="F1037" s="17" t="n">
        <v>519.7359</v>
      </c>
      <c r="G1037" s="17" t="n">
        <v>90</v>
      </c>
      <c r="H1037" s="6" t="s">
        <f>=(F1037-E1037)*G1037</f>
      </c>
      <c r="I1037" s="9" t="s">
        <f>=(F1037-E1037)/E1037</f>
      </c>
      <c r="J1037" s="7" t="s">
        <f>=MAX(1,DATEDIF(C1037,D1037,"d")-1)</f>
      </c>
      <c r="K1037" s="9" t="s">
        <f>=I1037*365/J1037</f>
      </c>
    </row>
    <row collapsed="false" customFormat="false" customHeight="false" hidden="false" ht="12.1" outlineLevel="0" r="1038">
      <c r="A1038" s="16" t="s">
        <v>508</v>
      </c>
      <c r="B1038" s="16" t="s">
        <v>731</v>
      </c>
      <c r="C1038" s="53" t="n">
        <v>45715</v>
      </c>
      <c r="D1038" s="54" t="n">
        <v>45974</v>
      </c>
      <c r="E1038" s="17" t="n">
        <v>679.0715</v>
      </c>
      <c r="F1038" s="17" t="n">
        <v>519.7359</v>
      </c>
      <c r="G1038" s="17" t="n">
        <v>137</v>
      </c>
      <c r="H1038" s="6" t="s">
        <f>=(F1038-E1038)*G1038</f>
      </c>
      <c r="I1038" s="9" t="s">
        <f>=(F1038-E1038)/E1038</f>
      </c>
      <c r="J1038" s="7" t="s">
        <f>=MAX(1,DATEDIF(C1038,D1038,"d")-1)</f>
      </c>
      <c r="K1038" s="9" t="s">
        <f>=I1038*365/J1038</f>
      </c>
    </row>
    <row collapsed="false" customFormat="false" customHeight="false" hidden="false" ht="12.1" outlineLevel="0" r="1039">
      <c r="A1039" s="16" t="s">
        <v>508</v>
      </c>
      <c r="B1039" s="16" t="s">
        <v>731</v>
      </c>
      <c r="C1039" s="53" t="n">
        <v>45715</v>
      </c>
      <c r="D1039" s="54" t="n">
        <v>45974</v>
      </c>
      <c r="E1039" s="17" t="n">
        <v>679.0715</v>
      </c>
      <c r="F1039" s="17" t="n">
        <v>519.89</v>
      </c>
      <c r="G1039" s="17" t="n">
        <v>2</v>
      </c>
      <c r="H1039" s="6" t="s">
        <f>=(F1039-E1039)*G1039</f>
      </c>
      <c r="I1039" s="9" t="s">
        <f>=(F1039-E1039)/E1039</f>
      </c>
      <c r="J1039" s="7" t="s">
        <f>=MAX(1,DATEDIF(C1039,D1039,"d")-1)</f>
      </c>
      <c r="K1039" s="9" t="s">
        <f>=I1039*365/J1039</f>
      </c>
    </row>
    <row collapsed="false" customFormat="false" customHeight="false" hidden="false" ht="12.1" outlineLevel="0" r="1040">
      <c r="A1040" s="16" t="s">
        <v>508</v>
      </c>
      <c r="B1040" s="16" t="s">
        <v>731</v>
      </c>
      <c r="C1040" s="53" t="n">
        <v>45715</v>
      </c>
      <c r="D1040" s="54" t="n">
        <v>45974</v>
      </c>
      <c r="E1040" s="17" t="n">
        <v>679.0715</v>
      </c>
      <c r="F1040" s="17" t="n">
        <v>519.89</v>
      </c>
      <c r="G1040" s="17" t="n">
        <v>1</v>
      </c>
      <c r="H1040" s="6" t="s">
        <f>=(F1040-E1040)*G1040</f>
      </c>
      <c r="I1040" s="9" t="s">
        <f>=(F1040-E1040)/E1040</f>
      </c>
      <c r="J1040" s="7" t="s">
        <f>=MAX(1,DATEDIF(C1040,D1040,"d")-1)</f>
      </c>
      <c r="K1040" s="9" t="s">
        <f>=I1040*365/J1040</f>
      </c>
    </row>
    <row collapsed="false" customFormat="false" customHeight="false" hidden="false" ht="12.1" outlineLevel="0" r="1041">
      <c r="A1041" s="16" t="s">
        <v>508</v>
      </c>
      <c r="B1041" s="16" t="s">
        <v>731</v>
      </c>
      <c r="C1041" s="53" t="n">
        <v>45715</v>
      </c>
      <c r="D1041" s="54" t="n">
        <v>45974</v>
      </c>
      <c r="E1041" s="17" t="n">
        <v>679.0715</v>
      </c>
      <c r="F1041" s="17" t="n">
        <v>519.89</v>
      </c>
      <c r="G1041" s="17" t="n">
        <v>1</v>
      </c>
      <c r="H1041" s="6" t="s">
        <f>=(F1041-E1041)*G1041</f>
      </c>
      <c r="I1041" s="9" t="s">
        <f>=(F1041-E1041)/E1041</f>
      </c>
      <c r="J1041" s="7" t="s">
        <f>=MAX(1,DATEDIF(C1041,D1041,"d")-1)</f>
      </c>
      <c r="K1041" s="9" t="s">
        <f>=I1041*365/J1041</f>
      </c>
    </row>
    <row collapsed="false" customFormat="false" customHeight="false" hidden="false" ht="12.1" outlineLevel="0" r="1042">
      <c r="A1042" s="16" t="s">
        <v>508</v>
      </c>
      <c r="B1042" s="16" t="s">
        <v>731</v>
      </c>
      <c r="C1042" s="53" t="n">
        <v>45715</v>
      </c>
      <c r="D1042" s="54" t="n">
        <v>45974</v>
      </c>
      <c r="E1042" s="17" t="n">
        <v>679.0715</v>
      </c>
      <c r="F1042" s="17" t="n">
        <v>519.892</v>
      </c>
      <c r="G1042" s="17" t="n">
        <v>10</v>
      </c>
      <c r="H1042" s="6" t="s">
        <f>=(F1042-E1042)*G1042</f>
      </c>
      <c r="I1042" s="9" t="s">
        <f>=(F1042-E1042)/E1042</f>
      </c>
      <c r="J1042" s="7" t="s">
        <f>=MAX(1,DATEDIF(C1042,D1042,"d")-1)</f>
      </c>
      <c r="K1042" s="9" t="s">
        <f>=I1042*365/J1042</f>
      </c>
    </row>
    <row collapsed="false" customFormat="false" customHeight="false" hidden="false" ht="12.1" outlineLevel="0" r="1043">
      <c r="A1043" s="16" t="s">
        <v>508</v>
      </c>
      <c r="B1043" s="16" t="s">
        <v>731</v>
      </c>
      <c r="C1043" s="53" t="n">
        <v>45715</v>
      </c>
      <c r="D1043" s="54" t="n">
        <v>45974</v>
      </c>
      <c r="E1043" s="17" t="n">
        <v>679.0715</v>
      </c>
      <c r="F1043" s="17" t="n">
        <v>519.892</v>
      </c>
      <c r="G1043" s="17" t="n">
        <v>336</v>
      </c>
      <c r="H1043" s="6" t="s">
        <f>=(F1043-E1043)*G1043</f>
      </c>
      <c r="I1043" s="9" t="s">
        <f>=(F1043-E1043)/E1043</f>
      </c>
      <c r="J1043" s="7" t="s">
        <f>=MAX(1,DATEDIF(C1043,D1043,"d")-1)</f>
      </c>
      <c r="K1043" s="9" t="s">
        <f>=I1043*365/J1043</f>
      </c>
    </row>
    <row collapsed="false" customFormat="false" customHeight="false" hidden="false" ht="12.1" outlineLevel="0" r="1044">
      <c r="A1044" s="16" t="s">
        <v>508</v>
      </c>
      <c r="B1044" s="16" t="s">
        <v>731</v>
      </c>
      <c r="C1044" s="53" t="n">
        <v>45715</v>
      </c>
      <c r="D1044" s="54" t="n">
        <v>45974</v>
      </c>
      <c r="E1044" s="17" t="n">
        <v>679.0715</v>
      </c>
      <c r="F1044" s="17" t="n">
        <v>519.892</v>
      </c>
      <c r="G1044" s="17" t="n">
        <v>273</v>
      </c>
      <c r="H1044" s="6" t="s">
        <f>=(F1044-E1044)*G1044</f>
      </c>
      <c r="I1044" s="9" t="s">
        <f>=(F1044-E1044)/E1044</f>
      </c>
      <c r="J1044" s="7" t="s">
        <f>=MAX(1,DATEDIF(C1044,D1044,"d")-1)</f>
      </c>
      <c r="K1044" s="9" t="s">
        <f>=I1044*365/J1044</f>
      </c>
    </row>
    <row collapsed="false" customFormat="false" customHeight="false" hidden="false" ht="12.1" outlineLevel="0" r="1045">
      <c r="A1045" s="16" t="s">
        <v>508</v>
      </c>
      <c r="B1045" s="16" t="s">
        <v>731</v>
      </c>
      <c r="C1045" s="53" t="n">
        <v>45715</v>
      </c>
      <c r="D1045" s="54" t="n">
        <v>45974</v>
      </c>
      <c r="E1045" s="17" t="n">
        <v>679.0715</v>
      </c>
      <c r="F1045" s="17" t="n">
        <v>519.892</v>
      </c>
      <c r="G1045" s="17" t="n">
        <v>211</v>
      </c>
      <c r="H1045" s="6" t="s">
        <f>=(F1045-E1045)*G1045</f>
      </c>
      <c r="I1045" s="9" t="s">
        <f>=(F1045-E1045)/E1045</f>
      </c>
      <c r="J1045" s="7" t="s">
        <f>=MAX(1,DATEDIF(C1045,D1045,"d")-1)</f>
      </c>
      <c r="K1045" s="9" t="s">
        <f>=I1045*365/J1045</f>
      </c>
    </row>
    <row collapsed="false" customFormat="false" customHeight="false" hidden="false" ht="12.1" outlineLevel="0" r="1046">
      <c r="A1046" s="16" t="s">
        <v>508</v>
      </c>
      <c r="B1046" s="16" t="s">
        <v>731</v>
      </c>
      <c r="C1046" s="53" t="n">
        <v>45715</v>
      </c>
      <c r="D1046" s="54" t="n">
        <v>45974</v>
      </c>
      <c r="E1046" s="17" t="n">
        <v>679.0716</v>
      </c>
      <c r="F1046" s="17" t="n">
        <v>519.892</v>
      </c>
      <c r="G1046" s="17" t="n">
        <v>45</v>
      </c>
      <c r="H1046" s="6" t="s">
        <f>=(F1046-E1046)*G1046</f>
      </c>
      <c r="I1046" s="9" t="s">
        <f>=(F1046-E1046)/E1046</f>
      </c>
      <c r="J1046" s="7" t="s">
        <f>=MAX(1,DATEDIF(C1046,D1046,"d")-1)</f>
      </c>
      <c r="K1046" s="9" t="s">
        <f>=I1046*365/J1046</f>
      </c>
    </row>
    <row collapsed="false" customFormat="false" customHeight="false" hidden="false" ht="12.1" outlineLevel="0" r="1047">
      <c r="A1047" s="16" t="s">
        <v>508</v>
      </c>
      <c r="B1047" s="16" t="s">
        <v>731</v>
      </c>
      <c r="C1047" s="53" t="n">
        <v>45715</v>
      </c>
      <c r="D1047" s="54" t="n">
        <v>45974</v>
      </c>
      <c r="E1047" s="17" t="n">
        <v>679.0715</v>
      </c>
      <c r="F1047" s="17" t="n">
        <v>519.892</v>
      </c>
      <c r="G1047" s="17" t="n">
        <v>186</v>
      </c>
      <c r="H1047" s="6" t="s">
        <f>=(F1047-E1047)*G1047</f>
      </c>
      <c r="I1047" s="9" t="s">
        <f>=(F1047-E1047)/E1047</f>
      </c>
      <c r="J1047" s="7" t="s">
        <f>=MAX(1,DATEDIF(C1047,D1047,"d")-1)</f>
      </c>
      <c r="K1047" s="9" t="s">
        <f>=I1047*365/J1047</f>
      </c>
    </row>
    <row collapsed="false" customFormat="false" customHeight="false" hidden="false" ht="12.1" outlineLevel="0" r="1048">
      <c r="A1048" s="16" t="s">
        <v>508</v>
      </c>
      <c r="B1048" s="16" t="s">
        <v>731</v>
      </c>
      <c r="C1048" s="53" t="n">
        <v>45715</v>
      </c>
      <c r="D1048" s="54" t="n">
        <v>45974</v>
      </c>
      <c r="E1048" s="17" t="n">
        <v>679.0715</v>
      </c>
      <c r="F1048" s="17" t="n">
        <v>519.8919</v>
      </c>
      <c r="G1048" s="17" t="n">
        <v>24</v>
      </c>
      <c r="H1048" s="6" t="s">
        <f>=(F1048-E1048)*G1048</f>
      </c>
      <c r="I1048" s="9" t="s">
        <f>=(F1048-E1048)/E1048</f>
      </c>
      <c r="J1048" s="7" t="s">
        <f>=MAX(1,DATEDIF(C1048,D1048,"d")-1)</f>
      </c>
      <c r="K1048" s="9" t="s">
        <f>=I1048*365/J1048</f>
      </c>
    </row>
    <row collapsed="false" customFormat="false" customHeight="false" hidden="false" ht="12.1" outlineLevel="0" r="1049">
      <c r="A1049" s="16" t="s">
        <v>508</v>
      </c>
      <c r="B1049" s="16" t="s">
        <v>731</v>
      </c>
      <c r="C1049" s="53" t="n">
        <v>45715</v>
      </c>
      <c r="D1049" s="54" t="n">
        <v>45974</v>
      </c>
      <c r="E1049" s="17" t="n">
        <v>679.07</v>
      </c>
      <c r="F1049" s="17" t="n">
        <v>519.8919</v>
      </c>
      <c r="G1049" s="17" t="n">
        <v>1</v>
      </c>
      <c r="H1049" s="6" t="s">
        <f>=(F1049-E1049)*G1049</f>
      </c>
      <c r="I1049" s="9" t="s">
        <f>=(F1049-E1049)/E1049</f>
      </c>
      <c r="J1049" s="7" t="s">
        <f>=MAX(1,DATEDIF(C1049,D1049,"d")-1)</f>
      </c>
      <c r="K1049" s="9" t="s">
        <f>=I1049*365/J1049</f>
      </c>
    </row>
    <row collapsed="false" customFormat="false" customHeight="false" hidden="false" ht="12.1" outlineLevel="0" r="1050">
      <c r="A1050" s="16" t="s">
        <v>508</v>
      </c>
      <c r="B1050" s="16" t="s">
        <v>731</v>
      </c>
      <c r="C1050" s="53" t="n">
        <v>45715</v>
      </c>
      <c r="D1050" s="54" t="n">
        <v>45974</v>
      </c>
      <c r="E1050" s="17" t="n">
        <v>679.0715</v>
      </c>
      <c r="F1050" s="17" t="n">
        <v>519.8919</v>
      </c>
      <c r="G1050" s="17" t="n">
        <v>110</v>
      </c>
      <c r="H1050" s="6" t="s">
        <f>=(F1050-E1050)*G1050</f>
      </c>
      <c r="I1050" s="9" t="s">
        <f>=(F1050-E1050)/E1050</f>
      </c>
      <c r="J1050" s="7" t="s">
        <f>=MAX(1,DATEDIF(C1050,D1050,"d")-1)</f>
      </c>
      <c r="K1050" s="9" t="s">
        <f>=I1050*365/J1050</f>
      </c>
    </row>
    <row collapsed="false" customFormat="false" customHeight="false" hidden="false" ht="12.1" outlineLevel="0" r="1051">
      <c r="A1051" s="16" t="s">
        <v>508</v>
      </c>
      <c r="B1051" s="16" t="s">
        <v>731</v>
      </c>
      <c r="C1051" s="53" t="n">
        <v>45715</v>
      </c>
      <c r="D1051" s="54" t="n">
        <v>45974</v>
      </c>
      <c r="E1051" s="17" t="n">
        <v>679.0715</v>
      </c>
      <c r="F1051" s="17" t="n">
        <v>519.8922</v>
      </c>
      <c r="G1051" s="17" t="n">
        <v>9</v>
      </c>
      <c r="H1051" s="6" t="s">
        <f>=(F1051-E1051)*G1051</f>
      </c>
      <c r="I1051" s="9" t="s">
        <f>=(F1051-E1051)/E1051</f>
      </c>
      <c r="J1051" s="7" t="s">
        <f>=MAX(1,DATEDIF(C1051,D1051,"d")-1)</f>
      </c>
      <c r="K1051" s="9" t="s">
        <f>=I1051*365/J1051</f>
      </c>
    </row>
    <row collapsed="false" customFormat="false" customHeight="false" hidden="false" ht="12.1" outlineLevel="0" r="1052">
      <c r="A1052" s="16" t="s">
        <v>508</v>
      </c>
      <c r="B1052" s="16" t="s">
        <v>731</v>
      </c>
      <c r="C1052" s="53" t="n">
        <v>45715</v>
      </c>
      <c r="D1052" s="54" t="n">
        <v>45974</v>
      </c>
      <c r="E1052" s="17" t="n">
        <v>679.0715</v>
      </c>
      <c r="F1052" s="17" t="n">
        <v>519.8919</v>
      </c>
      <c r="G1052" s="17" t="n">
        <v>104</v>
      </c>
      <c r="H1052" s="6" t="s">
        <f>=(F1052-E1052)*G1052</f>
      </c>
      <c r="I1052" s="9" t="s">
        <f>=(F1052-E1052)/E1052</f>
      </c>
      <c r="J1052" s="7" t="s">
        <f>=MAX(1,DATEDIF(C1052,D1052,"d")-1)</f>
      </c>
      <c r="K1052" s="9" t="s">
        <f>=I1052*365/J1052</f>
      </c>
    </row>
    <row collapsed="false" customFormat="false" customHeight="false" hidden="false" ht="12.1" outlineLevel="0" r="1053">
      <c r="A1053" s="16" t="s">
        <v>508</v>
      </c>
      <c r="B1053" s="16" t="s">
        <v>731</v>
      </c>
      <c r="C1053" s="53" t="n">
        <v>45715</v>
      </c>
      <c r="D1053" s="54" t="n">
        <v>45974</v>
      </c>
      <c r="E1053" s="17" t="n">
        <v>679.0715</v>
      </c>
      <c r="F1053" s="17" t="n">
        <v>519.8919</v>
      </c>
      <c r="G1053" s="17" t="n">
        <v>77</v>
      </c>
      <c r="H1053" s="6" t="s">
        <f>=(F1053-E1053)*G1053</f>
      </c>
      <c r="I1053" s="9" t="s">
        <f>=(F1053-E1053)/E1053</f>
      </c>
      <c r="J1053" s="7" t="s">
        <f>=MAX(1,DATEDIF(C1053,D1053,"d")-1)</f>
      </c>
      <c r="K1053" s="9" t="s">
        <f>=I1053*365/J1053</f>
      </c>
    </row>
    <row collapsed="false" customFormat="false" customHeight="false" hidden="false" ht="12.1" outlineLevel="0" r="1054">
      <c r="A1054" s="16" t="s">
        <v>508</v>
      </c>
      <c r="B1054" s="16" t="s">
        <v>731</v>
      </c>
      <c r="C1054" s="53" t="n">
        <v>45715</v>
      </c>
      <c r="D1054" s="54" t="n">
        <v>45974</v>
      </c>
      <c r="E1054" s="17" t="n">
        <v>679.0715</v>
      </c>
      <c r="F1054" s="17" t="n">
        <v>519.8919</v>
      </c>
      <c r="G1054" s="17" t="n">
        <v>77</v>
      </c>
      <c r="H1054" s="6" t="s">
        <f>=(F1054-E1054)*G1054</f>
      </c>
      <c r="I1054" s="9" t="s">
        <f>=(F1054-E1054)/E1054</f>
      </c>
      <c r="J1054" s="7" t="s">
        <f>=MAX(1,DATEDIF(C1054,D1054,"d")-1)</f>
      </c>
      <c r="K1054" s="9" t="s">
        <f>=I1054*365/J1054</f>
      </c>
    </row>
    <row collapsed="false" customFormat="false" customHeight="false" hidden="false" ht="12.1" outlineLevel="0" r="1055">
      <c r="A1055" s="16" t="s">
        <v>508</v>
      </c>
      <c r="B1055" s="16" t="s">
        <v>731</v>
      </c>
      <c r="C1055" s="53" t="n">
        <v>45715</v>
      </c>
      <c r="D1055" s="54" t="n">
        <v>45974</v>
      </c>
      <c r="E1055" s="17" t="n">
        <v>679.0715</v>
      </c>
      <c r="F1055" s="17" t="n">
        <v>519.8919</v>
      </c>
      <c r="G1055" s="17" t="n">
        <v>31</v>
      </c>
      <c r="H1055" s="6" t="s">
        <f>=(F1055-E1055)*G1055</f>
      </c>
      <c r="I1055" s="9" t="s">
        <f>=(F1055-E1055)/E1055</f>
      </c>
      <c r="J1055" s="7" t="s">
        <f>=MAX(1,DATEDIF(C1055,D1055,"d")-1)</f>
      </c>
      <c r="K1055" s="9" t="s">
        <f>=I1055*365/J1055</f>
      </c>
    </row>
    <row collapsed="false" customFormat="false" customHeight="false" hidden="false" ht="12.1" outlineLevel="0" r="1056">
      <c r="A1056" s="16" t="s">
        <v>508</v>
      </c>
      <c r="B1056" s="16" t="s">
        <v>731</v>
      </c>
      <c r="C1056" s="53" t="n">
        <v>45715</v>
      </c>
      <c r="D1056" s="54" t="n">
        <v>45974</v>
      </c>
      <c r="E1056" s="17" t="n">
        <v>679.0715</v>
      </c>
      <c r="F1056" s="17" t="n">
        <v>520.3914</v>
      </c>
      <c r="G1056" s="17" t="n">
        <v>14</v>
      </c>
      <c r="H1056" s="6" t="s">
        <f>=(F1056-E1056)*G1056</f>
      </c>
      <c r="I1056" s="9" t="s">
        <f>=(F1056-E1056)/E1056</f>
      </c>
      <c r="J1056" s="7" t="s">
        <f>=MAX(1,DATEDIF(C1056,D1056,"d")-1)</f>
      </c>
      <c r="K1056" s="9" t="s">
        <f>=I1056*365/J1056</f>
      </c>
    </row>
    <row collapsed="false" customFormat="false" customHeight="false" hidden="false" ht="12.1" outlineLevel="0" r="1057">
      <c r="A1057" s="16" t="s">
        <v>508</v>
      </c>
      <c r="B1057" s="16" t="s">
        <v>731</v>
      </c>
      <c r="C1057" s="53" t="n">
        <v>45715</v>
      </c>
      <c r="D1057" s="54" t="n">
        <v>45974</v>
      </c>
      <c r="E1057" s="17" t="n">
        <v>679.0715</v>
      </c>
      <c r="F1057" s="17" t="n">
        <v>520.3918</v>
      </c>
      <c r="G1057" s="17" t="n">
        <v>89</v>
      </c>
      <c r="H1057" s="6" t="s">
        <f>=(F1057-E1057)*G1057</f>
      </c>
      <c r="I1057" s="9" t="s">
        <f>=(F1057-E1057)/E1057</f>
      </c>
      <c r="J1057" s="7" t="s">
        <f>=MAX(1,DATEDIF(C1057,D1057,"d")-1)</f>
      </c>
      <c r="K1057" s="9" t="s">
        <f>=I1057*365/J1057</f>
      </c>
    </row>
    <row collapsed="false" customFormat="false" customHeight="false" hidden="false" ht="12.1" outlineLevel="0" r="1058">
      <c r="A1058" s="16" t="s">
        <v>508</v>
      </c>
      <c r="B1058" s="16" t="s">
        <v>731</v>
      </c>
      <c r="C1058" s="53" t="n">
        <v>45715</v>
      </c>
      <c r="D1058" s="54" t="n">
        <v>45974</v>
      </c>
      <c r="E1058" s="17" t="n">
        <v>679.0714</v>
      </c>
      <c r="F1058" s="17" t="n">
        <v>520.3918</v>
      </c>
      <c r="G1058" s="17" t="n">
        <v>69</v>
      </c>
      <c r="H1058" s="6" t="s">
        <f>=(F1058-E1058)*G1058</f>
      </c>
      <c r="I1058" s="9" t="s">
        <f>=(F1058-E1058)/E1058</f>
      </c>
      <c r="J1058" s="7" t="s">
        <f>=MAX(1,DATEDIF(C1058,D1058,"d")-1)</f>
      </c>
      <c r="K1058" s="9" t="s">
        <f>=I1058*365/J1058</f>
      </c>
    </row>
    <row collapsed="false" customFormat="false" customHeight="false" hidden="false" ht="12.1" outlineLevel="0" r="1059">
      <c r="A1059" s="16" t="s">
        <v>508</v>
      </c>
      <c r="B1059" s="16" t="s">
        <v>731</v>
      </c>
      <c r="C1059" s="53" t="n">
        <v>45719</v>
      </c>
      <c r="D1059" s="54" t="n">
        <v>45974</v>
      </c>
      <c r="E1059" s="17" t="n">
        <v>675</v>
      </c>
      <c r="F1059" s="17" t="n">
        <v>520.3918</v>
      </c>
      <c r="G1059" s="17" t="n">
        <v>1</v>
      </c>
      <c r="H1059" s="6" t="s">
        <f>=(F1059-E1059)*G1059</f>
      </c>
      <c r="I1059" s="9" t="s">
        <f>=(F1059-E1059)/E1059</f>
      </c>
      <c r="J1059" s="7" t="s">
        <f>=MAX(1,DATEDIF(C1059,D1059,"d")-1)</f>
      </c>
      <c r="K1059" s="9" t="s">
        <f>=I1059*365/J1059</f>
      </c>
    </row>
    <row collapsed="false" customFormat="false" customHeight="false" hidden="false" ht="12.1" outlineLevel="0" r="1060">
      <c r="A1060" s="16" t="s">
        <v>508</v>
      </c>
      <c r="B1060" s="16" t="s">
        <v>731</v>
      </c>
      <c r="C1060" s="53" t="n">
        <v>45744</v>
      </c>
      <c r="D1060" s="54" t="n">
        <v>45974</v>
      </c>
      <c r="E1060" s="17" t="n">
        <v>647.5586</v>
      </c>
      <c r="F1060" s="17" t="n">
        <v>520.3918</v>
      </c>
      <c r="G1060" s="17" t="n">
        <v>7</v>
      </c>
      <c r="H1060" s="6" t="s">
        <f>=(F1060-E1060)*G1060</f>
      </c>
      <c r="I1060" s="9" t="s">
        <f>=(F1060-E1060)/E1060</f>
      </c>
      <c r="J1060" s="7" t="s">
        <f>=MAX(1,DATEDIF(C1060,D1060,"d")-1)</f>
      </c>
      <c r="K1060" s="9" t="s">
        <f>=I1060*365/J1060</f>
      </c>
    </row>
    <row collapsed="false" customFormat="false" customHeight="false" hidden="false" ht="12.1" outlineLevel="0" r="1061">
      <c r="A1061" s="16" t="s">
        <v>508</v>
      </c>
      <c r="B1061" s="16" t="s">
        <v>731</v>
      </c>
      <c r="C1061" s="53" t="n">
        <v>45744</v>
      </c>
      <c r="D1061" s="54" t="n">
        <v>45974</v>
      </c>
      <c r="E1061" s="17" t="n">
        <v>647.5588</v>
      </c>
      <c r="F1061" s="17" t="n">
        <v>520.3918</v>
      </c>
      <c r="G1061" s="17" t="n">
        <v>34</v>
      </c>
      <c r="H1061" s="6" t="s">
        <f>=(F1061-E1061)*G1061</f>
      </c>
      <c r="I1061" s="9" t="s">
        <f>=(F1061-E1061)/E1061</f>
      </c>
      <c r="J1061" s="7" t="s">
        <f>=MAX(1,DATEDIF(C1061,D1061,"d")-1)</f>
      </c>
      <c r="K1061" s="9" t="s">
        <f>=I1061*365/J1061</f>
      </c>
    </row>
    <row collapsed="false" customFormat="false" customHeight="false" hidden="false" ht="12.1" outlineLevel="0" r="1062">
      <c r="A1062" s="16" t="s">
        <v>508</v>
      </c>
      <c r="B1062" s="16" t="s">
        <v>731</v>
      </c>
      <c r="C1062" s="53" t="n">
        <v>45744</v>
      </c>
      <c r="D1062" s="54" t="n">
        <v>45974</v>
      </c>
      <c r="E1062" s="17" t="n">
        <v>647.5588</v>
      </c>
      <c r="F1062" s="17" t="n">
        <v>520.3917</v>
      </c>
      <c r="G1062" s="17" t="n">
        <v>9</v>
      </c>
      <c r="H1062" s="6" t="s">
        <f>=(F1062-E1062)*G1062</f>
      </c>
      <c r="I1062" s="9" t="s">
        <f>=(F1062-E1062)/E1062</f>
      </c>
      <c r="J1062" s="7" t="s">
        <f>=MAX(1,DATEDIF(C1062,D1062,"d")-1)</f>
      </c>
      <c r="K1062" s="9" t="s">
        <f>=I1062*365/J1062</f>
      </c>
    </row>
    <row collapsed="false" customFormat="false" customHeight="false" hidden="false" ht="12.1" outlineLevel="0" r="1063">
      <c r="A1063" s="16" t="s">
        <v>508</v>
      </c>
      <c r="B1063" s="16" t="s">
        <v>731</v>
      </c>
      <c r="C1063" s="53" t="n">
        <v>45745</v>
      </c>
      <c r="D1063" s="54" t="n">
        <v>45974</v>
      </c>
      <c r="E1063" s="17" t="n">
        <v>640.86</v>
      </c>
      <c r="F1063" s="17" t="n">
        <v>520.3917</v>
      </c>
      <c r="G1063" s="17" t="n">
        <v>1</v>
      </c>
      <c r="H1063" s="6" t="s">
        <f>=(F1063-E1063)*G1063</f>
      </c>
      <c r="I1063" s="9" t="s">
        <f>=(F1063-E1063)/E1063</f>
      </c>
      <c r="J1063" s="7" t="s">
        <f>=MAX(1,DATEDIF(C1063,D1063,"d")-1)</f>
      </c>
      <c r="K1063" s="9" t="s">
        <f>=I1063*365/J1063</f>
      </c>
    </row>
    <row collapsed="false" customFormat="false" customHeight="false" hidden="false" ht="12.1" outlineLevel="0" r="1064">
      <c r="A1064" s="16" t="s">
        <v>508</v>
      </c>
      <c r="B1064" s="16" t="s">
        <v>731</v>
      </c>
      <c r="C1064" s="53" t="n">
        <v>45747</v>
      </c>
      <c r="D1064" s="54" t="n">
        <v>45974</v>
      </c>
      <c r="E1064" s="17" t="n">
        <v>635.155</v>
      </c>
      <c r="F1064" s="17" t="n">
        <v>520.3917</v>
      </c>
      <c r="G1064" s="17" t="n">
        <v>2</v>
      </c>
      <c r="H1064" s="6" t="s">
        <f>=(F1064-E1064)*G1064</f>
      </c>
      <c r="I1064" s="9" t="s">
        <f>=(F1064-E1064)/E1064</f>
      </c>
      <c r="J1064" s="7" t="s">
        <f>=MAX(1,DATEDIF(C1064,D1064,"d")-1)</f>
      </c>
      <c r="K1064" s="9" t="s">
        <f>=I1064*365/J1064</f>
      </c>
    </row>
    <row collapsed="false" customFormat="false" customHeight="false" hidden="false" ht="12.1" outlineLevel="0" r="1065">
      <c r="A1065" s="16" t="s">
        <v>508</v>
      </c>
      <c r="B1065" s="16" t="s">
        <v>731</v>
      </c>
      <c r="C1065" s="53" t="n">
        <v>45749</v>
      </c>
      <c r="D1065" s="54" t="n">
        <v>45974</v>
      </c>
      <c r="E1065" s="17" t="n">
        <v>612.344</v>
      </c>
      <c r="F1065" s="17" t="n">
        <v>520.3917</v>
      </c>
      <c r="G1065" s="17" t="n">
        <v>5</v>
      </c>
      <c r="H1065" s="6" t="s">
        <f>=(F1065-E1065)*G1065</f>
      </c>
      <c r="I1065" s="9" t="s">
        <f>=(F1065-E1065)/E1065</f>
      </c>
      <c r="J1065" s="7" t="s">
        <f>=MAX(1,DATEDIF(C1065,D1065,"d")-1)</f>
      </c>
      <c r="K1065" s="9" t="s">
        <f>=I1065*365/J1065</f>
      </c>
    </row>
    <row collapsed="false" customFormat="false" customHeight="false" hidden="false" ht="12.1" outlineLevel="0" r="1066">
      <c r="A1066" s="16" t="s">
        <v>508</v>
      </c>
      <c r="B1066" s="16" t="s">
        <v>731</v>
      </c>
      <c r="C1066" s="53" t="n">
        <v>45749</v>
      </c>
      <c r="D1066" s="54" t="n">
        <v>45974</v>
      </c>
      <c r="E1066" s="17" t="n">
        <v>617.9467</v>
      </c>
      <c r="F1066" s="17" t="n">
        <v>520.3917</v>
      </c>
      <c r="G1066" s="17" t="n">
        <v>6</v>
      </c>
      <c r="H1066" s="6" t="s">
        <f>=(F1066-E1066)*G1066</f>
      </c>
      <c r="I1066" s="9" t="s">
        <f>=(F1066-E1066)/E1066</f>
      </c>
      <c r="J1066" s="7" t="s">
        <f>=MAX(1,DATEDIF(C1066,D1066,"d")-1)</f>
      </c>
      <c r="K1066" s="9" t="s">
        <f>=I1066*365/J1066</f>
      </c>
    </row>
    <row collapsed="false" customFormat="false" customHeight="false" hidden="false" ht="12.1" outlineLevel="0" r="1067">
      <c r="A1067" s="16" t="s">
        <v>508</v>
      </c>
      <c r="B1067" s="16" t="s">
        <v>731</v>
      </c>
      <c r="C1067" s="53" t="n">
        <v>45750</v>
      </c>
      <c r="D1067" s="54" t="n">
        <v>45974</v>
      </c>
      <c r="E1067" s="17" t="n">
        <v>619.3478</v>
      </c>
      <c r="F1067" s="17" t="n">
        <v>520.3917</v>
      </c>
      <c r="G1067" s="17" t="n">
        <v>9</v>
      </c>
      <c r="H1067" s="6" t="s">
        <f>=(F1067-E1067)*G1067</f>
      </c>
      <c r="I1067" s="9" t="s">
        <f>=(F1067-E1067)/E1067</f>
      </c>
      <c r="J1067" s="7" t="s">
        <f>=MAX(1,DATEDIF(C1067,D1067,"d")-1)</f>
      </c>
      <c r="K1067" s="9" t="s">
        <f>=I1067*365/J1067</f>
      </c>
    </row>
    <row collapsed="false" customFormat="false" customHeight="false" hidden="false" ht="12.1" outlineLevel="0" r="1068">
      <c r="A1068" s="16" t="s">
        <v>508</v>
      </c>
      <c r="B1068" s="16" t="s">
        <v>731</v>
      </c>
      <c r="C1068" s="53" t="n">
        <v>45751</v>
      </c>
      <c r="D1068" s="54" t="n">
        <v>45974</v>
      </c>
      <c r="E1068" s="17" t="n">
        <v>600.24</v>
      </c>
      <c r="F1068" s="17" t="n">
        <v>520.3917</v>
      </c>
      <c r="G1068" s="17" t="n">
        <v>16</v>
      </c>
      <c r="H1068" s="6" t="s">
        <f>=(F1068-E1068)*G1068</f>
      </c>
      <c r="I1068" s="9" t="s">
        <f>=(F1068-E1068)/E1068</f>
      </c>
      <c r="J1068" s="7" t="s">
        <f>=MAX(1,DATEDIF(C1068,D1068,"d")-1)</f>
      </c>
      <c r="K1068" s="9" t="s">
        <f>=I1068*365/J1068</f>
      </c>
    </row>
    <row collapsed="false" customFormat="false" customHeight="false" hidden="false" ht="12.1" outlineLevel="0" r="1069">
      <c r="A1069" s="16" t="s">
        <v>508</v>
      </c>
      <c r="B1069" s="16" t="s">
        <v>731</v>
      </c>
      <c r="C1069" s="53" t="n">
        <v>45751</v>
      </c>
      <c r="D1069" s="54" t="n">
        <v>45974</v>
      </c>
      <c r="E1069" s="17" t="n">
        <v>600.24</v>
      </c>
      <c r="F1069" s="17" t="n">
        <v>520.3918</v>
      </c>
      <c r="G1069" s="17" t="n">
        <v>23</v>
      </c>
      <c r="H1069" s="6" t="s">
        <f>=(F1069-E1069)*G1069</f>
      </c>
      <c r="I1069" s="9" t="s">
        <f>=(F1069-E1069)/E1069</f>
      </c>
      <c r="J1069" s="7" t="s">
        <f>=MAX(1,DATEDIF(C1069,D1069,"d")-1)</f>
      </c>
      <c r="K1069" s="9" t="s">
        <f>=I1069*365/J1069</f>
      </c>
    </row>
    <row collapsed="false" customFormat="false" customHeight="false" hidden="false" ht="12.1" outlineLevel="0" r="1070">
      <c r="A1070" s="16" t="s">
        <v>508</v>
      </c>
      <c r="B1070" s="16" t="s">
        <v>731</v>
      </c>
      <c r="C1070" s="53" t="n">
        <v>45751</v>
      </c>
      <c r="D1070" s="54" t="n">
        <v>45974</v>
      </c>
      <c r="E1070" s="17" t="n">
        <v>600.24</v>
      </c>
      <c r="F1070" s="17" t="n">
        <v>520.3918</v>
      </c>
      <c r="G1070" s="17" t="n">
        <v>2</v>
      </c>
      <c r="H1070" s="6" t="s">
        <f>=(F1070-E1070)*G1070</f>
      </c>
      <c r="I1070" s="9" t="s">
        <f>=(F1070-E1070)/E1070</f>
      </c>
      <c r="J1070" s="7" t="s">
        <f>=MAX(1,DATEDIF(C1070,D1070,"d")-1)</f>
      </c>
      <c r="K1070" s="9" t="s">
        <f>=I1070*365/J1070</f>
      </c>
    </row>
    <row collapsed="false" customFormat="false" customHeight="false" hidden="false" ht="12.1" outlineLevel="0" r="1071">
      <c r="A1071" s="16" t="s">
        <v>508</v>
      </c>
      <c r="B1071" s="16" t="s">
        <v>731</v>
      </c>
      <c r="C1071" s="53" t="n">
        <v>45751</v>
      </c>
      <c r="D1071" s="54" t="n">
        <v>45974</v>
      </c>
      <c r="E1071" s="17" t="n">
        <v>600.24</v>
      </c>
      <c r="F1071" s="17" t="n">
        <v>520.3918</v>
      </c>
      <c r="G1071" s="17" t="n">
        <v>5</v>
      </c>
      <c r="H1071" s="6" t="s">
        <f>=(F1071-E1071)*G1071</f>
      </c>
      <c r="I1071" s="9" t="s">
        <f>=(F1071-E1071)/E1071</f>
      </c>
      <c r="J1071" s="7" t="s">
        <f>=MAX(1,DATEDIF(C1071,D1071,"d")-1)</f>
      </c>
      <c r="K1071" s="9" t="s">
        <f>=I1071*365/J1071</f>
      </c>
    </row>
    <row collapsed="false" customFormat="false" customHeight="false" hidden="false" ht="12.1" outlineLevel="0" r="1072">
      <c r="A1072" s="16" t="s">
        <v>508</v>
      </c>
      <c r="B1072" s="16" t="s">
        <v>731</v>
      </c>
      <c r="C1072" s="53" t="n">
        <v>45751</v>
      </c>
      <c r="D1072" s="54" t="n">
        <v>45974</v>
      </c>
      <c r="E1072" s="17" t="n">
        <v>600.24</v>
      </c>
      <c r="F1072" s="17" t="n">
        <v>520.3918</v>
      </c>
      <c r="G1072" s="17" t="n">
        <v>15</v>
      </c>
      <c r="H1072" s="6" t="s">
        <f>=(F1072-E1072)*G1072</f>
      </c>
      <c r="I1072" s="9" t="s">
        <f>=(F1072-E1072)/E1072</f>
      </c>
      <c r="J1072" s="7" t="s">
        <f>=MAX(1,DATEDIF(C1072,D1072,"d")-1)</f>
      </c>
      <c r="K1072" s="9" t="s">
        <f>=I1072*365/J1072</f>
      </c>
    </row>
    <row collapsed="false" customFormat="false" customHeight="false" hidden="false" ht="12.1" outlineLevel="0" r="1073">
      <c r="A1073" s="16" t="s">
        <v>508</v>
      </c>
      <c r="B1073" s="16" t="s">
        <v>731</v>
      </c>
      <c r="C1073" s="53" t="n">
        <v>45751</v>
      </c>
      <c r="D1073" s="54" t="n">
        <v>45974</v>
      </c>
      <c r="E1073" s="17" t="n">
        <v>600.24</v>
      </c>
      <c r="F1073" s="17" t="n">
        <v>520.3918</v>
      </c>
      <c r="G1073" s="17" t="n">
        <v>39</v>
      </c>
      <c r="H1073" s="6" t="s">
        <f>=(F1073-E1073)*G1073</f>
      </c>
      <c r="I1073" s="9" t="s">
        <f>=(F1073-E1073)/E1073</f>
      </c>
      <c r="J1073" s="7" t="s">
        <f>=MAX(1,DATEDIF(C1073,D1073,"d")-1)</f>
      </c>
      <c r="K1073" s="9" t="s">
        <f>=I1073*365/J1073</f>
      </c>
    </row>
    <row collapsed="false" customFormat="false" customHeight="false" hidden="false" ht="12.1" outlineLevel="0" r="1074">
      <c r="A1074" s="16" t="s">
        <v>508</v>
      </c>
      <c r="B1074" s="16" t="s">
        <v>731</v>
      </c>
      <c r="C1074" s="53" t="n">
        <v>45751</v>
      </c>
      <c r="D1074" s="54" t="n">
        <v>45974</v>
      </c>
      <c r="E1074" s="17" t="n">
        <v>600.24</v>
      </c>
      <c r="F1074" s="17" t="n">
        <v>520.3918</v>
      </c>
      <c r="G1074" s="17" t="n">
        <v>3</v>
      </c>
      <c r="H1074" s="6" t="s">
        <f>=(F1074-E1074)*G1074</f>
      </c>
      <c r="I1074" s="9" t="s">
        <f>=(F1074-E1074)/E1074</f>
      </c>
      <c r="J1074" s="7" t="s">
        <f>=MAX(1,DATEDIF(C1074,D1074,"d")-1)</f>
      </c>
      <c r="K1074" s="9" t="s">
        <f>=I1074*365/J1074</f>
      </c>
    </row>
    <row collapsed="false" customFormat="false" customHeight="false" hidden="false" ht="12.1" outlineLevel="0" r="1075">
      <c r="A1075" s="16" t="s">
        <v>508</v>
      </c>
      <c r="B1075" s="16" t="s">
        <v>731</v>
      </c>
      <c r="C1075" s="53" t="n">
        <v>45754</v>
      </c>
      <c r="D1075" s="54" t="n">
        <v>45974</v>
      </c>
      <c r="E1075" s="17" t="n">
        <v>603.2414</v>
      </c>
      <c r="F1075" s="17" t="n">
        <v>520.3918</v>
      </c>
      <c r="G1075" s="17" t="n">
        <v>7</v>
      </c>
      <c r="H1075" s="6" t="s">
        <f>=(F1075-E1075)*G1075</f>
      </c>
      <c r="I1075" s="9" t="s">
        <f>=(F1075-E1075)/E1075</f>
      </c>
      <c r="J1075" s="7" t="s">
        <f>=MAX(1,DATEDIF(C1075,D1075,"d")-1)</f>
      </c>
      <c r="K1075" s="9" t="s">
        <f>=I1075*365/J1075</f>
      </c>
    </row>
    <row collapsed="false" customFormat="false" customHeight="false" hidden="false" ht="12.1" outlineLevel="0" r="1076">
      <c r="A1076" s="16" t="s">
        <v>508</v>
      </c>
      <c r="B1076" s="16" t="s">
        <v>731</v>
      </c>
      <c r="C1076" s="53" t="n">
        <v>45756</v>
      </c>
      <c r="D1076" s="54" t="n">
        <v>45974</v>
      </c>
      <c r="E1076" s="17" t="n">
        <v>603.0412</v>
      </c>
      <c r="F1076" s="17" t="n">
        <v>520.3918</v>
      </c>
      <c r="G1076" s="17" t="n">
        <v>77</v>
      </c>
      <c r="H1076" s="6" t="s">
        <f>=(F1076-E1076)*G1076</f>
      </c>
      <c r="I1076" s="9" t="s">
        <f>=(F1076-E1076)/E1076</f>
      </c>
      <c r="J1076" s="7" t="s">
        <f>=MAX(1,DATEDIF(C1076,D1076,"d")-1)</f>
      </c>
      <c r="K1076" s="9" t="s">
        <f>=I1076*365/J1076</f>
      </c>
    </row>
    <row collapsed="false" customFormat="false" customHeight="false" hidden="false" ht="12.1" outlineLevel="0" r="1077">
      <c r="A1077" s="16" t="s">
        <v>508</v>
      </c>
      <c r="B1077" s="16" t="s">
        <v>731</v>
      </c>
      <c r="C1077" s="53" t="n">
        <v>45756</v>
      </c>
      <c r="D1077" s="54" t="n">
        <v>45974</v>
      </c>
      <c r="E1077" s="17" t="n">
        <v>603.0411</v>
      </c>
      <c r="F1077" s="17" t="n">
        <v>520.3918</v>
      </c>
      <c r="G1077" s="17" t="n">
        <v>99</v>
      </c>
      <c r="H1077" s="6" t="s">
        <f>=(F1077-E1077)*G1077</f>
      </c>
      <c r="I1077" s="9" t="s">
        <f>=(F1077-E1077)/E1077</f>
      </c>
      <c r="J1077" s="7" t="s">
        <f>=MAX(1,DATEDIF(C1077,D1077,"d")-1)</f>
      </c>
      <c r="K1077" s="9" t="s">
        <f>=I1077*365/J1077</f>
      </c>
    </row>
    <row collapsed="false" customFormat="false" customHeight="false" hidden="false" ht="12.1" outlineLevel="0" r="1078">
      <c r="A1078" s="16" t="s">
        <v>508</v>
      </c>
      <c r="B1078" s="16" t="s">
        <v>731</v>
      </c>
      <c r="C1078" s="53" t="n">
        <v>45799</v>
      </c>
      <c r="D1078" s="54" t="n">
        <v>45974</v>
      </c>
      <c r="E1078" s="17" t="n">
        <v>645.0579</v>
      </c>
      <c r="F1078" s="17" t="n">
        <v>520.3918</v>
      </c>
      <c r="G1078" s="17" t="n">
        <v>77</v>
      </c>
      <c r="H1078" s="6" t="s">
        <f>=(F1078-E1078)*G1078</f>
      </c>
      <c r="I1078" s="9" t="s">
        <f>=(F1078-E1078)/E1078</f>
      </c>
      <c r="J1078" s="7" t="s">
        <f>=MAX(1,DATEDIF(C1078,D1078,"d")-1)</f>
      </c>
      <c r="K1078" s="9" t="s">
        <f>=I1078*365/J1078</f>
      </c>
    </row>
    <row collapsed="false" customFormat="false" customHeight="false" hidden="false" ht="12.1" outlineLevel="0" r="1079">
      <c r="A1079" s="16" t="s">
        <v>508</v>
      </c>
      <c r="B1079" s="16" t="s">
        <v>731</v>
      </c>
      <c r="C1079" s="53" t="n">
        <v>45804</v>
      </c>
      <c r="D1079" s="54" t="n">
        <v>45974</v>
      </c>
      <c r="E1079" s="17" t="n">
        <v>651.76</v>
      </c>
      <c r="F1079" s="17" t="n">
        <v>520.3918</v>
      </c>
      <c r="G1079" s="17" t="n">
        <v>4</v>
      </c>
      <c r="H1079" s="6" t="s">
        <f>=(F1079-E1079)*G1079</f>
      </c>
      <c r="I1079" s="9" t="s">
        <f>=(F1079-E1079)/E1079</f>
      </c>
      <c r="J1079" s="7" t="s">
        <f>=MAX(1,DATEDIF(C1079,D1079,"d")-1)</f>
      </c>
      <c r="K1079" s="9" t="s">
        <f>=I1079*365/J1079</f>
      </c>
    </row>
    <row collapsed="false" customFormat="false" customHeight="false" hidden="false" ht="12.1" outlineLevel="0" r="1080">
      <c r="A1080" s="16" t="s">
        <v>508</v>
      </c>
      <c r="B1080" s="16" t="s">
        <v>731</v>
      </c>
      <c r="C1080" s="53" t="n">
        <v>45818</v>
      </c>
      <c r="D1080" s="54" t="n">
        <v>45974</v>
      </c>
      <c r="E1080" s="17" t="n">
        <v>597.94</v>
      </c>
      <c r="F1080" s="17" t="n">
        <v>520.3918</v>
      </c>
      <c r="G1080" s="17" t="n">
        <v>1</v>
      </c>
      <c r="H1080" s="6" t="s">
        <f>=(F1080-E1080)*G1080</f>
      </c>
      <c r="I1080" s="9" t="s">
        <f>=(F1080-E1080)/E1080</f>
      </c>
      <c r="J1080" s="7" t="s">
        <f>=MAX(1,DATEDIF(C1080,D1080,"d")-1)</f>
      </c>
      <c r="K1080" s="9" t="s">
        <f>=I1080*365/J1080</f>
      </c>
    </row>
    <row collapsed="false" customFormat="false" customHeight="false" hidden="false" ht="12.1" outlineLevel="0" r="1081">
      <c r="A1081" s="16" t="s">
        <v>508</v>
      </c>
      <c r="B1081" s="16" t="s">
        <v>731</v>
      </c>
      <c r="C1081" s="53" t="n">
        <v>45818</v>
      </c>
      <c r="D1081" s="54" t="n">
        <v>45974</v>
      </c>
      <c r="E1081" s="17" t="n">
        <v>597.24</v>
      </c>
      <c r="F1081" s="17" t="n">
        <v>520.3918</v>
      </c>
      <c r="G1081" s="17" t="n">
        <v>1</v>
      </c>
      <c r="H1081" s="6" t="s">
        <f>=(F1081-E1081)*G1081</f>
      </c>
      <c r="I1081" s="9" t="s">
        <f>=(F1081-E1081)/E1081</f>
      </c>
      <c r="J1081" s="7" t="s">
        <f>=MAX(1,DATEDIF(C1081,D1081,"d")-1)</f>
      </c>
      <c r="K1081" s="9" t="s">
        <f>=I1081*365/J1081</f>
      </c>
    </row>
    <row collapsed="false" customFormat="false" customHeight="false" hidden="false" ht="12.1" outlineLevel="0" r="1082">
      <c r="A1082" s="16" t="s">
        <v>508</v>
      </c>
      <c r="B1082" s="16" t="s">
        <v>731</v>
      </c>
      <c r="C1082" s="53" t="n">
        <v>45832</v>
      </c>
      <c r="D1082" s="54" t="n">
        <v>45974</v>
      </c>
      <c r="E1082" s="17" t="n">
        <v>615.7309</v>
      </c>
      <c r="F1082" s="17" t="n">
        <v>520.3918</v>
      </c>
      <c r="G1082" s="17" t="n">
        <v>33</v>
      </c>
      <c r="H1082" s="6" t="s">
        <f>=(F1082-E1082)*G1082</f>
      </c>
      <c r="I1082" s="9" t="s">
        <f>=(F1082-E1082)/E1082</f>
      </c>
      <c r="J1082" s="7" t="s">
        <f>=MAX(1,DATEDIF(C1082,D1082,"d")-1)</f>
      </c>
      <c r="K1082" s="9" t="s">
        <f>=I1082*365/J1082</f>
      </c>
    </row>
    <row collapsed="false" customFormat="false" customHeight="false" hidden="false" ht="12.1" outlineLevel="0" r="1083">
      <c r="A1083" s="16" t="s">
        <v>508</v>
      </c>
      <c r="B1083" s="16" t="s">
        <v>731</v>
      </c>
      <c r="C1083" s="53" t="n">
        <v>45832</v>
      </c>
      <c r="D1083" s="54" t="n">
        <v>45975</v>
      </c>
      <c r="E1083" s="17" t="n">
        <v>615.7309</v>
      </c>
      <c r="F1083" s="17" t="n">
        <v>515.3389</v>
      </c>
      <c r="G1083" s="17" t="n">
        <v>12</v>
      </c>
      <c r="H1083" s="6" t="s">
        <f>=(F1083-E1083)*G1083</f>
      </c>
      <c r="I1083" s="9" t="s">
        <f>=(F1083-E1083)/E1083</f>
      </c>
      <c r="J1083" s="7" t="s">
        <f>=MAX(1,DATEDIF(C1083,D1083,"d")-1)</f>
      </c>
      <c r="K1083" s="9" t="s">
        <f>=I1083*365/J1083</f>
      </c>
    </row>
    <row collapsed="false" customFormat="false" customHeight="false" hidden="false" ht="12.1" outlineLevel="0" r="1084">
      <c r="A1084" s="16" t="s">
        <v>508</v>
      </c>
      <c r="B1084" s="16" t="s">
        <v>731</v>
      </c>
      <c r="C1084" s="53" t="n">
        <v>45833</v>
      </c>
      <c r="D1084" s="54" t="n">
        <v>45975</v>
      </c>
      <c r="E1084" s="17" t="n">
        <v>619.435</v>
      </c>
      <c r="F1084" s="17" t="n">
        <v>515.3389</v>
      </c>
      <c r="G1084" s="17" t="n">
        <v>4</v>
      </c>
      <c r="H1084" s="6" t="s">
        <f>=(F1084-E1084)*G1084</f>
      </c>
      <c r="I1084" s="9" t="s">
        <f>=(F1084-E1084)/E1084</f>
      </c>
      <c r="J1084" s="7" t="s">
        <f>=MAX(1,DATEDIF(C1084,D1084,"d")-1)</f>
      </c>
      <c r="K1084" s="9" t="s">
        <f>=I1084*365/J1084</f>
      </c>
    </row>
    <row collapsed="false" customFormat="false" customHeight="false" hidden="false" ht="12.1" outlineLevel="0" r="1085">
      <c r="A1085" s="16" t="s">
        <v>509</v>
      </c>
      <c r="B1085" s="16" t="s">
        <v>767</v>
      </c>
      <c r="C1085" s="53" t="n">
        <v>44252</v>
      </c>
      <c r="D1085" s="54" t="n">
        <v>44390</v>
      </c>
      <c r="E1085" s="17" t="n">
        <v>4858.514</v>
      </c>
      <c r="F1085" s="17" t="n">
        <v>5264.04</v>
      </c>
      <c r="G1085" s="17" t="n">
        <v>5</v>
      </c>
      <c r="H1085" s="6" t="s">
        <f>=(F1085-E1085)*G1085</f>
      </c>
      <c r="I1085" s="9" t="s">
        <f>=(F1085-E1085)/E1085</f>
      </c>
      <c r="J1085" s="7" t="s">
        <f>=MAX(1,DATEDIF(C1085,D1085,"d")-1)</f>
      </c>
      <c r="K1085" s="9" t="s">
        <f>=I1085*365/J1085</f>
      </c>
    </row>
    <row collapsed="false" customFormat="false" customHeight="false" hidden="false" ht="12.1" outlineLevel="0" r="1086">
      <c r="A1086" s="16" t="s">
        <v>510</v>
      </c>
      <c r="B1086" s="16" t="s">
        <v>732</v>
      </c>
      <c r="C1086" s="53" t="n">
        <v>44774</v>
      </c>
      <c r="D1086" s="54" t="n">
        <v>45077</v>
      </c>
      <c r="E1086" s="17" t="n">
        <v>1746.4729</v>
      </c>
      <c r="F1086" s="17" t="n">
        <v>1990.4</v>
      </c>
      <c r="G1086" s="17" t="n">
        <v>21</v>
      </c>
      <c r="H1086" s="6" t="s">
        <f>=(F1086-E1086)*G1086</f>
      </c>
      <c r="I1086" s="9" t="s">
        <f>=(F1086-E1086)/E1086</f>
      </c>
      <c r="J1086" s="7" t="s">
        <f>=MAX(1,DATEDIF(C1086,D1086,"d")-1)</f>
      </c>
      <c r="K1086" s="9" t="s">
        <f>=I1086*365/J1086</f>
      </c>
    </row>
    <row collapsed="false" customFormat="false" customHeight="false" hidden="false" ht="12.1" outlineLevel="0" r="1087">
      <c r="A1087" s="16" t="s">
        <v>510</v>
      </c>
      <c r="B1087" s="16" t="s">
        <v>732</v>
      </c>
      <c r="C1087" s="53" t="n">
        <v>44844</v>
      </c>
      <c r="D1087" s="54" t="n">
        <v>45077</v>
      </c>
      <c r="E1087" s="17" t="n">
        <v>1738.87</v>
      </c>
      <c r="F1087" s="17" t="n">
        <v>1990.4</v>
      </c>
      <c r="G1087" s="17" t="n">
        <v>3</v>
      </c>
      <c r="H1087" s="6" t="s">
        <f>=(F1087-E1087)*G1087</f>
      </c>
      <c r="I1087" s="9" t="s">
        <f>=(F1087-E1087)/E1087</f>
      </c>
      <c r="J1087" s="7" t="s">
        <f>=MAX(1,DATEDIF(C1087,D1087,"d")-1)</f>
      </c>
      <c r="K1087" s="9" t="s">
        <f>=I1087*365/J1087</f>
      </c>
    </row>
    <row collapsed="false" customFormat="false" customHeight="false" hidden="false" ht="12.1" outlineLevel="0" r="1088">
      <c r="A1088" s="16" t="s">
        <v>511</v>
      </c>
      <c r="B1088" s="16" t="s">
        <v>733</v>
      </c>
      <c r="C1088" s="53" t="n">
        <v>45002</v>
      </c>
      <c r="D1088" s="54" t="n">
        <v>45176</v>
      </c>
      <c r="E1088" s="17" t="n">
        <v>0.6429</v>
      </c>
      <c r="F1088" s="17" t="n">
        <v>0.6928</v>
      </c>
      <c r="G1088" s="17" t="n">
        <v>19000</v>
      </c>
      <c r="H1088" s="6" t="s">
        <f>=(F1088-E1088)*G1088</f>
      </c>
      <c r="I1088" s="9" t="s">
        <f>=(F1088-E1088)/E1088</f>
      </c>
      <c r="J1088" s="7" t="s">
        <f>=MAX(1,DATEDIF(C1088,D1088,"d")-1)</f>
      </c>
      <c r="K1088" s="9" t="s">
        <f>=I1088*365/J1088</f>
      </c>
    </row>
    <row collapsed="false" customFormat="false" customHeight="false" hidden="false" ht="12.1" outlineLevel="0" r="1089">
      <c r="A1089" s="16" t="s">
        <v>511</v>
      </c>
      <c r="B1089" s="16" t="s">
        <v>733</v>
      </c>
      <c r="C1089" s="53" t="n">
        <v>45113</v>
      </c>
      <c r="D1089" s="54" t="n">
        <v>45176</v>
      </c>
      <c r="E1089" s="17" t="n">
        <v>0.7048</v>
      </c>
      <c r="F1089" s="17" t="n">
        <v>0.6928</v>
      </c>
      <c r="G1089" s="17" t="n">
        <v>7000</v>
      </c>
      <c r="H1089" s="6" t="s">
        <f>=(F1089-E1089)*G1089</f>
      </c>
      <c r="I1089" s="9" t="s">
        <f>=(F1089-E1089)/E1089</f>
      </c>
      <c r="J1089" s="7" t="s">
        <f>=MAX(1,DATEDIF(C1089,D1089,"d")-1)</f>
      </c>
      <c r="K1089" s="9" t="s">
        <f>=I1089*365/J1089</f>
      </c>
    </row>
    <row collapsed="false" customFormat="false" customHeight="false" hidden="false" ht="12.1" outlineLevel="0" r="1090">
      <c r="A1090" s="16" t="s">
        <v>511</v>
      </c>
      <c r="B1090" s="16" t="s">
        <v>733</v>
      </c>
      <c r="C1090" s="53" t="n">
        <v>45113</v>
      </c>
      <c r="D1090" s="54" t="n">
        <v>45176</v>
      </c>
      <c r="E1090" s="17" t="n">
        <v>0.7048</v>
      </c>
      <c r="F1090" s="17" t="n">
        <v>0.6928</v>
      </c>
      <c r="G1090" s="17" t="n">
        <v>11000</v>
      </c>
      <c r="H1090" s="6" t="s">
        <f>=(F1090-E1090)*G1090</f>
      </c>
      <c r="I1090" s="9" t="s">
        <f>=(F1090-E1090)/E1090</f>
      </c>
      <c r="J1090" s="7" t="s">
        <f>=MAX(1,DATEDIF(C1090,D1090,"d")-1)</f>
      </c>
      <c r="K1090" s="9" t="s">
        <f>=I1090*365/J1090</f>
      </c>
    </row>
    <row collapsed="false" customFormat="false" customHeight="false" hidden="false" ht="12.1" outlineLevel="0" r="1091">
      <c r="A1091" s="16" t="s">
        <v>511</v>
      </c>
      <c r="B1091" s="16" t="s">
        <v>733</v>
      </c>
      <c r="C1091" s="53" t="n">
        <v>45113</v>
      </c>
      <c r="D1091" s="54" t="n">
        <v>45176</v>
      </c>
      <c r="E1091" s="17" t="n">
        <v>0.7048</v>
      </c>
      <c r="F1091" s="17" t="n">
        <v>0.6928</v>
      </c>
      <c r="G1091" s="17" t="n">
        <v>20000</v>
      </c>
      <c r="H1091" s="6" t="s">
        <f>=(F1091-E1091)*G1091</f>
      </c>
      <c r="I1091" s="9" t="s">
        <f>=(F1091-E1091)/E1091</f>
      </c>
      <c r="J1091" s="7" t="s">
        <f>=MAX(1,DATEDIF(C1091,D1091,"d")-1)</f>
      </c>
      <c r="K1091" s="9" t="s">
        <f>=I1091*365/J1091</f>
      </c>
    </row>
    <row collapsed="false" customFormat="false" customHeight="false" hidden="false" ht="12.1" outlineLevel="0" r="1092">
      <c r="A1092" s="16" t="s">
        <v>511</v>
      </c>
      <c r="B1092" s="16" t="s">
        <v>733</v>
      </c>
      <c r="C1092" s="53" t="n">
        <v>45113</v>
      </c>
      <c r="D1092" s="54" t="n">
        <v>45176</v>
      </c>
      <c r="E1092" s="17" t="n">
        <v>0.7048</v>
      </c>
      <c r="F1092" s="17" t="n">
        <v>0.6928</v>
      </c>
      <c r="G1092" s="17" t="n">
        <v>5000</v>
      </c>
      <c r="H1092" s="6" t="s">
        <f>=(F1092-E1092)*G1092</f>
      </c>
      <c r="I1092" s="9" t="s">
        <f>=(F1092-E1092)/E1092</f>
      </c>
      <c r="J1092" s="7" t="s">
        <f>=MAX(1,DATEDIF(C1092,D1092,"d")-1)</f>
      </c>
      <c r="K1092" s="9" t="s">
        <f>=I1092*365/J1092</f>
      </c>
    </row>
    <row collapsed="false" customFormat="false" customHeight="false" hidden="false" ht="12.1" outlineLevel="0" r="1093">
      <c r="A1093" s="16" t="s">
        <v>511</v>
      </c>
      <c r="B1093" s="16" t="s">
        <v>733</v>
      </c>
      <c r="C1093" s="53" t="n">
        <v>45113</v>
      </c>
      <c r="D1093" s="54" t="n">
        <v>45176</v>
      </c>
      <c r="E1093" s="17" t="n">
        <v>0.7048</v>
      </c>
      <c r="F1093" s="17" t="n">
        <v>0.6928</v>
      </c>
      <c r="G1093" s="17" t="n">
        <v>10000</v>
      </c>
      <c r="H1093" s="6" t="s">
        <f>=(F1093-E1093)*G1093</f>
      </c>
      <c r="I1093" s="9" t="s">
        <f>=(F1093-E1093)/E1093</f>
      </c>
      <c r="J1093" s="7" t="s">
        <f>=MAX(1,DATEDIF(C1093,D1093,"d")-1)</f>
      </c>
      <c r="K1093" s="9" t="s">
        <f>=I1093*365/J1093</f>
      </c>
    </row>
    <row collapsed="false" customFormat="false" customHeight="false" hidden="false" ht="12.1" outlineLevel="0" r="1094">
      <c r="A1094" s="16" t="s">
        <v>511</v>
      </c>
      <c r="B1094" s="16" t="s">
        <v>733</v>
      </c>
      <c r="C1094" s="53" t="n">
        <v>45113</v>
      </c>
      <c r="D1094" s="54" t="n">
        <v>45176</v>
      </c>
      <c r="E1094" s="17" t="n">
        <v>0.7048</v>
      </c>
      <c r="F1094" s="17" t="n">
        <v>0.6928</v>
      </c>
      <c r="G1094" s="17" t="n">
        <v>10000</v>
      </c>
      <c r="H1094" s="6" t="s">
        <f>=(F1094-E1094)*G1094</f>
      </c>
      <c r="I1094" s="9" t="s">
        <f>=(F1094-E1094)/E1094</f>
      </c>
      <c r="J1094" s="7" t="s">
        <f>=MAX(1,DATEDIF(C1094,D1094,"d")-1)</f>
      </c>
      <c r="K1094" s="9" t="s">
        <f>=I1094*365/J1094</f>
      </c>
    </row>
    <row collapsed="false" customFormat="false" customHeight="false" hidden="false" ht="12.1" outlineLevel="0" r="1095">
      <c r="A1095" s="16" t="s">
        <v>511</v>
      </c>
      <c r="B1095" s="16" t="s">
        <v>733</v>
      </c>
      <c r="C1095" s="53" t="n">
        <v>45113</v>
      </c>
      <c r="D1095" s="54" t="n">
        <v>45176</v>
      </c>
      <c r="E1095" s="17" t="n">
        <v>0.7048</v>
      </c>
      <c r="F1095" s="17" t="n">
        <v>0.6928</v>
      </c>
      <c r="G1095" s="17" t="n">
        <v>1000</v>
      </c>
      <c r="H1095" s="6" t="s">
        <f>=(F1095-E1095)*G1095</f>
      </c>
      <c r="I1095" s="9" t="s">
        <f>=(F1095-E1095)/E1095</f>
      </c>
      <c r="J1095" s="7" t="s">
        <f>=MAX(1,DATEDIF(C1095,D1095,"d")-1)</f>
      </c>
      <c r="K1095" s="9" t="s">
        <f>=I1095*365/J1095</f>
      </c>
    </row>
    <row collapsed="false" customFormat="false" customHeight="false" hidden="false" ht="12.1" outlineLevel="0" r="1096">
      <c r="A1096" s="16" t="s">
        <v>511</v>
      </c>
      <c r="B1096" s="16" t="s">
        <v>733</v>
      </c>
      <c r="C1096" s="53" t="n">
        <v>45113</v>
      </c>
      <c r="D1096" s="54" t="n">
        <v>45176</v>
      </c>
      <c r="E1096" s="17" t="n">
        <v>0.7048</v>
      </c>
      <c r="F1096" s="17" t="n">
        <v>0.6928</v>
      </c>
      <c r="G1096" s="17" t="n">
        <v>77000</v>
      </c>
      <c r="H1096" s="6" t="s">
        <f>=(F1096-E1096)*G1096</f>
      </c>
      <c r="I1096" s="9" t="s">
        <f>=(F1096-E1096)/E1096</f>
      </c>
      <c r="J1096" s="7" t="s">
        <f>=MAX(1,DATEDIF(C1096,D1096,"d")-1)</f>
      </c>
      <c r="K1096" s="9" t="s">
        <f>=I1096*365/J1096</f>
      </c>
    </row>
    <row collapsed="false" customFormat="false" customHeight="false" hidden="false" ht="12.1" outlineLevel="0" r="1097">
      <c r="A1097" s="16" t="s">
        <v>511</v>
      </c>
      <c r="B1097" s="16" t="s">
        <v>733</v>
      </c>
      <c r="C1097" s="53" t="n">
        <v>45114</v>
      </c>
      <c r="D1097" s="54" t="n">
        <v>45176</v>
      </c>
      <c r="E1097" s="17" t="n">
        <v>0.6588</v>
      </c>
      <c r="F1097" s="17" t="n">
        <v>0.6928</v>
      </c>
      <c r="G1097" s="17" t="n">
        <v>1000</v>
      </c>
      <c r="H1097" s="6" t="s">
        <f>=(F1097-E1097)*G1097</f>
      </c>
      <c r="I1097" s="9" t="s">
        <f>=(F1097-E1097)/E1097</f>
      </c>
      <c r="J1097" s="7" t="s">
        <f>=MAX(1,DATEDIF(C1097,D1097,"d")-1)</f>
      </c>
      <c r="K1097" s="9" t="s">
        <f>=I1097*365/J1097</f>
      </c>
    </row>
    <row collapsed="false" customFormat="false" customHeight="false" hidden="false" ht="12.1" outlineLevel="0" r="1098">
      <c r="A1098" s="16" t="s">
        <v>511</v>
      </c>
      <c r="B1098" s="16" t="s">
        <v>733</v>
      </c>
      <c r="C1098" s="53" t="n">
        <v>45133</v>
      </c>
      <c r="D1098" s="54" t="n">
        <v>45176</v>
      </c>
      <c r="E1098" s="17" t="n">
        <v>0.6863</v>
      </c>
      <c r="F1098" s="17" t="n">
        <v>0.6928</v>
      </c>
      <c r="G1098" s="17" t="n">
        <v>2000</v>
      </c>
      <c r="H1098" s="6" t="s">
        <f>=(F1098-E1098)*G1098</f>
      </c>
      <c r="I1098" s="9" t="s">
        <f>=(F1098-E1098)/E1098</f>
      </c>
      <c r="J1098" s="7" t="s">
        <f>=MAX(1,DATEDIF(C1098,D1098,"d")-1)</f>
      </c>
      <c r="K1098" s="9" t="s">
        <f>=I1098*365/J1098</f>
      </c>
    </row>
    <row collapsed="false" customFormat="false" customHeight="false" hidden="false" ht="12.1" outlineLevel="0" r="1099">
      <c r="A1099" s="16" t="s">
        <v>511</v>
      </c>
      <c r="B1099" s="16" t="s">
        <v>733</v>
      </c>
      <c r="C1099" s="53" t="n">
        <v>45142</v>
      </c>
      <c r="D1099" s="54" t="n">
        <v>45646</v>
      </c>
      <c r="E1099" s="17" t="n">
        <v>0.6893</v>
      </c>
      <c r="F1099" s="17" t="n">
        <v>0.3214</v>
      </c>
      <c r="G1099" s="17" t="n">
        <v>21000</v>
      </c>
      <c r="H1099" s="6" t="s">
        <f>=(F1099-E1099)*G1099</f>
      </c>
      <c r="I1099" s="9" t="s">
        <f>=(F1099-E1099)/E1099</f>
      </c>
      <c r="J1099" s="7" t="s">
        <f>=MAX(1,DATEDIF(C1099,D1099,"d")-1)</f>
      </c>
      <c r="K1099" s="9" t="s">
        <f>=I1099*365/J1099</f>
      </c>
    </row>
    <row collapsed="false" customFormat="false" customHeight="false" hidden="false" ht="12.1" outlineLevel="0" r="1100">
      <c r="A1100" s="16" t="s">
        <v>511</v>
      </c>
      <c r="B1100" s="16" t="s">
        <v>733</v>
      </c>
      <c r="C1100" s="53" t="n">
        <v>45189</v>
      </c>
      <c r="D1100" s="54" t="n">
        <v>45646</v>
      </c>
      <c r="E1100" s="17" t="n">
        <v>0.5912</v>
      </c>
      <c r="F1100" s="17" t="n">
        <v>0.3214</v>
      </c>
      <c r="G1100" s="17" t="n">
        <v>19000</v>
      </c>
      <c r="H1100" s="6" t="s">
        <f>=(F1100-E1100)*G1100</f>
      </c>
      <c r="I1100" s="9" t="s">
        <f>=(F1100-E1100)/E1100</f>
      </c>
      <c r="J1100" s="7" t="s">
        <f>=MAX(1,DATEDIF(C1100,D1100,"d")-1)</f>
      </c>
      <c r="K1100" s="9" t="s">
        <f>=I1100*365/J1100</f>
      </c>
    </row>
    <row collapsed="false" customFormat="false" customHeight="false" hidden="false" ht="12.1" outlineLevel="0" r="1101">
      <c r="A1101" s="16" t="s">
        <v>511</v>
      </c>
      <c r="B1101" s="16" t="s">
        <v>733</v>
      </c>
      <c r="C1101" s="53" t="n">
        <v>45189</v>
      </c>
      <c r="D1101" s="54" t="n">
        <v>45646</v>
      </c>
      <c r="E1101" s="17" t="n">
        <v>0.5912</v>
      </c>
      <c r="F1101" s="17" t="n">
        <v>0.3214</v>
      </c>
      <c r="G1101" s="17" t="n">
        <v>3000</v>
      </c>
      <c r="H1101" s="6" t="s">
        <f>=(F1101-E1101)*G1101</f>
      </c>
      <c r="I1101" s="9" t="s">
        <f>=(F1101-E1101)/E1101</f>
      </c>
      <c r="J1101" s="7" t="s">
        <f>=MAX(1,DATEDIF(C1101,D1101,"d")-1)</f>
      </c>
      <c r="K1101" s="9" t="s">
        <f>=I1101*365/J1101</f>
      </c>
    </row>
    <row collapsed="false" customFormat="false" customHeight="false" hidden="false" ht="12.1" outlineLevel="0" r="1102">
      <c r="A1102" s="16" t="s">
        <v>511</v>
      </c>
      <c r="B1102" s="16" t="s">
        <v>733</v>
      </c>
      <c r="C1102" s="53" t="n">
        <v>45189</v>
      </c>
      <c r="D1102" s="54" t="n">
        <v>45646</v>
      </c>
      <c r="E1102" s="17" t="n">
        <v>0.5912</v>
      </c>
      <c r="F1102" s="17" t="n">
        <v>0.3214</v>
      </c>
      <c r="G1102" s="17" t="n">
        <v>3000</v>
      </c>
      <c r="H1102" s="6" t="s">
        <f>=(F1102-E1102)*G1102</f>
      </c>
      <c r="I1102" s="9" t="s">
        <f>=(F1102-E1102)/E1102</f>
      </c>
      <c r="J1102" s="7" t="s">
        <f>=MAX(1,DATEDIF(C1102,D1102,"d")-1)</f>
      </c>
      <c r="K1102" s="9" t="s">
        <f>=I1102*365/J1102</f>
      </c>
    </row>
    <row collapsed="false" customFormat="false" customHeight="false" hidden="false" ht="12.1" outlineLevel="0" r="1103">
      <c r="A1103" s="16" t="s">
        <v>511</v>
      </c>
      <c r="B1103" s="16" t="s">
        <v>733</v>
      </c>
      <c r="C1103" s="53" t="n">
        <v>45189</v>
      </c>
      <c r="D1103" s="54" t="n">
        <v>45646</v>
      </c>
      <c r="E1103" s="17" t="n">
        <v>0.5912</v>
      </c>
      <c r="F1103" s="17" t="n">
        <v>0.3214</v>
      </c>
      <c r="G1103" s="17" t="n">
        <v>86000</v>
      </c>
      <c r="H1103" s="6" t="s">
        <f>=(F1103-E1103)*G1103</f>
      </c>
      <c r="I1103" s="9" t="s">
        <f>=(F1103-E1103)/E1103</f>
      </c>
      <c r="J1103" s="7" t="s">
        <f>=MAX(1,DATEDIF(C1103,D1103,"d")-1)</f>
      </c>
      <c r="K1103" s="9" t="s">
        <f>=I1103*365/J1103</f>
      </c>
    </row>
    <row collapsed="false" customFormat="false" customHeight="false" hidden="false" ht="12.1" outlineLevel="0" r="1104">
      <c r="A1104" s="16" t="s">
        <v>511</v>
      </c>
      <c r="B1104" s="16" t="s">
        <v>733</v>
      </c>
      <c r="C1104" s="53" t="n">
        <v>45190</v>
      </c>
      <c r="D1104" s="54" t="n">
        <v>45646</v>
      </c>
      <c r="E1104" s="17" t="n">
        <v>0.5888</v>
      </c>
      <c r="F1104" s="17" t="n">
        <v>0.3214</v>
      </c>
      <c r="G1104" s="17" t="n">
        <v>1000</v>
      </c>
      <c r="H1104" s="6" t="s">
        <f>=(F1104-E1104)*G1104</f>
      </c>
      <c r="I1104" s="9" t="s">
        <f>=(F1104-E1104)/E1104</f>
      </c>
      <c r="J1104" s="7" t="s">
        <f>=MAX(1,DATEDIF(C1104,D1104,"d")-1)</f>
      </c>
      <c r="K1104" s="9" t="s">
        <f>=I1104*365/J1104</f>
      </c>
    </row>
    <row collapsed="false" customFormat="false" customHeight="false" hidden="false" ht="12.1" outlineLevel="0" r="1105">
      <c r="A1105" s="16" t="s">
        <v>511</v>
      </c>
      <c r="B1105" s="16" t="s">
        <v>733</v>
      </c>
      <c r="C1105" s="53" t="n">
        <v>45208</v>
      </c>
      <c r="D1105" s="54" t="n">
        <v>45646</v>
      </c>
      <c r="E1105" s="17" t="n">
        <v>0.5817</v>
      </c>
      <c r="F1105" s="17" t="n">
        <v>0.3214</v>
      </c>
      <c r="G1105" s="17" t="n">
        <v>6000</v>
      </c>
      <c r="H1105" s="6" t="s">
        <f>=(F1105-E1105)*G1105</f>
      </c>
      <c r="I1105" s="9" t="s">
        <f>=(F1105-E1105)/E1105</f>
      </c>
      <c r="J1105" s="7" t="s">
        <f>=MAX(1,DATEDIF(C1105,D1105,"d")-1)</f>
      </c>
      <c r="K1105" s="9" t="s">
        <f>=I1105*365/J1105</f>
      </c>
    </row>
    <row collapsed="false" customFormat="false" customHeight="false" hidden="false" ht="12.1" outlineLevel="0" r="1106">
      <c r="A1106" s="16" t="s">
        <v>511</v>
      </c>
      <c r="B1106" s="16" t="s">
        <v>733</v>
      </c>
      <c r="C1106" s="53" t="n">
        <v>45208</v>
      </c>
      <c r="D1106" s="54" t="n">
        <v>45646</v>
      </c>
      <c r="E1106" s="17" t="n">
        <v>0.5815</v>
      </c>
      <c r="F1106" s="17" t="n">
        <v>0.3214</v>
      </c>
      <c r="G1106" s="17" t="n">
        <v>10000</v>
      </c>
      <c r="H1106" s="6" t="s">
        <f>=(F1106-E1106)*G1106</f>
      </c>
      <c r="I1106" s="9" t="s">
        <f>=(F1106-E1106)/E1106</f>
      </c>
      <c r="J1106" s="7" t="s">
        <f>=MAX(1,DATEDIF(C1106,D1106,"d")-1)</f>
      </c>
      <c r="K1106" s="9" t="s">
        <f>=I1106*365/J1106</f>
      </c>
    </row>
    <row collapsed="false" customFormat="false" customHeight="false" hidden="false" ht="12.1" outlineLevel="0" r="1107">
      <c r="A1107" s="16" t="s">
        <v>511</v>
      </c>
      <c r="B1107" s="16" t="s">
        <v>733</v>
      </c>
      <c r="C1107" s="53" t="n">
        <v>45208</v>
      </c>
      <c r="D1107" s="54" t="n">
        <v>45646</v>
      </c>
      <c r="E1107" s="17" t="n">
        <v>0.5815</v>
      </c>
      <c r="F1107" s="17" t="n">
        <v>0.3214</v>
      </c>
      <c r="G1107" s="17" t="n">
        <v>10000</v>
      </c>
      <c r="H1107" s="6" t="s">
        <f>=(F1107-E1107)*G1107</f>
      </c>
      <c r="I1107" s="9" t="s">
        <f>=(F1107-E1107)/E1107</f>
      </c>
      <c r="J1107" s="7" t="s">
        <f>=MAX(1,DATEDIF(C1107,D1107,"d")-1)</f>
      </c>
      <c r="K1107" s="9" t="s">
        <f>=I1107*365/J1107</f>
      </c>
    </row>
    <row collapsed="false" customFormat="false" customHeight="false" hidden="false" ht="12.1" outlineLevel="0" r="1108">
      <c r="A1108" s="16" t="s">
        <v>511</v>
      </c>
      <c r="B1108" s="16" t="s">
        <v>733</v>
      </c>
      <c r="C1108" s="53" t="n">
        <v>45208</v>
      </c>
      <c r="D1108" s="54" t="n">
        <v>45646</v>
      </c>
      <c r="E1108" s="17" t="n">
        <v>0.5815</v>
      </c>
      <c r="F1108" s="17" t="n">
        <v>0.3214</v>
      </c>
      <c r="G1108" s="17" t="n">
        <v>8000</v>
      </c>
      <c r="H1108" s="6" t="s">
        <f>=(F1108-E1108)*G1108</f>
      </c>
      <c r="I1108" s="9" t="s">
        <f>=(F1108-E1108)/E1108</f>
      </c>
      <c r="J1108" s="7" t="s">
        <f>=MAX(1,DATEDIF(C1108,D1108,"d")-1)</f>
      </c>
      <c r="K1108" s="9" t="s">
        <f>=I1108*365/J1108</f>
      </c>
    </row>
    <row collapsed="false" customFormat="false" customHeight="false" hidden="false" ht="12.1" outlineLevel="0" r="1109">
      <c r="A1109" s="16" t="s">
        <v>511</v>
      </c>
      <c r="B1109" s="16" t="s">
        <v>733</v>
      </c>
      <c r="C1109" s="53" t="n">
        <v>45209</v>
      </c>
      <c r="D1109" s="54" t="n">
        <v>45646</v>
      </c>
      <c r="E1109" s="17" t="n">
        <v>0.5832</v>
      </c>
      <c r="F1109" s="17" t="n">
        <v>0.3214</v>
      </c>
      <c r="G1109" s="17" t="n">
        <v>35000</v>
      </c>
      <c r="H1109" s="6" t="s">
        <f>=(F1109-E1109)*G1109</f>
      </c>
      <c r="I1109" s="9" t="s">
        <f>=(F1109-E1109)/E1109</f>
      </c>
      <c r="J1109" s="7" t="s">
        <f>=MAX(1,DATEDIF(C1109,D1109,"d")-1)</f>
      </c>
      <c r="K1109" s="9" t="s">
        <f>=I1109*365/J1109</f>
      </c>
    </row>
    <row collapsed="false" customFormat="false" customHeight="false" hidden="false" ht="12.1" outlineLevel="0" r="1110">
      <c r="A1110" s="16" t="s">
        <v>511</v>
      </c>
      <c r="B1110" s="16" t="s">
        <v>733</v>
      </c>
      <c r="C1110" s="53" t="n">
        <v>45209</v>
      </c>
      <c r="D1110" s="54" t="n">
        <v>45646</v>
      </c>
      <c r="E1110" s="17" t="n">
        <v>0.5832</v>
      </c>
      <c r="F1110" s="17" t="n">
        <v>0.3219</v>
      </c>
      <c r="G1110" s="17" t="n">
        <v>8000</v>
      </c>
      <c r="H1110" s="6" t="s">
        <f>=(F1110-E1110)*G1110</f>
      </c>
      <c r="I1110" s="9" t="s">
        <f>=(F1110-E1110)/E1110</f>
      </c>
      <c r="J1110" s="7" t="s">
        <f>=MAX(1,DATEDIF(C1110,D1110,"d")-1)</f>
      </c>
      <c r="K1110" s="9" t="s">
        <f>=I1110*365/J1110</f>
      </c>
    </row>
    <row collapsed="false" customFormat="false" customHeight="false" hidden="false" ht="12.1" outlineLevel="0" r="1111">
      <c r="A1111" s="16" t="s">
        <v>511</v>
      </c>
      <c r="B1111" s="16" t="s">
        <v>733</v>
      </c>
      <c r="C1111" s="53" t="n">
        <v>45210</v>
      </c>
      <c r="D1111" s="54" t="n">
        <v>45646</v>
      </c>
      <c r="E1111" s="17" t="n">
        <v>0.6062</v>
      </c>
      <c r="F1111" s="17" t="n">
        <v>0.3219</v>
      </c>
      <c r="G1111" s="17" t="n">
        <v>3000</v>
      </c>
      <c r="H1111" s="6" t="s">
        <f>=(F1111-E1111)*G1111</f>
      </c>
      <c r="I1111" s="9" t="s">
        <f>=(F1111-E1111)/E1111</f>
      </c>
      <c r="J1111" s="7" t="s">
        <f>=MAX(1,DATEDIF(C1111,D1111,"d")-1)</f>
      </c>
      <c r="K1111" s="9" t="s">
        <f>=I1111*365/J1111</f>
      </c>
    </row>
    <row collapsed="false" customFormat="false" customHeight="false" hidden="false" ht="12.1" outlineLevel="0" r="1112">
      <c r="A1112" s="16" t="s">
        <v>511</v>
      </c>
      <c r="B1112" s="16" t="s">
        <v>733</v>
      </c>
      <c r="C1112" s="53" t="n">
        <v>45266</v>
      </c>
      <c r="D1112" s="54" t="n">
        <v>45646</v>
      </c>
      <c r="E1112" s="17" t="n">
        <v>0.5372</v>
      </c>
      <c r="F1112" s="17" t="n">
        <v>0.3219</v>
      </c>
      <c r="G1112" s="17" t="n">
        <v>1000</v>
      </c>
      <c r="H1112" s="6" t="s">
        <f>=(F1112-E1112)*G1112</f>
      </c>
      <c r="I1112" s="9" t="s">
        <f>=(F1112-E1112)/E1112</f>
      </c>
      <c r="J1112" s="7" t="s">
        <f>=MAX(1,DATEDIF(C1112,D1112,"d")-1)</f>
      </c>
      <c r="K1112" s="9" t="s">
        <f>=I1112*365/J1112</f>
      </c>
    </row>
    <row collapsed="false" customFormat="false" customHeight="false" hidden="false" ht="12.1" outlineLevel="0" r="1113">
      <c r="A1113" s="16" t="s">
        <v>511</v>
      </c>
      <c r="B1113" s="16" t="s">
        <v>733</v>
      </c>
      <c r="C1113" s="53" t="n">
        <v>45316</v>
      </c>
      <c r="D1113" s="54" t="n">
        <v>45646</v>
      </c>
      <c r="E1113" s="17" t="n">
        <v>0.567</v>
      </c>
      <c r="F1113" s="17" t="n">
        <v>0.3219</v>
      </c>
      <c r="G1113" s="17" t="n">
        <v>30000</v>
      </c>
      <c r="H1113" s="6" t="s">
        <f>=(F1113-E1113)*G1113</f>
      </c>
      <c r="I1113" s="9" t="s">
        <f>=(F1113-E1113)/E1113</f>
      </c>
      <c r="J1113" s="7" t="s">
        <f>=MAX(1,DATEDIF(C1113,D1113,"d")-1)</f>
      </c>
      <c r="K1113" s="9" t="s">
        <f>=I1113*365/J1113</f>
      </c>
    </row>
    <row collapsed="false" customFormat="false" customHeight="false" hidden="false" ht="12.1" outlineLevel="0" r="1114">
      <c r="A1114" s="16" t="s">
        <v>511</v>
      </c>
      <c r="B1114" s="16" t="s">
        <v>733</v>
      </c>
      <c r="C1114" s="53" t="n">
        <v>45321</v>
      </c>
      <c r="D1114" s="54" t="n">
        <v>45646</v>
      </c>
      <c r="E1114" s="17" t="n">
        <v>0.5757</v>
      </c>
      <c r="F1114" s="17" t="n">
        <v>0.3219</v>
      </c>
      <c r="G1114" s="17" t="n">
        <v>8000</v>
      </c>
      <c r="H1114" s="6" t="s">
        <f>=(F1114-E1114)*G1114</f>
      </c>
      <c r="I1114" s="9" t="s">
        <f>=(F1114-E1114)/E1114</f>
      </c>
      <c r="J1114" s="7" t="s">
        <f>=MAX(1,DATEDIF(C1114,D1114,"d")-1)</f>
      </c>
      <c r="K1114" s="9" t="s">
        <f>=I1114*365/J1114</f>
      </c>
    </row>
    <row collapsed="false" customFormat="false" customHeight="false" hidden="false" ht="12.1" outlineLevel="0" r="1115">
      <c r="A1115" s="16" t="s">
        <v>511</v>
      </c>
      <c r="B1115" s="16" t="s">
        <v>733</v>
      </c>
      <c r="C1115" s="53" t="n">
        <v>45324</v>
      </c>
      <c r="D1115" s="54" t="n">
        <v>45646</v>
      </c>
      <c r="E1115" s="17" t="n">
        <v>0.5892</v>
      </c>
      <c r="F1115" s="17" t="n">
        <v>0.3219</v>
      </c>
      <c r="G1115" s="17" t="n">
        <v>2000</v>
      </c>
      <c r="H1115" s="6" t="s">
        <f>=(F1115-E1115)*G1115</f>
      </c>
      <c r="I1115" s="9" t="s">
        <f>=(F1115-E1115)/E1115</f>
      </c>
      <c r="J1115" s="7" t="s">
        <f>=MAX(1,DATEDIF(C1115,D1115,"d")-1)</f>
      </c>
      <c r="K1115" s="9" t="s">
        <f>=I1115*365/J1115</f>
      </c>
    </row>
    <row collapsed="false" customFormat="false" customHeight="false" hidden="false" ht="12.1" outlineLevel="0" r="1116">
      <c r="A1116" s="16" t="s">
        <v>511</v>
      </c>
      <c r="B1116" s="16" t="s">
        <v>733</v>
      </c>
      <c r="C1116" s="53" t="n">
        <v>45434</v>
      </c>
      <c r="D1116" s="54" t="n">
        <v>45646</v>
      </c>
      <c r="E1116" s="17" t="n">
        <v>0.5425</v>
      </c>
      <c r="F1116" s="17" t="n">
        <v>0.3219</v>
      </c>
      <c r="G1116" s="17" t="n">
        <v>3000</v>
      </c>
      <c r="H1116" s="6" t="s">
        <f>=(F1116-E1116)*G1116</f>
      </c>
      <c r="I1116" s="9" t="s">
        <f>=(F1116-E1116)/E1116</f>
      </c>
      <c r="J1116" s="7" t="s">
        <f>=MAX(1,DATEDIF(C1116,D1116,"d")-1)</f>
      </c>
      <c r="K1116" s="9" t="s">
        <f>=I1116*365/J1116</f>
      </c>
    </row>
    <row collapsed="false" customFormat="false" customHeight="false" hidden="false" ht="12.1" outlineLevel="0" r="1117">
      <c r="A1117" s="16" t="s">
        <v>511</v>
      </c>
      <c r="B1117" s="16" t="s">
        <v>733</v>
      </c>
      <c r="C1117" s="53" t="n">
        <v>45434</v>
      </c>
      <c r="D1117" s="54" t="n">
        <v>45646</v>
      </c>
      <c r="E1117" s="17" t="n">
        <v>0.5425</v>
      </c>
      <c r="F1117" s="17" t="n">
        <v>0.3219</v>
      </c>
      <c r="G1117" s="17" t="n">
        <v>16000</v>
      </c>
      <c r="H1117" s="6" t="s">
        <f>=(F1117-E1117)*G1117</f>
      </c>
      <c r="I1117" s="9" t="s">
        <f>=(F1117-E1117)/E1117</f>
      </c>
      <c r="J1117" s="7" t="s">
        <f>=MAX(1,DATEDIF(C1117,D1117,"d")-1)</f>
      </c>
      <c r="K1117" s="9" t="s">
        <f>=I1117*365/J1117</f>
      </c>
    </row>
    <row collapsed="false" customFormat="false" customHeight="false" hidden="false" ht="12.1" outlineLevel="0" r="1118">
      <c r="A1118" s="16" t="s">
        <v>511</v>
      </c>
      <c r="B1118" s="16" t="s">
        <v>733</v>
      </c>
      <c r="C1118" s="53" t="n">
        <v>45434</v>
      </c>
      <c r="D1118" s="54" t="n">
        <v>45646</v>
      </c>
      <c r="E1118" s="17" t="n">
        <v>0.5425</v>
      </c>
      <c r="F1118" s="17" t="n">
        <v>0.3219</v>
      </c>
      <c r="G1118" s="17" t="n">
        <v>20000</v>
      </c>
      <c r="H1118" s="6" t="s">
        <f>=(F1118-E1118)*G1118</f>
      </c>
      <c r="I1118" s="9" t="s">
        <f>=(F1118-E1118)/E1118</f>
      </c>
      <c r="J1118" s="7" t="s">
        <f>=MAX(1,DATEDIF(C1118,D1118,"d")-1)</f>
      </c>
      <c r="K1118" s="9" t="s">
        <f>=I1118*365/J1118</f>
      </c>
    </row>
    <row collapsed="false" customFormat="false" customHeight="false" hidden="false" ht="12.1" outlineLevel="0" r="1119">
      <c r="A1119" s="16" t="s">
        <v>511</v>
      </c>
      <c r="B1119" s="16" t="s">
        <v>733</v>
      </c>
      <c r="C1119" s="53" t="n">
        <v>45434</v>
      </c>
      <c r="D1119" s="54" t="n">
        <v>45646</v>
      </c>
      <c r="E1119" s="17" t="n">
        <v>0.5425</v>
      </c>
      <c r="F1119" s="17" t="n">
        <v>0.3219</v>
      </c>
      <c r="G1119" s="17" t="n">
        <v>1000</v>
      </c>
      <c r="H1119" s="6" t="s">
        <f>=(F1119-E1119)*G1119</f>
      </c>
      <c r="I1119" s="9" t="s">
        <f>=(F1119-E1119)/E1119</f>
      </c>
      <c r="J1119" s="7" t="s">
        <f>=MAX(1,DATEDIF(C1119,D1119,"d")-1)</f>
      </c>
      <c r="K1119" s="9" t="s">
        <f>=I1119*365/J1119</f>
      </c>
    </row>
    <row collapsed="false" customFormat="false" customHeight="false" hidden="false" ht="12.1" outlineLevel="0" r="1120">
      <c r="A1120" s="16" t="s">
        <v>511</v>
      </c>
      <c r="B1120" s="16" t="s">
        <v>733</v>
      </c>
      <c r="C1120" s="53" t="n">
        <v>45434</v>
      </c>
      <c r="D1120" s="54" t="n">
        <v>45646</v>
      </c>
      <c r="E1120" s="17" t="n">
        <v>0.5425</v>
      </c>
      <c r="F1120" s="17" t="n">
        <v>0.3219</v>
      </c>
      <c r="G1120" s="17" t="n">
        <v>1000</v>
      </c>
      <c r="H1120" s="6" t="s">
        <f>=(F1120-E1120)*G1120</f>
      </c>
      <c r="I1120" s="9" t="s">
        <f>=(F1120-E1120)/E1120</f>
      </c>
      <c r="J1120" s="7" t="s">
        <f>=MAX(1,DATEDIF(C1120,D1120,"d")-1)</f>
      </c>
      <c r="K1120" s="9" t="s">
        <f>=I1120*365/J1120</f>
      </c>
    </row>
    <row collapsed="false" customFormat="false" customHeight="false" hidden="false" ht="12.1" outlineLevel="0" r="1121">
      <c r="A1121" s="16" t="s">
        <v>511</v>
      </c>
      <c r="B1121" s="16" t="s">
        <v>733</v>
      </c>
      <c r="C1121" s="53" t="n">
        <v>45434</v>
      </c>
      <c r="D1121" s="54" t="n">
        <v>45646</v>
      </c>
      <c r="E1121" s="17" t="n">
        <v>0.5425</v>
      </c>
      <c r="F1121" s="17" t="n">
        <v>0.3219</v>
      </c>
      <c r="G1121" s="17" t="n">
        <v>1000</v>
      </c>
      <c r="H1121" s="6" t="s">
        <f>=(F1121-E1121)*G1121</f>
      </c>
      <c r="I1121" s="9" t="s">
        <f>=(F1121-E1121)/E1121</f>
      </c>
      <c r="J1121" s="7" t="s">
        <f>=MAX(1,DATEDIF(C1121,D1121,"d")-1)</f>
      </c>
      <c r="K1121" s="9" t="s">
        <f>=I1121*365/J1121</f>
      </c>
    </row>
    <row collapsed="false" customFormat="false" customHeight="false" hidden="false" ht="12.1" outlineLevel="0" r="1122">
      <c r="A1122" s="16" t="s">
        <v>511</v>
      </c>
      <c r="B1122" s="16" t="s">
        <v>733</v>
      </c>
      <c r="C1122" s="53" t="n">
        <v>45434</v>
      </c>
      <c r="D1122" s="54" t="n">
        <v>45646</v>
      </c>
      <c r="E1122" s="17" t="n">
        <v>0.5426</v>
      </c>
      <c r="F1122" s="17" t="n">
        <v>0.3219</v>
      </c>
      <c r="G1122" s="17" t="n">
        <v>14000</v>
      </c>
      <c r="H1122" s="6" t="s">
        <f>=(F1122-E1122)*G1122</f>
      </c>
      <c r="I1122" s="9" t="s">
        <f>=(F1122-E1122)/E1122</f>
      </c>
      <c r="J1122" s="7" t="s">
        <f>=MAX(1,DATEDIF(C1122,D1122,"d")-1)</f>
      </c>
      <c r="K1122" s="9" t="s">
        <f>=I1122*365/J1122</f>
      </c>
    </row>
    <row collapsed="false" customFormat="false" customHeight="false" hidden="false" ht="12.1" outlineLevel="0" r="1123">
      <c r="A1123" s="16" t="s">
        <v>511</v>
      </c>
      <c r="B1123" s="16" t="s">
        <v>733</v>
      </c>
      <c r="C1123" s="53" t="n">
        <v>45453</v>
      </c>
      <c r="D1123" s="54" t="n">
        <v>45646</v>
      </c>
      <c r="E1123" s="17" t="n">
        <v>0.48</v>
      </c>
      <c r="F1123" s="17" t="n">
        <v>0.3219</v>
      </c>
      <c r="G1123" s="17" t="n">
        <v>3000</v>
      </c>
      <c r="H1123" s="6" t="s">
        <f>=(F1123-E1123)*G1123</f>
      </c>
      <c r="I1123" s="9" t="s">
        <f>=(F1123-E1123)/E1123</f>
      </c>
      <c r="J1123" s="7" t="s">
        <f>=MAX(1,DATEDIF(C1123,D1123,"d")-1)</f>
      </c>
      <c r="K1123" s="9" t="s">
        <f>=I1123*365/J1123</f>
      </c>
    </row>
    <row collapsed="false" customFormat="false" customHeight="false" hidden="false" ht="12.1" outlineLevel="0" r="1124">
      <c r="A1124" s="16" t="s">
        <v>512</v>
      </c>
      <c r="B1124" s="16" t="s">
        <v>768</v>
      </c>
      <c r="C1124" s="53" t="n">
        <v>45665</v>
      </c>
      <c r="D1124" s="54" t="n">
        <v>45699</v>
      </c>
      <c r="E1124" s="17" t="n">
        <v>1.5698</v>
      </c>
      <c r="F1124" s="17" t="n">
        <v>1.5994</v>
      </c>
      <c r="G1124" s="17" t="n">
        <v>100</v>
      </c>
      <c r="H1124" s="6" t="s">
        <f>=(F1124-E1124)*G1124</f>
      </c>
      <c r="I1124" s="9" t="s">
        <f>=(F1124-E1124)/E1124</f>
      </c>
      <c r="J1124" s="7" t="s">
        <f>=MAX(1,DATEDIF(C1124,D1124,"d")-1)</f>
      </c>
      <c r="K1124" s="9" t="s">
        <f>=I1124*365/J1124</f>
      </c>
    </row>
    <row collapsed="false" customFormat="false" customHeight="false" hidden="false" ht="12.1" outlineLevel="0" r="1125">
      <c r="A1125" s="16" t="s">
        <v>513</v>
      </c>
      <c r="B1125" s="16" t="s">
        <v>769</v>
      </c>
      <c r="C1125" s="53" t="n">
        <v>45672</v>
      </c>
      <c r="D1125" s="54" t="n">
        <v>45814</v>
      </c>
      <c r="E1125" s="17" t="n">
        <v>23.4164</v>
      </c>
      <c r="F1125" s="17" t="n">
        <v>22.0412</v>
      </c>
      <c r="G1125" s="17" t="n">
        <v>1800</v>
      </c>
      <c r="H1125" s="6" t="s">
        <f>=(F1125-E1125)*G1125</f>
      </c>
      <c r="I1125" s="9" t="s">
        <f>=(F1125-E1125)/E1125</f>
      </c>
      <c r="J1125" s="7" t="s">
        <f>=MAX(1,DATEDIF(C1125,D1125,"d")-1)</f>
      </c>
      <c r="K1125" s="9" t="s">
        <f>=I1125*365/J1125</f>
      </c>
    </row>
    <row collapsed="false" customFormat="false" customHeight="false" hidden="false" ht="12.1" outlineLevel="0" r="1126">
      <c r="A1126" s="16" t="s">
        <v>513</v>
      </c>
      <c r="B1126" s="16" t="s">
        <v>769</v>
      </c>
      <c r="C1126" s="53" t="n">
        <v>45672</v>
      </c>
      <c r="D1126" s="54" t="n">
        <v>45814</v>
      </c>
      <c r="E1126" s="17" t="n">
        <v>23.4164</v>
      </c>
      <c r="F1126" s="17" t="n">
        <v>22.0412</v>
      </c>
      <c r="G1126" s="17" t="n">
        <v>500</v>
      </c>
      <c r="H1126" s="6" t="s">
        <f>=(F1126-E1126)*G1126</f>
      </c>
      <c r="I1126" s="9" t="s">
        <f>=(F1126-E1126)/E1126</f>
      </c>
      <c r="J1126" s="7" t="s">
        <f>=MAX(1,DATEDIF(C1126,D1126,"d")-1)</f>
      </c>
      <c r="K1126" s="9" t="s">
        <f>=I1126*365/J1126</f>
      </c>
    </row>
    <row collapsed="false" customFormat="false" customHeight="false" hidden="false" ht="12.1" outlineLevel="0" r="1127">
      <c r="A1127" s="16" t="s">
        <v>513</v>
      </c>
      <c r="B1127" s="16" t="s">
        <v>769</v>
      </c>
      <c r="C1127" s="53" t="n">
        <v>45672</v>
      </c>
      <c r="D1127" s="54" t="n">
        <v>45814</v>
      </c>
      <c r="E1127" s="17" t="n">
        <v>23.4164</v>
      </c>
      <c r="F1127" s="17" t="n">
        <v>22.0412</v>
      </c>
      <c r="G1127" s="17" t="n">
        <v>100</v>
      </c>
      <c r="H1127" s="6" t="s">
        <f>=(F1127-E1127)*G1127</f>
      </c>
      <c r="I1127" s="9" t="s">
        <f>=(F1127-E1127)/E1127</f>
      </c>
      <c r="J1127" s="7" t="s">
        <f>=MAX(1,DATEDIF(C1127,D1127,"d")-1)</f>
      </c>
      <c r="K1127" s="9" t="s">
        <f>=I1127*365/J1127</f>
      </c>
    </row>
    <row collapsed="false" customFormat="false" customHeight="false" hidden="false" ht="12.1" outlineLevel="0" r="1128">
      <c r="A1128" s="16" t="s">
        <v>513</v>
      </c>
      <c r="B1128" s="16" t="s">
        <v>769</v>
      </c>
      <c r="C1128" s="53" t="n">
        <v>45672</v>
      </c>
      <c r="D1128" s="54" t="n">
        <v>45814</v>
      </c>
      <c r="E1128" s="17" t="n">
        <v>23.4164</v>
      </c>
      <c r="F1128" s="17" t="n">
        <v>22.0412</v>
      </c>
      <c r="G1128" s="17" t="n">
        <v>100</v>
      </c>
      <c r="H1128" s="6" t="s">
        <f>=(F1128-E1128)*G1128</f>
      </c>
      <c r="I1128" s="9" t="s">
        <f>=(F1128-E1128)/E1128</f>
      </c>
      <c r="J1128" s="7" t="s">
        <f>=MAX(1,DATEDIF(C1128,D1128,"d")-1)</f>
      </c>
      <c r="K1128" s="9" t="s">
        <f>=I1128*365/J1128</f>
      </c>
    </row>
    <row collapsed="false" customFormat="false" customHeight="false" hidden="false" ht="12.1" outlineLevel="0" r="1129">
      <c r="A1129" s="16" t="s">
        <v>513</v>
      </c>
      <c r="B1129" s="16" t="s">
        <v>769</v>
      </c>
      <c r="C1129" s="53" t="n">
        <v>45672</v>
      </c>
      <c r="D1129" s="54" t="n">
        <v>45814</v>
      </c>
      <c r="E1129" s="17" t="n">
        <v>23.4164</v>
      </c>
      <c r="F1129" s="17" t="n">
        <v>22.0412</v>
      </c>
      <c r="G1129" s="17" t="n">
        <v>1000</v>
      </c>
      <c r="H1129" s="6" t="s">
        <f>=(F1129-E1129)*G1129</f>
      </c>
      <c r="I1129" s="9" t="s">
        <f>=(F1129-E1129)/E1129</f>
      </c>
      <c r="J1129" s="7" t="s">
        <f>=MAX(1,DATEDIF(C1129,D1129,"d")-1)</f>
      </c>
      <c r="K1129" s="9" t="s">
        <f>=I1129*365/J1129</f>
      </c>
    </row>
    <row collapsed="false" customFormat="false" customHeight="false" hidden="false" ht="12.1" outlineLevel="0" r="1130">
      <c r="A1130" s="16" t="s">
        <v>513</v>
      </c>
      <c r="B1130" s="16" t="s">
        <v>769</v>
      </c>
      <c r="C1130" s="53" t="n">
        <v>45672</v>
      </c>
      <c r="D1130" s="54" t="n">
        <v>45814</v>
      </c>
      <c r="E1130" s="17" t="n">
        <v>23.4164</v>
      </c>
      <c r="F1130" s="17" t="n">
        <v>22.0412</v>
      </c>
      <c r="G1130" s="17" t="n">
        <v>100</v>
      </c>
      <c r="H1130" s="6" t="s">
        <f>=(F1130-E1130)*G1130</f>
      </c>
      <c r="I1130" s="9" t="s">
        <f>=(F1130-E1130)/E1130</f>
      </c>
      <c r="J1130" s="7" t="s">
        <f>=MAX(1,DATEDIF(C1130,D1130,"d")-1)</f>
      </c>
      <c r="K1130" s="9" t="s">
        <f>=I1130*365/J1130</f>
      </c>
    </row>
    <row collapsed="false" customFormat="false" customHeight="false" hidden="false" ht="12.1" outlineLevel="0" r="1131">
      <c r="A1131" s="16" t="s">
        <v>513</v>
      </c>
      <c r="B1131" s="16" t="s">
        <v>769</v>
      </c>
      <c r="C1131" s="53" t="n">
        <v>45672</v>
      </c>
      <c r="D1131" s="54" t="n">
        <v>45814</v>
      </c>
      <c r="E1131" s="17" t="n">
        <v>23.4164</v>
      </c>
      <c r="F1131" s="17" t="n">
        <v>22.0412</v>
      </c>
      <c r="G1131" s="17" t="n">
        <v>100</v>
      </c>
      <c r="H1131" s="6" t="s">
        <f>=(F1131-E1131)*G1131</f>
      </c>
      <c r="I1131" s="9" t="s">
        <f>=(F1131-E1131)/E1131</f>
      </c>
      <c r="J1131" s="7" t="s">
        <f>=MAX(1,DATEDIF(C1131,D1131,"d")-1)</f>
      </c>
      <c r="K1131" s="9" t="s">
        <f>=I1131*365/J1131</f>
      </c>
    </row>
    <row collapsed="false" customFormat="false" customHeight="false" hidden="false" ht="12.1" outlineLevel="0" r="1132">
      <c r="A1132" s="16" t="s">
        <v>513</v>
      </c>
      <c r="B1132" s="16" t="s">
        <v>769</v>
      </c>
      <c r="C1132" s="53" t="n">
        <v>45672</v>
      </c>
      <c r="D1132" s="54" t="n">
        <v>45814</v>
      </c>
      <c r="E1132" s="17" t="n">
        <v>23.4164</v>
      </c>
      <c r="F1132" s="17" t="n">
        <v>22.0412</v>
      </c>
      <c r="G1132" s="17" t="n">
        <v>100</v>
      </c>
      <c r="H1132" s="6" t="s">
        <f>=(F1132-E1132)*G1132</f>
      </c>
      <c r="I1132" s="9" t="s">
        <f>=(F1132-E1132)/E1132</f>
      </c>
      <c r="J1132" s="7" t="s">
        <f>=MAX(1,DATEDIF(C1132,D1132,"d")-1)</f>
      </c>
      <c r="K1132" s="9" t="s">
        <f>=I1132*365/J1132</f>
      </c>
    </row>
    <row collapsed="false" customFormat="false" customHeight="false" hidden="false" ht="12.1" outlineLevel="0" r="1133">
      <c r="A1133" s="16" t="s">
        <v>513</v>
      </c>
      <c r="B1133" s="16" t="s">
        <v>769</v>
      </c>
      <c r="C1133" s="53" t="n">
        <v>45672</v>
      </c>
      <c r="D1133" s="54" t="n">
        <v>45814</v>
      </c>
      <c r="E1133" s="17" t="n">
        <v>23.4164</v>
      </c>
      <c r="F1133" s="17" t="n">
        <v>22.0412</v>
      </c>
      <c r="G1133" s="17" t="n">
        <v>400</v>
      </c>
      <c r="H1133" s="6" t="s">
        <f>=(F1133-E1133)*G1133</f>
      </c>
      <c r="I1133" s="9" t="s">
        <f>=(F1133-E1133)/E1133</f>
      </c>
      <c r="J1133" s="7" t="s">
        <f>=MAX(1,DATEDIF(C1133,D1133,"d")-1)</f>
      </c>
      <c r="K1133" s="9" t="s">
        <f>=I1133*365/J1133</f>
      </c>
    </row>
    <row collapsed="false" customFormat="false" customHeight="false" hidden="false" ht="12.1" outlineLevel="0" r="1134">
      <c r="A1134" s="16" t="s">
        <v>513</v>
      </c>
      <c r="B1134" s="16" t="s">
        <v>769</v>
      </c>
      <c r="C1134" s="53" t="n">
        <v>45672</v>
      </c>
      <c r="D1134" s="54" t="n">
        <v>45814</v>
      </c>
      <c r="E1134" s="17" t="n">
        <v>23.4164</v>
      </c>
      <c r="F1134" s="17" t="n">
        <v>22.0412</v>
      </c>
      <c r="G1134" s="17" t="n">
        <v>600</v>
      </c>
      <c r="H1134" s="6" t="s">
        <f>=(F1134-E1134)*G1134</f>
      </c>
      <c r="I1134" s="9" t="s">
        <f>=(F1134-E1134)/E1134</f>
      </c>
      <c r="J1134" s="7" t="s">
        <f>=MAX(1,DATEDIF(C1134,D1134,"d")-1)</f>
      </c>
      <c r="K1134" s="9" t="s">
        <f>=I1134*365/J1134</f>
      </c>
    </row>
    <row collapsed="false" customFormat="false" customHeight="false" hidden="false" ht="12.1" outlineLevel="0" r="1135">
      <c r="A1135" s="16" t="s">
        <v>513</v>
      </c>
      <c r="B1135" s="16" t="s">
        <v>769</v>
      </c>
      <c r="C1135" s="53" t="n">
        <v>45672</v>
      </c>
      <c r="D1135" s="54" t="n">
        <v>45814</v>
      </c>
      <c r="E1135" s="17" t="n">
        <v>23.4164</v>
      </c>
      <c r="F1135" s="17" t="n">
        <v>22.0412</v>
      </c>
      <c r="G1135" s="17" t="n">
        <v>200</v>
      </c>
      <c r="H1135" s="6" t="s">
        <f>=(F1135-E1135)*G1135</f>
      </c>
      <c r="I1135" s="9" t="s">
        <f>=(F1135-E1135)/E1135</f>
      </c>
      <c r="J1135" s="7" t="s">
        <f>=MAX(1,DATEDIF(C1135,D1135,"d")-1)</f>
      </c>
      <c r="K1135" s="9" t="s">
        <f>=I1135*365/J1135</f>
      </c>
    </row>
    <row collapsed="false" customFormat="false" customHeight="false" hidden="false" ht="12.1" outlineLevel="0" r="1136">
      <c r="A1136" s="16" t="s">
        <v>513</v>
      </c>
      <c r="B1136" s="16" t="s">
        <v>769</v>
      </c>
      <c r="C1136" s="53" t="n">
        <v>45672</v>
      </c>
      <c r="D1136" s="54" t="n">
        <v>45814</v>
      </c>
      <c r="E1136" s="17" t="n">
        <v>23.4094</v>
      </c>
      <c r="F1136" s="17" t="n">
        <v>22.0412</v>
      </c>
      <c r="G1136" s="17" t="n">
        <v>100</v>
      </c>
      <c r="H1136" s="6" t="s">
        <f>=(F1136-E1136)*G1136</f>
      </c>
      <c r="I1136" s="9" t="s">
        <f>=(F1136-E1136)/E1136</f>
      </c>
      <c r="J1136" s="7" t="s">
        <f>=MAX(1,DATEDIF(C1136,D1136,"d")-1)</f>
      </c>
      <c r="K1136" s="9" t="s">
        <f>=I1136*365/J1136</f>
      </c>
    </row>
    <row collapsed="false" customFormat="false" customHeight="false" hidden="false" ht="12.1" outlineLevel="0" r="1137">
      <c r="A1137" s="16" t="s">
        <v>513</v>
      </c>
      <c r="B1137" s="16" t="s">
        <v>769</v>
      </c>
      <c r="C1137" s="53" t="n">
        <v>45672</v>
      </c>
      <c r="D1137" s="54" t="n">
        <v>45814</v>
      </c>
      <c r="E1137" s="17" t="n">
        <v>23.4094</v>
      </c>
      <c r="F1137" s="17" t="n">
        <v>22.0412</v>
      </c>
      <c r="G1137" s="17" t="n">
        <v>2100</v>
      </c>
      <c r="H1137" s="6" t="s">
        <f>=(F1137-E1137)*G1137</f>
      </c>
      <c r="I1137" s="9" t="s">
        <f>=(F1137-E1137)/E1137</f>
      </c>
      <c r="J1137" s="7" t="s">
        <f>=MAX(1,DATEDIF(C1137,D1137,"d")-1)</f>
      </c>
      <c r="K1137" s="9" t="s">
        <f>=I1137*365/J1137</f>
      </c>
    </row>
    <row collapsed="false" customFormat="false" customHeight="false" hidden="false" ht="12.1" outlineLevel="0" r="1138">
      <c r="A1138" s="16" t="s">
        <v>513</v>
      </c>
      <c r="B1138" s="16" t="s">
        <v>769</v>
      </c>
      <c r="C1138" s="53" t="n">
        <v>45673</v>
      </c>
      <c r="D1138" s="54" t="n">
        <v>45814</v>
      </c>
      <c r="E1138" s="17" t="n">
        <v>25.1426</v>
      </c>
      <c r="F1138" s="17" t="n">
        <v>22.0412</v>
      </c>
      <c r="G1138" s="17" t="n">
        <v>100</v>
      </c>
      <c r="H1138" s="6" t="s">
        <f>=(F1138-E1138)*G1138</f>
      </c>
      <c r="I1138" s="9" t="s">
        <f>=(F1138-E1138)/E1138</f>
      </c>
      <c r="J1138" s="7" t="s">
        <f>=MAX(1,DATEDIF(C1138,D1138,"d")-1)</f>
      </c>
      <c r="K1138" s="9" t="s">
        <f>=I1138*365/J1138</f>
      </c>
    </row>
    <row collapsed="false" customFormat="false" customHeight="false" hidden="false" ht="12.1" outlineLevel="0" r="1139">
      <c r="A1139" s="16" t="s">
        <v>513</v>
      </c>
      <c r="B1139" s="16" t="s">
        <v>769</v>
      </c>
      <c r="C1139" s="53" t="n">
        <v>45673</v>
      </c>
      <c r="D1139" s="54" t="n">
        <v>45814</v>
      </c>
      <c r="E1139" s="17" t="n">
        <v>25.1426</v>
      </c>
      <c r="F1139" s="17" t="n">
        <v>22.0412</v>
      </c>
      <c r="G1139" s="17" t="n">
        <v>1100</v>
      </c>
      <c r="H1139" s="6" t="s">
        <f>=(F1139-E1139)*G1139</f>
      </c>
      <c r="I1139" s="9" t="s">
        <f>=(F1139-E1139)/E1139</f>
      </c>
      <c r="J1139" s="7" t="s">
        <f>=MAX(1,DATEDIF(C1139,D1139,"d")-1)</f>
      </c>
      <c r="K1139" s="9" t="s">
        <f>=I1139*365/J1139</f>
      </c>
    </row>
    <row collapsed="false" customFormat="false" customHeight="false" hidden="false" ht="12.1" outlineLevel="0" r="1140">
      <c r="A1140" s="16" t="s">
        <v>513</v>
      </c>
      <c r="B1140" s="16" t="s">
        <v>769</v>
      </c>
      <c r="C1140" s="53" t="n">
        <v>45681</v>
      </c>
      <c r="D1140" s="54" t="n">
        <v>45814</v>
      </c>
      <c r="E1140" s="17" t="n">
        <v>28.7915</v>
      </c>
      <c r="F1140" s="17" t="n">
        <v>22.0412</v>
      </c>
      <c r="G1140" s="17" t="n">
        <v>900</v>
      </c>
      <c r="H1140" s="6" t="s">
        <f>=(F1140-E1140)*G1140</f>
      </c>
      <c r="I1140" s="9" t="s">
        <f>=(F1140-E1140)/E1140</f>
      </c>
      <c r="J1140" s="7" t="s">
        <f>=MAX(1,DATEDIF(C1140,D1140,"d")-1)</f>
      </c>
      <c r="K1140" s="9" t="s">
        <f>=I1140*365/J1140</f>
      </c>
    </row>
    <row collapsed="false" customFormat="false" customHeight="false" hidden="false" ht="12.1" outlineLevel="0" r="1141">
      <c r="A1141" s="16" t="s">
        <v>513</v>
      </c>
      <c r="B1141" s="16" t="s">
        <v>769</v>
      </c>
      <c r="C1141" s="53" t="n">
        <v>45688</v>
      </c>
      <c r="D1141" s="54" t="n">
        <v>45814</v>
      </c>
      <c r="E1141" s="17" t="n">
        <v>27.7194</v>
      </c>
      <c r="F1141" s="17" t="n">
        <v>22.0412</v>
      </c>
      <c r="G1141" s="17" t="n">
        <v>400</v>
      </c>
      <c r="H1141" s="6" t="s">
        <f>=(F1141-E1141)*G1141</f>
      </c>
      <c r="I1141" s="9" t="s">
        <f>=(F1141-E1141)/E1141</f>
      </c>
      <c r="J1141" s="7" t="s">
        <f>=MAX(1,DATEDIF(C1141,D1141,"d")-1)</f>
      </c>
      <c r="K1141" s="9" t="s">
        <f>=I1141*365/J1141</f>
      </c>
    </row>
    <row collapsed="false" customFormat="false" customHeight="false" hidden="false" ht="12.1" outlineLevel="0" r="1142">
      <c r="A1142" s="16" t="s">
        <v>513</v>
      </c>
      <c r="B1142" s="16" t="s">
        <v>769</v>
      </c>
      <c r="C1142" s="53" t="n">
        <v>45688</v>
      </c>
      <c r="D1142" s="54" t="n">
        <v>45814</v>
      </c>
      <c r="E1142" s="17" t="n">
        <v>27.7194</v>
      </c>
      <c r="F1142" s="17" t="n">
        <v>22.0412</v>
      </c>
      <c r="G1142" s="17" t="n">
        <v>200</v>
      </c>
      <c r="H1142" s="6" t="s">
        <f>=(F1142-E1142)*G1142</f>
      </c>
      <c r="I1142" s="9" t="s">
        <f>=(F1142-E1142)/E1142</f>
      </c>
      <c r="J1142" s="7" t="s">
        <f>=MAX(1,DATEDIF(C1142,D1142,"d")-1)</f>
      </c>
      <c r="K1142" s="9" t="s">
        <f>=I1142*365/J1142</f>
      </c>
    </row>
    <row collapsed="false" customFormat="false" customHeight="false" hidden="false" ht="12.1" outlineLevel="0" r="1143">
      <c r="A1143" s="16" t="s">
        <v>513</v>
      </c>
      <c r="B1143" s="16" t="s">
        <v>769</v>
      </c>
      <c r="C1143" s="53" t="n">
        <v>45688</v>
      </c>
      <c r="D1143" s="54" t="n">
        <v>45814</v>
      </c>
      <c r="E1143" s="17" t="n">
        <v>27.7194</v>
      </c>
      <c r="F1143" s="17" t="n">
        <v>22.0412</v>
      </c>
      <c r="G1143" s="17" t="n">
        <v>1200</v>
      </c>
      <c r="H1143" s="6" t="s">
        <f>=(F1143-E1143)*G1143</f>
      </c>
      <c r="I1143" s="9" t="s">
        <f>=(F1143-E1143)/E1143</f>
      </c>
      <c r="J1143" s="7" t="s">
        <f>=MAX(1,DATEDIF(C1143,D1143,"d")-1)</f>
      </c>
      <c r="K1143" s="9" t="s">
        <f>=I1143*365/J1143</f>
      </c>
    </row>
    <row collapsed="false" customFormat="false" customHeight="false" hidden="false" ht="12.1" outlineLevel="0" r="1144">
      <c r="A1144" s="16" t="s">
        <v>513</v>
      </c>
      <c r="B1144" s="16" t="s">
        <v>769</v>
      </c>
      <c r="C1144" s="53" t="n">
        <v>45702</v>
      </c>
      <c r="D1144" s="54" t="n">
        <v>45814</v>
      </c>
      <c r="E1144" s="17" t="n">
        <v>28.6315</v>
      </c>
      <c r="F1144" s="17" t="n">
        <v>22.0412</v>
      </c>
      <c r="G1144" s="17" t="n">
        <v>1000</v>
      </c>
      <c r="H1144" s="6" t="s">
        <f>=(F1144-E1144)*G1144</f>
      </c>
      <c r="I1144" s="9" t="s">
        <f>=(F1144-E1144)/E1144</f>
      </c>
      <c r="J1144" s="7" t="s">
        <f>=MAX(1,DATEDIF(C1144,D1144,"d")-1)</f>
      </c>
      <c r="K1144" s="9" t="s">
        <f>=I1144*365/J1144</f>
      </c>
    </row>
    <row collapsed="false" customFormat="false" customHeight="false" hidden="false" ht="12.1" outlineLevel="0" r="1145">
      <c r="A1145" s="16" t="s">
        <v>513</v>
      </c>
      <c r="B1145" s="16" t="s">
        <v>769</v>
      </c>
      <c r="C1145" s="53" t="n">
        <v>45716</v>
      </c>
      <c r="D1145" s="54" t="n">
        <v>45814</v>
      </c>
      <c r="E1145" s="17" t="n">
        <v>27.2909</v>
      </c>
      <c r="F1145" s="17" t="n">
        <v>22.0412</v>
      </c>
      <c r="G1145" s="17" t="n">
        <v>200</v>
      </c>
      <c r="H1145" s="6" t="s">
        <f>=(F1145-E1145)*G1145</f>
      </c>
      <c r="I1145" s="9" t="s">
        <f>=(F1145-E1145)/E1145</f>
      </c>
      <c r="J1145" s="7" t="s">
        <f>=MAX(1,DATEDIF(C1145,D1145,"d")-1)</f>
      </c>
      <c r="K1145" s="9" t="s">
        <f>=I1145*365/J1145</f>
      </c>
    </row>
    <row collapsed="false" customFormat="false" customHeight="false" hidden="false" ht="12.1" outlineLevel="0" r="1146">
      <c r="A1146" s="16" t="s">
        <v>513</v>
      </c>
      <c r="B1146" s="16" t="s">
        <v>769</v>
      </c>
      <c r="C1146" s="53" t="n">
        <v>45716</v>
      </c>
      <c r="D1146" s="54" t="n">
        <v>45814</v>
      </c>
      <c r="E1146" s="17" t="n">
        <v>27.2909</v>
      </c>
      <c r="F1146" s="17" t="n">
        <v>22.0412</v>
      </c>
      <c r="G1146" s="17" t="n">
        <v>200</v>
      </c>
      <c r="H1146" s="6" t="s">
        <f>=(F1146-E1146)*G1146</f>
      </c>
      <c r="I1146" s="9" t="s">
        <f>=(F1146-E1146)/E1146</f>
      </c>
      <c r="J1146" s="7" t="s">
        <f>=MAX(1,DATEDIF(C1146,D1146,"d")-1)</f>
      </c>
      <c r="K1146" s="9" t="s">
        <f>=I1146*365/J1146</f>
      </c>
    </row>
    <row collapsed="false" customFormat="false" customHeight="false" hidden="false" ht="12.1" outlineLevel="0" r="1147">
      <c r="A1147" s="16" t="s">
        <v>514</v>
      </c>
      <c r="B1147" s="16" t="s">
        <v>744</v>
      </c>
      <c r="C1147" s="53" t="n">
        <v>45853</v>
      </c>
      <c r="D1147" s="54" t="n">
        <v>46093</v>
      </c>
      <c r="E1147" s="17" t="n">
        <v>889.1543</v>
      </c>
      <c r="F1147" s="17" t="n">
        <v>924.008</v>
      </c>
      <c r="G1147" s="17" t="n">
        <v>7</v>
      </c>
      <c r="H1147" s="6" t="s">
        <f>=(F1147-E1147)*G1147</f>
      </c>
      <c r="I1147" s="9" t="s">
        <f>=(F1147-E1147)/E1147</f>
      </c>
      <c r="J1147" s="7" t="s">
        <f>=MAX(1,DATEDIF(C1147,D1147,"d")-1)</f>
      </c>
      <c r="K1147" s="9" t="s">
        <f>=I1147*365/J1147</f>
      </c>
    </row>
    <row collapsed="false" customFormat="false" customHeight="false" hidden="false" ht="12.1" outlineLevel="0" r="1148">
      <c r="A1148" s="16" t="s">
        <v>514</v>
      </c>
      <c r="B1148" s="16" t="s">
        <v>744</v>
      </c>
      <c r="C1148" s="53" t="n">
        <v>45854</v>
      </c>
      <c r="D1148" s="54" t="n">
        <v>46093</v>
      </c>
      <c r="E1148" s="17" t="n">
        <v>901.475</v>
      </c>
      <c r="F1148" s="17" t="n">
        <v>924.008</v>
      </c>
      <c r="G1148" s="17" t="n">
        <v>2</v>
      </c>
      <c r="H1148" s="6" t="s">
        <f>=(F1148-E1148)*G1148</f>
      </c>
      <c r="I1148" s="9" t="s">
        <f>=(F1148-E1148)/E1148</f>
      </c>
      <c r="J1148" s="7" t="s">
        <f>=MAX(1,DATEDIF(C1148,D1148,"d")-1)</f>
      </c>
      <c r="K1148" s="9" t="s">
        <f>=I1148*365/J1148</f>
      </c>
    </row>
    <row collapsed="false" customFormat="false" customHeight="false" hidden="false" ht="12.1" outlineLevel="0" r="1149">
      <c r="A1149" s="16" t="s">
        <v>514</v>
      </c>
      <c r="B1149" s="16" t="s">
        <v>744</v>
      </c>
      <c r="C1149" s="53" t="n">
        <v>45854</v>
      </c>
      <c r="D1149" s="54" t="n">
        <v>46093</v>
      </c>
      <c r="E1149" s="17" t="n">
        <v>901.475</v>
      </c>
      <c r="F1149" s="17" t="n">
        <v>924.008</v>
      </c>
      <c r="G1149" s="17" t="n">
        <v>1</v>
      </c>
      <c r="H1149" s="6" t="s">
        <f>=(F1149-E1149)*G1149</f>
      </c>
      <c r="I1149" s="9" t="s">
        <f>=(F1149-E1149)/E1149</f>
      </c>
      <c r="J1149" s="7" t="s">
        <f>=MAX(1,DATEDIF(C1149,D1149,"d")-1)</f>
      </c>
      <c r="K1149" s="9" t="s">
        <f>=I1149*365/J1149</f>
      </c>
    </row>
    <row collapsed="false" customFormat="false" customHeight="false" hidden="false" ht="12.1" outlineLevel="0" r="1150">
      <c r="A1150" s="16" t="s">
        <v>514</v>
      </c>
      <c r="B1150" s="16" t="s">
        <v>744</v>
      </c>
      <c r="C1150" s="53" t="n">
        <v>45854</v>
      </c>
      <c r="D1150" s="54" t="n">
        <v>46093</v>
      </c>
      <c r="E1150" s="17" t="n">
        <v>901.475</v>
      </c>
      <c r="F1150" s="17" t="n">
        <v>924.01</v>
      </c>
      <c r="G1150" s="17" t="n">
        <v>1</v>
      </c>
      <c r="H1150" s="6" t="s">
        <f>=(F1150-E1150)*G1150</f>
      </c>
      <c r="I1150" s="9" t="s">
        <f>=(F1150-E1150)/E1150</f>
      </c>
      <c r="J1150" s="7" t="s">
        <f>=MAX(1,DATEDIF(C1150,D1150,"d")-1)</f>
      </c>
      <c r="K1150" s="9" t="s">
        <f>=I1150*365/J1150</f>
      </c>
    </row>
    <row collapsed="false" customFormat="false" customHeight="false" hidden="false" ht="12.1" outlineLevel="0" r="1151">
      <c r="A1151" s="16" t="s">
        <v>514</v>
      </c>
      <c r="B1151" s="16" t="s">
        <v>744</v>
      </c>
      <c r="C1151" s="53" t="n">
        <v>45854</v>
      </c>
      <c r="D1151" s="54" t="n">
        <v>46093</v>
      </c>
      <c r="E1151" s="17" t="n">
        <v>901.475</v>
      </c>
      <c r="F1151" s="17" t="n">
        <v>924.0079</v>
      </c>
      <c r="G1151" s="17" t="n">
        <v>2</v>
      </c>
      <c r="H1151" s="6" t="s">
        <f>=(F1151-E1151)*G1151</f>
      </c>
      <c r="I1151" s="9" t="s">
        <f>=(F1151-E1151)/E1151</f>
      </c>
      <c r="J1151" s="7" t="s">
        <f>=MAX(1,DATEDIF(C1151,D1151,"d")-1)</f>
      </c>
      <c r="K1151" s="9" t="s">
        <f>=I1151*365/J1151</f>
      </c>
    </row>
    <row collapsed="false" customFormat="false" customHeight="false" hidden="false" ht="12.1" outlineLevel="0" r="1152">
      <c r="A1152" s="16" t="s">
        <v>514</v>
      </c>
      <c r="B1152" s="16" t="s">
        <v>744</v>
      </c>
      <c r="C1152" s="53" t="n">
        <v>45856</v>
      </c>
      <c r="D1152" s="54" t="n">
        <v>46093</v>
      </c>
      <c r="E1152" s="17" t="n">
        <v>911.7459</v>
      </c>
      <c r="F1152" s="17" t="n">
        <v>924.0079</v>
      </c>
      <c r="G1152" s="17" t="n">
        <v>27</v>
      </c>
      <c r="H1152" s="6" t="s">
        <f>=(F1152-E1152)*G1152</f>
      </c>
      <c r="I1152" s="9" t="s">
        <f>=(F1152-E1152)/E1152</f>
      </c>
      <c r="J1152" s="7" t="s">
        <f>=MAX(1,DATEDIF(C1152,D1152,"d")-1)</f>
      </c>
      <c r="K1152" s="9" t="s">
        <f>=I1152*365/J1152</f>
      </c>
    </row>
    <row collapsed="false" customFormat="false" customHeight="false" hidden="false" ht="12.1" outlineLevel="0" r="1153">
      <c r="A1153" s="16" t="s">
        <v>514</v>
      </c>
      <c r="B1153" s="16" t="s">
        <v>744</v>
      </c>
      <c r="C1153" s="53" t="n">
        <v>45859</v>
      </c>
      <c r="D1153" s="54" t="n">
        <v>46093</v>
      </c>
      <c r="E1153" s="17" t="n">
        <v>914.18</v>
      </c>
      <c r="F1153" s="17" t="n">
        <v>924.0079</v>
      </c>
      <c r="G1153" s="17" t="n">
        <v>1</v>
      </c>
      <c r="H1153" s="6" t="s">
        <f>=(F1153-E1153)*G1153</f>
      </c>
      <c r="I1153" s="9" t="s">
        <f>=(F1153-E1153)/E1153</f>
      </c>
      <c r="J1153" s="7" t="s">
        <f>=MAX(1,DATEDIF(C1153,D1153,"d")-1)</f>
      </c>
      <c r="K1153" s="9" t="s">
        <f>=I1153*365/J1153</f>
      </c>
    </row>
    <row collapsed="false" customFormat="false" customHeight="false" hidden="false" ht="12.1" outlineLevel="0" r="1154">
      <c r="A1154" s="16" t="s">
        <v>514</v>
      </c>
      <c r="B1154" s="16" t="s">
        <v>744</v>
      </c>
      <c r="C1154" s="53" t="n">
        <v>45859</v>
      </c>
      <c r="D1154" s="54" t="n">
        <v>46093</v>
      </c>
      <c r="E1154" s="17" t="n">
        <v>914.1763</v>
      </c>
      <c r="F1154" s="17" t="n">
        <v>924.0079</v>
      </c>
      <c r="G1154" s="17" t="n">
        <v>61</v>
      </c>
      <c r="H1154" s="6" t="s">
        <f>=(F1154-E1154)*G1154</f>
      </c>
      <c r="I1154" s="9" t="s">
        <f>=(F1154-E1154)/E1154</f>
      </c>
      <c r="J1154" s="7" t="s">
        <f>=MAX(1,DATEDIF(C1154,D1154,"d")-1)</f>
      </c>
      <c r="K1154" s="9" t="s">
        <f>=I1154*365/J1154</f>
      </c>
    </row>
    <row collapsed="false" customFormat="false" customHeight="false" hidden="false" ht="12.1" outlineLevel="0" r="1155">
      <c r="A1155" s="16" t="s">
        <v>514</v>
      </c>
      <c r="B1155" s="16" t="s">
        <v>744</v>
      </c>
      <c r="C1155" s="53" t="n">
        <v>45859</v>
      </c>
      <c r="D1155" s="54" t="n">
        <v>46093</v>
      </c>
      <c r="E1155" s="17" t="n">
        <v>914.1763</v>
      </c>
      <c r="F1155" s="17" t="n">
        <v>924.01</v>
      </c>
      <c r="G1155" s="17" t="n">
        <v>1</v>
      </c>
      <c r="H1155" s="6" t="s">
        <f>=(F1155-E1155)*G1155</f>
      </c>
      <c r="I1155" s="9" t="s">
        <f>=(F1155-E1155)/E1155</f>
      </c>
      <c r="J1155" s="7" t="s">
        <f>=MAX(1,DATEDIF(C1155,D1155,"d")-1)</f>
      </c>
      <c r="K1155" s="9" t="s">
        <f>=I1155*365/J1155</f>
      </c>
    </row>
    <row collapsed="false" customFormat="false" customHeight="false" hidden="false" ht="12.1" outlineLevel="0" r="1156">
      <c r="A1156" s="16" t="s">
        <v>514</v>
      </c>
      <c r="B1156" s="16" t="s">
        <v>744</v>
      </c>
      <c r="C1156" s="53" t="n">
        <v>45859</v>
      </c>
      <c r="D1156" s="54" t="n">
        <v>46093</v>
      </c>
      <c r="E1156" s="17" t="n">
        <v>914.1763</v>
      </c>
      <c r="F1156" s="17" t="n">
        <v>924.0078</v>
      </c>
      <c r="G1156" s="17" t="n">
        <v>50</v>
      </c>
      <c r="H1156" s="6" t="s">
        <f>=(F1156-E1156)*G1156</f>
      </c>
      <c r="I1156" s="9" t="s">
        <f>=(F1156-E1156)/E1156</f>
      </c>
      <c r="J1156" s="7" t="s">
        <f>=MAX(1,DATEDIF(C1156,D1156,"d")-1)</f>
      </c>
      <c r="K1156" s="9" t="s">
        <f>=I1156*365/J1156</f>
      </c>
    </row>
    <row collapsed="false" customFormat="false" customHeight="false" hidden="false" ht="12.1" outlineLevel="0" r="1157">
      <c r="A1157" s="16" t="s">
        <v>514</v>
      </c>
      <c r="B1157" s="16" t="s">
        <v>744</v>
      </c>
      <c r="C1157" s="53" t="n">
        <v>45875</v>
      </c>
      <c r="D1157" s="54" t="n">
        <v>46093</v>
      </c>
      <c r="E1157" s="17" t="n">
        <v>916.87</v>
      </c>
      <c r="F1157" s="17" t="n">
        <v>924.0078</v>
      </c>
      <c r="G1157" s="17" t="n">
        <v>1</v>
      </c>
      <c r="H1157" s="6" t="s">
        <f>=(F1157-E1157)*G1157</f>
      </c>
      <c r="I1157" s="9" t="s">
        <f>=(F1157-E1157)/E1157</f>
      </c>
      <c r="J1157" s="7" t="s">
        <f>=MAX(1,DATEDIF(C1157,D1157,"d")-1)</f>
      </c>
      <c r="K1157" s="9" t="s">
        <f>=I1157*365/J1157</f>
      </c>
    </row>
    <row collapsed="false" customFormat="false" customHeight="false" hidden="false" ht="12.1" outlineLevel="0" r="1158">
      <c r="A1158" s="16" t="s">
        <v>514</v>
      </c>
      <c r="B1158" s="16" t="s">
        <v>744</v>
      </c>
      <c r="C1158" s="53" t="n">
        <v>45875</v>
      </c>
      <c r="D1158" s="54" t="n">
        <v>46093</v>
      </c>
      <c r="E1158" s="17" t="n">
        <v>916.8762</v>
      </c>
      <c r="F1158" s="17" t="n">
        <v>924.0078</v>
      </c>
      <c r="G1158" s="17" t="n">
        <v>13</v>
      </c>
      <c r="H1158" s="6" t="s">
        <f>=(F1158-E1158)*G1158</f>
      </c>
      <c r="I1158" s="9" t="s">
        <f>=(F1158-E1158)/E1158</f>
      </c>
      <c r="J1158" s="7" t="s">
        <f>=MAX(1,DATEDIF(C1158,D1158,"d")-1)</f>
      </c>
      <c r="K1158" s="9" t="s">
        <f>=I1158*365/J1158</f>
      </c>
    </row>
    <row collapsed="false" customFormat="false" customHeight="false" hidden="false" ht="12.1" outlineLevel="0" r="1159">
      <c r="A1159" s="16" t="s">
        <v>515</v>
      </c>
      <c r="B1159" s="16" t="s">
        <v>745</v>
      </c>
      <c r="C1159" s="53" t="n">
        <v>45853</v>
      </c>
      <c r="D1159" s="54" t="n">
        <v>46105</v>
      </c>
      <c r="E1159" s="17" t="n">
        <v>756.2729</v>
      </c>
      <c r="F1159" s="17" t="n">
        <v>783.9533</v>
      </c>
      <c r="G1159" s="17" t="n">
        <v>3</v>
      </c>
      <c r="H1159" s="6" t="s">
        <f>=(F1159-E1159)*G1159</f>
      </c>
      <c r="I1159" s="9" t="s">
        <f>=(F1159-E1159)/E1159</f>
      </c>
      <c r="J1159" s="7" t="s">
        <f>=MAX(1,DATEDIF(C1159,D1159,"d")-1)</f>
      </c>
      <c r="K1159" s="9" t="s">
        <f>=I1159*365/J1159</f>
      </c>
    </row>
    <row collapsed="false" customFormat="false" customHeight="false" hidden="false" ht="12.1" outlineLevel="0" r="1160">
      <c r="A1160" s="16" t="s">
        <v>515</v>
      </c>
      <c r="B1160" s="16" t="s">
        <v>745</v>
      </c>
      <c r="C1160" s="53" t="n">
        <v>45853</v>
      </c>
      <c r="D1160" s="54" t="n">
        <v>46105</v>
      </c>
      <c r="E1160" s="17" t="n">
        <v>756.2729</v>
      </c>
      <c r="F1160" s="17" t="n">
        <v>783.954</v>
      </c>
      <c r="G1160" s="17" t="n">
        <v>4</v>
      </c>
      <c r="H1160" s="6" t="s">
        <f>=(F1160-E1160)*G1160</f>
      </c>
      <c r="I1160" s="9" t="s">
        <f>=(F1160-E1160)/E1160</f>
      </c>
      <c r="J1160" s="7" t="s">
        <f>=MAX(1,DATEDIF(C1160,D1160,"d")-1)</f>
      </c>
      <c r="K1160" s="9" t="s">
        <f>=I1160*365/J1160</f>
      </c>
    </row>
    <row collapsed="false" customFormat="false" customHeight="false" hidden="false" ht="12.1" outlineLevel="0" r="1161">
      <c r="A1161" s="16" t="s">
        <v>515</v>
      </c>
      <c r="B1161" s="16" t="s">
        <v>745</v>
      </c>
      <c r="C1161" s="53" t="n">
        <v>45853</v>
      </c>
      <c r="D1161" s="54" t="n">
        <v>46105</v>
      </c>
      <c r="E1161" s="17" t="n">
        <v>760.31</v>
      </c>
      <c r="F1161" s="17" t="n">
        <v>783.954</v>
      </c>
      <c r="G1161" s="17" t="n">
        <v>2</v>
      </c>
      <c r="H1161" s="6" t="s">
        <f>=(F1161-E1161)*G1161</f>
      </c>
      <c r="I1161" s="9" t="s">
        <f>=(F1161-E1161)/E1161</f>
      </c>
      <c r="J1161" s="7" t="s">
        <f>=MAX(1,DATEDIF(C1161,D1161,"d")-1)</f>
      </c>
      <c r="K1161" s="9" t="s">
        <f>=I1161*365/J1161</f>
      </c>
    </row>
    <row collapsed="false" customFormat="false" customHeight="false" hidden="false" ht="12.1" outlineLevel="0" r="1162">
      <c r="A1162" s="16" t="s">
        <v>515</v>
      </c>
      <c r="B1162" s="16" t="s">
        <v>745</v>
      </c>
      <c r="C1162" s="53" t="n">
        <v>45854</v>
      </c>
      <c r="D1162" s="54" t="n">
        <v>46105</v>
      </c>
      <c r="E1162" s="17" t="n">
        <v>765.65</v>
      </c>
      <c r="F1162" s="17" t="n">
        <v>783.954</v>
      </c>
      <c r="G1162" s="17" t="n">
        <v>1</v>
      </c>
      <c r="H1162" s="6" t="s">
        <f>=(F1162-E1162)*G1162</f>
      </c>
      <c r="I1162" s="9" t="s">
        <f>=(F1162-E1162)/E1162</f>
      </c>
      <c r="J1162" s="7" t="s">
        <f>=MAX(1,DATEDIF(C1162,D1162,"d")-1)</f>
      </c>
      <c r="K1162" s="9" t="s">
        <f>=I1162*365/J1162</f>
      </c>
    </row>
    <row collapsed="false" customFormat="false" customHeight="false" hidden="false" ht="12.1" outlineLevel="0" r="1163">
      <c r="A1163" s="16" t="s">
        <v>515</v>
      </c>
      <c r="B1163" s="16" t="s">
        <v>745</v>
      </c>
      <c r="C1163" s="53" t="n">
        <v>45854</v>
      </c>
      <c r="D1163" s="54" t="n">
        <v>46105</v>
      </c>
      <c r="E1163" s="17" t="n">
        <v>765.644</v>
      </c>
      <c r="F1163" s="17" t="n">
        <v>783.954</v>
      </c>
      <c r="G1163" s="17" t="n">
        <v>5</v>
      </c>
      <c r="H1163" s="6" t="s">
        <f>=(F1163-E1163)*G1163</f>
      </c>
      <c r="I1163" s="9" t="s">
        <f>=(F1163-E1163)/E1163</f>
      </c>
      <c r="J1163" s="7" t="s">
        <f>=MAX(1,DATEDIF(C1163,D1163,"d")-1)</f>
      </c>
      <c r="K1163" s="9" t="s">
        <f>=I1163*365/J1163</f>
      </c>
    </row>
    <row collapsed="false" customFormat="false" customHeight="false" hidden="false" ht="12.1" outlineLevel="0" r="1164">
      <c r="A1164" s="16" t="s">
        <v>515</v>
      </c>
      <c r="B1164" s="16" t="s">
        <v>745</v>
      </c>
      <c r="C1164" s="53" t="n">
        <v>45854</v>
      </c>
      <c r="D1164" s="54" t="n">
        <v>46105</v>
      </c>
      <c r="E1164" s="17" t="n">
        <v>765.644</v>
      </c>
      <c r="F1164" s="17" t="n">
        <v>783.954</v>
      </c>
      <c r="G1164" s="17" t="n">
        <v>33</v>
      </c>
      <c r="H1164" s="6" t="s">
        <f>=(F1164-E1164)*G1164</f>
      </c>
      <c r="I1164" s="9" t="s">
        <f>=(F1164-E1164)/E1164</f>
      </c>
      <c r="J1164" s="7" t="s">
        <f>=MAX(1,DATEDIF(C1164,D1164,"d")-1)</f>
      </c>
      <c r="K1164" s="9" t="s">
        <f>=I1164*365/J1164</f>
      </c>
    </row>
    <row collapsed="false" customFormat="false" customHeight="false" hidden="false" ht="12.1" outlineLevel="0" r="1165">
      <c r="A1165" s="16" t="s">
        <v>515</v>
      </c>
      <c r="B1165" s="16" t="s">
        <v>745</v>
      </c>
      <c r="C1165" s="53" t="n">
        <v>45854</v>
      </c>
      <c r="D1165" s="54" t="n">
        <v>46105</v>
      </c>
      <c r="E1165" s="17" t="n">
        <v>765.644</v>
      </c>
      <c r="F1165" s="17" t="n">
        <v>783.96</v>
      </c>
      <c r="G1165" s="17" t="n">
        <v>2</v>
      </c>
      <c r="H1165" s="6" t="s">
        <f>=(F1165-E1165)*G1165</f>
      </c>
      <c r="I1165" s="9" t="s">
        <f>=(F1165-E1165)/E1165</f>
      </c>
      <c r="J1165" s="7" t="s">
        <f>=MAX(1,DATEDIF(C1165,D1165,"d")-1)</f>
      </c>
      <c r="K1165" s="9" t="s">
        <f>=I1165*365/J1165</f>
      </c>
    </row>
    <row collapsed="false" customFormat="false" customHeight="false" hidden="false" ht="12.1" outlineLevel="0" r="1166">
      <c r="A1166" s="16" t="s">
        <v>515</v>
      </c>
      <c r="B1166" s="16" t="s">
        <v>745</v>
      </c>
      <c r="C1166" s="53" t="n">
        <v>45854</v>
      </c>
      <c r="D1166" s="54" t="n">
        <v>46105</v>
      </c>
      <c r="E1166" s="17" t="n">
        <v>765.6441</v>
      </c>
      <c r="F1166" s="17" t="n">
        <v>783.954</v>
      </c>
      <c r="G1166" s="17" t="n">
        <v>5</v>
      </c>
      <c r="H1166" s="6" t="s">
        <f>=(F1166-E1166)*G1166</f>
      </c>
      <c r="I1166" s="9" t="s">
        <f>=(F1166-E1166)/E1166</f>
      </c>
      <c r="J1166" s="7" t="s">
        <f>=MAX(1,DATEDIF(C1166,D1166,"d")-1)</f>
      </c>
      <c r="K1166" s="9" t="s">
        <f>=I1166*365/J1166</f>
      </c>
    </row>
    <row collapsed="false" customFormat="false" customHeight="false" hidden="false" ht="12.1" outlineLevel="0" r="1167">
      <c r="A1167" s="16" t="s">
        <v>515</v>
      </c>
      <c r="B1167" s="16" t="s">
        <v>745</v>
      </c>
      <c r="C1167" s="53" t="n">
        <v>45854</v>
      </c>
      <c r="D1167" s="54" t="n">
        <v>46105</v>
      </c>
      <c r="E1167" s="17" t="n">
        <v>765.6441</v>
      </c>
      <c r="F1167" s="17" t="n">
        <v>783.95</v>
      </c>
      <c r="G1167" s="17" t="n">
        <v>1</v>
      </c>
      <c r="H1167" s="6" t="s">
        <f>=(F1167-E1167)*G1167</f>
      </c>
      <c r="I1167" s="9" t="s">
        <f>=(F1167-E1167)/E1167</f>
      </c>
      <c r="J1167" s="7" t="s">
        <f>=MAX(1,DATEDIF(C1167,D1167,"d")-1)</f>
      </c>
      <c r="K1167" s="9" t="s">
        <f>=I1167*365/J1167</f>
      </c>
    </row>
    <row collapsed="false" customFormat="false" customHeight="false" hidden="false" ht="12.1" outlineLevel="0" r="1168">
      <c r="A1168" s="16" t="s">
        <v>515</v>
      </c>
      <c r="B1168" s="16" t="s">
        <v>745</v>
      </c>
      <c r="C1168" s="53" t="n">
        <v>45854</v>
      </c>
      <c r="D1168" s="54" t="n">
        <v>46105</v>
      </c>
      <c r="E1168" s="17" t="n">
        <v>765.6441</v>
      </c>
      <c r="F1168" s="17" t="n">
        <v>783.954</v>
      </c>
      <c r="G1168" s="17" t="n">
        <v>5</v>
      </c>
      <c r="H1168" s="6" t="s">
        <f>=(F1168-E1168)*G1168</f>
      </c>
      <c r="I1168" s="9" t="s">
        <f>=(F1168-E1168)/E1168</f>
      </c>
      <c r="J1168" s="7" t="s">
        <f>=MAX(1,DATEDIF(C1168,D1168,"d")-1)</f>
      </c>
      <c r="K1168" s="9" t="s">
        <f>=I1168*365/J1168</f>
      </c>
    </row>
    <row collapsed="false" customFormat="false" customHeight="false" hidden="false" ht="12.1" outlineLevel="0" r="1169">
      <c r="A1169" s="16" t="s">
        <v>515</v>
      </c>
      <c r="B1169" s="16" t="s">
        <v>745</v>
      </c>
      <c r="C1169" s="53" t="n">
        <v>45854</v>
      </c>
      <c r="D1169" s="54" t="n">
        <v>46105</v>
      </c>
      <c r="E1169" s="17" t="n">
        <v>765.6441</v>
      </c>
      <c r="F1169" s="17" t="n">
        <v>783.95</v>
      </c>
      <c r="G1169" s="17" t="n">
        <v>1</v>
      </c>
      <c r="H1169" s="6" t="s">
        <f>=(F1169-E1169)*G1169</f>
      </c>
      <c r="I1169" s="9" t="s">
        <f>=(F1169-E1169)/E1169</f>
      </c>
      <c r="J1169" s="7" t="s">
        <f>=MAX(1,DATEDIF(C1169,D1169,"d")-1)</f>
      </c>
      <c r="K1169" s="9" t="s">
        <f>=I1169*365/J1169</f>
      </c>
    </row>
    <row collapsed="false" customFormat="false" customHeight="false" hidden="false" ht="12.1" outlineLevel="0" r="1170">
      <c r="A1170" s="16" t="s">
        <v>515</v>
      </c>
      <c r="B1170" s="16" t="s">
        <v>745</v>
      </c>
      <c r="C1170" s="53" t="n">
        <v>45854</v>
      </c>
      <c r="D1170" s="54" t="n">
        <v>46105</v>
      </c>
      <c r="E1170" s="17" t="n">
        <v>765.6441</v>
      </c>
      <c r="F1170" s="17" t="n">
        <v>783.9533</v>
      </c>
      <c r="G1170" s="17" t="n">
        <v>3</v>
      </c>
      <c r="H1170" s="6" t="s">
        <f>=(F1170-E1170)*G1170</f>
      </c>
      <c r="I1170" s="9" t="s">
        <f>=(F1170-E1170)/E1170</f>
      </c>
      <c r="J1170" s="7" t="s">
        <f>=MAX(1,DATEDIF(C1170,D1170,"d")-1)</f>
      </c>
      <c r="K1170" s="9" t="s">
        <f>=I1170*365/J1170</f>
      </c>
    </row>
    <row collapsed="false" customFormat="false" customHeight="false" hidden="false" ht="12.1" outlineLevel="0" r="1171">
      <c r="A1171" s="16" t="s">
        <v>515</v>
      </c>
      <c r="B1171" s="16" t="s">
        <v>745</v>
      </c>
      <c r="C1171" s="53" t="n">
        <v>45854</v>
      </c>
      <c r="D1171" s="54" t="n">
        <v>46105</v>
      </c>
      <c r="E1171" s="17" t="n">
        <v>765.6441</v>
      </c>
      <c r="F1171" s="17" t="n">
        <v>783.95</v>
      </c>
      <c r="G1171" s="17" t="n">
        <v>1</v>
      </c>
      <c r="H1171" s="6" t="s">
        <f>=(F1171-E1171)*G1171</f>
      </c>
      <c r="I1171" s="9" t="s">
        <f>=(F1171-E1171)/E1171</f>
      </c>
      <c r="J1171" s="7" t="s">
        <f>=MAX(1,DATEDIF(C1171,D1171,"d")-1)</f>
      </c>
      <c r="K1171" s="9" t="s">
        <f>=I1171*365/J1171</f>
      </c>
    </row>
    <row collapsed="false" customFormat="false" customHeight="false" hidden="false" ht="12.1" outlineLevel="0" r="1172">
      <c r="A1172" s="16" t="s">
        <v>515</v>
      </c>
      <c r="B1172" s="16" t="s">
        <v>745</v>
      </c>
      <c r="C1172" s="53" t="n">
        <v>45854</v>
      </c>
      <c r="D1172" s="54" t="n">
        <v>46105</v>
      </c>
      <c r="E1172" s="17" t="n">
        <v>765.6441</v>
      </c>
      <c r="F1172" s="17" t="n">
        <v>783.95</v>
      </c>
      <c r="G1172" s="17" t="n">
        <v>1</v>
      </c>
      <c r="H1172" s="6" t="s">
        <f>=(F1172-E1172)*G1172</f>
      </c>
      <c r="I1172" s="9" t="s">
        <f>=(F1172-E1172)/E1172</f>
      </c>
      <c r="J1172" s="7" t="s">
        <f>=MAX(1,DATEDIF(C1172,D1172,"d")-1)</f>
      </c>
      <c r="K1172" s="9" t="s">
        <f>=I1172*365/J1172</f>
      </c>
    </row>
    <row collapsed="false" customFormat="false" customHeight="false" hidden="false" ht="12.1" outlineLevel="0" r="1173">
      <c r="A1173" s="16" t="s">
        <v>515</v>
      </c>
      <c r="B1173" s="16" t="s">
        <v>745</v>
      </c>
      <c r="C1173" s="53" t="n">
        <v>45854</v>
      </c>
      <c r="D1173" s="54" t="n">
        <v>46105</v>
      </c>
      <c r="E1173" s="17" t="n">
        <v>765.6441</v>
      </c>
      <c r="F1173" s="17" t="n">
        <v>783.95</v>
      </c>
      <c r="G1173" s="17" t="n">
        <v>1</v>
      </c>
      <c r="H1173" s="6" t="s">
        <f>=(F1173-E1173)*G1173</f>
      </c>
      <c r="I1173" s="9" t="s">
        <f>=(F1173-E1173)/E1173</f>
      </c>
      <c r="J1173" s="7" t="s">
        <f>=MAX(1,DATEDIF(C1173,D1173,"d")-1)</f>
      </c>
      <c r="K1173" s="9" t="s">
        <f>=I1173*365/J1173</f>
      </c>
    </row>
    <row collapsed="false" customFormat="false" customHeight="false" hidden="false" ht="12.1" outlineLevel="0" r="1174">
      <c r="A1174" s="16" t="s">
        <v>515</v>
      </c>
      <c r="B1174" s="16" t="s">
        <v>745</v>
      </c>
      <c r="C1174" s="53" t="n">
        <v>45854</v>
      </c>
      <c r="D1174" s="54" t="n">
        <v>46105</v>
      </c>
      <c r="E1174" s="17" t="n">
        <v>765.6441</v>
      </c>
      <c r="F1174" s="17" t="n">
        <v>783.9533</v>
      </c>
      <c r="G1174" s="17" t="n">
        <v>3</v>
      </c>
      <c r="H1174" s="6" t="s">
        <f>=(F1174-E1174)*G1174</f>
      </c>
      <c r="I1174" s="9" t="s">
        <f>=(F1174-E1174)/E1174</f>
      </c>
      <c r="J1174" s="7" t="s">
        <f>=MAX(1,DATEDIF(C1174,D1174,"d")-1)</f>
      </c>
      <c r="K1174" s="9" t="s">
        <f>=I1174*365/J1174</f>
      </c>
    </row>
    <row collapsed="false" customFormat="false" customHeight="false" hidden="false" ht="12.1" outlineLevel="0" r="1175">
      <c r="A1175" s="16" t="s">
        <v>515</v>
      </c>
      <c r="B1175" s="16" t="s">
        <v>745</v>
      </c>
      <c r="C1175" s="53" t="n">
        <v>45854</v>
      </c>
      <c r="D1175" s="54" t="n">
        <v>46105</v>
      </c>
      <c r="E1175" s="17" t="n">
        <v>765.6441</v>
      </c>
      <c r="F1175" s="17" t="n">
        <v>783.9533</v>
      </c>
      <c r="G1175" s="17" t="n">
        <v>3</v>
      </c>
      <c r="H1175" s="6" t="s">
        <f>=(F1175-E1175)*G1175</f>
      </c>
      <c r="I1175" s="9" t="s">
        <f>=(F1175-E1175)/E1175</f>
      </c>
      <c r="J1175" s="7" t="s">
        <f>=MAX(1,DATEDIF(C1175,D1175,"d")-1)</f>
      </c>
      <c r="K1175" s="9" t="s">
        <f>=I1175*365/J1175</f>
      </c>
    </row>
    <row collapsed="false" customFormat="false" customHeight="false" hidden="false" ht="12.1" outlineLevel="0" r="1176">
      <c r="A1176" s="16" t="s">
        <v>515</v>
      </c>
      <c r="B1176" s="16" t="s">
        <v>745</v>
      </c>
      <c r="C1176" s="53" t="n">
        <v>45854</v>
      </c>
      <c r="D1176" s="54" t="n">
        <v>46105</v>
      </c>
      <c r="E1176" s="17" t="n">
        <v>765.6441</v>
      </c>
      <c r="F1176" s="17" t="n">
        <v>783.9543</v>
      </c>
      <c r="G1176" s="17" t="n">
        <v>14</v>
      </c>
      <c r="H1176" s="6" t="s">
        <f>=(F1176-E1176)*G1176</f>
      </c>
      <c r="I1176" s="9" t="s">
        <f>=(F1176-E1176)/E1176</f>
      </c>
      <c r="J1176" s="7" t="s">
        <f>=MAX(1,DATEDIF(C1176,D1176,"d")-1)</f>
      </c>
      <c r="K1176" s="9" t="s">
        <f>=I1176*365/J1176</f>
      </c>
    </row>
    <row collapsed="false" customFormat="false" customHeight="false" hidden="false" ht="12.1" outlineLevel="0" r="1177">
      <c r="A1177" s="16" t="s">
        <v>515</v>
      </c>
      <c r="B1177" s="16" t="s">
        <v>745</v>
      </c>
      <c r="C1177" s="53" t="n">
        <v>45854</v>
      </c>
      <c r="D1177" s="54" t="n">
        <v>46106</v>
      </c>
      <c r="E1177" s="17" t="n">
        <v>765.6441</v>
      </c>
      <c r="F1177" s="17" t="n">
        <v>784.37</v>
      </c>
      <c r="G1177" s="17" t="n">
        <v>1</v>
      </c>
      <c r="H1177" s="6" t="s">
        <f>=(F1177-E1177)*G1177</f>
      </c>
      <c r="I1177" s="9" t="s">
        <f>=(F1177-E1177)/E1177</f>
      </c>
      <c r="J1177" s="7" t="s">
        <f>=MAX(1,DATEDIF(C1177,D1177,"d")-1)</f>
      </c>
      <c r="K1177" s="9" t="s">
        <f>=I1177*365/J1177</f>
      </c>
    </row>
    <row collapsed="false" customFormat="false" customHeight="false" hidden="false" ht="12.1" outlineLevel="0" r="1178">
      <c r="A1178" s="16" t="s">
        <v>515</v>
      </c>
      <c r="B1178" s="16" t="s">
        <v>745</v>
      </c>
      <c r="C1178" s="53" t="n">
        <v>45854</v>
      </c>
      <c r="D1178" s="54" t="n">
        <v>46106</v>
      </c>
      <c r="E1178" s="17" t="n">
        <v>765.6441</v>
      </c>
      <c r="F1178" s="17" t="n">
        <v>784.37</v>
      </c>
      <c r="G1178" s="17" t="n">
        <v>1</v>
      </c>
      <c r="H1178" s="6" t="s">
        <f>=(F1178-E1178)*G1178</f>
      </c>
      <c r="I1178" s="9" t="s">
        <f>=(F1178-E1178)/E1178</f>
      </c>
      <c r="J1178" s="7" t="s">
        <f>=MAX(1,DATEDIF(C1178,D1178,"d")-1)</f>
      </c>
      <c r="K1178" s="9" t="s">
        <f>=I1178*365/J1178</f>
      </c>
    </row>
    <row collapsed="false" customFormat="false" customHeight="false" hidden="false" ht="12.1" outlineLevel="0" r="1179">
      <c r="A1179" s="16" t="s">
        <v>515</v>
      </c>
      <c r="B1179" s="16" t="s">
        <v>745</v>
      </c>
      <c r="C1179" s="53" t="n">
        <v>45854</v>
      </c>
      <c r="D1179" s="54" t="n">
        <v>46106</v>
      </c>
      <c r="E1179" s="17" t="n">
        <v>765.6441</v>
      </c>
      <c r="F1179" s="17" t="n">
        <v>784.38</v>
      </c>
      <c r="G1179" s="17" t="n">
        <v>2</v>
      </c>
      <c r="H1179" s="6" t="s">
        <f>=(F1179-E1179)*G1179</f>
      </c>
      <c r="I1179" s="9" t="s">
        <f>=(F1179-E1179)/E1179</f>
      </c>
      <c r="J1179" s="7" t="s">
        <f>=MAX(1,DATEDIF(C1179,D1179,"d")-1)</f>
      </c>
      <c r="K1179" s="9" t="s">
        <f>=I1179*365/J1179</f>
      </c>
    </row>
    <row collapsed="false" customFormat="false" customHeight="false" hidden="false" ht="12.1" outlineLevel="0" r="1180">
      <c r="A1180" s="16" t="s">
        <v>515</v>
      </c>
      <c r="B1180" s="16" t="s">
        <v>745</v>
      </c>
      <c r="C1180" s="53" t="n">
        <v>45854</v>
      </c>
      <c r="D1180" s="54" t="n">
        <v>46106</v>
      </c>
      <c r="E1180" s="17" t="n">
        <v>765.6441</v>
      </c>
      <c r="F1180" s="17" t="n">
        <v>784.37</v>
      </c>
      <c r="G1180" s="17" t="n">
        <v>1</v>
      </c>
      <c r="H1180" s="6" t="s">
        <f>=(F1180-E1180)*G1180</f>
      </c>
      <c r="I1180" s="9" t="s">
        <f>=(F1180-E1180)/E1180</f>
      </c>
      <c r="J1180" s="7" t="s">
        <f>=MAX(1,DATEDIF(C1180,D1180,"d")-1)</f>
      </c>
      <c r="K1180" s="9" t="s">
        <f>=I1180*365/J1180</f>
      </c>
    </row>
    <row collapsed="false" customFormat="false" customHeight="false" hidden="false" ht="12.1" outlineLevel="0" r="1181">
      <c r="A1181" s="16" t="s">
        <v>515</v>
      </c>
      <c r="B1181" s="16" t="s">
        <v>745</v>
      </c>
      <c r="C1181" s="53" t="n">
        <v>45854</v>
      </c>
      <c r="D1181" s="54" t="n">
        <v>46106</v>
      </c>
      <c r="E1181" s="17" t="n">
        <v>765.6441</v>
      </c>
      <c r="F1181" s="17" t="n">
        <v>784.37</v>
      </c>
      <c r="G1181" s="17" t="n">
        <v>1</v>
      </c>
      <c r="H1181" s="6" t="s">
        <f>=(F1181-E1181)*G1181</f>
      </c>
      <c r="I1181" s="9" t="s">
        <f>=(F1181-E1181)/E1181</f>
      </c>
      <c r="J1181" s="7" t="s">
        <f>=MAX(1,DATEDIF(C1181,D1181,"d")-1)</f>
      </c>
      <c r="K1181" s="9" t="s">
        <f>=I1181*365/J1181</f>
      </c>
    </row>
    <row collapsed="false" customFormat="false" customHeight="false" hidden="false" ht="12.1" outlineLevel="0" r="1182">
      <c r="A1182" s="16" t="s">
        <v>516</v>
      </c>
      <c r="B1182" s="16" t="s">
        <v>741</v>
      </c>
      <c r="C1182" s="53" t="n">
        <v>45853</v>
      </c>
      <c r="D1182" s="54" t="n">
        <v>46105</v>
      </c>
      <c r="E1182" s="17" t="n">
        <v>647.512</v>
      </c>
      <c r="F1182" s="17" t="n">
        <v>639.846</v>
      </c>
      <c r="G1182" s="17" t="n">
        <v>5</v>
      </c>
      <c r="H1182" s="6" t="s">
        <f>=(F1182-E1182)*G1182</f>
      </c>
      <c r="I1182" s="9" t="s">
        <f>=(F1182-E1182)/E1182</f>
      </c>
      <c r="J1182" s="7" t="s">
        <f>=MAX(1,DATEDIF(C1182,D1182,"d")-1)</f>
      </c>
      <c r="K1182" s="9" t="s">
        <f>=I1182*365/J1182</f>
      </c>
    </row>
    <row collapsed="false" customFormat="false" customHeight="false" hidden="false" ht="12.1" outlineLevel="0" r="1183">
      <c r="A1183" s="16" t="s">
        <v>516</v>
      </c>
      <c r="B1183" s="16" t="s">
        <v>741</v>
      </c>
      <c r="C1183" s="53" t="n">
        <v>45853</v>
      </c>
      <c r="D1183" s="54" t="n">
        <v>46105</v>
      </c>
      <c r="E1183" s="17" t="n">
        <v>647.85</v>
      </c>
      <c r="F1183" s="17" t="n">
        <v>639.8438</v>
      </c>
      <c r="G1183" s="17" t="n">
        <v>2</v>
      </c>
      <c r="H1183" s="6" t="s">
        <f>=(F1183-E1183)*G1183</f>
      </c>
      <c r="I1183" s="9" t="s">
        <f>=(F1183-E1183)/E1183</f>
      </c>
      <c r="J1183" s="7" t="s">
        <f>=MAX(1,DATEDIF(C1183,D1183,"d")-1)</f>
      </c>
      <c r="K1183" s="9" t="s">
        <f>=I1183*365/J1183</f>
      </c>
    </row>
    <row collapsed="false" customFormat="false" customHeight="false" hidden="false" ht="12.1" outlineLevel="0" r="1184">
      <c r="A1184" s="16" t="s">
        <v>516</v>
      </c>
      <c r="B1184" s="16" t="s">
        <v>741</v>
      </c>
      <c r="C1184" s="53" t="n">
        <v>45853</v>
      </c>
      <c r="D1184" s="54" t="n">
        <v>46105</v>
      </c>
      <c r="E1184" s="17" t="n">
        <v>647.0425</v>
      </c>
      <c r="F1184" s="17" t="n">
        <v>639.8438</v>
      </c>
      <c r="G1184" s="17" t="n">
        <v>4</v>
      </c>
      <c r="H1184" s="6" t="s">
        <f>=(F1184-E1184)*G1184</f>
      </c>
      <c r="I1184" s="9" t="s">
        <f>=(F1184-E1184)/E1184</f>
      </c>
      <c r="J1184" s="7" t="s">
        <f>=MAX(1,DATEDIF(C1184,D1184,"d")-1)</f>
      </c>
      <c r="K1184" s="9" t="s">
        <f>=I1184*365/J1184</f>
      </c>
    </row>
    <row collapsed="false" customFormat="false" customHeight="false" hidden="false" ht="12.1" outlineLevel="0" r="1185">
      <c r="A1185" s="16" t="s">
        <v>516</v>
      </c>
      <c r="B1185" s="16" t="s">
        <v>741</v>
      </c>
      <c r="C1185" s="53" t="n">
        <v>45856</v>
      </c>
      <c r="D1185" s="54" t="n">
        <v>46105</v>
      </c>
      <c r="E1185" s="17" t="n">
        <v>663.47</v>
      </c>
      <c r="F1185" s="17" t="n">
        <v>639.8438</v>
      </c>
      <c r="G1185" s="17" t="n">
        <v>1</v>
      </c>
      <c r="H1185" s="6" t="s">
        <f>=(F1185-E1185)*G1185</f>
      </c>
      <c r="I1185" s="9" t="s">
        <f>=(F1185-E1185)/E1185</f>
      </c>
      <c r="J1185" s="7" t="s">
        <f>=MAX(1,DATEDIF(C1185,D1185,"d")-1)</f>
      </c>
      <c r="K1185" s="9" t="s">
        <f>=I1185*365/J1185</f>
      </c>
    </row>
    <row collapsed="false" customFormat="false" customHeight="false" hidden="false" ht="12.1" outlineLevel="0" r="1186">
      <c r="A1186" s="16" t="s">
        <v>516</v>
      </c>
      <c r="B1186" s="16" t="s">
        <v>741</v>
      </c>
      <c r="C1186" s="53" t="n">
        <v>45856</v>
      </c>
      <c r="D1186" s="54" t="n">
        <v>46105</v>
      </c>
      <c r="E1186" s="17" t="n">
        <v>663.4739</v>
      </c>
      <c r="F1186" s="17" t="n">
        <v>639.8438</v>
      </c>
      <c r="G1186" s="17" t="n">
        <v>1</v>
      </c>
      <c r="H1186" s="6" t="s">
        <f>=(F1186-E1186)*G1186</f>
      </c>
      <c r="I1186" s="9" t="s">
        <f>=(F1186-E1186)/E1186</f>
      </c>
      <c r="J1186" s="7" t="s">
        <f>=MAX(1,DATEDIF(C1186,D1186,"d")-1)</f>
      </c>
      <c r="K1186" s="9" t="s">
        <f>=I1186*365/J1186</f>
      </c>
    </row>
    <row collapsed="false" customFormat="false" customHeight="false" hidden="false" ht="12.1" outlineLevel="0" r="1187">
      <c r="A1187" s="16" t="s">
        <v>516</v>
      </c>
      <c r="B1187" s="16" t="s">
        <v>741</v>
      </c>
      <c r="C1187" s="53" t="n">
        <v>45856</v>
      </c>
      <c r="D1187" s="54" t="n">
        <v>46105</v>
      </c>
      <c r="E1187" s="17" t="n">
        <v>663.4739</v>
      </c>
      <c r="F1187" s="17" t="n">
        <v>639.85</v>
      </c>
      <c r="G1187" s="17" t="n">
        <v>1</v>
      </c>
      <c r="H1187" s="6" t="s">
        <f>=(F1187-E1187)*G1187</f>
      </c>
      <c r="I1187" s="9" t="s">
        <f>=(F1187-E1187)/E1187</f>
      </c>
      <c r="J1187" s="7" t="s">
        <f>=MAX(1,DATEDIF(C1187,D1187,"d")-1)</f>
      </c>
      <c r="K1187" s="9" t="s">
        <f>=I1187*365/J1187</f>
      </c>
    </row>
    <row collapsed="false" customFormat="false" customHeight="false" hidden="false" ht="12.1" outlineLevel="0" r="1188">
      <c r="A1188" s="16" t="s">
        <v>516</v>
      </c>
      <c r="B1188" s="16" t="s">
        <v>741</v>
      </c>
      <c r="C1188" s="53" t="n">
        <v>45856</v>
      </c>
      <c r="D1188" s="54" t="n">
        <v>46105</v>
      </c>
      <c r="E1188" s="17" t="n">
        <v>663.4739</v>
      </c>
      <c r="F1188" s="17" t="n">
        <v>639.85</v>
      </c>
      <c r="G1188" s="17" t="n">
        <v>1</v>
      </c>
      <c r="H1188" s="6" t="s">
        <f>=(F1188-E1188)*G1188</f>
      </c>
      <c r="I1188" s="9" t="s">
        <f>=(F1188-E1188)/E1188</f>
      </c>
      <c r="J1188" s="7" t="s">
        <f>=MAX(1,DATEDIF(C1188,D1188,"d")-1)</f>
      </c>
      <c r="K1188" s="9" t="s">
        <f>=I1188*365/J1188</f>
      </c>
    </row>
    <row collapsed="false" customFormat="false" customHeight="false" hidden="false" ht="12.1" outlineLevel="0" r="1189">
      <c r="A1189" s="16" t="s">
        <v>516</v>
      </c>
      <c r="B1189" s="16" t="s">
        <v>741</v>
      </c>
      <c r="C1189" s="53" t="n">
        <v>45856</v>
      </c>
      <c r="D1189" s="54" t="n">
        <v>46105</v>
      </c>
      <c r="E1189" s="17" t="n">
        <v>663.4739</v>
      </c>
      <c r="F1189" s="17" t="n">
        <v>639.8429</v>
      </c>
      <c r="G1189" s="17" t="n">
        <v>7</v>
      </c>
      <c r="H1189" s="6" t="s">
        <f>=(F1189-E1189)*G1189</f>
      </c>
      <c r="I1189" s="9" t="s">
        <f>=(F1189-E1189)/E1189</f>
      </c>
      <c r="J1189" s="7" t="s">
        <f>=MAX(1,DATEDIF(C1189,D1189,"d")-1)</f>
      </c>
      <c r="K1189" s="9" t="s">
        <f>=I1189*365/J1189</f>
      </c>
    </row>
    <row collapsed="false" customFormat="false" customHeight="false" hidden="false" ht="12.1" outlineLevel="0" r="1190">
      <c r="A1190" s="16" t="s">
        <v>516</v>
      </c>
      <c r="B1190" s="16" t="s">
        <v>741</v>
      </c>
      <c r="C1190" s="53" t="n">
        <v>45856</v>
      </c>
      <c r="D1190" s="54" t="n">
        <v>46105</v>
      </c>
      <c r="E1190" s="17" t="n">
        <v>663.4739</v>
      </c>
      <c r="F1190" s="17" t="n">
        <v>639.8438</v>
      </c>
      <c r="G1190" s="17" t="n">
        <v>8</v>
      </c>
      <c r="H1190" s="6" t="s">
        <f>=(F1190-E1190)*G1190</f>
      </c>
      <c r="I1190" s="9" t="s">
        <f>=(F1190-E1190)/E1190</f>
      </c>
      <c r="J1190" s="7" t="s">
        <f>=MAX(1,DATEDIF(C1190,D1190,"d")-1)</f>
      </c>
      <c r="K1190" s="9" t="s">
        <f>=I1190*365/J1190</f>
      </c>
    </row>
    <row collapsed="false" customFormat="false" customHeight="false" hidden="false" ht="12.1" outlineLevel="0" r="1191">
      <c r="A1191" s="16" t="s">
        <v>516</v>
      </c>
      <c r="B1191" s="16" t="s">
        <v>741</v>
      </c>
      <c r="C1191" s="53" t="n">
        <v>45856</v>
      </c>
      <c r="D1191" s="54" t="n">
        <v>46105</v>
      </c>
      <c r="E1191" s="17" t="n">
        <v>663.4739</v>
      </c>
      <c r="F1191" s="17" t="n">
        <v>639.85</v>
      </c>
      <c r="G1191" s="17" t="n">
        <v>1</v>
      </c>
      <c r="H1191" s="6" t="s">
        <f>=(F1191-E1191)*G1191</f>
      </c>
      <c r="I1191" s="9" t="s">
        <f>=(F1191-E1191)/E1191</f>
      </c>
      <c r="J1191" s="7" t="s">
        <f>=MAX(1,DATEDIF(C1191,D1191,"d")-1)</f>
      </c>
      <c r="K1191" s="9" t="s">
        <f>=I1191*365/J1191</f>
      </c>
    </row>
    <row collapsed="false" customFormat="false" customHeight="false" hidden="false" ht="12.1" outlineLevel="0" r="1192">
      <c r="A1192" s="16" t="s">
        <v>516</v>
      </c>
      <c r="B1192" s="16" t="s">
        <v>741</v>
      </c>
      <c r="C1192" s="53" t="n">
        <v>45856</v>
      </c>
      <c r="D1192" s="54" t="n">
        <v>46105</v>
      </c>
      <c r="E1192" s="17" t="n">
        <v>663.4739</v>
      </c>
      <c r="F1192" s="17" t="n">
        <v>639.8437</v>
      </c>
      <c r="G1192" s="17" t="n">
        <v>19</v>
      </c>
      <c r="H1192" s="6" t="s">
        <f>=(F1192-E1192)*G1192</f>
      </c>
      <c r="I1192" s="9" t="s">
        <f>=(F1192-E1192)/E1192</f>
      </c>
      <c r="J1192" s="7" t="s">
        <f>=MAX(1,DATEDIF(C1192,D1192,"d")-1)</f>
      </c>
      <c r="K1192" s="9" t="s">
        <f>=I1192*365/J1192</f>
      </c>
    </row>
    <row collapsed="false" customFormat="false" customHeight="false" hidden="false" ht="12.1" outlineLevel="0" r="1193">
      <c r="A1193" s="16" t="s">
        <v>517</v>
      </c>
      <c r="B1193" s="16" t="s">
        <v>740</v>
      </c>
      <c r="C1193" s="53" t="n">
        <v>45853</v>
      </c>
      <c r="D1193" s="54" t="n">
        <v>46092</v>
      </c>
      <c r="E1193" s="17" t="n">
        <v>605.12</v>
      </c>
      <c r="F1193" s="17" t="n">
        <v>597.3533</v>
      </c>
      <c r="G1193" s="17" t="n">
        <v>3</v>
      </c>
      <c r="H1193" s="6" t="s">
        <f>=(F1193-E1193)*G1193</f>
      </c>
      <c r="I1193" s="9" t="s">
        <f>=(F1193-E1193)/E1193</f>
      </c>
      <c r="J1193" s="7" t="s">
        <f>=MAX(1,DATEDIF(C1193,D1193,"d")-1)</f>
      </c>
      <c r="K1193" s="9" t="s">
        <f>=I1193*365/J1193</f>
      </c>
    </row>
    <row collapsed="false" customFormat="false" customHeight="false" hidden="false" ht="12.1" outlineLevel="0" r="1194">
      <c r="A1194" s="16" t="s">
        <v>517</v>
      </c>
      <c r="B1194" s="16" t="s">
        <v>740</v>
      </c>
      <c r="C1194" s="53" t="n">
        <v>45853</v>
      </c>
      <c r="D1194" s="54" t="n">
        <v>46092</v>
      </c>
      <c r="E1194" s="17" t="n">
        <v>605.12</v>
      </c>
      <c r="F1194" s="17" t="n">
        <v>597.3525</v>
      </c>
      <c r="G1194" s="17" t="n">
        <v>4</v>
      </c>
      <c r="H1194" s="6" t="s">
        <f>=(F1194-E1194)*G1194</f>
      </c>
      <c r="I1194" s="9" t="s">
        <f>=(F1194-E1194)/E1194</f>
      </c>
      <c r="J1194" s="7" t="s">
        <f>=MAX(1,DATEDIF(C1194,D1194,"d")-1)</f>
      </c>
      <c r="K1194" s="9" t="s">
        <f>=I1194*365/J1194</f>
      </c>
    </row>
    <row collapsed="false" customFormat="false" customHeight="false" hidden="false" ht="12.1" outlineLevel="0" r="1195">
      <c r="A1195" s="16" t="s">
        <v>517</v>
      </c>
      <c r="B1195" s="16" t="s">
        <v>740</v>
      </c>
      <c r="C1195" s="53" t="n">
        <v>45853</v>
      </c>
      <c r="D1195" s="54" t="n">
        <v>46092</v>
      </c>
      <c r="E1195" s="17" t="n">
        <v>605.12</v>
      </c>
      <c r="F1195" s="17" t="n">
        <v>597.35</v>
      </c>
      <c r="G1195" s="17" t="n">
        <v>1</v>
      </c>
      <c r="H1195" s="6" t="s">
        <f>=(F1195-E1195)*G1195</f>
      </c>
      <c r="I1195" s="9" t="s">
        <f>=(F1195-E1195)/E1195</f>
      </c>
      <c r="J1195" s="7" t="s">
        <f>=MAX(1,DATEDIF(C1195,D1195,"d")-1)</f>
      </c>
      <c r="K1195" s="9" t="s">
        <f>=I1195*365/J1195</f>
      </c>
    </row>
    <row collapsed="false" customFormat="false" customHeight="false" hidden="false" ht="12.1" outlineLevel="0" r="1196">
      <c r="A1196" s="16" t="s">
        <v>517</v>
      </c>
      <c r="B1196" s="16" t="s">
        <v>740</v>
      </c>
      <c r="C1196" s="53" t="n">
        <v>45853</v>
      </c>
      <c r="D1196" s="54" t="n">
        <v>46092</v>
      </c>
      <c r="E1196" s="17" t="n">
        <v>605.12</v>
      </c>
      <c r="F1196" s="17" t="n">
        <v>597.355</v>
      </c>
      <c r="G1196" s="17" t="n">
        <v>2</v>
      </c>
      <c r="H1196" s="6" t="s">
        <f>=(F1196-E1196)*G1196</f>
      </c>
      <c r="I1196" s="9" t="s">
        <f>=(F1196-E1196)/E1196</f>
      </c>
      <c r="J1196" s="7" t="s">
        <f>=MAX(1,DATEDIF(C1196,D1196,"d")-1)</f>
      </c>
      <c r="K1196" s="9" t="s">
        <f>=I1196*365/J1196</f>
      </c>
    </row>
    <row collapsed="false" customFormat="false" customHeight="false" hidden="false" ht="12.1" outlineLevel="0" r="1197">
      <c r="A1197" s="16" t="s">
        <v>517</v>
      </c>
      <c r="B1197" s="16" t="s">
        <v>740</v>
      </c>
      <c r="C1197" s="53" t="n">
        <v>45853</v>
      </c>
      <c r="D1197" s="54" t="n">
        <v>46092</v>
      </c>
      <c r="E1197" s="17" t="n">
        <v>605.12</v>
      </c>
      <c r="F1197" s="17" t="n">
        <v>597.354</v>
      </c>
      <c r="G1197" s="17" t="n">
        <v>5</v>
      </c>
      <c r="H1197" s="6" t="s">
        <f>=(F1197-E1197)*G1197</f>
      </c>
      <c r="I1197" s="9" t="s">
        <f>=(F1197-E1197)/E1197</f>
      </c>
      <c r="J1197" s="7" t="s">
        <f>=MAX(1,DATEDIF(C1197,D1197,"d")-1)</f>
      </c>
      <c r="K1197" s="9" t="s">
        <f>=I1197*365/J1197</f>
      </c>
    </row>
    <row collapsed="false" customFormat="false" customHeight="false" hidden="false" ht="12.1" outlineLevel="0" r="1198">
      <c r="A1198" s="16" t="s">
        <v>517</v>
      </c>
      <c r="B1198" s="16" t="s">
        <v>740</v>
      </c>
      <c r="C1198" s="53" t="n">
        <v>45853</v>
      </c>
      <c r="D1198" s="54" t="n">
        <v>46092</v>
      </c>
      <c r="E1198" s="17" t="n">
        <v>604.63</v>
      </c>
      <c r="F1198" s="17" t="n">
        <v>597.35</v>
      </c>
      <c r="G1198" s="17" t="n">
        <v>1</v>
      </c>
      <c r="H1198" s="6" t="s">
        <f>=(F1198-E1198)*G1198</f>
      </c>
      <c r="I1198" s="9" t="s">
        <f>=(F1198-E1198)/E1198</f>
      </c>
      <c r="J1198" s="7" t="s">
        <f>=MAX(1,DATEDIF(C1198,D1198,"d")-1)</f>
      </c>
      <c r="K1198" s="9" t="s">
        <f>=I1198*365/J1198</f>
      </c>
    </row>
    <row collapsed="false" customFormat="false" customHeight="false" hidden="false" ht="12.1" outlineLevel="0" r="1199">
      <c r="A1199" s="16" t="s">
        <v>517</v>
      </c>
      <c r="B1199" s="16" t="s">
        <v>740</v>
      </c>
      <c r="C1199" s="53" t="n">
        <v>45853</v>
      </c>
      <c r="D1199" s="54" t="n">
        <v>46092</v>
      </c>
      <c r="E1199" s="17" t="n">
        <v>605.8667</v>
      </c>
      <c r="F1199" s="17" t="n">
        <v>597.3533</v>
      </c>
      <c r="G1199" s="17" t="n">
        <v>3</v>
      </c>
      <c r="H1199" s="6" t="s">
        <f>=(F1199-E1199)*G1199</f>
      </c>
      <c r="I1199" s="9" t="s">
        <f>=(F1199-E1199)/E1199</f>
      </c>
      <c r="J1199" s="7" t="s">
        <f>=MAX(1,DATEDIF(C1199,D1199,"d")-1)</f>
      </c>
      <c r="K1199" s="9" t="s">
        <f>=I1199*365/J1199</f>
      </c>
    </row>
    <row collapsed="false" customFormat="false" customHeight="false" hidden="false" ht="12.1" outlineLevel="0" r="1200">
      <c r="A1200" s="16" t="s">
        <v>517</v>
      </c>
      <c r="B1200" s="16" t="s">
        <v>740</v>
      </c>
      <c r="C1200" s="53" t="n">
        <v>45853</v>
      </c>
      <c r="D1200" s="54" t="n">
        <v>46092</v>
      </c>
      <c r="E1200" s="17" t="n">
        <v>605.8693</v>
      </c>
      <c r="F1200" s="17" t="n">
        <v>597.3533</v>
      </c>
      <c r="G1200" s="17" t="n">
        <v>24</v>
      </c>
      <c r="H1200" s="6" t="s">
        <f>=(F1200-E1200)*G1200</f>
      </c>
      <c r="I1200" s="9" t="s">
        <f>=(F1200-E1200)/E1200</f>
      </c>
      <c r="J1200" s="7" t="s">
        <f>=MAX(1,DATEDIF(C1200,D1200,"d")-1)</f>
      </c>
      <c r="K1200" s="9" t="s">
        <f>=I1200*365/J1200</f>
      </c>
    </row>
    <row collapsed="false" customFormat="false" customHeight="false" hidden="false" ht="12.1" outlineLevel="0" r="1201">
      <c r="A1201" s="16" t="s">
        <v>517</v>
      </c>
      <c r="B1201" s="16" t="s">
        <v>740</v>
      </c>
      <c r="C1201" s="53" t="n">
        <v>45853</v>
      </c>
      <c r="D1201" s="54" t="n">
        <v>46092</v>
      </c>
      <c r="E1201" s="17" t="n">
        <v>605.8693</v>
      </c>
      <c r="F1201" s="17" t="n">
        <v>597.3536</v>
      </c>
      <c r="G1201" s="17" t="n">
        <v>17</v>
      </c>
      <c r="H1201" s="6" t="s">
        <f>=(F1201-E1201)*G1201</f>
      </c>
      <c r="I1201" s="9" t="s">
        <f>=(F1201-E1201)/E1201</f>
      </c>
      <c r="J1201" s="7" t="s">
        <f>=MAX(1,DATEDIF(C1201,D1201,"d")-1)</f>
      </c>
      <c r="K1201" s="9" t="s">
        <f>=I1201*365/J1201</f>
      </c>
    </row>
    <row collapsed="false" customFormat="false" customHeight="false" hidden="false" ht="12.1" outlineLevel="0" r="1202">
      <c r="A1202" s="16" t="s">
        <v>517</v>
      </c>
      <c r="B1202" s="16" t="s">
        <v>740</v>
      </c>
      <c r="C1202" s="53" t="n">
        <v>45856</v>
      </c>
      <c r="D1202" s="54" t="n">
        <v>46092</v>
      </c>
      <c r="E1202" s="17" t="n">
        <v>622.2705</v>
      </c>
      <c r="F1202" s="17" t="n">
        <v>597.3536</v>
      </c>
      <c r="G1202" s="17" t="n">
        <v>11</v>
      </c>
      <c r="H1202" s="6" t="s">
        <f>=(F1202-E1202)*G1202</f>
      </c>
      <c r="I1202" s="9" t="s">
        <f>=(F1202-E1202)/E1202</f>
      </c>
      <c r="J1202" s="7" t="s">
        <f>=MAX(1,DATEDIF(C1202,D1202,"d")-1)</f>
      </c>
      <c r="K1202" s="9" t="s">
        <f>=I1202*365/J1202</f>
      </c>
    </row>
    <row collapsed="false" customFormat="false" customHeight="false" hidden="false" ht="12.1" outlineLevel="0" r="1203">
      <c r="A1203" s="16" t="s">
        <v>517</v>
      </c>
      <c r="B1203" s="16" t="s">
        <v>740</v>
      </c>
      <c r="C1203" s="53" t="n">
        <v>45856</v>
      </c>
      <c r="D1203" s="54" t="n">
        <v>46092</v>
      </c>
      <c r="E1203" s="17" t="n">
        <v>622.2705</v>
      </c>
      <c r="F1203" s="17" t="n">
        <v>597.3535</v>
      </c>
      <c r="G1203" s="17" t="n">
        <v>17</v>
      </c>
      <c r="H1203" s="6" t="s">
        <f>=(F1203-E1203)*G1203</f>
      </c>
      <c r="I1203" s="9" t="s">
        <f>=(F1203-E1203)/E1203</f>
      </c>
      <c r="J1203" s="7" t="s">
        <f>=MAX(1,DATEDIF(C1203,D1203,"d")-1)</f>
      </c>
      <c r="K1203" s="9" t="s">
        <f>=I1203*365/J1203</f>
      </c>
    </row>
    <row collapsed="false" customFormat="false" customHeight="false" hidden="false" ht="12.1" outlineLevel="0" r="1204">
      <c r="A1204" s="16" t="s">
        <v>517</v>
      </c>
      <c r="B1204" s="16" t="s">
        <v>740</v>
      </c>
      <c r="C1204" s="53" t="n">
        <v>45856</v>
      </c>
      <c r="D1204" s="54" t="n">
        <v>46092</v>
      </c>
      <c r="E1204" s="17" t="n">
        <v>622.2705</v>
      </c>
      <c r="F1204" s="17" t="n">
        <v>597.3525</v>
      </c>
      <c r="G1204" s="17" t="n">
        <v>4</v>
      </c>
      <c r="H1204" s="6" t="s">
        <f>=(F1204-E1204)*G1204</f>
      </c>
      <c r="I1204" s="9" t="s">
        <f>=(F1204-E1204)/E1204</f>
      </c>
      <c r="J1204" s="7" t="s">
        <f>=MAX(1,DATEDIF(C1204,D1204,"d")-1)</f>
      </c>
      <c r="K1204" s="9" t="s">
        <f>=I1204*365/J1204</f>
      </c>
    </row>
    <row collapsed="false" customFormat="false" customHeight="false" hidden="false" ht="12.1" outlineLevel="0" r="1205">
      <c r="A1205" s="16" t="s">
        <v>517</v>
      </c>
      <c r="B1205" s="16" t="s">
        <v>740</v>
      </c>
      <c r="C1205" s="53" t="n">
        <v>45856</v>
      </c>
      <c r="D1205" s="54" t="n">
        <v>46092</v>
      </c>
      <c r="E1205" s="17" t="n">
        <v>622.2705</v>
      </c>
      <c r="F1205" s="17" t="n">
        <v>597.3533</v>
      </c>
      <c r="G1205" s="17" t="n">
        <v>8</v>
      </c>
      <c r="H1205" s="6" t="s">
        <f>=(F1205-E1205)*G1205</f>
      </c>
      <c r="I1205" s="9" t="s">
        <f>=(F1205-E1205)/E1205</f>
      </c>
      <c r="J1205" s="7" t="s">
        <f>=MAX(1,DATEDIF(C1205,D1205,"d")-1)</f>
      </c>
      <c r="K1205" s="9" t="s">
        <f>=I1205*365/J1205</f>
      </c>
    </row>
    <row collapsed="false" customFormat="false" customHeight="false" hidden="false" ht="12.1" outlineLevel="0" r="1206">
      <c r="A1206" s="16" t="s">
        <v>517</v>
      </c>
      <c r="B1206" s="16" t="s">
        <v>740</v>
      </c>
      <c r="C1206" s="53" t="n">
        <v>45859</v>
      </c>
      <c r="D1206" s="54" t="n">
        <v>46092</v>
      </c>
      <c r="E1206" s="17" t="n">
        <v>625.1025</v>
      </c>
      <c r="F1206" s="17" t="n">
        <v>597.3533</v>
      </c>
      <c r="G1206" s="17" t="n">
        <v>4</v>
      </c>
      <c r="H1206" s="6" t="s">
        <f>=(F1206-E1206)*G1206</f>
      </c>
      <c r="I1206" s="9" t="s">
        <f>=(F1206-E1206)/E1206</f>
      </c>
      <c r="J1206" s="7" t="s">
        <f>=MAX(1,DATEDIF(C1206,D1206,"d")-1)</f>
      </c>
      <c r="K1206" s="9" t="s">
        <f>=I1206*365/J1206</f>
      </c>
    </row>
    <row collapsed="false" customFormat="false" customHeight="false" hidden="false" ht="12.1" outlineLevel="0" r="1207">
      <c r="A1207" s="16" t="s">
        <v>518</v>
      </c>
      <c r="B1207" s="16" t="s">
        <v>743</v>
      </c>
      <c r="C1207" s="53" t="n">
        <v>45853</v>
      </c>
      <c r="D1207" s="54" t="n">
        <v>46093</v>
      </c>
      <c r="E1207" s="17" t="n">
        <v>897.3843</v>
      </c>
      <c r="F1207" s="17" t="n">
        <v>928.8868</v>
      </c>
      <c r="G1207" s="17" t="n">
        <v>7</v>
      </c>
      <c r="H1207" s="6" t="s">
        <f>=(F1207-E1207)*G1207</f>
      </c>
      <c r="I1207" s="9" t="s">
        <f>=(F1207-E1207)/E1207</f>
      </c>
      <c r="J1207" s="7" t="s">
        <f>=MAX(1,DATEDIF(C1207,D1207,"d")-1)</f>
      </c>
      <c r="K1207" s="9" t="s">
        <f>=I1207*365/J1207</f>
      </c>
    </row>
    <row collapsed="false" customFormat="false" customHeight="false" hidden="false" ht="12.1" outlineLevel="0" r="1208">
      <c r="A1208" s="16" t="s">
        <v>518</v>
      </c>
      <c r="B1208" s="16" t="s">
        <v>743</v>
      </c>
      <c r="C1208" s="53" t="n">
        <v>45853</v>
      </c>
      <c r="D1208" s="54" t="n">
        <v>46093</v>
      </c>
      <c r="E1208" s="17" t="n">
        <v>897.3844</v>
      </c>
      <c r="F1208" s="17" t="n">
        <v>928.8868</v>
      </c>
      <c r="G1208" s="17" t="n">
        <v>18</v>
      </c>
      <c r="H1208" s="6" t="s">
        <f>=(F1208-E1208)*G1208</f>
      </c>
      <c r="I1208" s="9" t="s">
        <f>=(F1208-E1208)/E1208</f>
      </c>
      <c r="J1208" s="7" t="s">
        <f>=MAX(1,DATEDIF(C1208,D1208,"d")-1)</f>
      </c>
      <c r="K1208" s="9" t="s">
        <f>=I1208*365/J1208</f>
      </c>
    </row>
    <row collapsed="false" customFormat="false" customHeight="false" hidden="false" ht="12.1" outlineLevel="0" r="1209">
      <c r="A1209" s="16" t="s">
        <v>519</v>
      </c>
      <c r="B1209" s="16" t="s">
        <v>746</v>
      </c>
      <c r="C1209" s="53" t="n">
        <v>45854</v>
      </c>
      <c r="D1209" s="54" t="n">
        <v>46079</v>
      </c>
      <c r="E1209" s="17" t="n">
        <v>588.75</v>
      </c>
      <c r="F1209" s="17" t="n">
        <v>613.3</v>
      </c>
      <c r="G1209" s="17" t="n">
        <v>1</v>
      </c>
      <c r="H1209" s="6" t="s">
        <f>=(F1209-E1209)*G1209</f>
      </c>
      <c r="I1209" s="9" t="s">
        <f>=(F1209-E1209)/E1209</f>
      </c>
      <c r="J1209" s="7" t="s">
        <f>=MAX(1,DATEDIF(C1209,D1209,"d")-1)</f>
      </c>
      <c r="K1209" s="9" t="s">
        <f>=I1209*365/J1209</f>
      </c>
    </row>
    <row collapsed="false" customFormat="false" customHeight="false" hidden="false" ht="12.1" outlineLevel="0" r="1210">
      <c r="A1210" s="16" t="s">
        <v>519</v>
      </c>
      <c r="B1210" s="16" t="s">
        <v>746</v>
      </c>
      <c r="C1210" s="53" t="n">
        <v>45854</v>
      </c>
      <c r="D1210" s="54" t="n">
        <v>46079</v>
      </c>
      <c r="E1210" s="17" t="n">
        <v>588.7693</v>
      </c>
      <c r="F1210" s="17" t="n">
        <v>613.3</v>
      </c>
      <c r="G1210" s="17" t="n">
        <v>1</v>
      </c>
      <c r="H1210" s="6" t="s">
        <f>=(F1210-E1210)*G1210</f>
      </c>
      <c r="I1210" s="9" t="s">
        <f>=(F1210-E1210)/E1210</f>
      </c>
      <c r="J1210" s="7" t="s">
        <f>=MAX(1,DATEDIF(C1210,D1210,"d")-1)</f>
      </c>
      <c r="K1210" s="9" t="s">
        <f>=I1210*365/J1210</f>
      </c>
    </row>
    <row collapsed="false" customFormat="false" customHeight="false" hidden="false" ht="12.1" outlineLevel="0" r="1211">
      <c r="A1211" s="16" t="s">
        <v>519</v>
      </c>
      <c r="B1211" s="16" t="s">
        <v>746</v>
      </c>
      <c r="C1211" s="53" t="n">
        <v>45854</v>
      </c>
      <c r="D1211" s="54" t="n">
        <v>46079</v>
      </c>
      <c r="E1211" s="17" t="n">
        <v>588.7693</v>
      </c>
      <c r="F1211" s="17" t="n">
        <v>613.3</v>
      </c>
      <c r="G1211" s="17" t="n">
        <v>4</v>
      </c>
      <c r="H1211" s="6" t="s">
        <f>=(F1211-E1211)*G1211</f>
      </c>
      <c r="I1211" s="9" t="s">
        <f>=(F1211-E1211)/E1211</f>
      </c>
      <c r="J1211" s="7" t="s">
        <f>=MAX(1,DATEDIF(C1211,D1211,"d")-1)</f>
      </c>
      <c r="K1211" s="9" t="s">
        <f>=I1211*365/J1211</f>
      </c>
    </row>
    <row collapsed="false" customFormat="false" customHeight="false" hidden="false" ht="12.1" outlineLevel="0" r="1212">
      <c r="A1212" s="16" t="s">
        <v>519</v>
      </c>
      <c r="B1212" s="16" t="s">
        <v>746</v>
      </c>
      <c r="C1212" s="53" t="n">
        <v>45854</v>
      </c>
      <c r="D1212" s="54" t="n">
        <v>46079</v>
      </c>
      <c r="E1212" s="17" t="n">
        <v>588.7693</v>
      </c>
      <c r="F1212" s="17" t="n">
        <v>613.3</v>
      </c>
      <c r="G1212" s="17" t="n">
        <v>1</v>
      </c>
      <c r="H1212" s="6" t="s">
        <f>=(F1212-E1212)*G1212</f>
      </c>
      <c r="I1212" s="9" t="s">
        <f>=(F1212-E1212)/E1212</f>
      </c>
      <c r="J1212" s="7" t="s">
        <f>=MAX(1,DATEDIF(C1212,D1212,"d")-1)</f>
      </c>
      <c r="K1212" s="9" t="s">
        <f>=I1212*365/J1212</f>
      </c>
    </row>
    <row collapsed="false" customFormat="false" customHeight="false" hidden="false" ht="12.1" outlineLevel="0" r="1213">
      <c r="A1213" s="16" t="s">
        <v>519</v>
      </c>
      <c r="B1213" s="16" t="s">
        <v>746</v>
      </c>
      <c r="C1213" s="53" t="n">
        <v>45854</v>
      </c>
      <c r="D1213" s="54" t="n">
        <v>46079</v>
      </c>
      <c r="E1213" s="17" t="n">
        <v>588.7693</v>
      </c>
      <c r="F1213" s="17" t="n">
        <v>613.3</v>
      </c>
      <c r="G1213" s="17" t="n">
        <v>2</v>
      </c>
      <c r="H1213" s="6" t="s">
        <f>=(F1213-E1213)*G1213</f>
      </c>
      <c r="I1213" s="9" t="s">
        <f>=(F1213-E1213)/E1213</f>
      </c>
      <c r="J1213" s="7" t="s">
        <f>=MAX(1,DATEDIF(C1213,D1213,"d")-1)</f>
      </c>
      <c r="K1213" s="9" t="s">
        <f>=I1213*365/J1213</f>
      </c>
    </row>
    <row collapsed="false" customFormat="false" customHeight="false" hidden="false" ht="12.1" outlineLevel="0" r="1214">
      <c r="A1214" s="16" t="s">
        <v>519</v>
      </c>
      <c r="B1214" s="16" t="s">
        <v>746</v>
      </c>
      <c r="C1214" s="53" t="n">
        <v>45854</v>
      </c>
      <c r="D1214" s="54" t="n">
        <v>46079</v>
      </c>
      <c r="E1214" s="17" t="n">
        <v>588.7693</v>
      </c>
      <c r="F1214" s="17" t="n">
        <v>613.3</v>
      </c>
      <c r="G1214" s="17" t="n">
        <v>1</v>
      </c>
      <c r="H1214" s="6" t="s">
        <f>=(F1214-E1214)*G1214</f>
      </c>
      <c r="I1214" s="9" t="s">
        <f>=(F1214-E1214)/E1214</f>
      </c>
      <c r="J1214" s="7" t="s">
        <f>=MAX(1,DATEDIF(C1214,D1214,"d")-1)</f>
      </c>
      <c r="K1214" s="9" t="s">
        <f>=I1214*365/J1214</f>
      </c>
    </row>
    <row collapsed="false" customFormat="false" customHeight="false" hidden="false" ht="12.1" outlineLevel="0" r="1215">
      <c r="A1215" s="16" t="s">
        <v>519</v>
      </c>
      <c r="B1215" s="16" t="s">
        <v>746</v>
      </c>
      <c r="C1215" s="53" t="n">
        <v>45854</v>
      </c>
      <c r="D1215" s="54" t="n">
        <v>46079</v>
      </c>
      <c r="E1215" s="17" t="n">
        <v>588.7693</v>
      </c>
      <c r="F1215" s="17" t="n">
        <v>613.3</v>
      </c>
      <c r="G1215" s="17" t="n">
        <v>11</v>
      </c>
      <c r="H1215" s="6" t="s">
        <f>=(F1215-E1215)*G1215</f>
      </c>
      <c r="I1215" s="9" t="s">
        <f>=(F1215-E1215)/E1215</f>
      </c>
      <c r="J1215" s="7" t="s">
        <f>=MAX(1,DATEDIF(C1215,D1215,"d")-1)</f>
      </c>
      <c r="K1215" s="9" t="s">
        <f>=I1215*365/J1215</f>
      </c>
    </row>
    <row collapsed="false" customFormat="false" customHeight="false" hidden="false" ht="12.1" outlineLevel="0" r="1216">
      <c r="A1216" s="16" t="s">
        <v>519</v>
      </c>
      <c r="B1216" s="16" t="s">
        <v>746</v>
      </c>
      <c r="C1216" s="53" t="n">
        <v>45854</v>
      </c>
      <c r="D1216" s="54" t="n">
        <v>46079</v>
      </c>
      <c r="E1216" s="17" t="n">
        <v>588.7693</v>
      </c>
      <c r="F1216" s="17" t="n">
        <v>613.3</v>
      </c>
      <c r="G1216" s="17" t="n">
        <v>2</v>
      </c>
      <c r="H1216" s="6" t="s">
        <f>=(F1216-E1216)*G1216</f>
      </c>
      <c r="I1216" s="9" t="s">
        <f>=(F1216-E1216)/E1216</f>
      </c>
      <c r="J1216" s="7" t="s">
        <f>=MAX(1,DATEDIF(C1216,D1216,"d")-1)</f>
      </c>
      <c r="K1216" s="9" t="s">
        <f>=I1216*365/J1216</f>
      </c>
    </row>
    <row collapsed="false" customFormat="false" customHeight="false" hidden="false" ht="12.1" outlineLevel="0" r="1217">
      <c r="A1217" s="16" t="s">
        <v>519</v>
      </c>
      <c r="B1217" s="16" t="s">
        <v>746</v>
      </c>
      <c r="C1217" s="53" t="n">
        <v>45854</v>
      </c>
      <c r="D1217" s="54" t="n">
        <v>46079</v>
      </c>
      <c r="E1217" s="17" t="n">
        <v>588.7693</v>
      </c>
      <c r="F1217" s="17" t="n">
        <v>613.3</v>
      </c>
      <c r="G1217" s="17" t="n">
        <v>4</v>
      </c>
      <c r="H1217" s="6" t="s">
        <f>=(F1217-E1217)*G1217</f>
      </c>
      <c r="I1217" s="9" t="s">
        <f>=(F1217-E1217)/E1217</f>
      </c>
      <c r="J1217" s="7" t="s">
        <f>=MAX(1,DATEDIF(C1217,D1217,"d")-1)</f>
      </c>
      <c r="K1217" s="9" t="s">
        <f>=I1217*365/J1217</f>
      </c>
    </row>
    <row collapsed="false" customFormat="false" customHeight="false" hidden="false" ht="12.1" outlineLevel="0" r="1218">
      <c r="A1218" s="16" t="s">
        <v>519</v>
      </c>
      <c r="B1218" s="16" t="s">
        <v>746</v>
      </c>
      <c r="C1218" s="53" t="n">
        <v>45854</v>
      </c>
      <c r="D1218" s="54" t="n">
        <v>46079</v>
      </c>
      <c r="E1218" s="17" t="n">
        <v>588.7693</v>
      </c>
      <c r="F1218" s="17" t="n">
        <v>613.3</v>
      </c>
      <c r="G1218" s="17" t="n">
        <v>2</v>
      </c>
      <c r="H1218" s="6" t="s">
        <f>=(F1218-E1218)*G1218</f>
      </c>
      <c r="I1218" s="9" t="s">
        <f>=(F1218-E1218)/E1218</f>
      </c>
      <c r="J1218" s="7" t="s">
        <f>=MAX(1,DATEDIF(C1218,D1218,"d")-1)</f>
      </c>
      <c r="K1218" s="9" t="s">
        <f>=I1218*365/J1218</f>
      </c>
    </row>
    <row collapsed="false" customFormat="false" customHeight="false" hidden="false" ht="12.1" outlineLevel="0" r="1219">
      <c r="A1219" s="16" t="s">
        <v>519</v>
      </c>
      <c r="B1219" s="16" t="s">
        <v>746</v>
      </c>
      <c r="C1219" s="53" t="n">
        <v>45854</v>
      </c>
      <c r="D1219" s="54" t="n">
        <v>46079</v>
      </c>
      <c r="E1219" s="17" t="n">
        <v>588.7693</v>
      </c>
      <c r="F1219" s="17" t="n">
        <v>613.3</v>
      </c>
      <c r="G1219" s="17" t="n">
        <v>10</v>
      </c>
      <c r="H1219" s="6" t="s">
        <f>=(F1219-E1219)*G1219</f>
      </c>
      <c r="I1219" s="9" t="s">
        <f>=(F1219-E1219)/E1219</f>
      </c>
      <c r="J1219" s="7" t="s">
        <f>=MAX(1,DATEDIF(C1219,D1219,"d")-1)</f>
      </c>
      <c r="K1219" s="9" t="s">
        <f>=I1219*365/J1219</f>
      </c>
    </row>
    <row collapsed="false" customFormat="false" customHeight="false" hidden="false" ht="12.1" outlineLevel="0" r="1220">
      <c r="A1220" s="16" t="s">
        <v>519</v>
      </c>
      <c r="B1220" s="16" t="s">
        <v>746</v>
      </c>
      <c r="C1220" s="53" t="n">
        <v>45854</v>
      </c>
      <c r="D1220" s="54" t="n">
        <v>46079</v>
      </c>
      <c r="E1220" s="17" t="n">
        <v>588.7693</v>
      </c>
      <c r="F1220" s="17" t="n">
        <v>613.3</v>
      </c>
      <c r="G1220" s="17" t="n">
        <v>1</v>
      </c>
      <c r="H1220" s="6" t="s">
        <f>=(F1220-E1220)*G1220</f>
      </c>
      <c r="I1220" s="9" t="s">
        <f>=(F1220-E1220)/E1220</f>
      </c>
      <c r="J1220" s="7" t="s">
        <f>=MAX(1,DATEDIF(C1220,D1220,"d")-1)</f>
      </c>
      <c r="K1220" s="9" t="s">
        <f>=I1220*365/J1220</f>
      </c>
    </row>
    <row collapsed="false" customFormat="false" customHeight="false" hidden="false" ht="12.1" outlineLevel="0" r="1221">
      <c r="A1221" s="16" t="s">
        <v>519</v>
      </c>
      <c r="B1221" s="16" t="s">
        <v>746</v>
      </c>
      <c r="C1221" s="53" t="n">
        <v>45854</v>
      </c>
      <c r="D1221" s="54" t="n">
        <v>46079</v>
      </c>
      <c r="E1221" s="17" t="n">
        <v>588.7693</v>
      </c>
      <c r="F1221" s="17" t="n">
        <v>613.3</v>
      </c>
      <c r="G1221" s="17" t="n">
        <v>1</v>
      </c>
      <c r="H1221" s="6" t="s">
        <f>=(F1221-E1221)*G1221</f>
      </c>
      <c r="I1221" s="9" t="s">
        <f>=(F1221-E1221)/E1221</f>
      </c>
      <c r="J1221" s="7" t="s">
        <f>=MAX(1,DATEDIF(C1221,D1221,"d")-1)</f>
      </c>
      <c r="K1221" s="9" t="s">
        <f>=I1221*365/J1221</f>
      </c>
    </row>
    <row collapsed="false" customFormat="false" customHeight="false" hidden="false" ht="12.1" outlineLevel="0" r="1222">
      <c r="A1222" s="16" t="s">
        <v>519</v>
      </c>
      <c r="B1222" s="16" t="s">
        <v>746</v>
      </c>
      <c r="C1222" s="53" t="n">
        <v>45854</v>
      </c>
      <c r="D1222" s="54" t="n">
        <v>46079</v>
      </c>
      <c r="E1222" s="17" t="n">
        <v>588.7693</v>
      </c>
      <c r="F1222" s="17" t="n">
        <v>613.3</v>
      </c>
      <c r="G1222" s="17" t="n">
        <v>1</v>
      </c>
      <c r="H1222" s="6" t="s">
        <f>=(F1222-E1222)*G1222</f>
      </c>
      <c r="I1222" s="9" t="s">
        <f>=(F1222-E1222)/E1222</f>
      </c>
      <c r="J1222" s="7" t="s">
        <f>=MAX(1,DATEDIF(C1222,D1222,"d")-1)</f>
      </c>
      <c r="K1222" s="9" t="s">
        <f>=I1222*365/J1222</f>
      </c>
    </row>
    <row collapsed="false" customFormat="false" customHeight="false" hidden="false" ht="12.1" outlineLevel="0" r="1223">
      <c r="A1223" s="16" t="s">
        <v>519</v>
      </c>
      <c r="B1223" s="16" t="s">
        <v>746</v>
      </c>
      <c r="C1223" s="53" t="n">
        <v>45854</v>
      </c>
      <c r="D1223" s="54" t="n">
        <v>46079</v>
      </c>
      <c r="E1223" s="17" t="n">
        <v>588.7593</v>
      </c>
      <c r="F1223" s="17" t="n">
        <v>613.3</v>
      </c>
      <c r="G1223" s="17" t="n">
        <v>1</v>
      </c>
      <c r="H1223" s="6" t="s">
        <f>=(F1223-E1223)*G1223</f>
      </c>
      <c r="I1223" s="9" t="s">
        <f>=(F1223-E1223)/E1223</f>
      </c>
      <c r="J1223" s="7" t="s">
        <f>=MAX(1,DATEDIF(C1223,D1223,"d")-1)</f>
      </c>
      <c r="K1223" s="9" t="s">
        <f>=I1223*365/J1223</f>
      </c>
    </row>
    <row collapsed="false" customFormat="false" customHeight="false" hidden="false" ht="12.1" outlineLevel="0" r="1224">
      <c r="A1224" s="16" t="s">
        <v>519</v>
      </c>
      <c r="B1224" s="16" t="s">
        <v>746</v>
      </c>
      <c r="C1224" s="53" t="n">
        <v>45854</v>
      </c>
      <c r="D1224" s="54" t="n">
        <v>46079</v>
      </c>
      <c r="E1224" s="17" t="n">
        <v>588.7593</v>
      </c>
      <c r="F1224" s="17" t="n">
        <v>613.3</v>
      </c>
      <c r="G1224" s="17" t="n">
        <v>3</v>
      </c>
      <c r="H1224" s="6" t="s">
        <f>=(F1224-E1224)*G1224</f>
      </c>
      <c r="I1224" s="9" t="s">
        <f>=(F1224-E1224)/E1224</f>
      </c>
      <c r="J1224" s="7" t="s">
        <f>=MAX(1,DATEDIF(C1224,D1224,"d")-1)</f>
      </c>
      <c r="K1224" s="9" t="s">
        <f>=I1224*365/J1224</f>
      </c>
    </row>
    <row collapsed="false" customFormat="false" customHeight="false" hidden="false" ht="12.1" outlineLevel="0" r="1225">
      <c r="A1225" s="16" t="s">
        <v>519</v>
      </c>
      <c r="B1225" s="16" t="s">
        <v>746</v>
      </c>
      <c r="C1225" s="53" t="n">
        <v>45854</v>
      </c>
      <c r="D1225" s="54" t="n">
        <v>46079</v>
      </c>
      <c r="E1225" s="17" t="n">
        <v>588.7593</v>
      </c>
      <c r="F1225" s="17" t="n">
        <v>613.3</v>
      </c>
      <c r="G1225" s="17" t="n">
        <v>4</v>
      </c>
      <c r="H1225" s="6" t="s">
        <f>=(F1225-E1225)*G1225</f>
      </c>
      <c r="I1225" s="9" t="s">
        <f>=(F1225-E1225)/E1225</f>
      </c>
      <c r="J1225" s="7" t="s">
        <f>=MAX(1,DATEDIF(C1225,D1225,"d")-1)</f>
      </c>
      <c r="K1225" s="9" t="s">
        <f>=I1225*365/J1225</f>
      </c>
    </row>
    <row collapsed="false" customFormat="false" customHeight="false" hidden="false" ht="12.1" outlineLevel="0" r="1226">
      <c r="A1226" s="16" t="s">
        <v>519</v>
      </c>
      <c r="B1226" s="16" t="s">
        <v>746</v>
      </c>
      <c r="C1226" s="53" t="n">
        <v>45854</v>
      </c>
      <c r="D1226" s="54" t="n">
        <v>46079</v>
      </c>
      <c r="E1226" s="17" t="n">
        <v>588.7593</v>
      </c>
      <c r="F1226" s="17" t="n">
        <v>613.3005</v>
      </c>
      <c r="G1226" s="17" t="n">
        <v>7</v>
      </c>
      <c r="H1226" s="6" t="s">
        <f>=(F1226-E1226)*G1226</f>
      </c>
      <c r="I1226" s="9" t="s">
        <f>=(F1226-E1226)/E1226</f>
      </c>
      <c r="J1226" s="7" t="s">
        <f>=MAX(1,DATEDIF(C1226,D1226,"d")-1)</f>
      </c>
      <c r="K1226" s="9" t="s">
        <f>=I1226*365/J1226</f>
      </c>
    </row>
    <row collapsed="false" customFormat="false" customHeight="false" hidden="false" ht="12.1" outlineLevel="0" r="1227">
      <c r="A1227" s="16" t="s">
        <v>519</v>
      </c>
      <c r="B1227" s="16" t="s">
        <v>746</v>
      </c>
      <c r="C1227" s="53" t="n">
        <v>45854</v>
      </c>
      <c r="D1227" s="54" t="n">
        <v>46079</v>
      </c>
      <c r="E1227" s="17" t="n">
        <v>588.7692</v>
      </c>
      <c r="F1227" s="17" t="n">
        <v>613.3005</v>
      </c>
      <c r="G1227" s="17" t="n">
        <v>12</v>
      </c>
      <c r="H1227" s="6" t="s">
        <f>=(F1227-E1227)*G1227</f>
      </c>
      <c r="I1227" s="9" t="s">
        <f>=(F1227-E1227)/E1227</f>
      </c>
      <c r="J1227" s="7" t="s">
        <f>=MAX(1,DATEDIF(C1227,D1227,"d")-1)</f>
      </c>
      <c r="K1227" s="9" t="s">
        <f>=I1227*365/J1227</f>
      </c>
    </row>
    <row collapsed="false" customFormat="false" customHeight="false" hidden="false" ht="12.1" outlineLevel="0" r="1228">
      <c r="A1228" s="16" t="s">
        <v>519</v>
      </c>
      <c r="B1228" s="16" t="s">
        <v>746</v>
      </c>
      <c r="C1228" s="53" t="n">
        <v>45854</v>
      </c>
      <c r="D1228" s="54" t="n">
        <v>46079</v>
      </c>
      <c r="E1228" s="17" t="n">
        <v>588.7693</v>
      </c>
      <c r="F1228" s="17" t="n">
        <v>613.3005</v>
      </c>
      <c r="G1228" s="17" t="n">
        <v>81</v>
      </c>
      <c r="H1228" s="6" t="s">
        <f>=(F1228-E1228)*G1228</f>
      </c>
      <c r="I1228" s="9" t="s">
        <f>=(F1228-E1228)/E1228</f>
      </c>
      <c r="J1228" s="7" t="s">
        <f>=MAX(1,DATEDIF(C1228,D1228,"d")-1)</f>
      </c>
      <c r="K1228" s="9" t="s">
        <f>=I1228*365/J1228</f>
      </c>
    </row>
    <row collapsed="false" customFormat="false" customHeight="false" hidden="false" ht="12.1" outlineLevel="0" r="1229">
      <c r="A1229" s="16" t="s">
        <v>519</v>
      </c>
      <c r="B1229" s="16" t="s">
        <v>746</v>
      </c>
      <c r="C1229" s="53" t="n">
        <v>45854</v>
      </c>
      <c r="D1229" s="54" t="n">
        <v>46079</v>
      </c>
      <c r="E1229" s="17" t="n">
        <v>588.7693</v>
      </c>
      <c r="F1229" s="17" t="n">
        <v>613.3</v>
      </c>
      <c r="G1229" s="17" t="n">
        <v>4</v>
      </c>
      <c r="H1229" s="6" t="s">
        <f>=(F1229-E1229)*G1229</f>
      </c>
      <c r="I1229" s="9" t="s">
        <f>=(F1229-E1229)/E1229</f>
      </c>
      <c r="J1229" s="7" t="s">
        <f>=MAX(1,DATEDIF(C1229,D1229,"d")-1)</f>
      </c>
      <c r="K1229" s="9" t="s">
        <f>=I1229*365/J1229</f>
      </c>
    </row>
    <row collapsed="false" customFormat="false" customHeight="false" hidden="false" ht="12.1" outlineLevel="0" r="1230">
      <c r="A1230" s="16" t="s">
        <v>519</v>
      </c>
      <c r="B1230" s="16" t="s">
        <v>746</v>
      </c>
      <c r="C1230" s="53" t="n">
        <v>45854</v>
      </c>
      <c r="D1230" s="54" t="n">
        <v>46079</v>
      </c>
      <c r="E1230" s="17" t="n">
        <v>588.7693</v>
      </c>
      <c r="F1230" s="17" t="n">
        <v>613.3</v>
      </c>
      <c r="G1230" s="17" t="n">
        <v>1</v>
      </c>
      <c r="H1230" s="6" t="s">
        <f>=(F1230-E1230)*G1230</f>
      </c>
      <c r="I1230" s="9" t="s">
        <f>=(F1230-E1230)/E1230</f>
      </c>
      <c r="J1230" s="7" t="s">
        <f>=MAX(1,DATEDIF(C1230,D1230,"d")-1)</f>
      </c>
      <c r="K1230" s="9" t="s">
        <f>=I1230*365/J1230</f>
      </c>
    </row>
    <row collapsed="false" customFormat="false" customHeight="false" hidden="false" ht="12.1" outlineLevel="0" r="1231">
      <c r="A1231" s="16" t="s">
        <v>519</v>
      </c>
      <c r="B1231" s="16" t="s">
        <v>746</v>
      </c>
      <c r="C1231" s="53" t="n">
        <v>45854</v>
      </c>
      <c r="D1231" s="54" t="n">
        <v>46079</v>
      </c>
      <c r="E1231" s="17" t="n">
        <v>588.7693</v>
      </c>
      <c r="F1231" s="17" t="n">
        <v>613.3005</v>
      </c>
      <c r="G1231" s="17" t="n">
        <v>5</v>
      </c>
      <c r="H1231" s="6" t="s">
        <f>=(F1231-E1231)*G1231</f>
      </c>
      <c r="I1231" s="9" t="s">
        <f>=(F1231-E1231)/E1231</f>
      </c>
      <c r="J1231" s="7" t="s">
        <f>=MAX(1,DATEDIF(C1231,D1231,"d")-1)</f>
      </c>
      <c r="K1231" s="9" t="s">
        <f>=I1231*365/J1231</f>
      </c>
    </row>
    <row collapsed="false" customFormat="false" customHeight="false" hidden="false" ht="12.1" outlineLevel="0" r="1232">
      <c r="A1232" s="16" t="s">
        <v>519</v>
      </c>
      <c r="B1232" s="16" t="s">
        <v>746</v>
      </c>
      <c r="C1232" s="53" t="n">
        <v>45854</v>
      </c>
      <c r="D1232" s="54" t="n">
        <v>46079</v>
      </c>
      <c r="E1232" s="17" t="n">
        <v>591.8796</v>
      </c>
      <c r="F1232" s="17" t="n">
        <v>613.3005</v>
      </c>
      <c r="G1232" s="17" t="n">
        <v>83</v>
      </c>
      <c r="H1232" s="6" t="s">
        <f>=(F1232-E1232)*G1232</f>
      </c>
      <c r="I1232" s="9" t="s">
        <f>=(F1232-E1232)/E1232</f>
      </c>
      <c r="J1232" s="7" t="s">
        <f>=MAX(1,DATEDIF(C1232,D1232,"d")-1)</f>
      </c>
      <c r="K1232" s="9" t="s">
        <f>=I1232*365/J1232</f>
      </c>
    </row>
    <row collapsed="false" customFormat="false" customHeight="false" hidden="false" ht="12.1" outlineLevel="0" r="1233">
      <c r="A1233" s="16" t="s">
        <v>519</v>
      </c>
      <c r="B1233" s="16" t="s">
        <v>746</v>
      </c>
      <c r="C1233" s="53" t="n">
        <v>45856</v>
      </c>
      <c r="D1233" s="54" t="n">
        <v>46079</v>
      </c>
      <c r="E1233" s="17" t="n">
        <v>597.75</v>
      </c>
      <c r="F1233" s="17" t="n">
        <v>613.3005</v>
      </c>
      <c r="G1233" s="17" t="n">
        <v>40</v>
      </c>
      <c r="H1233" s="6" t="s">
        <f>=(F1233-E1233)*G1233</f>
      </c>
      <c r="I1233" s="9" t="s">
        <f>=(F1233-E1233)/E1233</f>
      </c>
      <c r="J1233" s="7" t="s">
        <f>=MAX(1,DATEDIF(C1233,D1233,"d")-1)</f>
      </c>
      <c r="K1233" s="9" t="s">
        <f>=I1233*365/J1233</f>
      </c>
    </row>
    <row collapsed="false" customFormat="false" customHeight="false" hidden="false" ht="12.1" outlineLevel="0" r="1234">
      <c r="A1234" s="16" t="s">
        <v>519</v>
      </c>
      <c r="B1234" s="16" t="s">
        <v>746</v>
      </c>
      <c r="C1234" s="53" t="n">
        <v>45883</v>
      </c>
      <c r="D1234" s="54" t="n">
        <v>46079</v>
      </c>
      <c r="E1234" s="17" t="n">
        <v>629.7033</v>
      </c>
      <c r="F1234" s="17" t="n">
        <v>613.3005</v>
      </c>
      <c r="G1234" s="17" t="n">
        <v>3</v>
      </c>
      <c r="H1234" s="6" t="s">
        <f>=(F1234-E1234)*G1234</f>
      </c>
      <c r="I1234" s="9" t="s">
        <f>=(F1234-E1234)/E1234</f>
      </c>
      <c r="J1234" s="7" t="s">
        <f>=MAX(1,DATEDIF(C1234,D1234,"d")-1)</f>
      </c>
      <c r="K1234" s="9" t="s">
        <f>=I1234*365/J1234</f>
      </c>
    </row>
    <row collapsed="false" customFormat="false" customHeight="false" hidden="false" ht="12.1" outlineLevel="0" r="1235">
      <c r="A1235" s="16" t="s">
        <v>520</v>
      </c>
      <c r="B1235" s="16" t="s">
        <v>742</v>
      </c>
      <c r="C1235" s="53" t="n">
        <v>45870</v>
      </c>
      <c r="D1235" s="54" t="n">
        <v>46094</v>
      </c>
      <c r="E1235" s="17" t="n">
        <v>706.81</v>
      </c>
      <c r="F1235" s="17" t="n">
        <v>723.9925</v>
      </c>
      <c r="G1235" s="17" t="n">
        <v>4</v>
      </c>
      <c r="H1235" s="6" t="s">
        <f>=(F1235-E1235)*G1235</f>
      </c>
      <c r="I1235" s="9" t="s">
        <f>=(F1235-E1235)/E1235</f>
      </c>
      <c r="J1235" s="7" t="s">
        <f>=MAX(1,DATEDIF(C1235,D1235,"d")-1)</f>
      </c>
      <c r="K1235" s="9" t="s">
        <f>=I1235*365/J1235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0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88</v>
      </c>
      <c r="B1" s="18" t="s">
        <v>9</v>
      </c>
      <c r="C1" s="18" t="s">
        <v>89</v>
      </c>
      <c r="D1" s="18" t="s">
        <v>90</v>
      </c>
      <c r="E1" s="18" t="s">
        <v>91</v>
      </c>
      <c r="F1" s="18" t="s">
        <v>92</v>
      </c>
      <c r="G1" s="18" t="s">
        <v>93</v>
      </c>
      <c r="H1" s="18" t="s">
        <v>94</v>
      </c>
    </row>
    <row collapsed="false" customFormat="false" customHeight="false" hidden="false" ht="12.1" outlineLevel="0" r="2">
      <c r="A2" s="13" t="n">
        <v>43441</v>
      </c>
      <c r="B2" s="6" t="n">
        <v>401000</v>
      </c>
      <c r="C2" s="16" t="s">
        <v>95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43446</v>
      </c>
      <c r="B3" s="6" t="n">
        <v>-1085.12</v>
      </c>
      <c r="C3" s="16" t="s">
        <v>96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43448</v>
      </c>
      <c r="B4" s="6" t="n">
        <v>1085.12</v>
      </c>
      <c r="C4" s="16" t="s">
        <v>97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43455</v>
      </c>
      <c r="B5" s="6" t="n">
        <v>-413</v>
      </c>
      <c r="C5" s="16" t="s">
        <v>98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43462</v>
      </c>
      <c r="B6" s="6" t="n">
        <v>-575.5</v>
      </c>
      <c r="C6" s="16" t="s">
        <v>99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43479</v>
      </c>
      <c r="B7" s="6" t="n">
        <v>475</v>
      </c>
      <c r="C7" s="16" t="s">
        <v>100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43488</v>
      </c>
      <c r="B8" s="6" t="n">
        <v>661.5</v>
      </c>
      <c r="C8" s="16" t="s">
        <v>101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43488</v>
      </c>
      <c r="B9" s="6" t="n">
        <v>-1212.8</v>
      </c>
      <c r="C9" s="16" t="s">
        <v>102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43489</v>
      </c>
      <c r="B10" s="6" t="n">
        <v>1212.8</v>
      </c>
      <c r="C10" s="16" t="s">
        <v>103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43516</v>
      </c>
      <c r="B11" s="6" t="n">
        <v>-1151.7</v>
      </c>
      <c r="C11" s="16" t="s">
        <v>104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43517</v>
      </c>
      <c r="B12" s="6" t="n">
        <v>1151.7</v>
      </c>
      <c r="C12" s="16" t="s">
        <v>105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43551</v>
      </c>
      <c r="B13" s="6" t="n">
        <v>1391.04</v>
      </c>
      <c r="C13" s="16" t="s">
        <v>106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43551</v>
      </c>
      <c r="B14" s="6" t="n">
        <v>-1391.04</v>
      </c>
      <c r="C14" s="16" t="s">
        <v>107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43572</v>
      </c>
      <c r="B15" s="6" t="n">
        <v>1212.8</v>
      </c>
      <c r="C15" s="16" t="s">
        <v>108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43572</v>
      </c>
      <c r="B16" s="6" t="n">
        <v>-1212.8</v>
      </c>
      <c r="C16" s="16" t="s">
        <v>109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43608</v>
      </c>
      <c r="B17" s="6" t="n">
        <v>-640.48</v>
      </c>
      <c r="C17" s="16" t="s">
        <v>110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43616</v>
      </c>
      <c r="B18" s="6" t="n">
        <v>-298.28</v>
      </c>
      <c r="C18" s="16" t="s">
        <v>111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43628</v>
      </c>
      <c r="B19" s="6" t="n">
        <v>-1119.03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43629</v>
      </c>
      <c r="B20" s="6" t="n">
        <v>-2506</v>
      </c>
      <c r="C20" s="16" t="s">
        <v>113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43629</v>
      </c>
      <c r="B21" s="6" t="n">
        <v>1119.03</v>
      </c>
      <c r="C21" s="16" t="s">
        <v>114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43633</v>
      </c>
      <c r="B22" s="6" t="n">
        <v>-98.3</v>
      </c>
      <c r="C22" s="16" t="s">
        <v>115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43633</v>
      </c>
      <c r="B23" s="6" t="n">
        <v>592.83</v>
      </c>
      <c r="C23" s="16" t="s">
        <v>116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43634</v>
      </c>
      <c r="B24" s="6" t="n">
        <v>343.27</v>
      </c>
      <c r="C24" s="16" t="s">
        <v>117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43637</v>
      </c>
      <c r="B25" s="6" t="n">
        <v>-689.52</v>
      </c>
      <c r="C25" s="16" t="s">
        <v>118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43647</v>
      </c>
      <c r="B26" s="6" t="n">
        <v>-207.5</v>
      </c>
      <c r="C26" s="16" t="s">
        <v>119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43647</v>
      </c>
      <c r="B27" s="6" t="n">
        <v>2880</v>
      </c>
      <c r="C27" s="16" t="s">
        <v>120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43648</v>
      </c>
      <c r="B28" s="6" t="n">
        <v>113.3</v>
      </c>
      <c r="C28" s="16" t="s">
        <v>121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43649</v>
      </c>
      <c r="B29" s="6" t="n">
        <v>792.52</v>
      </c>
      <c r="C29" s="16" t="s">
        <v>122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43655</v>
      </c>
      <c r="B30" s="6" t="n">
        <v>-674</v>
      </c>
      <c r="C30" s="16" t="s">
        <v>123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43655</v>
      </c>
      <c r="B31" s="6" t="n">
        <v>-799.47</v>
      </c>
      <c r="C31" s="16" t="s">
        <v>124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43662</v>
      </c>
      <c r="B32" s="6" t="n">
        <v>238.5</v>
      </c>
      <c r="C32" s="16" t="s">
        <v>125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43664</v>
      </c>
      <c r="B33" s="6" t="n">
        <v>-3179.2</v>
      </c>
      <c r="C33" s="16" t="s">
        <v>126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43664</v>
      </c>
      <c r="B34" s="6" t="n">
        <v>-3315</v>
      </c>
      <c r="C34" s="16" t="s">
        <v>127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43668</v>
      </c>
      <c r="B35" s="6" t="n">
        <v>775</v>
      </c>
      <c r="C35" s="16" t="s">
        <v>128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43669</v>
      </c>
      <c r="B36" s="6" t="n">
        <v>918.47</v>
      </c>
      <c r="C36" s="16" t="s">
        <v>129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43670</v>
      </c>
      <c r="B37" s="6" t="n">
        <v>1212.8</v>
      </c>
      <c r="C37" s="16" t="s">
        <v>130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43670</v>
      </c>
      <c r="B38" s="6" t="n">
        <v>-1212.8</v>
      </c>
      <c r="C38" s="16" t="s">
        <v>102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43682</v>
      </c>
      <c r="B39" s="6" t="n">
        <v>3810</v>
      </c>
      <c r="C39" s="16" t="s">
        <v>131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43682</v>
      </c>
      <c r="B40" s="6" t="n">
        <v>3654.2</v>
      </c>
      <c r="C40" s="16" t="s">
        <v>132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43698</v>
      </c>
      <c r="B41" s="6" t="n">
        <v>1151.7</v>
      </c>
      <c r="C41" s="16" t="s">
        <v>133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43698</v>
      </c>
      <c r="B42" s="6" t="n">
        <v>-1151.7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43733</v>
      </c>
      <c r="B43" s="6" t="n">
        <v>1391.04</v>
      </c>
      <c r="C43" s="16" t="s">
        <v>134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43733</v>
      </c>
      <c r="B44" s="6" t="n">
        <v>-1391.04</v>
      </c>
      <c r="C44" s="16" t="s">
        <v>107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43745</v>
      </c>
      <c r="B45" s="6" t="n">
        <v>-768.93</v>
      </c>
      <c r="C45" s="16" t="s">
        <v>135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43749</v>
      </c>
      <c r="B46" s="6" t="n">
        <v>-133.4</v>
      </c>
      <c r="C46" s="16" t="s">
        <v>136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43753</v>
      </c>
      <c r="B47" s="6" t="n">
        <v>883.93</v>
      </c>
      <c r="C47" s="16" t="s">
        <v>137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43754</v>
      </c>
      <c r="B48" s="6" t="n">
        <v>-1212.8</v>
      </c>
      <c r="C48" s="16" t="s">
        <v>109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43754</v>
      </c>
      <c r="B49" s="6" t="n">
        <v>1212.8</v>
      </c>
      <c r="C49" s="16" t="s">
        <v>138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43756</v>
      </c>
      <c r="B50" s="6" t="n">
        <v>-473.2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43767</v>
      </c>
      <c r="B51" s="6" t="n">
        <v>153.4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43774</v>
      </c>
      <c r="B52" s="6" t="n">
        <v>544.2</v>
      </c>
      <c r="C52" s="16" t="s">
        <v>141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43783</v>
      </c>
      <c r="B53" s="6" t="n">
        <v>-1000</v>
      </c>
      <c r="C53" s="16" t="s">
        <v>142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43783</v>
      </c>
      <c r="B54" s="6" t="n">
        <v>1000</v>
      </c>
      <c r="C54" s="16" t="s">
        <v>143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43787</v>
      </c>
      <c r="B55" s="6" t="n">
        <v>7500</v>
      </c>
      <c r="C55" s="16" t="s">
        <v>144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43787</v>
      </c>
      <c r="B56" s="6" t="n">
        <v>10381.412584</v>
      </c>
      <c r="C56" s="16" t="s">
        <v>144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43787</v>
      </c>
      <c r="B57" s="6" t="n">
        <v>1000</v>
      </c>
      <c r="C57" s="16" t="s">
        <v>145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43787</v>
      </c>
      <c r="B58" s="6" t="n">
        <v>-1000</v>
      </c>
      <c r="C58" s="16" t="s">
        <v>146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43809</v>
      </c>
      <c r="B59" s="6" t="n">
        <v>-33000</v>
      </c>
      <c r="C59" s="16" t="s">
        <v>147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43810</v>
      </c>
      <c r="B60" s="6" t="n">
        <v>-1119.03</v>
      </c>
      <c r="C60" s="16" t="s">
        <v>112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43810</v>
      </c>
      <c r="B61" s="6" t="n">
        <v>33000</v>
      </c>
      <c r="C61" s="16" t="s">
        <v>148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43819</v>
      </c>
      <c r="B62" s="6" t="n">
        <v>-835</v>
      </c>
      <c r="C62" s="16" t="s">
        <v>149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43826</v>
      </c>
      <c r="B63" s="6" t="n">
        <v>-525.09</v>
      </c>
      <c r="C63" s="16" t="s">
        <v>150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43829</v>
      </c>
      <c r="B64" s="6" t="n">
        <v>401000</v>
      </c>
      <c r="C64" s="16" t="s">
        <v>151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43839</v>
      </c>
      <c r="B65" s="6" t="n">
        <v>-840</v>
      </c>
      <c r="C65" s="16" t="s">
        <v>152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43840</v>
      </c>
      <c r="B66" s="6" t="n">
        <v>-1153</v>
      </c>
      <c r="C66" s="16" t="s">
        <v>153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43840</v>
      </c>
      <c r="B67" s="6" t="n">
        <v>-1280.9</v>
      </c>
      <c r="C67" s="16" t="s">
        <v>154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43843</v>
      </c>
      <c r="B68" s="6" t="n">
        <v>-2298.88</v>
      </c>
      <c r="C68" s="16" t="s">
        <v>155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43845</v>
      </c>
      <c r="B69" s="6" t="n">
        <v>-1435</v>
      </c>
      <c r="C69" s="16" t="s">
        <v>156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43852</v>
      </c>
      <c r="B70" s="6" t="n">
        <v>-1212.8</v>
      </c>
      <c r="C70" s="16" t="s">
        <v>102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43860</v>
      </c>
      <c r="B71" s="6" t="n">
        <v>36000</v>
      </c>
      <c r="C71" s="16" t="s">
        <v>157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43865</v>
      </c>
      <c r="B72" s="6" t="n">
        <v>106188.15</v>
      </c>
      <c r="C72" s="16" t="s">
        <v>157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43872</v>
      </c>
      <c r="B73" s="6" t="n">
        <v>83787.12</v>
      </c>
      <c r="C73" s="16" t="s">
        <v>157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43875</v>
      </c>
      <c r="B74" s="6" t="n">
        <v>-330.5</v>
      </c>
      <c r="C74" s="16" t="s">
        <v>158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43880</v>
      </c>
      <c r="B75" s="6" t="n">
        <v>-1151.7</v>
      </c>
      <c r="C75" s="16" t="s">
        <v>104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43887</v>
      </c>
      <c r="B76" s="6" t="n">
        <v>288882.31</v>
      </c>
      <c r="C76" s="16" t="s">
        <v>157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43889</v>
      </c>
      <c r="B77" s="6" t="n">
        <v>-300000</v>
      </c>
      <c r="C77" s="16" t="s">
        <v>159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43889</v>
      </c>
      <c r="B78" s="6" t="n">
        <v>260000</v>
      </c>
      <c r="C78" s="16" t="s">
        <v>151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43896</v>
      </c>
      <c r="B79" s="6" t="n">
        <v>130000</v>
      </c>
      <c r="C79" s="16" t="s">
        <v>151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43899</v>
      </c>
      <c r="B80" s="6" t="n">
        <v>113763.6</v>
      </c>
      <c r="C80" s="16" t="s">
        <v>157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43899</v>
      </c>
      <c r="B81" s="6" t="n">
        <v>120000</v>
      </c>
      <c r="C81" s="16" t="s">
        <v>151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43902</v>
      </c>
      <c r="B82" s="6" t="n">
        <v>100000</v>
      </c>
      <c r="C82" s="16" t="s">
        <v>157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43903</v>
      </c>
      <c r="B83" s="6" t="n">
        <v>444.1644</v>
      </c>
      <c r="C83" s="16" t="s">
        <v>160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43909</v>
      </c>
      <c r="B84" s="6" t="n">
        <v>326819.185</v>
      </c>
      <c r="C84" s="16" t="s">
        <v>157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43915</v>
      </c>
      <c r="B85" s="6" t="n">
        <v>-1391.04</v>
      </c>
      <c r="C85" s="16" t="s">
        <v>107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43921</v>
      </c>
      <c r="B86" s="6" t="n">
        <v>-70000</v>
      </c>
      <c r="C86" s="16" t="s">
        <v>161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43927</v>
      </c>
      <c r="B87" s="6" t="n">
        <v>205773.36</v>
      </c>
      <c r="C87" s="16" t="s">
        <v>162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43928</v>
      </c>
      <c r="B88" s="6" t="n">
        <v>-110000</v>
      </c>
      <c r="C88" s="16" t="s">
        <v>163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43936</v>
      </c>
      <c r="B89" s="6" t="n">
        <v>-1212.8</v>
      </c>
      <c r="C89" s="16" t="s">
        <v>109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43936</v>
      </c>
      <c r="B90" s="6" t="n">
        <v>-5000</v>
      </c>
      <c r="C90" s="16" t="s">
        <v>164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43948</v>
      </c>
      <c r="B91" s="6" t="n">
        <v>365150.24</v>
      </c>
      <c r="C91" s="16" t="s">
        <v>162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43951</v>
      </c>
      <c r="B92" s="6" t="n">
        <v>18500</v>
      </c>
      <c r="C92" s="16" t="s">
        <v>162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43951</v>
      </c>
      <c r="B93" s="6" t="n">
        <v>137062.284</v>
      </c>
      <c r="C93" s="16" t="s">
        <v>162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43951</v>
      </c>
      <c r="B94" s="6" t="n">
        <v>15000</v>
      </c>
      <c r="C94" s="16" t="s">
        <v>162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43962</v>
      </c>
      <c r="B95" s="6" t="n">
        <v>-822</v>
      </c>
      <c r="C95" s="16" t="s">
        <v>165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43963</v>
      </c>
      <c r="B96" s="6" t="n">
        <v>-783</v>
      </c>
      <c r="C96" s="16" t="s">
        <v>166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43966</v>
      </c>
      <c r="B97" s="6" t="n">
        <v>-8969</v>
      </c>
      <c r="C97" s="16" t="s">
        <v>167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43976</v>
      </c>
      <c r="B98" s="6" t="n">
        <v>-969.4</v>
      </c>
      <c r="C98" s="16" t="s">
        <v>168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43976</v>
      </c>
      <c r="B99" s="6" t="n">
        <v>-200000</v>
      </c>
      <c r="C99" s="16" t="s">
        <v>169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43980</v>
      </c>
      <c r="B100" s="6" t="n">
        <v>-768.76</v>
      </c>
      <c r="C100" s="16" t="s">
        <v>170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43980</v>
      </c>
      <c r="B101" s="6" t="n">
        <v>-2643.19</v>
      </c>
      <c r="C101" s="16" t="s">
        <v>171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43983</v>
      </c>
      <c r="B102" s="6" t="n">
        <v>-341.38</v>
      </c>
      <c r="C102" s="16" t="s">
        <v>172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43984</v>
      </c>
      <c r="B103" s="6" t="n">
        <v>-235</v>
      </c>
      <c r="C103" s="16" t="s">
        <v>173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43984</v>
      </c>
      <c r="B104" s="6" t="n">
        <v>690</v>
      </c>
      <c r="C104" s="16" t="s">
        <v>174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43986</v>
      </c>
      <c r="B105" s="6" t="n">
        <v>-170000</v>
      </c>
      <c r="C105" s="16" t="s">
        <v>175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43987</v>
      </c>
      <c r="B106" s="6" t="n">
        <v>869.59026</v>
      </c>
      <c r="C106" s="16" t="s">
        <v>162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43990</v>
      </c>
      <c r="B107" s="6" t="n">
        <v>-985</v>
      </c>
      <c r="C107" s="16" t="s">
        <v>176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43991</v>
      </c>
      <c r="B108" s="6" t="n">
        <v>-814</v>
      </c>
      <c r="C108" s="16" t="s">
        <v>177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43991</v>
      </c>
      <c r="B109" s="6" t="n">
        <v>-3074.04</v>
      </c>
      <c r="C109" s="16" t="s">
        <v>178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43997</v>
      </c>
      <c r="B110" s="6" t="n">
        <v>-943.2</v>
      </c>
      <c r="C110" s="16" t="s">
        <v>179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43998</v>
      </c>
      <c r="B111" s="6" t="n">
        <v>-1187.52</v>
      </c>
      <c r="C111" s="16" t="s">
        <v>180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43998</v>
      </c>
      <c r="B112" s="6" t="n">
        <v>-1237.2</v>
      </c>
      <c r="C112" s="16" t="s">
        <v>181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43999</v>
      </c>
      <c r="B113" s="6" t="n">
        <v>-1311</v>
      </c>
      <c r="C113" s="16" t="s">
        <v>182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44001</v>
      </c>
      <c r="B114" s="6" t="n">
        <v>-1366</v>
      </c>
      <c r="C114" s="16" t="s">
        <v>183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44001</v>
      </c>
      <c r="B115" s="6" t="n">
        <v>742.12788</v>
      </c>
      <c r="C115" s="16" t="s">
        <v>162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44004</v>
      </c>
      <c r="B116" s="6" t="n">
        <v>-966.25</v>
      </c>
      <c r="C116" s="16" t="s">
        <v>184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44008</v>
      </c>
      <c r="B117" s="6" t="n">
        <v>-2413.8</v>
      </c>
      <c r="C117" s="16" t="s">
        <v>185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44011</v>
      </c>
      <c r="B118" s="6" t="n">
        <v>-180000</v>
      </c>
      <c r="C118" s="16" t="s">
        <v>186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44018</v>
      </c>
      <c r="B119" s="6" t="n">
        <v>-938.1</v>
      </c>
      <c r="C119" s="16" t="s">
        <v>187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44018</v>
      </c>
      <c r="B120" s="6" t="n">
        <v>-1018</v>
      </c>
      <c r="C120" s="16" t="s">
        <v>188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44021</v>
      </c>
      <c r="B121" s="6" t="n">
        <v>-1790</v>
      </c>
      <c r="C121" s="16" t="s">
        <v>189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44021</v>
      </c>
      <c r="B122" s="6" t="n">
        <v>-4511</v>
      </c>
      <c r="C122" s="16" t="s">
        <v>190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44022</v>
      </c>
      <c r="B123" s="6" t="n">
        <v>-3045</v>
      </c>
      <c r="C123" s="16" t="s">
        <v>191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44022</v>
      </c>
      <c r="B124" s="6" t="n">
        <v>-3156</v>
      </c>
      <c r="C124" s="16" t="s">
        <v>192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44023</v>
      </c>
      <c r="B125" s="6" t="n">
        <v>-365</v>
      </c>
      <c r="C125" s="16" t="s">
        <v>193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44025</v>
      </c>
      <c r="B126" s="6" t="n">
        <v>-838</v>
      </c>
      <c r="C126" s="16" t="s">
        <v>194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44025</v>
      </c>
      <c r="B127" s="6" t="n">
        <v>-686</v>
      </c>
      <c r="C127" s="16" t="s">
        <v>195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44028</v>
      </c>
      <c r="B128" s="6" t="n">
        <v>-9546.8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44032</v>
      </c>
      <c r="B129" s="6" t="n">
        <v>-2532</v>
      </c>
      <c r="C129" s="16" t="s">
        <v>197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44034</v>
      </c>
      <c r="B130" s="6" t="n">
        <v>-1212.8</v>
      </c>
      <c r="C130" s="16" t="s">
        <v>102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44042</v>
      </c>
      <c r="B131" s="6" t="n">
        <v>30000</v>
      </c>
      <c r="C131" s="16" t="s">
        <v>162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44062</v>
      </c>
      <c r="B132" s="6" t="n">
        <v>-1151.7</v>
      </c>
      <c r="C132" s="16" t="s">
        <v>104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44078</v>
      </c>
      <c r="B133" s="6" t="n">
        <v>-778</v>
      </c>
      <c r="C133" s="16" t="s">
        <v>198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44082</v>
      </c>
      <c r="B134" s="6" t="n">
        <v>-966.68</v>
      </c>
      <c r="C134" s="16" t="s">
        <v>199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44084</v>
      </c>
      <c r="B135" s="6" t="n">
        <v>80609.67</v>
      </c>
      <c r="C135" s="16" t="s">
        <v>162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44096</v>
      </c>
      <c r="B136" s="6" t="n">
        <v>-81000</v>
      </c>
      <c r="C136" s="16" t="s">
        <v>200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44097</v>
      </c>
      <c r="B137" s="6" t="n">
        <v>-633.4</v>
      </c>
      <c r="C137" s="16" t="s">
        <v>201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44097</v>
      </c>
      <c r="B138" s="6" t="n">
        <v>-1391.04</v>
      </c>
      <c r="C138" s="16" t="s">
        <v>107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44097</v>
      </c>
      <c r="B139" s="6" t="n">
        <v>76059.105</v>
      </c>
      <c r="C139" s="16" t="s">
        <v>162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44099</v>
      </c>
      <c r="B140" s="6" t="n">
        <v>-70000</v>
      </c>
      <c r="C140" s="16" t="s">
        <v>202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44103</v>
      </c>
      <c r="B141" s="6" t="n">
        <v>-304</v>
      </c>
      <c r="C141" s="16" t="s">
        <v>203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44106</v>
      </c>
      <c r="B142" s="6" t="n">
        <v>927.3288</v>
      </c>
      <c r="C142" s="16" t="s">
        <v>162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44106</v>
      </c>
      <c r="B143" s="6" t="n">
        <v>20000</v>
      </c>
      <c r="C143" s="16" t="s">
        <v>162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44109</v>
      </c>
      <c r="B144" s="6" t="n">
        <v>-5531</v>
      </c>
      <c r="C144" s="16" t="s">
        <v>204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44109</v>
      </c>
      <c r="B145" s="6" t="n">
        <v>-134.69</v>
      </c>
      <c r="C145" s="16" t="s">
        <v>205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44109</v>
      </c>
      <c r="B146" s="6" t="n">
        <v>-3254</v>
      </c>
      <c r="C146" s="16" t="s">
        <v>206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44114</v>
      </c>
      <c r="B147" s="6" t="n">
        <v>-2329.5</v>
      </c>
      <c r="C147" s="16" t="s">
        <v>207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44116</v>
      </c>
      <c r="B148" s="6" t="n">
        <v>-605.8</v>
      </c>
      <c r="C148" s="16" t="s">
        <v>208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44116</v>
      </c>
      <c r="B149" s="6" t="n">
        <v>-522</v>
      </c>
      <c r="C149" s="16" t="s">
        <v>209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44116</v>
      </c>
      <c r="B150" s="6" t="n">
        <v>-1240</v>
      </c>
      <c r="C150" s="16" t="s">
        <v>210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44116</v>
      </c>
      <c r="B151" s="6" t="n">
        <v>-1554</v>
      </c>
      <c r="C151" s="16" t="s">
        <v>211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44116</v>
      </c>
      <c r="B152" s="6" t="n">
        <v>-2801.56</v>
      </c>
      <c r="C152" s="16" t="s">
        <v>212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44118</v>
      </c>
      <c r="B153" s="6" t="n">
        <v>-1212.8</v>
      </c>
      <c r="C153" s="16" t="s">
        <v>109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44119</v>
      </c>
      <c r="B154" s="6" t="n">
        <v>-940</v>
      </c>
      <c r="C154" s="16" t="s">
        <v>213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44119</v>
      </c>
      <c r="B155" s="6" t="n">
        <v>-431</v>
      </c>
      <c r="C155" s="16" t="s">
        <v>214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44124</v>
      </c>
      <c r="B156" s="6" t="n">
        <v>-20205.4</v>
      </c>
      <c r="C156" s="16" t="s">
        <v>215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44132</v>
      </c>
      <c r="B157" s="6" t="n">
        <v>40000</v>
      </c>
      <c r="C157" s="16" t="s">
        <v>162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44139</v>
      </c>
      <c r="B158" s="6" t="n">
        <v>-18500</v>
      </c>
      <c r="C158" s="16" t="s">
        <v>216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44166</v>
      </c>
      <c r="B159" s="6" t="n">
        <v>100324.07</v>
      </c>
      <c r="C159" s="16" t="s">
        <v>162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44167</v>
      </c>
      <c r="B160" s="6" t="n">
        <v>-100200</v>
      </c>
      <c r="C160" s="16" t="s">
        <v>217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44173</v>
      </c>
      <c r="B161" s="6" t="n">
        <v>-2338.48</v>
      </c>
      <c r="C161" s="16" t="s">
        <v>218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44183</v>
      </c>
      <c r="B162" s="6" t="n">
        <v>-400</v>
      </c>
      <c r="C162" s="16" t="s">
        <v>219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44183</v>
      </c>
      <c r="B163" s="6" t="n">
        <v>-512.16</v>
      </c>
      <c r="C163" s="16" t="s">
        <v>220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44185</v>
      </c>
      <c r="B164" s="6" t="n">
        <v>-966.25</v>
      </c>
      <c r="C164" s="16" t="s">
        <v>184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44189</v>
      </c>
      <c r="B165" s="6" t="n">
        <v>-1084.7</v>
      </c>
      <c r="C165" s="16" t="s">
        <v>221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44190</v>
      </c>
      <c r="B166" s="6" t="n">
        <v>-1605</v>
      </c>
      <c r="C166" s="16" t="s">
        <v>222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44193</v>
      </c>
      <c r="B167" s="6" t="n">
        <v>-619.2</v>
      </c>
      <c r="C167" s="16" t="s">
        <v>223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44194</v>
      </c>
      <c r="B168" s="6" t="n">
        <v>-609</v>
      </c>
      <c r="C168" s="16" t="s">
        <v>224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44194</v>
      </c>
      <c r="B169" s="6" t="n">
        <v>-1678</v>
      </c>
      <c r="C169" s="16" t="s">
        <v>225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44204</v>
      </c>
      <c r="B170" s="6" t="n">
        <v>-2134.1</v>
      </c>
      <c r="C170" s="16" t="s">
        <v>226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44207</v>
      </c>
      <c r="B171" s="6" t="n">
        <v>9079.32</v>
      </c>
      <c r="C171" s="16" t="s">
        <v>162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44208</v>
      </c>
      <c r="B172" s="6" t="n">
        <v>482.116579</v>
      </c>
      <c r="C172" s="16" t="s">
        <v>162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44210</v>
      </c>
      <c r="B173" s="6" t="n">
        <v>-3744.8</v>
      </c>
      <c r="C173" s="16" t="s">
        <v>227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44216</v>
      </c>
      <c r="B174" s="6" t="n">
        <v>-1054.8</v>
      </c>
      <c r="C174" s="16" t="s">
        <v>228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44224</v>
      </c>
      <c r="B175" s="6" t="n">
        <v>10000</v>
      </c>
      <c r="C175" s="16" t="s">
        <v>162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44244</v>
      </c>
      <c r="B176" s="6" t="n">
        <v>-1001.7</v>
      </c>
      <c r="C176" s="16" t="s">
        <v>229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44253</v>
      </c>
      <c r="B177" s="6" t="n">
        <v>14800</v>
      </c>
      <c r="C177" s="16" t="s">
        <v>162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44260</v>
      </c>
      <c r="B178" s="6" t="n">
        <v>106730.52</v>
      </c>
      <c r="C178" s="16" t="s">
        <v>162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44279</v>
      </c>
      <c r="B179" s="6" t="n">
        <v>-1210.04</v>
      </c>
      <c r="C179" s="16" t="s">
        <v>230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44280</v>
      </c>
      <c r="B180" s="6" t="n">
        <v>-50000</v>
      </c>
      <c r="C180" s="16" t="s">
        <v>231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44284</v>
      </c>
      <c r="B181" s="6" t="n">
        <v>88000</v>
      </c>
      <c r="C181" s="16" t="s">
        <v>162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44284</v>
      </c>
      <c r="B182" s="6" t="n">
        <v>-58000</v>
      </c>
      <c r="C182" s="16" t="s">
        <v>232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44288</v>
      </c>
      <c r="B183" s="6" t="n">
        <v>40000</v>
      </c>
      <c r="C183" s="16" t="s">
        <v>162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44292</v>
      </c>
      <c r="B184" s="6" t="n">
        <v>-50000</v>
      </c>
      <c r="C184" s="16" t="s">
        <v>233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44298</v>
      </c>
      <c r="B185" s="6" t="n">
        <v>1000</v>
      </c>
      <c r="C185" s="16" t="s">
        <v>162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44299</v>
      </c>
      <c r="B186" s="6" t="n">
        <v>-32000</v>
      </c>
      <c r="C186" s="16" t="s">
        <v>234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44300</v>
      </c>
      <c r="B187" s="6" t="n">
        <v>-1054.8</v>
      </c>
      <c r="C187" s="16" t="s">
        <v>235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44300</v>
      </c>
      <c r="B188" s="6" t="n">
        <v>32000</v>
      </c>
      <c r="C188" s="16" t="s">
        <v>236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44306</v>
      </c>
      <c r="B189" s="6" t="n">
        <v>3264.986462</v>
      </c>
      <c r="C189" s="16" t="s">
        <v>162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44308</v>
      </c>
      <c r="B190" s="6" t="n">
        <v>-29992</v>
      </c>
      <c r="C190" s="16" t="s">
        <v>237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44313</v>
      </c>
      <c r="B191" s="6" t="n">
        <v>-254</v>
      </c>
      <c r="C191" s="16" t="s">
        <v>238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44320</v>
      </c>
      <c r="B192" s="6" t="n">
        <v>700</v>
      </c>
      <c r="C192" s="16" t="s">
        <v>162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44323</v>
      </c>
      <c r="B193" s="6" t="n">
        <v>-1730</v>
      </c>
      <c r="C193" s="16" t="s">
        <v>239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44327</v>
      </c>
      <c r="B194" s="6" t="n">
        <v>-1018</v>
      </c>
      <c r="C194" s="16" t="s">
        <v>240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44327</v>
      </c>
      <c r="B195" s="6" t="n">
        <v>-1892</v>
      </c>
      <c r="C195" s="16" t="s">
        <v>241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44328</v>
      </c>
      <c r="B196" s="6" t="n">
        <v>-5531</v>
      </c>
      <c r="C196" s="16" t="s">
        <v>204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44328</v>
      </c>
      <c r="B197" s="6" t="n">
        <v>-3254</v>
      </c>
      <c r="C197" s="16" t="s">
        <v>206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44330</v>
      </c>
      <c r="B198" s="6" t="n">
        <v>-10688</v>
      </c>
      <c r="C198" s="16" t="s">
        <v>242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44348</v>
      </c>
      <c r="B199" s="6" t="n">
        <v>-2272.44</v>
      </c>
      <c r="C199" s="16" t="s">
        <v>243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44348</v>
      </c>
      <c r="B200" s="6" t="n">
        <v>-2929.44</v>
      </c>
      <c r="C200" s="16" t="s">
        <v>244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44350</v>
      </c>
      <c r="B201" s="6" t="n">
        <v>1962.39393</v>
      </c>
      <c r="C201" s="16" t="s">
        <v>162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44354</v>
      </c>
      <c r="B202" s="6" t="n">
        <v>-313</v>
      </c>
      <c r="C202" s="16" t="s">
        <v>245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44354</v>
      </c>
      <c r="B203" s="6" t="n">
        <v>-1984</v>
      </c>
      <c r="C203" s="16" t="s">
        <v>246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44354</v>
      </c>
      <c r="B204" s="6" t="n">
        <v>-822</v>
      </c>
      <c r="C204" s="16" t="s">
        <v>247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44363</v>
      </c>
      <c r="B205" s="6" t="n">
        <v>95000</v>
      </c>
      <c r="C205" s="16" t="s">
        <v>162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44364</v>
      </c>
      <c r="B206" s="6" t="n">
        <v>-1480</v>
      </c>
      <c r="C206" s="16" t="s">
        <v>248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44364</v>
      </c>
      <c r="B207" s="6" t="n">
        <v>-2811</v>
      </c>
      <c r="C207" s="16" t="s">
        <v>249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44369</v>
      </c>
      <c r="B208" s="6" t="n">
        <v>-3864.01</v>
      </c>
      <c r="C208" s="16" t="s">
        <v>250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44369</v>
      </c>
      <c r="B209" s="6" t="n">
        <v>170000</v>
      </c>
      <c r="C209" s="16" t="s">
        <v>162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44370</v>
      </c>
      <c r="B210" s="6" t="n">
        <v>-2012</v>
      </c>
      <c r="C210" s="16" t="s">
        <v>251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44372</v>
      </c>
      <c r="B211" s="6" t="n">
        <v>-1218</v>
      </c>
      <c r="C211" s="16" t="s">
        <v>252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44372</v>
      </c>
      <c r="B212" s="6" t="n">
        <v>-2134.1</v>
      </c>
      <c r="C212" s="16" t="s">
        <v>226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44381</v>
      </c>
      <c r="B213" s="6" t="n">
        <v>-4980</v>
      </c>
      <c r="C213" s="16" t="s">
        <v>253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44382</v>
      </c>
      <c r="B214" s="6" t="n">
        <v>-1853</v>
      </c>
      <c r="C214" s="16" t="s">
        <v>254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44382</v>
      </c>
      <c r="B215" s="6" t="n">
        <v>-1370</v>
      </c>
      <c r="C215" s="16" t="s">
        <v>255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44384</v>
      </c>
      <c r="B216" s="6" t="n">
        <v>-1970.86</v>
      </c>
      <c r="C216" s="16" t="s">
        <v>256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44385</v>
      </c>
      <c r="B217" s="6" t="n">
        <v>-5996.6</v>
      </c>
      <c r="C217" s="16" t="s">
        <v>257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44386</v>
      </c>
      <c r="B218" s="6" t="n">
        <v>-5565</v>
      </c>
      <c r="C218" s="16" t="s">
        <v>258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44387</v>
      </c>
      <c r="B219" s="6" t="n">
        <v>-3458</v>
      </c>
      <c r="C219" s="16" t="s">
        <v>259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44390</v>
      </c>
      <c r="B220" s="6" t="n">
        <v>120000</v>
      </c>
      <c r="C220" s="16" t="s">
        <v>162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44392</v>
      </c>
      <c r="B221" s="6" t="n">
        <v>-9499.5</v>
      </c>
      <c r="C221" s="16" t="s">
        <v>260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44393</v>
      </c>
      <c r="B222" s="6" t="n">
        <v>-8264</v>
      </c>
      <c r="C222" s="16" t="s">
        <v>261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44393</v>
      </c>
      <c r="B223" s="6" t="n">
        <v>50000</v>
      </c>
      <c r="C223" s="16" t="s">
        <v>162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44397</v>
      </c>
      <c r="B224" s="6" t="n">
        <v>-17539</v>
      </c>
      <c r="C224" s="16" t="s">
        <v>262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44397</v>
      </c>
      <c r="B225" s="6" t="n">
        <v>-16050.56</v>
      </c>
      <c r="C225" s="16" t="s">
        <v>263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44397</v>
      </c>
      <c r="B226" s="6" t="n">
        <v>25000</v>
      </c>
      <c r="C226" s="16" t="s">
        <v>162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44397</v>
      </c>
      <c r="B227" s="6" t="n">
        <v>35000</v>
      </c>
      <c r="C227" s="16" t="s">
        <v>162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44398</v>
      </c>
      <c r="B228" s="6" t="n">
        <v>-1054.8</v>
      </c>
      <c r="C228" s="16" t="s">
        <v>228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44410</v>
      </c>
      <c r="B229" s="6" t="n">
        <v>50000</v>
      </c>
      <c r="C229" s="16" t="s">
        <v>162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44421</v>
      </c>
      <c r="B230" s="6" t="n">
        <v>50000</v>
      </c>
      <c r="C230" s="16" t="s">
        <v>162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44424</v>
      </c>
      <c r="B231" s="6" t="n">
        <v>50000</v>
      </c>
      <c r="C231" s="16" t="s">
        <v>162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44424</v>
      </c>
      <c r="B232" s="6" t="n">
        <v>30000</v>
      </c>
      <c r="C232" s="16" t="s">
        <v>162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44426</v>
      </c>
      <c r="B233" s="6" t="n">
        <v>-1001.7</v>
      </c>
      <c r="C233" s="16" t="s">
        <v>229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44427</v>
      </c>
      <c r="B234" s="6" t="n">
        <v>30000</v>
      </c>
      <c r="C234" s="16" t="s">
        <v>162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44428</v>
      </c>
      <c r="B235" s="6" t="n">
        <v>30000</v>
      </c>
      <c r="C235" s="16" t="s">
        <v>162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44435</v>
      </c>
      <c r="B236" s="6" t="n">
        <v>30000</v>
      </c>
      <c r="C236" s="16" t="s">
        <v>162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44441</v>
      </c>
      <c r="B237" s="6" t="n">
        <v>-5290.4</v>
      </c>
      <c r="C237" s="16" t="s">
        <v>264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44446</v>
      </c>
      <c r="B238" s="6" t="n">
        <v>-4028.8</v>
      </c>
      <c r="C238" s="16" t="s">
        <v>265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44449</v>
      </c>
      <c r="B239" s="6" t="n">
        <v>-867</v>
      </c>
      <c r="C239" s="16" t="s">
        <v>266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44456</v>
      </c>
      <c r="B240" s="6" t="n">
        <v>80000</v>
      </c>
      <c r="C240" s="16" t="s">
        <v>162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44456</v>
      </c>
      <c r="B241" s="6" t="n">
        <v>40000</v>
      </c>
      <c r="C241" s="16" t="s">
        <v>162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44459</v>
      </c>
      <c r="B242" s="6" t="n">
        <v>-4813.04</v>
      </c>
      <c r="C242" s="16" t="s">
        <v>267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44460</v>
      </c>
      <c r="B243" s="6" t="n">
        <v>103054.2</v>
      </c>
      <c r="C243" s="16" t="s">
        <v>162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44461</v>
      </c>
      <c r="B244" s="6" t="n">
        <v>-1210.04</v>
      </c>
      <c r="C244" s="16" t="s">
        <v>230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44463</v>
      </c>
      <c r="B245" s="6" t="n">
        <v>-2036</v>
      </c>
      <c r="C245" s="16" t="s">
        <v>268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44466</v>
      </c>
      <c r="B246" s="6" t="n">
        <v>-8076.9</v>
      </c>
      <c r="C246" s="16" t="s">
        <v>269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44466</v>
      </c>
      <c r="B247" s="6" t="n">
        <v>1661</v>
      </c>
      <c r="C247" s="16" t="s">
        <v>162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44466</v>
      </c>
      <c r="B248" s="6" t="n">
        <v>20000</v>
      </c>
      <c r="C248" s="16" t="s">
        <v>162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44467</v>
      </c>
      <c r="B249" s="6" t="n">
        <v>40000</v>
      </c>
      <c r="C249" s="16" t="s">
        <v>162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44473</v>
      </c>
      <c r="B250" s="6" t="n">
        <v>-8004</v>
      </c>
      <c r="C250" s="16" t="s">
        <v>270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44474</v>
      </c>
      <c r="B251" s="6" t="n">
        <v>984.47265</v>
      </c>
      <c r="C251" s="16" t="s">
        <v>162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44480</v>
      </c>
      <c r="B252" s="6" t="n">
        <v>-2667.1</v>
      </c>
      <c r="C252" s="16" t="s">
        <v>271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44480</v>
      </c>
      <c r="B253" s="6" t="n">
        <v>2408.7</v>
      </c>
      <c r="C253" s="16" t="s">
        <v>162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44481</v>
      </c>
      <c r="B254" s="6" t="n">
        <v>-2845.5</v>
      </c>
      <c r="C254" s="16" t="s">
        <v>272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44481</v>
      </c>
      <c r="B255" s="6" t="n">
        <v>-9299.44</v>
      </c>
      <c r="C255" s="16" t="s">
        <v>273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44488</v>
      </c>
      <c r="B256" s="6" t="n">
        <v>-4588</v>
      </c>
      <c r="C256" s="16" t="s">
        <v>274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44490</v>
      </c>
      <c r="B257" s="6" t="n">
        <v>1200</v>
      </c>
      <c r="C257" s="16" t="s">
        <v>162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44491</v>
      </c>
      <c r="B258" s="6" t="n">
        <v>45000</v>
      </c>
      <c r="C258" s="16" t="s">
        <v>162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44494</v>
      </c>
      <c r="B259" s="6" t="n">
        <v>45000</v>
      </c>
      <c r="C259" s="16" t="s">
        <v>162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44494</v>
      </c>
      <c r="B260" s="6" t="n">
        <v>45000</v>
      </c>
      <c r="C260" s="16" t="s">
        <v>162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44494</v>
      </c>
      <c r="B261" s="6" t="n">
        <v>22000</v>
      </c>
      <c r="C261" s="16" t="s">
        <v>162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44495</v>
      </c>
      <c r="B262" s="6" t="n">
        <v>1450</v>
      </c>
      <c r="C262" s="16" t="s">
        <v>162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44495</v>
      </c>
      <c r="B263" s="6" t="n">
        <v>45000</v>
      </c>
      <c r="C263" s="16" t="s">
        <v>162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44496</v>
      </c>
      <c r="B264" s="6" t="n">
        <v>45056.65</v>
      </c>
      <c r="C264" s="16" t="s">
        <v>162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44496</v>
      </c>
      <c r="B265" s="6" t="n">
        <v>45000</v>
      </c>
      <c r="C265" s="16" t="s">
        <v>162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44503</v>
      </c>
      <c r="B266" s="6" t="n">
        <v>46000</v>
      </c>
      <c r="C266" s="16" t="s">
        <v>162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44503</v>
      </c>
      <c r="B267" s="6" t="n">
        <v>50000</v>
      </c>
      <c r="C267" s="16" t="s">
        <v>162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44503</v>
      </c>
      <c r="B268" s="6" t="n">
        <v>15000</v>
      </c>
      <c r="C268" s="16" t="s">
        <v>162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44519</v>
      </c>
      <c r="B269" s="6" t="n">
        <v>17000</v>
      </c>
      <c r="C269" s="16" t="s">
        <v>162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44522</v>
      </c>
      <c r="B270" s="6" t="n">
        <v>31000</v>
      </c>
      <c r="C270" s="16" t="s">
        <v>162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44523</v>
      </c>
      <c r="B271" s="6" t="n">
        <v>55500</v>
      </c>
      <c r="C271" s="16" t="s">
        <v>162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44523</v>
      </c>
      <c r="B272" s="6" t="n">
        <v>124157.25</v>
      </c>
      <c r="C272" s="16" t="s">
        <v>162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44526</v>
      </c>
      <c r="B273" s="6" t="n">
        <v>581</v>
      </c>
      <c r="C273" s="16" t="s">
        <v>162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44529</v>
      </c>
      <c r="B274" s="6" t="n">
        <v>25000</v>
      </c>
      <c r="C274" s="16" t="s">
        <v>162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44537</v>
      </c>
      <c r="B275" s="6" t="n">
        <v>-3943.2</v>
      </c>
      <c r="C275" s="16" t="s">
        <v>275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44544</v>
      </c>
      <c r="B276" s="6" t="n">
        <v>-6428.98</v>
      </c>
      <c r="C276" s="16" t="s">
        <v>276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44544</v>
      </c>
      <c r="B277" s="6" t="n">
        <v>99439.2</v>
      </c>
      <c r="C277" s="16" t="s">
        <v>162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44547</v>
      </c>
      <c r="B278" s="6" t="n">
        <v>-10101.07</v>
      </c>
      <c r="C278" s="16" t="s">
        <v>277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44550</v>
      </c>
      <c r="B279" s="6" t="n">
        <v>-3054</v>
      </c>
      <c r="C279" s="16" t="s">
        <v>278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44551</v>
      </c>
      <c r="B280" s="6" t="n">
        <v>-2958</v>
      </c>
      <c r="C280" s="16" t="s">
        <v>279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44551</v>
      </c>
      <c r="B281" s="6" t="n">
        <v>429</v>
      </c>
      <c r="C281" s="16" t="s">
        <v>162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44552.986805556</v>
      </c>
      <c r="B282" s="6" t="n">
        <v>1003.5</v>
      </c>
      <c r="C282" s="16" t="s">
        <v>280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44552.986805556</v>
      </c>
      <c r="B283" s="6" t="n">
        <v>914.6</v>
      </c>
      <c r="C283" s="16" t="s">
        <v>281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44556</v>
      </c>
      <c r="B284" s="6" t="n">
        <v>-2850</v>
      </c>
      <c r="C284" s="16" t="s">
        <v>282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44558</v>
      </c>
      <c r="B285" s="6" t="n">
        <v>-4872</v>
      </c>
      <c r="C285" s="16" t="s">
        <v>283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44561</v>
      </c>
      <c r="B286" s="6" t="n">
        <v>-2560.7</v>
      </c>
      <c r="C286" s="16" t="s">
        <v>284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44564</v>
      </c>
      <c r="B287" s="6" t="n">
        <v>45000</v>
      </c>
      <c r="C287" s="16" t="s">
        <v>162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44564</v>
      </c>
      <c r="B288" s="6" t="n">
        <v>250000</v>
      </c>
      <c r="C288" s="16" t="s">
        <v>162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44571</v>
      </c>
      <c r="B289" s="6" t="n">
        <v>-9559.98</v>
      </c>
      <c r="C289" s="16" t="s">
        <v>285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44574</v>
      </c>
      <c r="B290" s="6" t="n">
        <v>-10842.84</v>
      </c>
      <c r="C290" s="16" t="s">
        <v>286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44574</v>
      </c>
      <c r="B291" s="6" t="n">
        <v>60000</v>
      </c>
      <c r="C291" s="16" t="s">
        <v>162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44575</v>
      </c>
      <c r="B292" s="6" t="n">
        <v>33300</v>
      </c>
      <c r="C292" s="16" t="s">
        <v>162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44579</v>
      </c>
      <c r="B293" s="6" t="n">
        <v>-9744</v>
      </c>
      <c r="C293" s="16" t="s">
        <v>287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44580</v>
      </c>
      <c r="B294" s="6" t="n">
        <v>-1054.8</v>
      </c>
      <c r="C294" s="16" t="s">
        <v>228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44582</v>
      </c>
      <c r="B295" s="6" t="n">
        <v>1245</v>
      </c>
      <c r="C295" s="16" t="s">
        <v>162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44585</v>
      </c>
      <c r="B296" s="6" t="n">
        <v>25000</v>
      </c>
      <c r="C296" s="16" t="s">
        <v>162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44586</v>
      </c>
      <c r="B297" s="6" t="n">
        <v>35037</v>
      </c>
      <c r="C297" s="16" t="s">
        <v>162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44587</v>
      </c>
      <c r="B298" s="6" t="n">
        <v>9000</v>
      </c>
      <c r="C298" s="16" t="s">
        <v>162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44594</v>
      </c>
      <c r="B299" s="6" t="n">
        <v>40000</v>
      </c>
      <c r="C299" s="16" t="s">
        <v>162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44595</v>
      </c>
      <c r="B300" s="6" t="n">
        <v>27000</v>
      </c>
      <c r="C300" s="16" t="s">
        <v>162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44600</v>
      </c>
      <c r="B301" s="6" t="n">
        <v>1000</v>
      </c>
      <c r="C301" s="16" t="s">
        <v>162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44601</v>
      </c>
      <c r="B302" s="6" t="n">
        <v>30000</v>
      </c>
      <c r="C302" s="16" t="s">
        <v>162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44603</v>
      </c>
      <c r="B303" s="6" t="n">
        <v>8100</v>
      </c>
      <c r="C303" s="16" t="s">
        <v>162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44613</v>
      </c>
      <c r="B304" s="6" t="n">
        <v>35000</v>
      </c>
      <c r="C304" s="16" t="s">
        <v>162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44613</v>
      </c>
      <c r="B305" s="6" t="n">
        <v>652</v>
      </c>
      <c r="C305" s="16" t="s">
        <v>162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44613</v>
      </c>
      <c r="B306" s="6" t="n">
        <v>21000</v>
      </c>
      <c r="C306" s="16" t="s">
        <v>162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44641</v>
      </c>
      <c r="B307" s="6" t="n">
        <v>232</v>
      </c>
      <c r="C307" s="16" t="s">
        <v>162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44641</v>
      </c>
      <c r="B308" s="6" t="n">
        <v>500</v>
      </c>
      <c r="C308" s="16" t="s">
        <v>162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44642</v>
      </c>
      <c r="B309" s="6" t="n">
        <v>5053.97</v>
      </c>
      <c r="C309" s="16" t="s">
        <v>162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44649</v>
      </c>
      <c r="B310" s="6" t="n">
        <v>10200</v>
      </c>
      <c r="C310" s="16" t="s">
        <v>162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44685</v>
      </c>
      <c r="B311" s="6" t="n">
        <v>45000</v>
      </c>
      <c r="C311" s="16" t="s">
        <v>162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44700</v>
      </c>
      <c r="B312" s="6" t="n">
        <v>67279.635</v>
      </c>
      <c r="C312" s="16" t="s">
        <v>162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44701</v>
      </c>
      <c r="B313" s="6" t="n">
        <v>15000</v>
      </c>
      <c r="C313" s="16" t="s">
        <v>162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44701</v>
      </c>
      <c r="B314" s="6" t="n">
        <v>-65585.158</v>
      </c>
      <c r="C314" s="16" t="s">
        <v>288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44713</v>
      </c>
      <c r="B315" s="6" t="n">
        <v>1000</v>
      </c>
      <c r="C315" s="16" t="s">
        <v>162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44715</v>
      </c>
      <c r="B316" s="6" t="n">
        <v>120000</v>
      </c>
      <c r="C316" s="16" t="s">
        <v>162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44722</v>
      </c>
      <c r="B317" s="6" t="n">
        <v>-411.16</v>
      </c>
      <c r="C317" s="16" t="s">
        <v>289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44722</v>
      </c>
      <c r="B318" s="6" t="n">
        <v>30000</v>
      </c>
      <c r="C318" s="16" t="s">
        <v>162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44733</v>
      </c>
      <c r="B319" s="6" t="n">
        <v>32000</v>
      </c>
      <c r="C319" s="16" t="s">
        <v>162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44734</v>
      </c>
      <c r="B320" s="6" t="n">
        <v>30000</v>
      </c>
      <c r="C320" s="16" t="s">
        <v>162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44736</v>
      </c>
      <c r="B321" s="6" t="n">
        <v>45000</v>
      </c>
      <c r="C321" s="16" t="s">
        <v>162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44741</v>
      </c>
      <c r="B322" s="6" t="n">
        <v>52000</v>
      </c>
      <c r="C322" s="16" t="s">
        <v>162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44743</v>
      </c>
      <c r="B323" s="6" t="n">
        <v>120000</v>
      </c>
      <c r="C323" s="16" t="s">
        <v>162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44750</v>
      </c>
      <c r="B324" s="6" t="n">
        <v>-1949</v>
      </c>
      <c r="C324" s="16" t="s">
        <v>290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44750</v>
      </c>
      <c r="B325" s="6" t="n">
        <v>-15895.48</v>
      </c>
      <c r="C325" s="16" t="s">
        <v>291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44752</v>
      </c>
      <c r="B326" s="6" t="n">
        <v>-4384.69</v>
      </c>
      <c r="C326" s="16" t="s">
        <v>292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44753</v>
      </c>
      <c r="B327" s="6" t="n">
        <v>-3495.1</v>
      </c>
      <c r="C327" s="16" t="s">
        <v>293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44753</v>
      </c>
      <c r="B328" s="6" t="n">
        <v>-375.52</v>
      </c>
      <c r="C328" s="16" t="s">
        <v>294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44753</v>
      </c>
      <c r="B329" s="6" t="n">
        <v>-102.29</v>
      </c>
      <c r="C329" s="16" t="s">
        <v>295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44754</v>
      </c>
      <c r="B330" s="6" t="n">
        <v>-41818</v>
      </c>
      <c r="C330" s="16" t="s">
        <v>296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44755</v>
      </c>
      <c r="B331" s="6" t="n">
        <v>376.52</v>
      </c>
      <c r="C331" s="16" t="s">
        <v>162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44762</v>
      </c>
      <c r="B332" s="6" t="n">
        <v>-21810</v>
      </c>
      <c r="C332" s="16" t="s">
        <v>297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44762</v>
      </c>
      <c r="B333" s="6" t="n">
        <v>-18265.72</v>
      </c>
      <c r="C333" s="16" t="s">
        <v>298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44768</v>
      </c>
      <c r="B334" s="6" t="n">
        <v>3500</v>
      </c>
      <c r="C334" s="16" t="s">
        <v>162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44768</v>
      </c>
      <c r="B335" s="6" t="n">
        <v>20000</v>
      </c>
      <c r="C335" s="16" t="s">
        <v>162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44769</v>
      </c>
      <c r="B336" s="6" t="n">
        <v>2440</v>
      </c>
      <c r="C336" s="16" t="s">
        <v>162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44769</v>
      </c>
      <c r="B337" s="6" t="n">
        <v>42100</v>
      </c>
      <c r="C337" s="16" t="s">
        <v>162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44774</v>
      </c>
      <c r="B338" s="6" t="n">
        <v>18500</v>
      </c>
      <c r="C338" s="16" t="s">
        <v>162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44792</v>
      </c>
      <c r="B339" s="6" t="n">
        <v>50000</v>
      </c>
      <c r="C339" s="16" t="s">
        <v>162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44792</v>
      </c>
      <c r="B340" s="6" t="n">
        <v>5000</v>
      </c>
      <c r="C340" s="16" t="s">
        <v>162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44792</v>
      </c>
      <c r="B341" s="6" t="n">
        <v>21900</v>
      </c>
      <c r="C341" s="16" t="s">
        <v>162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44818</v>
      </c>
      <c r="B342" s="6" t="n">
        <v>17000</v>
      </c>
      <c r="C342" s="16" t="s">
        <v>162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44824</v>
      </c>
      <c r="B343" s="6" t="n">
        <v>43000</v>
      </c>
      <c r="C343" s="16" t="s">
        <v>162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44824</v>
      </c>
      <c r="B344" s="6" t="n">
        <v>30000</v>
      </c>
      <c r="C344" s="16" t="s">
        <v>162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44825</v>
      </c>
      <c r="B345" s="6" t="n">
        <v>10000</v>
      </c>
      <c r="C345" s="16" t="s">
        <v>162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44825</v>
      </c>
      <c r="B346" s="6" t="n">
        <v>4300</v>
      </c>
      <c r="C346" s="16" t="s">
        <v>162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44826</v>
      </c>
      <c r="B347" s="6" t="n">
        <v>30000</v>
      </c>
      <c r="C347" s="16" t="s">
        <v>162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44831</v>
      </c>
      <c r="B348" s="6" t="n">
        <v>20000</v>
      </c>
      <c r="C348" s="16" t="s">
        <v>162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44834</v>
      </c>
      <c r="B349" s="6" t="n">
        <v>-966.06</v>
      </c>
      <c r="C349" s="16" t="s">
        <v>299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44837</v>
      </c>
      <c r="B350" s="6" t="n">
        <v>-5089</v>
      </c>
      <c r="C350" s="16" t="s">
        <v>300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44837</v>
      </c>
      <c r="B351" s="6" t="n">
        <v>-5089</v>
      </c>
      <c r="C351" s="16" t="s">
        <v>300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44841</v>
      </c>
      <c r="B352" s="6" t="n">
        <v>20000</v>
      </c>
      <c r="C352" s="16" t="s">
        <v>162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44844</v>
      </c>
      <c r="B353" s="6" t="n">
        <v>50000</v>
      </c>
      <c r="C353" s="16" t="s">
        <v>162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44845</v>
      </c>
      <c r="B354" s="6" t="n">
        <v>-104774.8</v>
      </c>
      <c r="C354" s="16" t="s">
        <v>301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44845</v>
      </c>
      <c r="B355" s="6" t="n">
        <v>-32726.5</v>
      </c>
      <c r="C355" s="16" t="s">
        <v>302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44847</v>
      </c>
      <c r="B356" s="6" t="n">
        <v>10200</v>
      </c>
      <c r="C356" s="16" t="s">
        <v>162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44860</v>
      </c>
      <c r="B357" s="6" t="n">
        <v>180000</v>
      </c>
      <c r="C357" s="16" t="s">
        <v>162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44865</v>
      </c>
      <c r="B358" s="6" t="n">
        <v>-405.56</v>
      </c>
      <c r="C358" s="16" t="s">
        <v>303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44874</v>
      </c>
      <c r="B359" s="6" t="n">
        <v>60000</v>
      </c>
      <c r="C359" s="16" t="s">
        <v>162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44875</v>
      </c>
      <c r="B360" s="6" t="n">
        <v>60000</v>
      </c>
      <c r="C360" s="16" t="s">
        <v>162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44876</v>
      </c>
      <c r="B361" s="6" t="n">
        <v>50000</v>
      </c>
      <c r="C361" s="16" t="s">
        <v>162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44883</v>
      </c>
      <c r="B362" s="6" t="n">
        <v>50000</v>
      </c>
      <c r="C362" s="16" t="s">
        <v>162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44887</v>
      </c>
      <c r="B363" s="6" t="n">
        <v>50000</v>
      </c>
      <c r="C363" s="16" t="s">
        <v>162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44895</v>
      </c>
      <c r="B364" s="6" t="n">
        <v>-377.2</v>
      </c>
      <c r="C364" s="16" t="s">
        <v>304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44911</v>
      </c>
      <c r="B365" s="6" t="n">
        <v>400</v>
      </c>
      <c r="C365" s="16" t="s">
        <v>162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44914</v>
      </c>
      <c r="B366" s="6" t="n">
        <v>-4150</v>
      </c>
      <c r="C366" s="16" t="s">
        <v>305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44914</v>
      </c>
      <c r="B367" s="6" t="n">
        <v>21550</v>
      </c>
      <c r="C367" s="16" t="s">
        <v>162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44914</v>
      </c>
      <c r="B368" s="6" t="n">
        <v>17900</v>
      </c>
      <c r="C368" s="16" t="s">
        <v>162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44916</v>
      </c>
      <c r="B369" s="6" t="n">
        <v>-18040</v>
      </c>
      <c r="C369" s="16" t="s">
        <v>306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44916</v>
      </c>
      <c r="B370" s="6" t="n">
        <v>-37842</v>
      </c>
      <c r="C370" s="16" t="s">
        <v>307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44925</v>
      </c>
      <c r="B371" s="6" t="n">
        <v>-8499.2</v>
      </c>
      <c r="C371" s="16" t="s">
        <v>308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44926</v>
      </c>
      <c r="B372" s="6" t="n">
        <v>-374.08</v>
      </c>
      <c r="C372" s="16" t="s">
        <v>309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44929</v>
      </c>
      <c r="B373" s="6" t="n">
        <v>100000</v>
      </c>
      <c r="C373" s="16" t="s">
        <v>162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44935</v>
      </c>
      <c r="B374" s="6" t="n">
        <v>54000</v>
      </c>
      <c r="C374" s="16" t="s">
        <v>162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44936</v>
      </c>
      <c r="B375" s="6" t="n">
        <v>-7060.38</v>
      </c>
      <c r="C375" s="16" t="s">
        <v>310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44936</v>
      </c>
      <c r="B376" s="6" t="n">
        <v>200</v>
      </c>
      <c r="C376" s="16" t="s">
        <v>162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44938</v>
      </c>
      <c r="B377" s="6" t="n">
        <v>-7096</v>
      </c>
      <c r="C377" s="16" t="s">
        <v>311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44939</v>
      </c>
      <c r="B378" s="6" t="n">
        <v>2000</v>
      </c>
      <c r="C378" s="16" t="s">
        <v>162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44946</v>
      </c>
      <c r="B379" s="6" t="n">
        <v>2</v>
      </c>
      <c r="C379" s="16" t="s">
        <v>162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44957</v>
      </c>
      <c r="B380" s="6" t="n">
        <v>-379.8</v>
      </c>
      <c r="C380" s="16" t="s">
        <v>312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44963</v>
      </c>
      <c r="B381" s="6" t="n">
        <v>25000</v>
      </c>
      <c r="C381" s="16" t="s">
        <v>162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44963</v>
      </c>
      <c r="B382" s="6" t="n">
        <v>16000</v>
      </c>
      <c r="C382" s="16" t="s">
        <v>162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44966</v>
      </c>
      <c r="B383" s="6" t="n">
        <v>25000</v>
      </c>
      <c r="C383" s="16" t="s">
        <v>162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44966</v>
      </c>
      <c r="B384" s="6" t="n">
        <v>35000</v>
      </c>
      <c r="C384" s="16" t="s">
        <v>162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44972</v>
      </c>
      <c r="B385" s="6" t="n">
        <v>22222</v>
      </c>
      <c r="C385" s="16" t="s">
        <v>162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44981</v>
      </c>
      <c r="B386" s="6" t="n">
        <v>-378.16</v>
      </c>
      <c r="C386" s="16" t="s">
        <v>313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44994</v>
      </c>
      <c r="B387" s="6" t="n">
        <v>-56.593275</v>
      </c>
      <c r="C387" s="16" t="s">
        <v>314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44994</v>
      </c>
      <c r="B388" s="6" t="n">
        <v>-35.441824</v>
      </c>
      <c r="C388" s="16" t="s">
        <v>314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45002</v>
      </c>
      <c r="B389" s="6" t="n">
        <v>12000</v>
      </c>
      <c r="C389" s="16" t="s">
        <v>162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45007</v>
      </c>
      <c r="B390" s="6" t="n">
        <v>12000</v>
      </c>
      <c r="C390" s="16" t="s">
        <v>162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45016</v>
      </c>
      <c r="B391" s="6" t="n">
        <v>-336.16</v>
      </c>
      <c r="C391" s="16" t="s">
        <v>315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45020</v>
      </c>
      <c r="B392" s="6" t="n">
        <v>-6068</v>
      </c>
      <c r="C392" s="16" t="s">
        <v>316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45040</v>
      </c>
      <c r="B393" s="6" t="n">
        <v>24000</v>
      </c>
      <c r="C393" s="16" t="s">
        <v>162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45040</v>
      </c>
      <c r="B394" s="6" t="n">
        <v>1000</v>
      </c>
      <c r="C394" s="16" t="s">
        <v>162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45044</v>
      </c>
      <c r="B395" s="6" t="n">
        <v>-295.6</v>
      </c>
      <c r="C395" s="16" t="s">
        <v>317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45054</v>
      </c>
      <c r="B396" s="6" t="n">
        <v>35000</v>
      </c>
      <c r="C396" s="16" t="s">
        <v>162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45054</v>
      </c>
      <c r="B397" s="6" t="n">
        <v>25000</v>
      </c>
      <c r="C397" s="16" t="s">
        <v>162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45057</v>
      </c>
      <c r="B398" s="6" t="n">
        <v>-13050</v>
      </c>
      <c r="C398" s="16" t="s">
        <v>318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45057</v>
      </c>
      <c r="B399" s="6" t="n">
        <v>-41760</v>
      </c>
      <c r="C399" s="16" t="s">
        <v>319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45058</v>
      </c>
      <c r="B400" s="6" t="n">
        <v>25000</v>
      </c>
      <c r="C400" s="16" t="s">
        <v>162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45058</v>
      </c>
      <c r="B401" s="6" t="n">
        <v>27000</v>
      </c>
      <c r="C401" s="16" t="s">
        <v>162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45068</v>
      </c>
      <c r="B402" s="6" t="n">
        <v>25000</v>
      </c>
      <c r="C402" s="16" t="s">
        <v>162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45068</v>
      </c>
      <c r="B403" s="6" t="n">
        <v>35000</v>
      </c>
      <c r="C403" s="16" t="s">
        <v>162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45077</v>
      </c>
      <c r="B404" s="6" t="n">
        <v>55000</v>
      </c>
      <c r="C404" s="16" t="s">
        <v>162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45077.527777778</v>
      </c>
      <c r="B405" s="6" t="n">
        <v>-47769.6</v>
      </c>
      <c r="C405" s="16" t="s">
        <v>320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45082</v>
      </c>
      <c r="B406" s="6" t="n">
        <v>-47632</v>
      </c>
      <c r="C406" s="16" t="s">
        <v>321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45084.590081019</v>
      </c>
      <c r="B407" s="6" t="n">
        <v>3295.36</v>
      </c>
      <c r="C407" s="16" t="s">
        <v>322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45084.594328704</v>
      </c>
      <c r="B408" s="6" t="n">
        <v>32848.25</v>
      </c>
      <c r="C408" s="16" t="s">
        <v>322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45092.824050926</v>
      </c>
      <c r="B409" s="6" t="n">
        <v>287314.88</v>
      </c>
      <c r="C409" s="16" t="s">
        <v>322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45093</v>
      </c>
      <c r="B410" s="6" t="n">
        <v>-9685</v>
      </c>
      <c r="C410" s="16" t="s">
        <v>323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45098.557337963</v>
      </c>
      <c r="B411" s="6" t="n">
        <v>139355.72</v>
      </c>
      <c r="C411" s="16" t="s">
        <v>322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45098.558136574</v>
      </c>
      <c r="B412" s="6" t="n">
        <v>97659.85</v>
      </c>
      <c r="C412" s="16" t="s">
        <v>322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45103.622928241</v>
      </c>
      <c r="B413" s="6" t="n">
        <v>139055.6</v>
      </c>
      <c r="C413" s="16" t="s">
        <v>322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45106</v>
      </c>
      <c r="B414" s="6" t="n">
        <v>-44748</v>
      </c>
      <c r="C414" s="16" t="s">
        <v>324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45111.842997685</v>
      </c>
      <c r="B415" s="6" t="n">
        <v>38812.72</v>
      </c>
      <c r="C415" s="16" t="s">
        <v>322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45113</v>
      </c>
      <c r="B416" s="6" t="n">
        <v>100000</v>
      </c>
      <c r="C416" s="16" t="s">
        <v>162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45114</v>
      </c>
      <c r="B417" s="6" t="n">
        <v>-173.89</v>
      </c>
      <c r="C417" s="16" t="s">
        <v>325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45114.42369213</v>
      </c>
      <c r="B418" s="6" t="n">
        <v>273268.3</v>
      </c>
      <c r="C418" s="16" t="s">
        <v>322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45114.65400463</v>
      </c>
      <c r="B419" s="6" t="n">
        <v>30477.12</v>
      </c>
      <c r="C419" s="16" t="s">
        <v>322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45117</v>
      </c>
      <c r="B420" s="6" t="n">
        <v>-1481.4</v>
      </c>
      <c r="C420" s="16" t="s">
        <v>326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45117</v>
      </c>
      <c r="B421" s="6" t="n">
        <v>-8084.14</v>
      </c>
      <c r="C421" s="16" t="s">
        <v>327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45118</v>
      </c>
      <c r="B422" s="6" t="n">
        <v>-6254</v>
      </c>
      <c r="C422" s="16" t="s">
        <v>328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45118</v>
      </c>
      <c r="B423" s="6" t="n">
        <v>-9763.55</v>
      </c>
      <c r="C423" s="16" t="s">
        <v>329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45118</v>
      </c>
      <c r="B424" s="6" t="n">
        <v>-4153.21</v>
      </c>
      <c r="C424" s="16" t="s">
        <v>330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45118</v>
      </c>
      <c r="B425" s="6" t="n">
        <v>-3445</v>
      </c>
      <c r="C425" s="16" t="s">
        <v>331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45118</v>
      </c>
      <c r="B426" s="6" t="n">
        <v>-829.6</v>
      </c>
      <c r="C426" s="16" t="s">
        <v>332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45118</v>
      </c>
      <c r="B427" s="6" t="n">
        <v>-31557.39</v>
      </c>
      <c r="C427" s="16" t="s">
        <v>333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45118</v>
      </c>
      <c r="B428" s="6" t="n">
        <v>50000</v>
      </c>
      <c r="C428" s="16" t="s">
        <v>162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45119</v>
      </c>
      <c r="B429" s="6" t="n">
        <v>-2725.32</v>
      </c>
      <c r="C429" s="16" t="s">
        <v>334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45127</v>
      </c>
      <c r="B430" s="6" t="n">
        <v>-7517</v>
      </c>
      <c r="C430" s="16" t="s">
        <v>335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45127</v>
      </c>
      <c r="B431" s="6" t="n">
        <v>-144987</v>
      </c>
      <c r="C431" s="16" t="s">
        <v>336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45128</v>
      </c>
      <c r="B432" s="6" t="n">
        <v>28000</v>
      </c>
      <c r="C432" s="16" t="s">
        <v>162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45128</v>
      </c>
      <c r="B433" s="6" t="n">
        <v>80000</v>
      </c>
      <c r="C433" s="16" t="s">
        <v>162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45134</v>
      </c>
      <c r="B434" s="6" t="n">
        <v>11222.55</v>
      </c>
      <c r="C434" s="16" t="s">
        <v>337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45135.435868056</v>
      </c>
      <c r="B435" s="6" t="n">
        <v>2046.54</v>
      </c>
      <c r="C435" s="16" t="s">
        <v>322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45138.798703704</v>
      </c>
      <c r="B436" s="6" t="n">
        <v>2420.41</v>
      </c>
      <c r="C436" s="16" t="s">
        <v>322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45141</v>
      </c>
      <c r="B437" s="6" t="n">
        <v>99991.2</v>
      </c>
      <c r="C437" s="16" t="s">
        <v>338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45141.872800926</v>
      </c>
      <c r="B438" s="6" t="n">
        <v>50000</v>
      </c>
      <c r="C438" s="16" t="s">
        <v>322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45142.683449074</v>
      </c>
      <c r="B439" s="6" t="n">
        <v>87254.89</v>
      </c>
      <c r="C439" s="16" t="s">
        <v>322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45177</v>
      </c>
      <c r="B440" s="6" t="n">
        <v>-446000</v>
      </c>
      <c r="C440" s="16" t="s">
        <v>339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45203</v>
      </c>
      <c r="B441" s="6" t="n">
        <v>20000</v>
      </c>
      <c r="C441" s="16" t="s">
        <v>162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45208.460092593</v>
      </c>
      <c r="B442" s="6" t="n">
        <v>68527.4</v>
      </c>
      <c r="C442" s="16" t="s">
        <v>322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45209.884479167</v>
      </c>
      <c r="B443" s="6" t="n">
        <v>25000</v>
      </c>
      <c r="C443" s="16" t="s">
        <v>322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45210</v>
      </c>
      <c r="B444" s="6" t="n">
        <v>-9703.7</v>
      </c>
      <c r="C444" s="16" t="s">
        <v>340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45210</v>
      </c>
      <c r="B445" s="6" t="n">
        <v>-35340.5</v>
      </c>
      <c r="C445" s="16" t="s">
        <v>341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45210.872523148</v>
      </c>
      <c r="B446" s="6" t="n">
        <v>560000</v>
      </c>
      <c r="C446" s="16" t="s">
        <v>322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45211.953645833</v>
      </c>
      <c r="B447" s="6" t="n">
        <v>230000</v>
      </c>
      <c r="C447" s="16" t="s">
        <v>322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45216</v>
      </c>
      <c r="B448" s="6" t="n">
        <v>-717000</v>
      </c>
      <c r="C448" s="16" t="s">
        <v>342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45216.445601852</v>
      </c>
      <c r="B449" s="6" t="n">
        <v>405397.9</v>
      </c>
      <c r="C449" s="16" t="s">
        <v>322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45217</v>
      </c>
      <c r="B450" s="6" t="n">
        <v>-4985.4</v>
      </c>
      <c r="C450" s="16" t="s">
        <v>343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45217.446782407</v>
      </c>
      <c r="B451" s="6" t="n">
        <v>319744.85</v>
      </c>
      <c r="C451" s="16" t="s">
        <v>322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45225</v>
      </c>
      <c r="B452" s="6" t="n">
        <v>11153.7</v>
      </c>
      <c r="C452" s="16" t="s">
        <v>337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45230</v>
      </c>
      <c r="B453" s="6" t="n">
        <v>30000</v>
      </c>
      <c r="C453" s="16" t="s">
        <v>162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45243</v>
      </c>
      <c r="B454" s="6" t="n">
        <v>60000</v>
      </c>
      <c r="C454" s="16" t="s">
        <v>162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45244</v>
      </c>
      <c r="B455" s="6" t="n">
        <v>59000</v>
      </c>
      <c r="C455" s="16" t="s">
        <v>162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45260</v>
      </c>
      <c r="B456" s="6" t="n">
        <v>56000</v>
      </c>
      <c r="C456" s="16" t="s">
        <v>162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45260.70931713</v>
      </c>
      <c r="B457" s="6" t="n">
        <v>145000</v>
      </c>
      <c r="C457" s="16" t="s">
        <v>322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45261.756944444</v>
      </c>
      <c r="B458" s="6" t="n">
        <v>-59895</v>
      </c>
      <c r="C458" s="16" t="s">
        <v>344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45266</v>
      </c>
      <c r="B459" s="6" t="n">
        <v>240000</v>
      </c>
      <c r="C459" s="16" t="s">
        <v>162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45267</v>
      </c>
      <c r="B460" s="6" t="n">
        <v>45000</v>
      </c>
      <c r="C460" s="16" t="s">
        <v>162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45267</v>
      </c>
      <c r="B461" s="6" t="n">
        <v>12000</v>
      </c>
      <c r="C461" s="16" t="s">
        <v>162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45277</v>
      </c>
      <c r="B462" s="6" t="n">
        <v>-87889</v>
      </c>
      <c r="C462" s="16" t="s">
        <v>345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45285</v>
      </c>
      <c r="B463" s="6" t="n">
        <v>-3798</v>
      </c>
      <c r="C463" s="16" t="s">
        <v>346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45286</v>
      </c>
      <c r="B464" s="6" t="n">
        <v>-1592.66</v>
      </c>
      <c r="C464" s="16" t="s">
        <v>347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45286</v>
      </c>
      <c r="B465" s="6" t="n">
        <v>45147</v>
      </c>
      <c r="C465" s="16" t="s">
        <v>348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45286</v>
      </c>
      <c r="B466" s="6" t="n">
        <v>115000</v>
      </c>
      <c r="C466" s="16" t="s">
        <v>162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45286.669236111</v>
      </c>
      <c r="B467" s="6" t="n">
        <v>271.77</v>
      </c>
      <c r="C467" s="16" t="s">
        <v>322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45287</v>
      </c>
      <c r="B468" s="6" t="n">
        <v>-10101.6</v>
      </c>
      <c r="C468" s="16" t="s">
        <v>349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45288</v>
      </c>
      <c r="B469" s="6" t="n">
        <v>53000</v>
      </c>
      <c r="C469" s="16" t="s">
        <v>162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45288</v>
      </c>
      <c r="B470" s="6" t="n">
        <v>52000</v>
      </c>
      <c r="C470" s="16" t="s">
        <v>162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45289</v>
      </c>
      <c r="B471" s="6" t="n">
        <v>55500</v>
      </c>
      <c r="C471" s="16" t="s">
        <v>162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45291.68099537</v>
      </c>
      <c r="B472" s="6" t="n">
        <v>2000</v>
      </c>
      <c r="C472" s="16" t="s">
        <v>322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45300</v>
      </c>
      <c r="B473" s="6" t="n">
        <v>-47886.05</v>
      </c>
      <c r="C473" s="16" t="s">
        <v>350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45300</v>
      </c>
      <c r="B474" s="6" t="n">
        <v>-13891.18</v>
      </c>
      <c r="C474" s="16" t="s">
        <v>351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45302</v>
      </c>
      <c r="B475" s="6" t="n">
        <v>-10708</v>
      </c>
      <c r="C475" s="16" t="s">
        <v>352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45307</v>
      </c>
      <c r="B476" s="6" t="n">
        <v>15000</v>
      </c>
      <c r="C476" s="16" t="s">
        <v>162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45308.949282407</v>
      </c>
      <c r="B477" s="6" t="n">
        <v>115000</v>
      </c>
      <c r="C477" s="16" t="s">
        <v>322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45315</v>
      </c>
      <c r="B478" s="6" t="n">
        <v>55041.05</v>
      </c>
      <c r="C478" s="16" t="s">
        <v>337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45321</v>
      </c>
      <c r="B479" s="6" t="n">
        <v>16000</v>
      </c>
      <c r="C479" s="16" t="s">
        <v>162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45327.9203125</v>
      </c>
      <c r="B480" s="6" t="n">
        <v>560000</v>
      </c>
      <c r="C480" s="16" t="s">
        <v>322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45328</v>
      </c>
      <c r="B481" s="6" t="n">
        <v>30000</v>
      </c>
      <c r="C481" s="16" t="s">
        <v>162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45330</v>
      </c>
      <c r="B482" s="6" t="n">
        <v>45000</v>
      </c>
      <c r="C482" s="16" t="s">
        <v>162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45331.973831019</v>
      </c>
      <c r="B483" s="6" t="n">
        <v>136650</v>
      </c>
      <c r="C483" s="16" t="s">
        <v>322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45331.975949074</v>
      </c>
      <c r="B484" s="6" t="n">
        <v>15000</v>
      </c>
      <c r="C484" s="16" t="s">
        <v>322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45331.978668981</v>
      </c>
      <c r="B485" s="6" t="n">
        <v>8000</v>
      </c>
      <c r="C485" s="16" t="s">
        <v>322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45337.615543981</v>
      </c>
      <c r="B486" s="6" t="n">
        <v>51000</v>
      </c>
      <c r="C486" s="16" t="s">
        <v>322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45337.889293981</v>
      </c>
      <c r="B487" s="6" t="n">
        <v>19000</v>
      </c>
      <c r="C487" s="16" t="s">
        <v>322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45342</v>
      </c>
      <c r="B488" s="6" t="n">
        <v>10000</v>
      </c>
      <c r="C488" s="16" t="s">
        <v>162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45342</v>
      </c>
      <c r="B489" s="6" t="n">
        <v>12000</v>
      </c>
      <c r="C489" s="16" t="s">
        <v>162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45342</v>
      </c>
      <c r="B490" s="6" t="n">
        <v>105000</v>
      </c>
      <c r="C490" s="16" t="s">
        <v>162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45342.860462963</v>
      </c>
      <c r="B491" s="6" t="n">
        <v>55000</v>
      </c>
      <c r="C491" s="16" t="s">
        <v>322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45343</v>
      </c>
      <c r="B492" s="6" t="n">
        <v>10000</v>
      </c>
      <c r="C492" s="16" t="s">
        <v>162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45363</v>
      </c>
      <c r="B493" s="6" t="n">
        <v>2300</v>
      </c>
      <c r="C493" s="16" t="s">
        <v>162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45363.824305556</v>
      </c>
      <c r="B494" s="6" t="n">
        <v>6519.6</v>
      </c>
      <c r="C494" s="16" t="s">
        <v>353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45370</v>
      </c>
      <c r="B495" s="6" t="n">
        <v>60000</v>
      </c>
      <c r="C495" s="16" t="s">
        <v>162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45370</v>
      </c>
      <c r="B496" s="6" t="n">
        <v>19000</v>
      </c>
      <c r="C496" s="16" t="s">
        <v>162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45371.964097222</v>
      </c>
      <c r="B497" s="6" t="n">
        <v>60000</v>
      </c>
      <c r="C497" s="16" t="s">
        <v>322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45372.959675926</v>
      </c>
      <c r="B498" s="6" t="n">
        <v>79000</v>
      </c>
      <c r="C498" s="16" t="s">
        <v>322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45373</v>
      </c>
      <c r="B499" s="6" t="n">
        <v>4000</v>
      </c>
      <c r="C499" s="16" t="s">
        <v>162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45373</v>
      </c>
      <c r="B500" s="6" t="n">
        <v>41000</v>
      </c>
      <c r="C500" s="16" t="s">
        <v>162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45373</v>
      </c>
      <c r="B501" s="6" t="n">
        <v>26000</v>
      </c>
      <c r="C501" s="16" t="s">
        <v>162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45373</v>
      </c>
      <c r="B502" s="6" t="n">
        <v>50000</v>
      </c>
      <c r="C502" s="16" t="s">
        <v>162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45373.986805556</v>
      </c>
      <c r="B503" s="6" t="n">
        <v>-1000</v>
      </c>
      <c r="C503" s="16" t="s">
        <v>344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45380</v>
      </c>
      <c r="B504" s="6" t="n">
        <v>90000</v>
      </c>
      <c r="C504" s="16" t="s">
        <v>162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45390</v>
      </c>
      <c r="B505" s="6" t="n">
        <v>70000</v>
      </c>
      <c r="C505" s="16" t="s">
        <v>162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45390.900972222</v>
      </c>
      <c r="B506" s="6" t="n">
        <v>32000</v>
      </c>
      <c r="C506" s="16" t="s">
        <v>322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45393</v>
      </c>
      <c r="B507" s="6" t="n">
        <v>113000</v>
      </c>
      <c r="C507" s="16" t="s">
        <v>162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45394.825694444</v>
      </c>
      <c r="B508" s="6" t="n">
        <v>14338</v>
      </c>
      <c r="C508" s="16" t="s">
        <v>354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45400.8</v>
      </c>
      <c r="B509" s="6" t="n">
        <v>11913.3</v>
      </c>
      <c r="C509" s="16" t="s">
        <v>355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45400.811111111</v>
      </c>
      <c r="B510" s="6" t="n">
        <v>2212.5</v>
      </c>
      <c r="C510" s="16" t="s">
        <v>356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45408</v>
      </c>
      <c r="B511" s="6" t="n">
        <v>40000</v>
      </c>
      <c r="C511" s="16" t="s">
        <v>162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45414.756875</v>
      </c>
      <c r="B512" s="6" t="n">
        <v>36379.85</v>
      </c>
      <c r="C512" s="16" t="s">
        <v>322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45419</v>
      </c>
      <c r="B513" s="6" t="n">
        <v>-99650</v>
      </c>
      <c r="C513" s="16" t="s">
        <v>357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45419</v>
      </c>
      <c r="B514" s="6" t="n">
        <v>21000</v>
      </c>
      <c r="C514" s="16" t="s">
        <v>162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45422</v>
      </c>
      <c r="B515" s="6" t="n">
        <v>115000</v>
      </c>
      <c r="C515" s="16" t="s">
        <v>162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45425.704386574</v>
      </c>
      <c r="B516" s="6" t="n">
        <v>155000</v>
      </c>
      <c r="C516" s="16" t="s">
        <v>322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45432.947210648</v>
      </c>
      <c r="B517" s="6" t="n">
        <v>23298.32</v>
      </c>
      <c r="C517" s="16" t="s">
        <v>322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45433</v>
      </c>
      <c r="B518" s="6" t="n">
        <v>30000</v>
      </c>
      <c r="C518" s="16" t="s">
        <v>162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45433</v>
      </c>
      <c r="B519" s="6" t="n">
        <v>24157</v>
      </c>
      <c r="C519" s="16" t="s">
        <v>162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45433</v>
      </c>
      <c r="B520" s="6" t="n">
        <v>52290</v>
      </c>
      <c r="C520" s="16" t="s">
        <v>358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45436</v>
      </c>
      <c r="B521" s="6" t="n">
        <v>35000</v>
      </c>
      <c r="C521" s="16" t="s">
        <v>162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45436</v>
      </c>
      <c r="B522" s="6" t="n">
        <v>35000</v>
      </c>
      <c r="C522" s="16" t="s">
        <v>162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45439</v>
      </c>
      <c r="B523" s="6" t="n">
        <v>-29203.6</v>
      </c>
      <c r="C523" s="16" t="s">
        <v>359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45439</v>
      </c>
      <c r="B524" s="6" t="n">
        <v>240000</v>
      </c>
      <c r="C524" s="16" t="s">
        <v>162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45440</v>
      </c>
      <c r="B525" s="6" t="n">
        <v>140000</v>
      </c>
      <c r="C525" s="16" t="s">
        <v>162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45443</v>
      </c>
      <c r="B526" s="6" t="n">
        <v>-2688.6</v>
      </c>
      <c r="C526" s="16" t="s">
        <v>360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45446</v>
      </c>
      <c r="B527" s="6" t="n">
        <v>100000</v>
      </c>
      <c r="C527" s="16" t="s">
        <v>162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45448</v>
      </c>
      <c r="B528" s="6" t="n">
        <v>260000</v>
      </c>
      <c r="C528" s="16" t="s">
        <v>162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45453</v>
      </c>
      <c r="B529" s="6" t="n">
        <v>-32728.84</v>
      </c>
      <c r="C529" s="16" t="s">
        <v>361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45454</v>
      </c>
      <c r="B530" s="6" t="n">
        <v>3097.2</v>
      </c>
      <c r="C530" s="16" t="s">
        <v>162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45454</v>
      </c>
      <c r="B531" s="6" t="n">
        <v>26106.4</v>
      </c>
      <c r="C531" s="16" t="s">
        <v>162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45454</v>
      </c>
      <c r="B532" s="6" t="n">
        <v>203000</v>
      </c>
      <c r="C532" s="16" t="s">
        <v>162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45454</v>
      </c>
      <c r="B533" s="6" t="n">
        <v>35000</v>
      </c>
      <c r="C533" s="16" t="s">
        <v>162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45457</v>
      </c>
      <c r="B534" s="6" t="n">
        <v>-34717</v>
      </c>
      <c r="C534" s="16" t="s">
        <v>362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45461</v>
      </c>
      <c r="B535" s="6" t="n">
        <v>-4332</v>
      </c>
      <c r="C535" s="16" t="s">
        <v>363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45461</v>
      </c>
      <c r="B536" s="6" t="n">
        <v>-21659.3</v>
      </c>
      <c r="C536" s="16" t="s">
        <v>364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45461</v>
      </c>
      <c r="B537" s="6" t="n">
        <v>11800</v>
      </c>
      <c r="C537" s="16" t="s">
        <v>162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45462</v>
      </c>
      <c r="B538" s="6" t="n">
        <v>300000</v>
      </c>
      <c r="C538" s="16" t="s">
        <v>162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45462</v>
      </c>
      <c r="B539" s="6" t="n">
        <v>250000</v>
      </c>
      <c r="C539" s="16" t="s">
        <v>162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45464</v>
      </c>
      <c r="B540" s="6" t="n">
        <v>240000</v>
      </c>
      <c r="C540" s="16" t="s">
        <v>162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45470</v>
      </c>
      <c r="B541" s="6" t="n">
        <v>37061.84</v>
      </c>
      <c r="C541" s="16" t="s">
        <v>162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45471</v>
      </c>
      <c r="B542" s="6" t="n">
        <v>21742.3</v>
      </c>
      <c r="C542" s="16" t="s">
        <v>162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45472</v>
      </c>
      <c r="B543" s="6" t="n">
        <v>16604</v>
      </c>
      <c r="C543" s="16" t="s">
        <v>162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45472</v>
      </c>
      <c r="B544" s="6" t="n">
        <v>18113</v>
      </c>
      <c r="C544" s="16" t="s">
        <v>162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45481</v>
      </c>
      <c r="B545" s="6" t="n">
        <v>-2373.6</v>
      </c>
      <c r="C545" s="16" t="s">
        <v>365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45481</v>
      </c>
      <c r="B546" s="6" t="n">
        <v>-1675.36</v>
      </c>
      <c r="C546" s="16" t="s">
        <v>366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45482</v>
      </c>
      <c r="B547" s="6" t="n">
        <v>-10095</v>
      </c>
      <c r="C547" s="16" t="s">
        <v>367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45482</v>
      </c>
      <c r="B548" s="6" t="n">
        <v>-34292.22</v>
      </c>
      <c r="C548" s="16" t="s">
        <v>368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45482</v>
      </c>
      <c r="B549" s="6" t="n">
        <v>-1636.6</v>
      </c>
      <c r="C549" s="16" t="s">
        <v>369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45482</v>
      </c>
      <c r="B550" s="6" t="n">
        <v>-10445.09</v>
      </c>
      <c r="C550" s="16" t="s">
        <v>370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45484</v>
      </c>
      <c r="B551" s="6" t="n">
        <v>-81409</v>
      </c>
      <c r="C551" s="16" t="s">
        <v>371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45484</v>
      </c>
      <c r="B552" s="6" t="n">
        <v>-196</v>
      </c>
      <c r="C552" s="16" t="s">
        <v>372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45484</v>
      </c>
      <c r="B553" s="6" t="n">
        <v>-3837</v>
      </c>
      <c r="C553" s="16" t="s">
        <v>373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45484</v>
      </c>
      <c r="B554" s="6" t="n">
        <v>-67502</v>
      </c>
      <c r="C554" s="16" t="s">
        <v>374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45485</v>
      </c>
      <c r="B555" s="6" t="n">
        <v>-217.69</v>
      </c>
      <c r="C555" s="16" t="s">
        <v>375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45485</v>
      </c>
      <c r="B556" s="6" t="n">
        <v>90000</v>
      </c>
      <c r="C556" s="16" t="s">
        <v>162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45485</v>
      </c>
      <c r="B557" s="6" t="n">
        <v>100000</v>
      </c>
      <c r="C557" s="16" t="s">
        <v>162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45488</v>
      </c>
      <c r="B558" s="6" t="n">
        <v>180000</v>
      </c>
      <c r="C558" s="16" t="s">
        <v>162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45488</v>
      </c>
      <c r="B559" s="6" t="n">
        <v>450000</v>
      </c>
      <c r="C559" s="16" t="s">
        <v>162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45489</v>
      </c>
      <c r="B560" s="6" t="n">
        <v>-66685</v>
      </c>
      <c r="C560" s="16" t="s">
        <v>376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45490</v>
      </c>
      <c r="B561" s="6" t="n">
        <v>-4976.52</v>
      </c>
      <c r="C561" s="16" t="s">
        <v>377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45491</v>
      </c>
      <c r="B562" s="6" t="n">
        <v>-435177</v>
      </c>
      <c r="C562" s="16" t="s">
        <v>378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45491</v>
      </c>
      <c r="B563" s="6" t="n">
        <v>-238491.4</v>
      </c>
      <c r="C563" s="16" t="s">
        <v>379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45497</v>
      </c>
      <c r="B564" s="6" t="n">
        <v>39416.22</v>
      </c>
      <c r="C564" s="16" t="s">
        <v>337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45506</v>
      </c>
      <c r="B565" s="6" t="n">
        <v>197400.8</v>
      </c>
      <c r="C565" s="16" t="s">
        <v>338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45511</v>
      </c>
      <c r="B566" s="6" t="n">
        <v>-5016.84</v>
      </c>
      <c r="C566" s="16" t="s">
        <v>380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45527</v>
      </c>
      <c r="B567" s="6" t="n">
        <v>300000</v>
      </c>
      <c r="C567" s="16" t="s">
        <v>162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45539</v>
      </c>
      <c r="B568" s="6" t="n">
        <v>125000</v>
      </c>
      <c r="C568" s="16" t="s">
        <v>162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45541</v>
      </c>
      <c r="B569" s="6" t="n">
        <v>-13455.09</v>
      </c>
      <c r="C569" s="16" t="s">
        <v>381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45545</v>
      </c>
      <c r="B570" s="6" t="n">
        <v>-3512.8</v>
      </c>
      <c r="C570" s="16" t="s">
        <v>382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45546</v>
      </c>
      <c r="B571" s="6" t="n">
        <v>25000</v>
      </c>
      <c r="C571" s="16" t="s">
        <v>162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45546</v>
      </c>
      <c r="B572" s="6" t="n">
        <v>41000</v>
      </c>
      <c r="C572" s="16" t="s">
        <v>162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45555</v>
      </c>
      <c r="B573" s="6" t="n">
        <v>3519.8</v>
      </c>
      <c r="C573" s="16" t="s">
        <v>162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45557</v>
      </c>
      <c r="B574" s="6" t="n">
        <v>-1527</v>
      </c>
      <c r="C574" s="16" t="s">
        <v>383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45568</v>
      </c>
      <c r="B575" s="6" t="n">
        <v>200000</v>
      </c>
      <c r="C575" s="16" t="s">
        <v>162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45569</v>
      </c>
      <c r="B576" s="6" t="n">
        <v>300000</v>
      </c>
      <c r="C576" s="16" t="s">
        <v>162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45572</v>
      </c>
      <c r="B577" s="6" t="n">
        <v>-6786</v>
      </c>
      <c r="C577" s="16" t="s">
        <v>384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45573</v>
      </c>
      <c r="B578" s="6" t="n">
        <v>-61549.4</v>
      </c>
      <c r="C578" s="16" t="s">
        <v>385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45573</v>
      </c>
      <c r="B579" s="6" t="n">
        <v>-41044</v>
      </c>
      <c r="C579" s="16" t="s">
        <v>386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45573</v>
      </c>
      <c r="B580" s="6" t="n">
        <v>18000</v>
      </c>
      <c r="C580" s="16" t="s">
        <v>162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45573</v>
      </c>
      <c r="B581" s="6" t="n">
        <v>150000</v>
      </c>
      <c r="C581" s="16" t="s">
        <v>162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45574</v>
      </c>
      <c r="B582" s="6" t="n">
        <v>70000</v>
      </c>
      <c r="C582" s="16" t="s">
        <v>162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45574</v>
      </c>
      <c r="B583" s="6" t="n">
        <v>5037</v>
      </c>
      <c r="C583" s="16" t="s">
        <v>162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45579</v>
      </c>
      <c r="B584" s="6" t="n">
        <v>-6328.4</v>
      </c>
      <c r="C584" s="16" t="s">
        <v>387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45582</v>
      </c>
      <c r="B585" s="6" t="n">
        <v>-47192.5</v>
      </c>
      <c r="C585" s="16" t="s">
        <v>388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45584</v>
      </c>
      <c r="B586" s="6" t="n">
        <v>-3530.7</v>
      </c>
      <c r="C586" s="16" t="s">
        <v>389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45588</v>
      </c>
      <c r="B587" s="6" t="n">
        <v>70746.4</v>
      </c>
      <c r="C587" s="16" t="s">
        <v>337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45589</v>
      </c>
      <c r="B588" s="6" t="n">
        <v>41055</v>
      </c>
      <c r="C588" s="16" t="s">
        <v>162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45590</v>
      </c>
      <c r="B589" s="6" t="n">
        <v>69000</v>
      </c>
      <c r="C589" s="16" t="s">
        <v>162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45593</v>
      </c>
      <c r="B590" s="6" t="n">
        <v>150000</v>
      </c>
      <c r="C590" s="16" t="s">
        <v>162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45593</v>
      </c>
      <c r="B591" s="6" t="n">
        <v>35000</v>
      </c>
      <c r="C591" s="16" t="s">
        <v>162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45593</v>
      </c>
      <c r="B592" s="6" t="n">
        <v>6329.4</v>
      </c>
      <c r="C592" s="16" t="s">
        <v>162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45594</v>
      </c>
      <c r="B593" s="6" t="n">
        <v>19312.6</v>
      </c>
      <c r="C593" s="16" t="s">
        <v>162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45596</v>
      </c>
      <c r="B594" s="6" t="n">
        <v>27883.9</v>
      </c>
      <c r="C594" s="16" t="s">
        <v>162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45601</v>
      </c>
      <c r="B595" s="6" t="n">
        <v>1754.9</v>
      </c>
      <c r="C595" s="16" t="s">
        <v>162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45601</v>
      </c>
      <c r="B596" s="6" t="n">
        <v>1776.8</v>
      </c>
      <c r="C596" s="16" t="s">
        <v>162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45603</v>
      </c>
      <c r="B597" s="6" t="n">
        <v>-6718</v>
      </c>
      <c r="C597" s="16" t="s">
        <v>390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45604</v>
      </c>
      <c r="B598" s="6" t="n">
        <v>6719</v>
      </c>
      <c r="C598" s="16" t="s">
        <v>162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45608</v>
      </c>
      <c r="B599" s="6" t="n">
        <v>200</v>
      </c>
      <c r="C599" s="16" t="s">
        <v>162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45609</v>
      </c>
      <c r="B600" s="6" t="n">
        <v>80000</v>
      </c>
      <c r="C600" s="16" t="s">
        <v>162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45625</v>
      </c>
      <c r="B601" s="6" t="n">
        <v>21000</v>
      </c>
      <c r="C601" s="16" t="s">
        <v>162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45632</v>
      </c>
      <c r="B602" s="6" t="n">
        <v>-6528.6</v>
      </c>
      <c r="C602" s="16" t="s">
        <v>391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45635</v>
      </c>
      <c r="B603" s="6" t="n">
        <v>4507</v>
      </c>
      <c r="C603" s="16" t="s">
        <v>162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45635</v>
      </c>
      <c r="B604" s="6" t="n">
        <v>2021.8</v>
      </c>
      <c r="C604" s="16" t="s">
        <v>162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45642</v>
      </c>
      <c r="B605" s="6" t="n">
        <v>38000</v>
      </c>
      <c r="C605" s="16" t="s">
        <v>162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45643</v>
      </c>
      <c r="B606" s="6" t="n">
        <v>-134154</v>
      </c>
      <c r="C606" s="16" t="s">
        <v>392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45643</v>
      </c>
      <c r="B607" s="6" t="n">
        <v>-5548.8</v>
      </c>
      <c r="C607" s="16" t="s">
        <v>393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45644.670914352</v>
      </c>
      <c r="B608" s="6" t="n">
        <v>158263.28</v>
      </c>
      <c r="C608" s="16" t="s">
        <v>322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45648</v>
      </c>
      <c r="B609" s="6" t="n">
        <v>-1644</v>
      </c>
      <c r="C609" s="16" t="s">
        <v>394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45650</v>
      </c>
      <c r="B610" s="6" t="n">
        <v>58596</v>
      </c>
      <c r="C610" s="16" t="s">
        <v>395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45651</v>
      </c>
      <c r="B611" s="6" t="n">
        <v>83205</v>
      </c>
      <c r="C611" s="16" t="s">
        <v>162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45653</v>
      </c>
      <c r="B612" s="6" t="n">
        <v>1644</v>
      </c>
      <c r="C612" s="16" t="s">
        <v>162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45665</v>
      </c>
      <c r="B613" s="6" t="n">
        <v>-32996.59</v>
      </c>
      <c r="C613" s="16" t="s">
        <v>396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45665</v>
      </c>
      <c r="B614" s="6" t="n">
        <v>-27489.63</v>
      </c>
      <c r="C614" s="16" t="s">
        <v>397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45667</v>
      </c>
      <c r="B615" s="6" t="n">
        <v>-12692</v>
      </c>
      <c r="C615" s="16" t="s">
        <v>398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45670</v>
      </c>
      <c r="B616" s="6" t="n">
        <v>119000</v>
      </c>
      <c r="C616" s="16" t="s">
        <v>162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45670</v>
      </c>
      <c r="B617" s="6" t="n">
        <v>119000</v>
      </c>
      <c r="C617" s="16" t="s">
        <v>162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45672</v>
      </c>
      <c r="B618" s="6" t="n">
        <v>-24846.52</v>
      </c>
      <c r="C618" s="16" t="s">
        <v>399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45672</v>
      </c>
      <c r="B619" s="6" t="n">
        <v>169000</v>
      </c>
      <c r="C619" s="16" t="s">
        <v>162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45672</v>
      </c>
      <c r="B620" s="6" t="n">
        <v>-637.67</v>
      </c>
      <c r="C620" s="16" t="s">
        <v>344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45672</v>
      </c>
      <c r="B621" s="6" t="n">
        <v>169000</v>
      </c>
      <c r="C621" s="16" t="s">
        <v>162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45673</v>
      </c>
      <c r="B622" s="6" t="n">
        <v>22771.74</v>
      </c>
      <c r="C622" s="16" t="s">
        <v>162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45673</v>
      </c>
      <c r="B623" s="6" t="n">
        <v>7623.58</v>
      </c>
      <c r="C623" s="16" t="s">
        <v>400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45673</v>
      </c>
      <c r="B624" s="6" t="n">
        <v>22771.74</v>
      </c>
      <c r="C624" s="16" t="s">
        <v>162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45680</v>
      </c>
      <c r="B625" s="6" t="n">
        <v>37927.59</v>
      </c>
      <c r="C625" s="16" t="s">
        <v>337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45680</v>
      </c>
      <c r="B626" s="6" t="n">
        <v>6883.45</v>
      </c>
      <c r="C626" s="16" t="s">
        <v>401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45680</v>
      </c>
      <c r="B627" s="6" t="n">
        <v>20607</v>
      </c>
      <c r="C627" s="16" t="s">
        <v>162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45680</v>
      </c>
      <c r="B628" s="6" t="n">
        <v>6883.45</v>
      </c>
      <c r="C628" s="16" t="s">
        <v>401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45680</v>
      </c>
      <c r="B629" s="6" t="n">
        <v>20607</v>
      </c>
      <c r="C629" s="16" t="s">
        <v>162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45688</v>
      </c>
      <c r="B630" s="6" t="n">
        <v>12711</v>
      </c>
      <c r="C630" s="16" t="s">
        <v>162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45688</v>
      </c>
      <c r="B631" s="6" t="n">
        <v>140000</v>
      </c>
      <c r="C631" s="16" t="s">
        <v>162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45688</v>
      </c>
      <c r="B632" s="6" t="n">
        <v>140000</v>
      </c>
      <c r="C632" s="16" t="s">
        <v>162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45688</v>
      </c>
      <c r="B633" s="6" t="n">
        <v>12711</v>
      </c>
      <c r="C633" s="16" t="s">
        <v>162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45694</v>
      </c>
      <c r="B634" s="6" t="n">
        <v>-7158.88</v>
      </c>
      <c r="C634" s="16" t="s">
        <v>402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45695</v>
      </c>
      <c r="B635" s="6" t="n">
        <v>2196.77</v>
      </c>
      <c r="C635" s="16" t="s">
        <v>400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45698</v>
      </c>
      <c r="B636" s="6" t="n">
        <v>4964</v>
      </c>
      <c r="C636" s="16" t="s">
        <v>162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45698</v>
      </c>
      <c r="B637" s="6" t="n">
        <v>4964</v>
      </c>
      <c r="C637" s="16" t="s">
        <v>162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45699</v>
      </c>
      <c r="B638" s="6" t="n">
        <v>169000</v>
      </c>
      <c r="C638" s="16" t="s">
        <v>162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45699</v>
      </c>
      <c r="B639" s="6" t="n">
        <v>169000</v>
      </c>
      <c r="C639" s="16" t="s">
        <v>162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45700</v>
      </c>
      <c r="B640" s="6" t="n">
        <v>200000</v>
      </c>
      <c r="C640" s="16" t="s">
        <v>162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45700</v>
      </c>
      <c r="B641" s="6" t="n">
        <v>200000</v>
      </c>
      <c r="C641" s="16" t="s">
        <v>162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45702</v>
      </c>
      <c r="B642" s="6" t="n">
        <v>200000</v>
      </c>
      <c r="C642" s="16" t="s">
        <v>162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45702</v>
      </c>
      <c r="B643" s="6" t="n">
        <v>200000</v>
      </c>
      <c r="C643" s="16" t="s">
        <v>162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45714</v>
      </c>
      <c r="B644" s="6" t="n">
        <v>30000</v>
      </c>
      <c r="C644" s="16" t="s">
        <v>162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45714</v>
      </c>
      <c r="B645" s="6" t="n">
        <v>25000</v>
      </c>
      <c r="C645" s="16" t="s">
        <v>162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45714</v>
      </c>
      <c r="B646" s="6" t="n">
        <v>30000</v>
      </c>
      <c r="C646" s="16" t="s">
        <v>162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45714</v>
      </c>
      <c r="B647" s="6" t="n">
        <v>25000</v>
      </c>
      <c r="C647" s="16" t="s">
        <v>162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45716</v>
      </c>
      <c r="B648" s="6" t="n">
        <v>11000</v>
      </c>
      <c r="C648" s="16" t="s">
        <v>162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45716</v>
      </c>
      <c r="B649" s="6" t="n">
        <v>2000</v>
      </c>
      <c r="C649" s="16" t="s">
        <v>162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45716</v>
      </c>
      <c r="B650" s="6" t="n">
        <v>2000</v>
      </c>
      <c r="C650" s="16" t="s">
        <v>162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45716</v>
      </c>
      <c r="B651" s="6" t="n">
        <v>11000</v>
      </c>
      <c r="C651" s="16" t="s">
        <v>162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45722</v>
      </c>
      <c r="B652" s="6" t="n">
        <v>58000</v>
      </c>
      <c r="C652" s="16" t="s">
        <v>162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45722</v>
      </c>
      <c r="B653" s="6" t="n">
        <v>70000</v>
      </c>
      <c r="C653" s="16" t="s">
        <v>162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45722</v>
      </c>
      <c r="B654" s="6" t="n">
        <v>58000</v>
      </c>
      <c r="C654" s="16" t="s">
        <v>403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45722</v>
      </c>
      <c r="B655" s="6" t="n">
        <v>70000</v>
      </c>
      <c r="C655" s="16" t="s">
        <v>403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45723</v>
      </c>
      <c r="B656" s="6" t="n">
        <v>-6442.2</v>
      </c>
      <c r="C656" s="16" t="s">
        <v>404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45726</v>
      </c>
      <c r="B657" s="6" t="n">
        <v>1976.05</v>
      </c>
      <c r="C657" s="16" t="s">
        <v>400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45729</v>
      </c>
      <c r="B658" s="6" t="n">
        <v>4467</v>
      </c>
      <c r="C658" s="16" t="s">
        <v>162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45729</v>
      </c>
      <c r="B659" s="6" t="n">
        <v>4467</v>
      </c>
      <c r="C659" s="16" t="s">
        <v>403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45749</v>
      </c>
      <c r="B660" s="6" t="n">
        <v>130000</v>
      </c>
      <c r="C660" s="16" t="s">
        <v>162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45749</v>
      </c>
      <c r="B661" s="6" t="n">
        <v>130000</v>
      </c>
      <c r="C661" s="16" t="s">
        <v>403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45751</v>
      </c>
      <c r="B662" s="6" t="n">
        <v>-7241.92</v>
      </c>
      <c r="C662" s="16" t="s">
        <v>405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45755</v>
      </c>
      <c r="B663" s="6" t="n">
        <v>2221.93</v>
      </c>
      <c r="C663" s="16" t="s">
        <v>400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45790</v>
      </c>
      <c r="B664" s="6" t="n">
        <v>-6986.88</v>
      </c>
      <c r="C664" s="16" t="s">
        <v>406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45794</v>
      </c>
      <c r="B665" s="6" t="n">
        <v>4845</v>
      </c>
      <c r="C665" s="16" t="s">
        <v>407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45799</v>
      </c>
      <c r="B666" s="6" t="n">
        <v>50000</v>
      </c>
      <c r="C666" s="16" t="s">
        <v>403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45800</v>
      </c>
      <c r="B667" s="6" t="n">
        <v>175000</v>
      </c>
      <c r="C667" s="16" t="s">
        <v>403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45803</v>
      </c>
      <c r="B668" s="6" t="n">
        <v>308000</v>
      </c>
      <c r="C668" s="16" t="s">
        <v>403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45810</v>
      </c>
      <c r="B669" s="6" t="n">
        <v>-175302.14</v>
      </c>
      <c r="C669" s="16" t="s">
        <v>408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45811</v>
      </c>
      <c r="B670" s="6" t="n">
        <v>-206153</v>
      </c>
      <c r="C670" s="16" t="s">
        <v>409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45817</v>
      </c>
      <c r="B671" s="6" t="n">
        <v>-1211</v>
      </c>
      <c r="C671" s="16" t="s">
        <v>410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45818</v>
      </c>
      <c r="B672" s="6" t="n">
        <v>250000</v>
      </c>
      <c r="C672" s="16" t="s">
        <v>403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45826.481099537</v>
      </c>
      <c r="B673" s="6" t="n">
        <v>67084</v>
      </c>
      <c r="C673" s="16" t="s">
        <v>411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45827.52255787</v>
      </c>
      <c r="B674" s="6" t="n">
        <v>99842.76</v>
      </c>
      <c r="C674" s="16" t="s">
        <v>412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45829</v>
      </c>
      <c r="B675" s="6" t="n">
        <v>149044</v>
      </c>
      <c r="C675" s="16" t="s">
        <v>403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45832</v>
      </c>
      <c r="B676" s="6" t="n">
        <v>7533</v>
      </c>
      <c r="C676" s="16" t="s">
        <v>403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45832</v>
      </c>
      <c r="B677" s="6" t="n">
        <v>1211</v>
      </c>
      <c r="C677" s="16" t="s">
        <v>403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45832</v>
      </c>
      <c r="B678" s="6" t="n">
        <v>140296</v>
      </c>
      <c r="C678" s="16" t="s">
        <v>403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45833</v>
      </c>
      <c r="B679" s="6" t="n">
        <v>26517.13</v>
      </c>
      <c r="C679" s="16" t="s">
        <v>403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45833</v>
      </c>
      <c r="B680" s="6" t="n">
        <v>62823.25</v>
      </c>
      <c r="C680" s="16" t="s">
        <v>403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45838</v>
      </c>
      <c r="B681" s="6" t="n">
        <v>-6986.88</v>
      </c>
      <c r="C681" s="16" t="s">
        <v>406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45839</v>
      </c>
      <c r="B682" s="6" t="n">
        <v>7235</v>
      </c>
      <c r="C682" s="16" t="s">
        <v>403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45840</v>
      </c>
      <c r="B683" s="6" t="n">
        <v>350000</v>
      </c>
      <c r="C683" s="16" t="s">
        <v>403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45840</v>
      </c>
      <c r="B684" s="6" t="n">
        <v>105000</v>
      </c>
      <c r="C684" s="16" t="s">
        <v>403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45842</v>
      </c>
      <c r="B685" s="6" t="n">
        <v>150000</v>
      </c>
      <c r="C685" s="16" t="s">
        <v>407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45842</v>
      </c>
      <c r="B686" s="6" t="n">
        <v>180000</v>
      </c>
      <c r="C686" s="16" t="s">
        <v>407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45845</v>
      </c>
      <c r="B687" s="6" t="n">
        <v>-143419</v>
      </c>
      <c r="C687" s="16" t="s">
        <v>413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45846</v>
      </c>
      <c r="B688" s="6" t="n">
        <v>-3314.4</v>
      </c>
      <c r="C688" s="16" t="s">
        <v>414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45846</v>
      </c>
      <c r="B689" s="6" t="n">
        <v>270000</v>
      </c>
      <c r="C689" s="16" t="s">
        <v>403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45847</v>
      </c>
      <c r="B690" s="6" t="n">
        <v>-114443</v>
      </c>
      <c r="C690" s="16" t="s">
        <v>415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45847</v>
      </c>
      <c r="B691" s="6" t="n">
        <v>250000</v>
      </c>
      <c r="C691" s="16" t="s">
        <v>403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45848</v>
      </c>
      <c r="B692" s="6" t="n">
        <v>-52246</v>
      </c>
      <c r="C692" s="16" t="s">
        <v>416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45848</v>
      </c>
      <c r="B693" s="6" t="n">
        <v>390000</v>
      </c>
      <c r="C693" s="16" t="s">
        <v>403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45849</v>
      </c>
      <c r="B694" s="6" t="n">
        <v>-93091.14</v>
      </c>
      <c r="C694" s="16" t="s">
        <v>417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45849</v>
      </c>
      <c r="B695" s="6" t="n">
        <v>300000</v>
      </c>
      <c r="C695" s="16" t="s">
        <v>403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45849</v>
      </c>
      <c r="B696" s="6" t="n">
        <v>400000</v>
      </c>
      <c r="C696" s="16" t="s">
        <v>403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45852</v>
      </c>
      <c r="B697" s="6" t="n">
        <v>-128.31</v>
      </c>
      <c r="C697" s="16" t="s">
        <v>418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45853</v>
      </c>
      <c r="B698" s="6" t="n">
        <v>16000</v>
      </c>
      <c r="C698" s="16" t="s">
        <v>407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3" t="n">
        <v>45853</v>
      </c>
      <c r="B699" s="6" t="n">
        <v>12000</v>
      </c>
      <c r="C699" s="16" t="s">
        <v>419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 t="n">
        <v>45853</v>
      </c>
      <c r="B700" s="6" t="n">
        <v>50500</v>
      </c>
      <c r="C700" s="16" t="s">
        <v>407</v>
      </c>
      <c r="D700" s="16"/>
      <c r="E700" s="16"/>
      <c r="F700" s="6" t="s">
        <f>=A700-A699</f>
      </c>
      <c r="G700" s="6" t="s">
        <f>=B700+G699</f>
      </c>
      <c r="H700" s="6" t="s">
        <f>=F700*G699</f>
      </c>
    </row>
    <row collapsed="false" customFormat="false" customHeight="false" hidden="false" ht="12.1" outlineLevel="0" r="701">
      <c r="A701" s="13" t="n">
        <v>45853</v>
      </c>
      <c r="B701" s="6" t="n">
        <v>100000</v>
      </c>
      <c r="C701" s="16" t="s">
        <v>407</v>
      </c>
      <c r="D701" s="16"/>
      <c r="E701" s="16"/>
      <c r="F701" s="6" t="s">
        <f>=A701-A700</f>
      </c>
      <c r="G701" s="6" t="s">
        <f>=B701+G700</f>
      </c>
      <c r="H701" s="6" t="s">
        <f>=F701*G700</f>
      </c>
    </row>
    <row collapsed="false" customFormat="false" customHeight="false" hidden="false" ht="12.1" outlineLevel="0" r="702">
      <c r="A702" s="13" t="n">
        <v>45854</v>
      </c>
      <c r="B702" s="6" t="n">
        <v>115000</v>
      </c>
      <c r="C702" s="16" t="s">
        <v>407</v>
      </c>
      <c r="D702" s="16"/>
      <c r="E702" s="16"/>
      <c r="F702" s="6" t="s">
        <f>=A702-A701</f>
      </c>
      <c r="G702" s="6" t="s">
        <f>=B702+G701</f>
      </c>
      <c r="H702" s="6" t="s">
        <f>=F702*G701</f>
      </c>
    </row>
    <row collapsed="false" customFormat="false" customHeight="false" hidden="false" ht="12.1" outlineLevel="0" r="703">
      <c r="A703" s="13" t="n">
        <v>45855</v>
      </c>
      <c r="B703" s="6" t="n">
        <v>-438523</v>
      </c>
      <c r="C703" s="16" t="s">
        <v>420</v>
      </c>
      <c r="D703" s="16"/>
      <c r="E703" s="16"/>
      <c r="F703" s="6" t="s">
        <f>=A703-A702</f>
      </c>
      <c r="G703" s="6" t="s">
        <f>=B703+G702</f>
      </c>
      <c r="H703" s="6" t="s">
        <f>=F703*G702</f>
      </c>
    </row>
    <row collapsed="false" customFormat="false" customHeight="false" hidden="false" ht="12.1" outlineLevel="0" r="704">
      <c r="A704" s="13" t="n">
        <v>45855</v>
      </c>
      <c r="B704" s="6" t="n">
        <v>-367377.5</v>
      </c>
      <c r="C704" s="16" t="s">
        <v>421</v>
      </c>
      <c r="D704" s="16"/>
      <c r="E704" s="16"/>
      <c r="F704" s="6" t="s">
        <f>=A704-A703</f>
      </c>
      <c r="G704" s="6" t="s">
        <f>=B704+G703</f>
      </c>
      <c r="H704" s="6" t="s">
        <f>=F704*G703</f>
      </c>
    </row>
    <row collapsed="false" customFormat="false" customHeight="false" hidden="false" ht="12.1" outlineLevel="0" r="705">
      <c r="A705" s="13" t="n">
        <v>45856</v>
      </c>
      <c r="B705" s="6" t="n">
        <v>-90932</v>
      </c>
      <c r="C705" s="16" t="s">
        <v>422</v>
      </c>
      <c r="D705" s="16"/>
      <c r="E705" s="16"/>
      <c r="F705" s="6" t="s">
        <f>=A705-A704</f>
      </c>
      <c r="G705" s="6" t="s">
        <f>=B705+G704</f>
      </c>
      <c r="H705" s="6" t="s">
        <f>=F705*G704</f>
      </c>
    </row>
    <row collapsed="false" customFormat="false" customHeight="false" hidden="false" ht="12.1" outlineLevel="0" r="706">
      <c r="A706" s="13" t="n">
        <v>45856</v>
      </c>
      <c r="B706" s="6" t="n">
        <v>-115786.8</v>
      </c>
      <c r="C706" s="16" t="s">
        <v>423</v>
      </c>
      <c r="D706" s="16"/>
      <c r="E706" s="16"/>
      <c r="F706" s="6" t="s">
        <f>=A706-A705</f>
      </c>
      <c r="G706" s="6" t="s">
        <f>=B706+G705</f>
      </c>
      <c r="H706" s="6" t="s">
        <f>=F706*G705</f>
      </c>
    </row>
    <row collapsed="false" customFormat="false" customHeight="false" hidden="false" ht="12.1" outlineLevel="0" r="707">
      <c r="A707" s="13" t="n">
        <v>45856</v>
      </c>
      <c r="B707" s="6" t="n">
        <v>99000</v>
      </c>
      <c r="C707" s="16" t="s">
        <v>407</v>
      </c>
      <c r="D707" s="16"/>
      <c r="E707" s="16"/>
      <c r="F707" s="6" t="s">
        <f>=A707-A706</f>
      </c>
      <c r="G707" s="6" t="s">
        <f>=B707+G706</f>
      </c>
      <c r="H707" s="6" t="s">
        <f>=F707*G706</f>
      </c>
    </row>
    <row collapsed="false" customFormat="false" customHeight="false" hidden="false" ht="12.1" outlineLevel="0" r="708">
      <c r="A708" s="13" t="n">
        <v>45858</v>
      </c>
      <c r="B708" s="6" t="n">
        <v>-5109</v>
      </c>
      <c r="C708" s="16" t="s">
        <v>424</v>
      </c>
      <c r="D708" s="16"/>
      <c r="E708" s="16"/>
      <c r="F708" s="6" t="s">
        <f>=A708-A707</f>
      </c>
      <c r="G708" s="6" t="s">
        <f>=B708+G707</f>
      </c>
      <c r="H708" s="6" t="s">
        <f>=F708*G707</f>
      </c>
    </row>
    <row collapsed="false" customFormat="false" customHeight="false" hidden="false" ht="12.1" outlineLevel="0" r="709">
      <c r="A709" s="13" t="n">
        <v>45859</v>
      </c>
      <c r="B709" s="6" t="n">
        <v>105000</v>
      </c>
      <c r="C709" s="16" t="s">
        <v>407</v>
      </c>
      <c r="D709" s="16"/>
      <c r="E709" s="16"/>
      <c r="F709" s="6" t="s">
        <f>=A709-A708</f>
      </c>
      <c r="G709" s="6" t="s">
        <f>=B709+G708</f>
      </c>
      <c r="H709" s="6" t="s">
        <f>=F709*G708</f>
      </c>
    </row>
    <row collapsed="false" customFormat="false" customHeight="false" hidden="false" ht="12.1" outlineLevel="0" r="710">
      <c r="A710" s="13" t="n">
        <v>45868</v>
      </c>
      <c r="B710" s="6" t="n">
        <v>-2752.68</v>
      </c>
      <c r="C710" s="16" t="s">
        <v>425</v>
      </c>
      <c r="D710" s="16"/>
      <c r="E710" s="16"/>
      <c r="F710" s="6" t="s">
        <f>=A710-A709</f>
      </c>
      <c r="G710" s="6" t="s">
        <f>=B710+G709</f>
      </c>
      <c r="H710" s="6" t="s">
        <f>=F710*G709</f>
      </c>
    </row>
    <row collapsed="false" customFormat="false" customHeight="false" hidden="false" ht="12.1" outlineLevel="0" r="711">
      <c r="A711" s="13" t="n">
        <v>45868</v>
      </c>
      <c r="B711" s="6" t="n">
        <v>3163.68</v>
      </c>
      <c r="C711" s="16" t="s">
        <v>426</v>
      </c>
      <c r="D711" s="16"/>
      <c r="E711" s="16"/>
      <c r="F711" s="6" t="s">
        <f>=A711-A710</f>
      </c>
      <c r="G711" s="6" t="s">
        <f>=B711+G710</f>
      </c>
      <c r="H711" s="6" t="s">
        <f>=F711*G710</f>
      </c>
    </row>
    <row collapsed="false" customFormat="false" customHeight="false" hidden="false" ht="12.1" outlineLevel="0" r="712">
      <c r="A712" s="13" t="n">
        <v>45870</v>
      </c>
      <c r="B712" s="6" t="n">
        <v>-7244.5</v>
      </c>
      <c r="C712" s="16" t="s">
        <v>427</v>
      </c>
      <c r="D712" s="16"/>
      <c r="E712" s="16"/>
      <c r="F712" s="6" t="s">
        <f>=A712-A711</f>
      </c>
      <c r="G712" s="6" t="s">
        <f>=B712+G711</f>
      </c>
      <c r="H712" s="6" t="s">
        <f>=F712*G711</f>
      </c>
    </row>
    <row collapsed="false" customFormat="false" customHeight="false" hidden="false" ht="12.1" outlineLevel="0" r="713">
      <c r="A713" s="13" t="n">
        <v>45870</v>
      </c>
      <c r="B713" s="6" t="n">
        <v>11000</v>
      </c>
      <c r="C713" s="16" t="s">
        <v>407</v>
      </c>
      <c r="D713" s="16"/>
      <c r="E713" s="16"/>
      <c r="F713" s="6" t="s">
        <f>=A713-A712</f>
      </c>
      <c r="G713" s="6" t="s">
        <f>=B713+G712</f>
      </c>
      <c r="H713" s="6" t="s">
        <f>=F713*G712</f>
      </c>
    </row>
    <row collapsed="false" customFormat="false" customHeight="false" hidden="false" ht="12.1" outlineLevel="0" r="714">
      <c r="A714" s="13" t="n">
        <v>45870.496597222</v>
      </c>
      <c r="B714" s="6" t="n">
        <v>242063.25</v>
      </c>
      <c r="C714" s="16" t="s">
        <v>338</v>
      </c>
      <c r="D714" s="16"/>
      <c r="E714" s="16"/>
      <c r="F714" s="6" t="s">
        <f>=A714-A713</f>
      </c>
      <c r="G714" s="6" t="s">
        <f>=B714+G713</f>
      </c>
      <c r="H714" s="6" t="s">
        <f>=F714*G713</f>
      </c>
    </row>
    <row collapsed="false" customFormat="false" customHeight="false" hidden="false" ht="12.1" outlineLevel="0" r="715">
      <c r="A715" s="13" t="n">
        <v>45870.687395833</v>
      </c>
      <c r="B715" s="6" t="n">
        <v>-213300</v>
      </c>
      <c r="C715" s="16" t="s">
        <v>428</v>
      </c>
      <c r="D715" s="16"/>
      <c r="E715" s="16"/>
      <c r="F715" s="6" t="s">
        <f>=A715-A714</f>
      </c>
      <c r="G715" s="6" t="s">
        <f>=B715+G714</f>
      </c>
      <c r="H715" s="6" t="s">
        <f>=F715*G714</f>
      </c>
    </row>
    <row collapsed="false" customFormat="false" customHeight="false" hidden="false" ht="12.1" outlineLevel="0" r="716">
      <c r="A716" s="13" t="n">
        <v>45874</v>
      </c>
      <c r="B716" s="6" t="n">
        <v>9000</v>
      </c>
      <c r="C716" s="16" t="s">
        <v>407</v>
      </c>
      <c r="D716" s="16"/>
      <c r="E716" s="16"/>
      <c r="F716" s="6" t="s">
        <f>=A716-A715</f>
      </c>
      <c r="G716" s="6" t="s">
        <f>=B716+G715</f>
      </c>
      <c r="H716" s="6" t="s">
        <f>=F716*G715</f>
      </c>
    </row>
    <row collapsed="false" customFormat="false" customHeight="false" hidden="false" ht="12.1" outlineLevel="0" r="717">
      <c r="A717" s="13" t="n">
        <v>45874</v>
      </c>
      <c r="B717" s="6" t="n">
        <v>2800</v>
      </c>
      <c r="C717" s="16" t="s">
        <v>407</v>
      </c>
      <c r="D717" s="16"/>
      <c r="E717" s="16"/>
      <c r="F717" s="6" t="s">
        <f>=A717-A716</f>
      </c>
      <c r="G717" s="6" t="s">
        <f>=B717+G716</f>
      </c>
      <c r="H717" s="6" t="s">
        <f>=F717*G716</f>
      </c>
    </row>
    <row collapsed="false" customFormat="false" customHeight="false" hidden="false" ht="12.1" outlineLevel="0" r="718">
      <c r="A718" s="13" t="n">
        <v>45875</v>
      </c>
      <c r="B718" s="6" t="n">
        <v>35000</v>
      </c>
      <c r="C718" s="16" t="s">
        <v>407</v>
      </c>
      <c r="D718" s="16"/>
      <c r="E718" s="16"/>
      <c r="F718" s="6" t="s">
        <f>=A718-A717</f>
      </c>
      <c r="G718" s="6" t="s">
        <f>=B718+G717</f>
      </c>
      <c r="H718" s="6" t="s">
        <f>=F718*G717</f>
      </c>
    </row>
    <row collapsed="false" customFormat="false" customHeight="false" hidden="false" ht="12.1" outlineLevel="0" r="719">
      <c r="A719" s="13" t="n">
        <v>45882</v>
      </c>
      <c r="B719" s="6" t="n">
        <v>-1518</v>
      </c>
      <c r="C719" s="16" t="s">
        <v>429</v>
      </c>
      <c r="D719" s="16"/>
      <c r="E719" s="16"/>
      <c r="F719" s="6" t="s">
        <f>=A719-A718</f>
      </c>
      <c r="G719" s="6" t="s">
        <f>=B719+G718</f>
      </c>
      <c r="H719" s="6" t="s">
        <f>=F719*G718</f>
      </c>
    </row>
    <row collapsed="false" customFormat="false" customHeight="false" hidden="false" ht="12.1" outlineLevel="0" r="720">
      <c r="A720" s="13" t="n">
        <v>45882</v>
      </c>
      <c r="B720" s="6" t="n">
        <v>-119.64</v>
      </c>
      <c r="C720" s="16" t="s">
        <v>430</v>
      </c>
      <c r="D720" s="16"/>
      <c r="E720" s="16"/>
      <c r="F720" s="6" t="s">
        <f>=A720-A719</f>
      </c>
      <c r="G720" s="6" t="s">
        <f>=B720+G719</f>
      </c>
      <c r="H720" s="6" t="s">
        <f>=F720*G719</f>
      </c>
    </row>
    <row collapsed="false" customFormat="false" customHeight="false" hidden="false" ht="12.1" outlineLevel="0" r="721">
      <c r="A721" s="13" t="n">
        <v>45883</v>
      </c>
      <c r="B721" s="6" t="n">
        <v>137.64</v>
      </c>
      <c r="C721" s="16" t="s">
        <v>431</v>
      </c>
      <c r="D721" s="16"/>
      <c r="E721" s="16"/>
      <c r="F721" s="6" t="s">
        <f>=A721-A720</f>
      </c>
      <c r="G721" s="6" t="s">
        <f>=B721+G720</f>
      </c>
      <c r="H721" s="6" t="s">
        <f>=F721*G720</f>
      </c>
    </row>
    <row collapsed="false" customFormat="false" customHeight="false" hidden="false" ht="12.1" outlineLevel="0" r="722">
      <c r="A722" s="13" t="n">
        <v>45883</v>
      </c>
      <c r="B722" s="6" t="n">
        <v>1745</v>
      </c>
      <c r="C722" s="16" t="s">
        <v>432</v>
      </c>
      <c r="D722" s="16"/>
      <c r="E722" s="16"/>
      <c r="F722" s="6" t="s">
        <f>=A722-A721</f>
      </c>
      <c r="G722" s="6" t="s">
        <f>=B722+G721</f>
      </c>
      <c r="H722" s="6" t="s">
        <f>=F722*G721</f>
      </c>
    </row>
    <row collapsed="false" customFormat="false" customHeight="false" hidden="false" ht="12.1" outlineLevel="0" r="723">
      <c r="A723" s="13" t="n">
        <v>45893</v>
      </c>
      <c r="B723" s="6" t="n">
        <v>-16.48</v>
      </c>
      <c r="C723" s="16" t="s">
        <v>433</v>
      </c>
      <c r="D723" s="16"/>
      <c r="E723" s="16"/>
      <c r="F723" s="6" t="s">
        <f>=A723-A722</f>
      </c>
      <c r="G723" s="6" t="s">
        <f>=B723+G722</f>
      </c>
      <c r="H723" s="6" t="s">
        <f>=F723*G722</f>
      </c>
    </row>
    <row collapsed="false" customFormat="false" customHeight="false" hidden="false" ht="12.1" outlineLevel="0" r="724">
      <c r="A724" s="13" t="n">
        <v>45896</v>
      </c>
      <c r="B724" s="6" t="n">
        <v>77000</v>
      </c>
      <c r="C724" s="16" t="s">
        <v>403</v>
      </c>
      <c r="D724" s="16"/>
      <c r="E724" s="16"/>
      <c r="F724" s="6" t="s">
        <f>=A724-A723</f>
      </c>
      <c r="G724" s="6" t="s">
        <f>=B724+G723</f>
      </c>
      <c r="H724" s="6" t="s">
        <f>=F724*G723</f>
      </c>
    </row>
    <row collapsed="false" customFormat="false" customHeight="false" hidden="false" ht="12.1" outlineLevel="0" r="725">
      <c r="A725" s="13" t="n">
        <v>45900</v>
      </c>
      <c r="B725" s="6" t="n">
        <v>-7244.5</v>
      </c>
      <c r="C725" s="16" t="s">
        <v>427</v>
      </c>
      <c r="D725" s="16"/>
      <c r="E725" s="16"/>
      <c r="F725" s="6" t="s">
        <f>=A725-A724</f>
      </c>
      <c r="G725" s="6" t="s">
        <f>=B725+G724</f>
      </c>
      <c r="H725" s="6" t="s">
        <f>=F725*G724</f>
      </c>
    </row>
    <row collapsed="false" customFormat="false" customHeight="false" hidden="false" ht="12.1" outlineLevel="0" r="726">
      <c r="A726" s="13" t="n">
        <v>45901</v>
      </c>
      <c r="B726" s="6" t="n">
        <v>206.94</v>
      </c>
      <c r="C726" s="16" t="s">
        <v>434</v>
      </c>
      <c r="D726" s="16"/>
      <c r="E726" s="16"/>
      <c r="F726" s="6" t="s">
        <f>=A726-A725</f>
      </c>
      <c r="G726" s="6" t="s">
        <f>=B726+G725</f>
      </c>
      <c r="H726" s="6" t="s">
        <f>=F726*G725</f>
      </c>
    </row>
    <row collapsed="false" customFormat="false" customHeight="false" hidden="false" ht="12.1" outlineLevel="0" r="727">
      <c r="A727" s="13" t="n">
        <v>45908</v>
      </c>
      <c r="B727" s="6" t="n">
        <v>25000</v>
      </c>
      <c r="C727" s="16" t="s">
        <v>403</v>
      </c>
      <c r="D727" s="16"/>
      <c r="E727" s="16"/>
      <c r="F727" s="6" t="s">
        <f>=A727-A726</f>
      </c>
      <c r="G727" s="6" t="s">
        <f>=B727+G726</f>
      </c>
      <c r="H727" s="6" t="s">
        <f>=F727*G726</f>
      </c>
    </row>
    <row collapsed="false" customFormat="false" customHeight="false" hidden="false" ht="12.1" outlineLevel="0" r="728">
      <c r="A728" s="13" t="n">
        <v>45911</v>
      </c>
      <c r="B728" s="6" t="n">
        <v>76000</v>
      </c>
      <c r="C728" s="16" t="s">
        <v>403</v>
      </c>
      <c r="D728" s="16"/>
      <c r="E728" s="16"/>
      <c r="F728" s="6" t="s">
        <f>=A728-A727</f>
      </c>
      <c r="G728" s="6" t="s">
        <f>=B728+G727</f>
      </c>
      <c r="H728" s="6" t="s">
        <f>=F728*G727</f>
      </c>
    </row>
    <row collapsed="false" customFormat="false" customHeight="false" hidden="false" ht="12.1" outlineLevel="0" r="729">
      <c r="A729" s="13" t="n">
        <v>45916</v>
      </c>
      <c r="B729" s="6" t="n">
        <v>1000</v>
      </c>
      <c r="C729" s="16" t="s">
        <v>403</v>
      </c>
      <c r="D729" s="16"/>
      <c r="E729" s="16"/>
      <c r="F729" s="6" t="s">
        <f>=A729-A728</f>
      </c>
      <c r="G729" s="6" t="s">
        <f>=B729+G728</f>
      </c>
      <c r="H729" s="6" t="s">
        <f>=F729*G728</f>
      </c>
    </row>
    <row collapsed="false" customFormat="false" customHeight="false" hidden="false" ht="12.1" outlineLevel="0" r="730">
      <c r="A730" s="13" t="n">
        <v>45918</v>
      </c>
      <c r="B730" s="6" t="n">
        <v>90000</v>
      </c>
      <c r="C730" s="16" t="s">
        <v>403</v>
      </c>
      <c r="D730" s="16"/>
      <c r="E730" s="16"/>
      <c r="F730" s="6" t="s">
        <f>=A730-A729</f>
      </c>
      <c r="G730" s="6" t="s">
        <f>=B730+G729</f>
      </c>
      <c r="H730" s="6" t="s">
        <f>=F730*G729</f>
      </c>
    </row>
    <row collapsed="false" customFormat="false" customHeight="false" hidden="false" ht="12.1" outlineLevel="0" r="731">
      <c r="A731" s="13" t="n">
        <v>45918</v>
      </c>
      <c r="B731" s="6" t="n">
        <v>50</v>
      </c>
      <c r="C731" s="16" t="s">
        <v>403</v>
      </c>
      <c r="D731" s="16"/>
      <c r="E731" s="16"/>
      <c r="F731" s="6" t="s">
        <f>=A731-A730</f>
      </c>
      <c r="G731" s="6" t="s">
        <f>=B731+G730</f>
      </c>
      <c r="H731" s="6" t="s">
        <f>=F731*G730</f>
      </c>
    </row>
    <row collapsed="false" customFormat="false" customHeight="false" hidden="false" ht="12.1" outlineLevel="0" r="732">
      <c r="A732" s="13" t="n">
        <v>45923</v>
      </c>
      <c r="B732" s="6" t="n">
        <v>-16.48</v>
      </c>
      <c r="C732" s="16" t="s">
        <v>433</v>
      </c>
      <c r="D732" s="16"/>
      <c r="E732" s="16"/>
      <c r="F732" s="6" t="s">
        <f>=A732-A731</f>
      </c>
      <c r="G732" s="6" t="s">
        <f>=B732+G731</f>
      </c>
      <c r="H732" s="6" t="s">
        <f>=F732*G731</f>
      </c>
    </row>
    <row collapsed="false" customFormat="false" customHeight="false" hidden="false" ht="12.1" outlineLevel="0" r="733">
      <c r="A733" s="13" t="n">
        <v>45925</v>
      </c>
      <c r="B733" s="6" t="n">
        <v>216.75</v>
      </c>
      <c r="C733" s="16" t="s">
        <v>435</v>
      </c>
      <c r="D733" s="16"/>
      <c r="E733" s="16"/>
      <c r="F733" s="6" t="s">
        <f>=A733-A732</f>
      </c>
      <c r="G733" s="6" t="s">
        <f>=B733+G732</f>
      </c>
      <c r="H733" s="6" t="s">
        <f>=F733*G732</f>
      </c>
    </row>
    <row collapsed="false" customFormat="false" customHeight="false" hidden="false" ht="12.1" outlineLevel="0" r="734">
      <c r="A734" s="13" t="n">
        <v>45926</v>
      </c>
      <c r="B734" s="6" t="n">
        <v>61000</v>
      </c>
      <c r="C734" s="16" t="s">
        <v>403</v>
      </c>
      <c r="D734" s="16"/>
      <c r="E734" s="16"/>
      <c r="F734" s="6" t="s">
        <f>=A734-A733</f>
      </c>
      <c r="G734" s="6" t="s">
        <f>=B734+G733</f>
      </c>
      <c r="H734" s="6" t="s">
        <f>=F734*G733</f>
      </c>
    </row>
    <row collapsed="false" customFormat="false" customHeight="false" hidden="false" ht="12.1" outlineLevel="0" r="735">
      <c r="A735" s="13" t="n">
        <v>45926</v>
      </c>
      <c r="B735" s="6" t="n">
        <v>65928</v>
      </c>
      <c r="C735" s="16" t="s">
        <v>436</v>
      </c>
      <c r="D735" s="16"/>
      <c r="E735" s="16"/>
      <c r="F735" s="6" t="s">
        <f>=A735-A734</f>
      </c>
      <c r="G735" s="6" t="s">
        <f>=B735+G734</f>
      </c>
      <c r="H735" s="6" t="s">
        <f>=F735*G734</f>
      </c>
    </row>
    <row collapsed="false" customFormat="false" customHeight="false" hidden="false" ht="12.1" outlineLevel="0" r="736">
      <c r="A736" s="13" t="n">
        <v>45930</v>
      </c>
      <c r="B736" s="6" t="n">
        <v>-6996.02</v>
      </c>
      <c r="C736" s="16" t="s">
        <v>437</v>
      </c>
      <c r="D736" s="16"/>
      <c r="E736" s="16"/>
      <c r="F736" s="6" t="s">
        <f>=A736-A735</f>
      </c>
      <c r="G736" s="6" t="s">
        <f>=B736+G735</f>
      </c>
      <c r="H736" s="6" t="s">
        <f>=F736*G735</f>
      </c>
    </row>
    <row collapsed="false" customFormat="false" customHeight="false" hidden="false" ht="12.1" outlineLevel="0" r="737">
      <c r="A737" s="13" t="n">
        <v>45931</v>
      </c>
      <c r="B737" s="6" t="n">
        <v>-5938</v>
      </c>
      <c r="C737" s="16" t="s">
        <v>438</v>
      </c>
      <c r="D737" s="16"/>
      <c r="E737" s="16"/>
      <c r="F737" s="6" t="s">
        <f>=A737-A736</f>
      </c>
      <c r="G737" s="6" t="s">
        <f>=B737+G736</f>
      </c>
      <c r="H737" s="6" t="s">
        <f>=F737*G736</f>
      </c>
    </row>
    <row collapsed="false" customFormat="false" customHeight="false" hidden="false" ht="12.1" outlineLevel="0" r="738">
      <c r="A738" s="13" t="n">
        <v>45936</v>
      </c>
      <c r="B738" s="6" t="n">
        <v>-4335</v>
      </c>
      <c r="C738" s="16" t="s">
        <v>439</v>
      </c>
      <c r="D738" s="16"/>
      <c r="E738" s="16"/>
      <c r="F738" s="6" t="s">
        <f>=A738-A737</f>
      </c>
      <c r="G738" s="6" t="s">
        <f>=B738+G737</f>
      </c>
      <c r="H738" s="6" t="s">
        <f>=F738*G737</f>
      </c>
    </row>
    <row collapsed="false" customFormat="false" customHeight="false" hidden="false" ht="12.1" outlineLevel="0" r="739">
      <c r="A739" s="13" t="n">
        <v>45943</v>
      </c>
      <c r="B739" s="6" t="n">
        <v>-2107</v>
      </c>
      <c r="C739" s="16" t="s">
        <v>440</v>
      </c>
      <c r="D739" s="16"/>
      <c r="E739" s="16"/>
      <c r="F739" s="6" t="s">
        <f>=A739-A738</f>
      </c>
      <c r="G739" s="6" t="s">
        <f>=B739+G738</f>
      </c>
      <c r="H739" s="6" t="s">
        <f>=F739*G738</f>
      </c>
    </row>
    <row collapsed="false" customFormat="false" customHeight="false" hidden="false" ht="12.1" outlineLevel="0" r="740">
      <c r="A740" s="13" t="n">
        <v>45944</v>
      </c>
      <c r="B740" s="6" t="n">
        <v>-58989.75</v>
      </c>
      <c r="C740" s="16" t="s">
        <v>441</v>
      </c>
      <c r="D740" s="16"/>
      <c r="E740" s="16"/>
      <c r="F740" s="6" t="s">
        <f>=A740-A739</f>
      </c>
      <c r="G740" s="6" t="s">
        <f>=B740+G739</f>
      </c>
      <c r="H740" s="6" t="s">
        <f>=F740*G739</f>
      </c>
    </row>
    <row collapsed="false" customFormat="false" customHeight="false" hidden="false" ht="12.1" outlineLevel="0" r="741">
      <c r="A741" s="13" t="n">
        <v>45953</v>
      </c>
      <c r="B741" s="6" t="n">
        <v>-184.18</v>
      </c>
      <c r="C741" s="16" t="s">
        <v>442</v>
      </c>
      <c r="D741" s="16"/>
      <c r="E741" s="16"/>
      <c r="F741" s="6" t="s">
        <f>=A741-A740</f>
      </c>
      <c r="G741" s="6" t="s">
        <f>=B741+G740</f>
      </c>
      <c r="H741" s="6" t="s">
        <f>=F741*G740</f>
      </c>
    </row>
    <row collapsed="false" customFormat="false" customHeight="false" hidden="false" ht="12.1" outlineLevel="0" r="742">
      <c r="A742" s="13" t="n">
        <v>45954</v>
      </c>
      <c r="B742" s="6" t="n">
        <v>211.68</v>
      </c>
      <c r="C742" s="16" t="s">
        <v>443</v>
      </c>
      <c r="D742" s="16"/>
      <c r="E742" s="16"/>
      <c r="F742" s="6" t="s">
        <f>=A742-A741</f>
      </c>
      <c r="G742" s="6" t="s">
        <f>=B742+G741</f>
      </c>
      <c r="H742" s="6" t="s">
        <f>=F742*G741</f>
      </c>
    </row>
    <row collapsed="false" customFormat="false" customHeight="false" hidden="false" ht="12.1" outlineLevel="0" r="743">
      <c r="A743" s="13" t="n">
        <v>45959.517546296</v>
      </c>
      <c r="B743" s="6" t="n">
        <v>33234.6</v>
      </c>
      <c r="C743" s="16" t="s">
        <v>412</v>
      </c>
      <c r="D743" s="16"/>
      <c r="E743" s="16"/>
      <c r="F743" s="6" t="s">
        <f>=A743-A742</f>
      </c>
      <c r="G743" s="6" t="s">
        <f>=B743+G742</f>
      </c>
      <c r="H743" s="6" t="s">
        <f>=F743*G742</f>
      </c>
    </row>
    <row collapsed="false" customFormat="false" customHeight="false" hidden="false" ht="12.1" outlineLevel="0" r="744">
      <c r="A744" s="13" t="n">
        <v>45961</v>
      </c>
      <c r="B744" s="6" t="n">
        <v>-7244.5</v>
      </c>
      <c r="C744" s="16" t="s">
        <v>427</v>
      </c>
      <c r="D744" s="16"/>
      <c r="E744" s="16"/>
      <c r="F744" s="6" t="s">
        <f>=A744-A743</f>
      </c>
      <c r="G744" s="6" t="s">
        <f>=B744+G743</f>
      </c>
      <c r="H744" s="6" t="s">
        <f>=F744*G743</f>
      </c>
    </row>
    <row collapsed="false" customFormat="false" customHeight="false" hidden="false" ht="12.1" outlineLevel="0" r="745">
      <c r="A745" s="13" t="n">
        <v>45966.958506944</v>
      </c>
      <c r="B745" s="6" t="n">
        <v>-29039</v>
      </c>
      <c r="C745" s="16" t="s">
        <v>428</v>
      </c>
      <c r="D745" s="16"/>
      <c r="E745" s="16"/>
      <c r="F745" s="6" t="s">
        <f>=A745-A744</f>
      </c>
      <c r="G745" s="6" t="s">
        <f>=B745+G744</f>
      </c>
      <c r="H745" s="6" t="s">
        <f>=F745*G744</f>
      </c>
    </row>
    <row collapsed="false" customFormat="false" customHeight="false" hidden="false" ht="12.1" outlineLevel="0" r="746">
      <c r="A746" s="13" t="n">
        <v>45983</v>
      </c>
      <c r="B746" s="6" t="n">
        <v>-177.81</v>
      </c>
      <c r="C746" s="16" t="s">
        <v>444</v>
      </c>
      <c r="D746" s="16"/>
      <c r="E746" s="16"/>
      <c r="F746" s="6" t="s">
        <f>=A746-A745</f>
      </c>
      <c r="G746" s="6" t="s">
        <f>=B746+G745</f>
      </c>
      <c r="H746" s="6" t="s">
        <f>=F746*G745</f>
      </c>
    </row>
    <row collapsed="false" customFormat="false" customHeight="false" hidden="false" ht="12.1" outlineLevel="0" r="747">
      <c r="A747" s="13" t="n">
        <v>45985</v>
      </c>
      <c r="B747" s="6" t="n">
        <v>204.33</v>
      </c>
      <c r="C747" s="16" t="s">
        <v>445</v>
      </c>
      <c r="D747" s="16"/>
      <c r="E747" s="16"/>
      <c r="F747" s="6" t="s">
        <f>=A747-A746</f>
      </c>
      <c r="G747" s="6" t="s">
        <f>=B747+G746</f>
      </c>
      <c r="H747" s="6" t="s">
        <f>=F747*G746</f>
      </c>
    </row>
    <row collapsed="false" customFormat="false" customHeight="false" hidden="false" ht="12.1" outlineLevel="0" r="748">
      <c r="A748" s="13" t="n">
        <v>45987</v>
      </c>
      <c r="B748" s="6" t="n">
        <v>-1328</v>
      </c>
      <c r="C748" s="16" t="s">
        <v>446</v>
      </c>
      <c r="D748" s="16"/>
      <c r="E748" s="16"/>
      <c r="F748" s="6" t="s">
        <f>=A748-A747</f>
      </c>
      <c r="G748" s="6" t="s">
        <f>=B748+G747</f>
      </c>
      <c r="H748" s="6" t="s">
        <f>=F748*G747</f>
      </c>
    </row>
    <row collapsed="false" customFormat="false" customHeight="false" hidden="false" ht="12.1" outlineLevel="0" r="749">
      <c r="A749" s="13" t="n">
        <v>45987</v>
      </c>
      <c r="B749" s="6" t="n">
        <v>1527</v>
      </c>
      <c r="C749" s="16" t="s">
        <v>447</v>
      </c>
      <c r="D749" s="16"/>
      <c r="E749" s="16"/>
      <c r="F749" s="6" t="s">
        <f>=A749-A748</f>
      </c>
      <c r="G749" s="6" t="s">
        <f>=B749+G748</f>
      </c>
      <c r="H749" s="6" t="s">
        <f>=F749*G748</f>
      </c>
    </row>
    <row collapsed="false" customFormat="false" customHeight="false" hidden="false" ht="12.1" outlineLevel="0" r="750">
      <c r="A750" s="13" t="n">
        <v>45991</v>
      </c>
      <c r="B750" s="6" t="n">
        <v>-6996.02</v>
      </c>
      <c r="C750" s="16" t="s">
        <v>437</v>
      </c>
      <c r="D750" s="16"/>
      <c r="E750" s="16"/>
      <c r="F750" s="6" t="s">
        <f>=A750-A749</f>
      </c>
      <c r="G750" s="6" t="s">
        <f>=B750+G749</f>
      </c>
      <c r="H750" s="6" t="s">
        <f>=F750*G749</f>
      </c>
    </row>
    <row collapsed="false" customFormat="false" customHeight="false" hidden="false" ht="12.1" outlineLevel="0" r="751">
      <c r="A751" s="13" t="n">
        <v>45994</v>
      </c>
      <c r="B751" s="6" t="n">
        <v>-8874.36</v>
      </c>
      <c r="C751" s="16" t="s">
        <v>448</v>
      </c>
      <c r="D751" s="16"/>
      <c r="E751" s="16"/>
      <c r="F751" s="6" t="s">
        <f>=A751-A750</f>
      </c>
      <c r="G751" s="6" t="s">
        <f>=B751+G750</f>
      </c>
      <c r="H751" s="6" t="s">
        <f>=F751*G750</f>
      </c>
    </row>
    <row collapsed="false" customFormat="false" customHeight="false" hidden="false" ht="12.1" outlineLevel="0" r="752">
      <c r="A752" s="13" t="n">
        <v>45994</v>
      </c>
      <c r="B752" s="6" t="n">
        <v>-3996.78</v>
      </c>
      <c r="C752" s="16" t="s">
        <v>449</v>
      </c>
      <c r="D752" s="16"/>
      <c r="E752" s="16"/>
      <c r="F752" s="6" t="s">
        <f>=A752-A751</f>
      </c>
      <c r="G752" s="6" t="s">
        <f>=B752+G751</f>
      </c>
      <c r="H752" s="6" t="s">
        <f>=F752*G751</f>
      </c>
    </row>
    <row collapsed="false" customFormat="false" customHeight="false" hidden="false" ht="12.1" outlineLevel="0" r="753">
      <c r="A753" s="13" t="n">
        <v>45994</v>
      </c>
      <c r="B753" s="6" t="n">
        <v>-8808.4</v>
      </c>
      <c r="C753" s="16" t="s">
        <v>450</v>
      </c>
      <c r="D753" s="16"/>
      <c r="E753" s="16"/>
      <c r="F753" s="6" t="s">
        <f>=A753-A752</f>
      </c>
      <c r="G753" s="6" t="s">
        <f>=B753+G752</f>
      </c>
      <c r="H753" s="6" t="s">
        <f>=F753*G752</f>
      </c>
    </row>
    <row collapsed="false" customFormat="false" customHeight="false" hidden="false" ht="12.1" outlineLevel="0" r="754">
      <c r="A754" s="13" t="n">
        <v>45994</v>
      </c>
      <c r="B754" s="6" t="n">
        <v>10124.4</v>
      </c>
      <c r="C754" s="16" t="s">
        <v>451</v>
      </c>
      <c r="D754" s="16"/>
      <c r="E754" s="16"/>
      <c r="F754" s="6" t="s">
        <f>=A754-A753</f>
      </c>
      <c r="G754" s="6" t="s">
        <f>=B754+G753</f>
      </c>
      <c r="H754" s="6" t="s">
        <f>=F754*G753</f>
      </c>
    </row>
    <row collapsed="false" customFormat="false" customHeight="false" hidden="false" ht="12.1" outlineLevel="0" r="755">
      <c r="A755" s="13" t="n">
        <v>45994</v>
      </c>
      <c r="B755" s="6" t="n">
        <v>4593.78</v>
      </c>
      <c r="C755" s="16" t="s">
        <v>452</v>
      </c>
      <c r="D755" s="16"/>
      <c r="E755" s="16"/>
      <c r="F755" s="6" t="s">
        <f>=A755-A754</f>
      </c>
      <c r="G755" s="6" t="s">
        <f>=B755+G754</f>
      </c>
      <c r="H755" s="6" t="s">
        <f>=F755*G754</f>
      </c>
    </row>
    <row collapsed="false" customFormat="false" customHeight="false" hidden="false" ht="12.1" outlineLevel="0" r="756">
      <c r="A756" s="13" t="n">
        <v>45994</v>
      </c>
      <c r="B756" s="6" t="n">
        <v>10200.36</v>
      </c>
      <c r="C756" s="16" t="s">
        <v>453</v>
      </c>
      <c r="D756" s="16"/>
      <c r="E756" s="16"/>
      <c r="F756" s="6" t="s">
        <f>=A756-A755</f>
      </c>
      <c r="G756" s="6" t="s">
        <f>=B756+G755</f>
      </c>
      <c r="H756" s="6" t="s">
        <f>=F756*G755</f>
      </c>
    </row>
    <row collapsed="false" customFormat="false" customHeight="false" hidden="false" ht="12.1" outlineLevel="0" r="757">
      <c r="A757" s="13" t="n">
        <v>46002.531875</v>
      </c>
      <c r="B757" s="6" t="n">
        <v>-198000</v>
      </c>
      <c r="C757" s="16" t="s">
        <v>428</v>
      </c>
      <c r="D757" s="16"/>
      <c r="E757" s="16"/>
      <c r="F757" s="6" t="s">
        <f>=A757-A756</f>
      </c>
      <c r="G757" s="6" t="s">
        <f>=B757+G756</f>
      </c>
      <c r="H757" s="6" t="s">
        <f>=F757*G756</f>
      </c>
    </row>
    <row collapsed="false" customFormat="false" customHeight="false" hidden="false" ht="12.1" outlineLevel="0" r="758">
      <c r="A758" s="13" t="n">
        <v>46006</v>
      </c>
      <c r="B758" s="6" t="n">
        <v>95000</v>
      </c>
      <c r="C758" s="16" t="s">
        <v>403</v>
      </c>
      <c r="D758" s="16"/>
      <c r="E758" s="16"/>
      <c r="F758" s="6" t="s">
        <f>=A758-A757</f>
      </c>
      <c r="G758" s="6" t="s">
        <f>=B758+G757</f>
      </c>
      <c r="H758" s="6" t="s">
        <f>=F758*G757</f>
      </c>
    </row>
    <row collapsed="false" customFormat="false" customHeight="false" hidden="false" ht="12.1" outlineLevel="0" r="759">
      <c r="A759" s="13" t="n">
        <v>46008</v>
      </c>
      <c r="B759" s="6" t="n">
        <v>-976.4</v>
      </c>
      <c r="C759" s="16" t="s">
        <v>454</v>
      </c>
      <c r="D759" s="16"/>
      <c r="E759" s="16"/>
      <c r="F759" s="6" t="s">
        <f>=A759-A758</f>
      </c>
      <c r="G759" s="6" t="s">
        <f>=B759+G758</f>
      </c>
      <c r="H759" s="6" t="s">
        <f>=F759*G758</f>
      </c>
    </row>
    <row collapsed="false" customFormat="false" customHeight="false" hidden="false" ht="12.1" outlineLevel="0" r="760">
      <c r="A760" s="13" t="n">
        <v>46008</v>
      </c>
      <c r="B760" s="6" t="n">
        <v>1122.4</v>
      </c>
      <c r="C760" s="16" t="s">
        <v>455</v>
      </c>
      <c r="D760" s="16"/>
      <c r="E760" s="16"/>
      <c r="F760" s="6" t="s">
        <f>=A760-A759</f>
      </c>
      <c r="G760" s="6" t="s">
        <f>=B760+G759</f>
      </c>
      <c r="H760" s="6" t="s">
        <f>=F760*G759</f>
      </c>
    </row>
    <row collapsed="false" customFormat="false" customHeight="false" hidden="false" ht="12.1" outlineLevel="0" r="761">
      <c r="A761" s="13" t="n">
        <v>46013</v>
      </c>
      <c r="B761" s="6" t="n">
        <v>-184.06</v>
      </c>
      <c r="C761" s="16" t="s">
        <v>456</v>
      </c>
      <c r="D761" s="16"/>
      <c r="E761" s="16"/>
      <c r="F761" s="6" t="s">
        <f>=A761-A760</f>
      </c>
      <c r="G761" s="6" t="s">
        <f>=B761+G760</f>
      </c>
      <c r="H761" s="6" t="s">
        <f>=F761*G760</f>
      </c>
    </row>
    <row collapsed="false" customFormat="false" customHeight="false" hidden="false" ht="12.1" outlineLevel="0" r="762">
      <c r="A762" s="13" t="n">
        <v>46014</v>
      </c>
      <c r="B762" s="6" t="n">
        <v>211.53</v>
      </c>
      <c r="C762" s="16" t="s">
        <v>457</v>
      </c>
      <c r="D762" s="16"/>
      <c r="E762" s="16"/>
      <c r="F762" s="6" t="s">
        <f>=A762-A761</f>
      </c>
      <c r="G762" s="6" t="s">
        <f>=B762+G761</f>
      </c>
      <c r="H762" s="6" t="s">
        <f>=F762*G761</f>
      </c>
    </row>
    <row collapsed="false" customFormat="false" customHeight="false" hidden="false" ht="12.1" outlineLevel="0" r="763">
      <c r="A763" s="13" t="n">
        <v>46014</v>
      </c>
      <c r="B763" s="6" t="n">
        <v>27500</v>
      </c>
      <c r="C763" s="16" t="s">
        <v>403</v>
      </c>
      <c r="D763" s="16"/>
      <c r="E763" s="16"/>
      <c r="F763" s="6" t="s">
        <f>=A763-A762</f>
      </c>
      <c r="G763" s="6" t="s">
        <f>=B763+G762</f>
      </c>
      <c r="H763" s="6" t="s">
        <f>=F763*G762</f>
      </c>
    </row>
    <row collapsed="false" customFormat="false" customHeight="false" hidden="false" ht="12.1" outlineLevel="0" r="764">
      <c r="A764" s="13" t="n">
        <v>46023</v>
      </c>
      <c r="B764" s="6" t="n">
        <v>-24437.06</v>
      </c>
      <c r="C764" s="16" t="s">
        <v>458</v>
      </c>
      <c r="D764" s="16"/>
      <c r="E764" s="16"/>
      <c r="F764" s="6" t="s">
        <f>=A764-A763</f>
      </c>
      <c r="G764" s="6" t="s">
        <f>=B764+G763</f>
      </c>
      <c r="H764" s="6" t="s">
        <f>=F764*G763</f>
      </c>
    </row>
    <row collapsed="false" customFormat="false" customHeight="false" hidden="false" ht="12.1" outlineLevel="0" r="765">
      <c r="A765" s="13" t="n">
        <v>46028</v>
      </c>
      <c r="B765" s="6" t="n">
        <v>-381311</v>
      </c>
      <c r="C765" s="16" t="s">
        <v>459</v>
      </c>
      <c r="D765" s="16"/>
      <c r="E765" s="16"/>
      <c r="F765" s="6" t="s">
        <f>=A765-A764</f>
      </c>
      <c r="G765" s="6" t="s">
        <f>=B765+G764</f>
      </c>
      <c r="H765" s="6" t="s">
        <f>=F765*G764</f>
      </c>
    </row>
    <row collapsed="false" customFormat="false" customHeight="false" hidden="false" ht="12.1" outlineLevel="0" r="766">
      <c r="A766" s="13" t="n">
        <v>46034</v>
      </c>
      <c r="B766" s="6" t="n">
        <v>-4023</v>
      </c>
      <c r="C766" s="16" t="s">
        <v>460</v>
      </c>
      <c r="D766" s="16"/>
      <c r="E766" s="16"/>
      <c r="F766" s="6" t="s">
        <f>=A766-A765</f>
      </c>
      <c r="G766" s="6" t="s">
        <f>=B766+G765</f>
      </c>
      <c r="H766" s="6" t="s">
        <f>=F766*G765</f>
      </c>
    </row>
    <row collapsed="false" customFormat="false" customHeight="false" hidden="false" ht="12.1" outlineLevel="0" r="767">
      <c r="A767" s="13" t="n">
        <v>46034.550543981</v>
      </c>
      <c r="B767" s="6" t="n">
        <v>-130000</v>
      </c>
      <c r="C767" s="16" t="s">
        <v>428</v>
      </c>
      <c r="D767" s="16"/>
      <c r="E767" s="16"/>
      <c r="F767" s="6" t="s">
        <f>=A767-A766</f>
      </c>
      <c r="G767" s="6" t="s">
        <f>=B767+G766</f>
      </c>
      <c r="H767" s="6" t="s">
        <f>=F767*G766</f>
      </c>
    </row>
    <row collapsed="false" customFormat="false" customHeight="false" hidden="false" ht="12.1" outlineLevel="0" r="768">
      <c r="A768" s="13" t="n">
        <v>46041.505405093</v>
      </c>
      <c r="B768" s="6" t="n">
        <v>-140000</v>
      </c>
      <c r="C768" s="16" t="s">
        <v>428</v>
      </c>
      <c r="D768" s="16"/>
      <c r="E768" s="16"/>
      <c r="F768" s="6" t="s">
        <f>=A768-A767</f>
      </c>
      <c r="G768" s="6" t="s">
        <f>=B768+G767</f>
      </c>
      <c r="H768" s="6" t="s">
        <f>=F768*G767</f>
      </c>
    </row>
    <row collapsed="false" customFormat="false" customHeight="false" hidden="false" ht="12.1" outlineLevel="0" r="769">
      <c r="A769" s="13" t="n">
        <v>46043</v>
      </c>
      <c r="B769" s="6" t="n">
        <v>-179.6</v>
      </c>
      <c r="C769" s="16" t="s">
        <v>461</v>
      </c>
      <c r="D769" s="16"/>
      <c r="E769" s="16"/>
      <c r="F769" s="6" t="s">
        <f>=A769-A768</f>
      </c>
      <c r="G769" s="6" t="s">
        <f>=B769+G768</f>
      </c>
      <c r="H769" s="6" t="s">
        <f>=F769*G768</f>
      </c>
    </row>
    <row collapsed="false" customFormat="false" customHeight="false" hidden="false" ht="12.1" outlineLevel="0" r="770">
      <c r="A770" s="13" t="n">
        <v>46044</v>
      </c>
      <c r="B770" s="6" t="n">
        <v>206.4</v>
      </c>
      <c r="C770" s="16" t="s">
        <v>462</v>
      </c>
      <c r="D770" s="16"/>
      <c r="E770" s="16"/>
      <c r="F770" s="6" t="s">
        <f>=A770-A769</f>
      </c>
      <c r="G770" s="6" t="s">
        <f>=B770+G769</f>
      </c>
      <c r="H770" s="6" t="s">
        <f>=F770*G769</f>
      </c>
    </row>
    <row collapsed="false" customFormat="false" customHeight="false" hidden="false" ht="12.1" outlineLevel="0" r="771">
      <c r="A771" s="13" t="n">
        <v>46050</v>
      </c>
      <c r="B771" s="6" t="n">
        <v>-2752.68</v>
      </c>
      <c r="C771" s="16" t="s">
        <v>425</v>
      </c>
      <c r="D771" s="16"/>
      <c r="E771" s="16"/>
      <c r="F771" s="6" t="s">
        <f>=A771-A770</f>
      </c>
      <c r="G771" s="6" t="s">
        <f>=B771+G770</f>
      </c>
      <c r="H771" s="6" t="s">
        <f>=F771*G770</f>
      </c>
    </row>
    <row collapsed="false" customFormat="false" customHeight="false" hidden="false" ht="12.1" outlineLevel="0" r="772">
      <c r="A772" s="13" t="n">
        <v>46050</v>
      </c>
      <c r="B772" s="6" t="n">
        <v>3163.68</v>
      </c>
      <c r="C772" s="16" t="s">
        <v>426</v>
      </c>
      <c r="D772" s="16"/>
      <c r="E772" s="16"/>
      <c r="F772" s="6" t="s">
        <f>=A772-A771</f>
      </c>
      <c r="G772" s="6" t="s">
        <f>=B772+G771</f>
      </c>
      <c r="H772" s="6" t="s">
        <f>=F772*G771</f>
      </c>
    </row>
    <row collapsed="false" customFormat="false" customHeight="false" hidden="false" ht="12.1" outlineLevel="0" r="773">
      <c r="A773" s="13" t="n">
        <v>46054</v>
      </c>
      <c r="B773" s="6" t="n">
        <v>-7244.5</v>
      </c>
      <c r="C773" s="16" t="s">
        <v>427</v>
      </c>
      <c r="D773" s="16"/>
      <c r="E773" s="16"/>
      <c r="F773" s="6" t="s">
        <f>=A773-A772</f>
      </c>
      <c r="G773" s="6" t="s">
        <f>=B773+G772</f>
      </c>
      <c r="H773" s="6" t="s">
        <f>=F773*G772</f>
      </c>
    </row>
    <row collapsed="false" customFormat="false" customHeight="false" hidden="false" ht="12.1" outlineLevel="0" r="774">
      <c r="A774" s="13" t="n">
        <v>46064</v>
      </c>
      <c r="B774" s="6" t="n">
        <v>-1518</v>
      </c>
      <c r="C774" s="16" t="s">
        <v>429</v>
      </c>
      <c r="D774" s="16"/>
      <c r="E774" s="16"/>
      <c r="F774" s="6" t="s">
        <f>=A774-A773</f>
      </c>
      <c r="G774" s="6" t="s">
        <f>=B774+G773</f>
      </c>
      <c r="H774" s="6" t="s">
        <f>=F774*G773</f>
      </c>
    </row>
    <row collapsed="false" customFormat="false" customHeight="false" hidden="false" ht="12.1" outlineLevel="0" r="775">
      <c r="A775" s="13" t="n">
        <v>46064</v>
      </c>
      <c r="B775" s="6" t="n">
        <v>-119.64</v>
      </c>
      <c r="C775" s="16" t="s">
        <v>430</v>
      </c>
      <c r="D775" s="16"/>
      <c r="E775" s="16"/>
      <c r="F775" s="6" t="s">
        <f>=A775-A774</f>
      </c>
      <c r="G775" s="6" t="s">
        <f>=B775+G774</f>
      </c>
      <c r="H775" s="6" t="s">
        <f>=F775*G774</f>
      </c>
    </row>
    <row collapsed="false" customFormat="false" customHeight="false" hidden="false" ht="12.1" outlineLevel="0" r="776">
      <c r="A776" s="13" t="n">
        <v>46064</v>
      </c>
      <c r="B776" s="6" t="n">
        <v>137.64</v>
      </c>
      <c r="C776" s="16" t="s">
        <v>431</v>
      </c>
      <c r="D776" s="16"/>
      <c r="E776" s="16"/>
      <c r="F776" s="6" t="s">
        <f>=A776-A775</f>
      </c>
      <c r="G776" s="6" t="s">
        <f>=B776+G775</f>
      </c>
      <c r="H776" s="6" t="s">
        <f>=F776*G775</f>
      </c>
    </row>
    <row collapsed="false" customFormat="false" customHeight="false" hidden="false" ht="12.1" outlineLevel="0" r="777">
      <c r="A777" s="13" t="n">
        <v>46064</v>
      </c>
      <c r="B777" s="6" t="n">
        <v>1745</v>
      </c>
      <c r="C777" s="16" t="s">
        <v>432</v>
      </c>
      <c r="D777" s="16"/>
      <c r="E777" s="16"/>
      <c r="F777" s="6" t="s">
        <f>=A777-A776</f>
      </c>
      <c r="G777" s="6" t="s">
        <f>=B777+G776</f>
      </c>
      <c r="H777" s="6" t="s">
        <f>=F777*G776</f>
      </c>
    </row>
    <row collapsed="false" customFormat="false" customHeight="false" hidden="false" ht="12.1" outlineLevel="0" r="778">
      <c r="A778" s="13" t="n">
        <v>46073</v>
      </c>
      <c r="B778" s="6" t="n">
        <v>-178.08</v>
      </c>
      <c r="C778" s="16" t="s">
        <v>463</v>
      </c>
      <c r="D778" s="16"/>
      <c r="E778" s="16"/>
      <c r="F778" s="6" t="s">
        <f>=A778-A777</f>
      </c>
      <c r="G778" s="6" t="s">
        <f>=B778+G777</f>
      </c>
      <c r="H778" s="6" t="s">
        <f>=F778*G777</f>
      </c>
    </row>
    <row collapsed="false" customFormat="false" customHeight="false" hidden="false" ht="12.1" outlineLevel="0" r="779">
      <c r="A779" s="13" t="n">
        <v>46077</v>
      </c>
      <c r="B779" s="6" t="n">
        <v>204.66</v>
      </c>
      <c r="C779" s="16" t="s">
        <v>464</v>
      </c>
      <c r="D779" s="16"/>
      <c r="E779" s="16"/>
      <c r="F779" s="6" t="s">
        <f>=A779-A778</f>
      </c>
      <c r="G779" s="6" t="s">
        <f>=B779+G778</f>
      </c>
      <c r="H779" s="6" t="s">
        <f>=F779*G778</f>
      </c>
    </row>
    <row collapsed="false" customFormat="false" customHeight="false" hidden="false" ht="12.1" outlineLevel="0" r="780">
      <c r="A780" s="13" t="n">
        <v>46082</v>
      </c>
      <c r="B780" s="6" t="n">
        <v>-12724.48</v>
      </c>
      <c r="C780" s="16" t="s">
        <v>465</v>
      </c>
      <c r="D780" s="16"/>
      <c r="E780" s="16"/>
      <c r="F780" s="6" t="s">
        <f>=A780-A779</f>
      </c>
      <c r="G780" s="6" t="s">
        <f>=B780+G779</f>
      </c>
      <c r="H780" s="6" t="s">
        <f>=F780*G779</f>
      </c>
    </row>
    <row collapsed="false" customFormat="false" customHeight="false" hidden="false" ht="12.1" outlineLevel="0" r="781">
      <c r="A781" s="13" t="n">
        <v>46086</v>
      </c>
      <c r="B781" s="6" t="n">
        <v>230000</v>
      </c>
      <c r="C781" s="16" t="s">
        <v>403</v>
      </c>
      <c r="D781" s="16"/>
      <c r="E781" s="16"/>
      <c r="F781" s="6" t="s">
        <f>=A781-A780</f>
      </c>
      <c r="G781" s="6" t="s">
        <f>=B781+G780</f>
      </c>
      <c r="H781" s="6" t="s">
        <f>=F781*G780</f>
      </c>
    </row>
    <row collapsed="false" customFormat="false" customHeight="false" hidden="false" ht="12.1" outlineLevel="0" r="782">
      <c r="A782" s="13" t="n">
        <v>46086</v>
      </c>
      <c r="B782" s="6" t="n">
        <v>250000</v>
      </c>
      <c r="C782" s="16" t="s">
        <v>407</v>
      </c>
      <c r="D782" s="16"/>
      <c r="E782" s="16"/>
      <c r="F782" s="6" t="s">
        <f>=A782-A781</f>
      </c>
      <c r="G782" s="6" t="s">
        <f>=B782+G781</f>
      </c>
      <c r="H782" s="6" t="s">
        <f>=F782*G781</f>
      </c>
    </row>
    <row collapsed="false" customFormat="false" customHeight="false" hidden="false" ht="12.1" outlineLevel="0" r="783">
      <c r="A783" s="13" t="n">
        <v>46086</v>
      </c>
      <c r="B783" s="6" t="n">
        <v>300</v>
      </c>
      <c r="C783" s="16" t="s">
        <v>407</v>
      </c>
      <c r="D783" s="16"/>
      <c r="E783" s="16"/>
      <c r="F783" s="6" t="s">
        <f>=A783-A782</f>
      </c>
      <c r="G783" s="6" t="s">
        <f>=B783+G782</f>
      </c>
      <c r="H783" s="6" t="s">
        <f>=F783*G782</f>
      </c>
    </row>
    <row collapsed="false" customFormat="false" customHeight="false" hidden="false" ht="12.1" outlineLevel="0" r="784">
      <c r="A784" s="13" t="n">
        <v>46087</v>
      </c>
      <c r="B784" s="6" t="n">
        <v>510000</v>
      </c>
      <c r="C784" s="16" t="s">
        <v>403</v>
      </c>
      <c r="D784" s="16"/>
      <c r="E784" s="16"/>
      <c r="F784" s="6" t="s">
        <f>=A784-A783</f>
      </c>
      <c r="G784" s="6" t="s">
        <f>=B784+G783</f>
      </c>
      <c r="H784" s="6" t="s">
        <f>=F784*G783</f>
      </c>
    </row>
    <row collapsed="false" customFormat="false" customHeight="false" hidden="false" ht="12.1" outlineLevel="0" r="785">
      <c r="A785" s="13" t="n">
        <v>46091</v>
      </c>
      <c r="B785" s="6" t="n">
        <v>201000</v>
      </c>
      <c r="C785" s="16" t="s">
        <v>407</v>
      </c>
      <c r="D785" s="16"/>
      <c r="E785" s="16"/>
      <c r="F785" s="6" t="s">
        <f>=A785-A784</f>
      </c>
      <c r="G785" s="6" t="s">
        <f>=B785+G784</f>
      </c>
      <c r="H785" s="6" t="s">
        <f>=F785*G784</f>
      </c>
    </row>
    <row collapsed="false" customFormat="false" customHeight="false" hidden="false" ht="12.1" outlineLevel="0" r="786">
      <c r="A786" s="13" t="n">
        <v>46091</v>
      </c>
      <c r="B786" s="6" t="n">
        <v>3000</v>
      </c>
      <c r="C786" s="16" t="s">
        <v>407</v>
      </c>
      <c r="D786" s="16"/>
      <c r="E786" s="16"/>
      <c r="F786" s="6" t="s">
        <f>=A786-A785</f>
      </c>
      <c r="G786" s="6" t="s">
        <f>=B786+G785</f>
      </c>
      <c r="H786" s="6" t="s">
        <f>=F786*G785</f>
      </c>
    </row>
    <row collapsed="false" customFormat="false" customHeight="false" hidden="false" ht="12.1" outlineLevel="0" r="787">
      <c r="A787" s="13" t="n">
        <v>46094</v>
      </c>
      <c r="B787" s="6" t="n">
        <v>80000</v>
      </c>
      <c r="C787" s="16" t="s">
        <v>407</v>
      </c>
      <c r="D787" s="16"/>
      <c r="E787" s="16"/>
      <c r="F787" s="6" t="s">
        <f>=A787-A786</f>
      </c>
      <c r="G787" s="6" t="s">
        <f>=B787+G786</f>
      </c>
      <c r="H787" s="6" t="s">
        <f>=F787*G786</f>
      </c>
    </row>
    <row collapsed="false" customFormat="false" customHeight="false" hidden="false" ht="12.1" outlineLevel="0" r="788">
      <c r="A788" s="13" t="n">
        <v>46100</v>
      </c>
      <c r="B788" s="6" t="n">
        <v>90000</v>
      </c>
      <c r="C788" s="16" t="s">
        <v>407</v>
      </c>
      <c r="D788" s="16"/>
      <c r="E788" s="16"/>
      <c r="F788" s="6" t="s">
        <f>=A788-A787</f>
      </c>
      <c r="G788" s="6" t="s">
        <f>=B788+G787</f>
      </c>
      <c r="H788" s="6" t="s">
        <f>=F788*G787</f>
      </c>
    </row>
    <row collapsed="false" customFormat="false" customHeight="false" hidden="false" ht="12.1" outlineLevel="0" r="789">
      <c r="A789" s="13" t="n">
        <v>46101</v>
      </c>
      <c r="B789" s="6" t="n">
        <v>100000</v>
      </c>
      <c r="C789" s="16" t="s">
        <v>403</v>
      </c>
      <c r="D789" s="16"/>
      <c r="E789" s="16"/>
      <c r="F789" s="6" t="s">
        <f>=A789-A788</f>
      </c>
      <c r="G789" s="6" t="s">
        <f>=B789+G788</f>
      </c>
      <c r="H789" s="6" t="s">
        <f>=F789*G788</f>
      </c>
    </row>
    <row collapsed="false" customFormat="false" customHeight="false" hidden="false" ht="12.1" outlineLevel="0" r="790">
      <c r="A790" s="13" t="n">
        <v>46103</v>
      </c>
      <c r="B790" s="6" t="n">
        <v>-196.45</v>
      </c>
      <c r="C790" s="16" t="s">
        <v>466</v>
      </c>
      <c r="D790" s="16"/>
      <c r="E790" s="16"/>
      <c r="F790" s="6" t="s">
        <f>=A790-A789</f>
      </c>
      <c r="G790" s="6" t="s">
        <f>=B790+G789</f>
      </c>
      <c r="H790" s="6" t="s">
        <f>=F790*G789</f>
      </c>
    </row>
    <row collapsed="false" customFormat="false" customHeight="false" hidden="false" ht="12.1" outlineLevel="0" r="791">
      <c r="A791" s="13" t="n">
        <v>46105</v>
      </c>
      <c r="B791" s="6" t="n">
        <v>225.78</v>
      </c>
      <c r="C791" s="16" t="s">
        <v>467</v>
      </c>
      <c r="D791" s="16"/>
      <c r="E791" s="16"/>
      <c r="F791" s="6" t="s">
        <f>=A791-A790</f>
      </c>
      <c r="G791" s="6" t="s">
        <f>=B791+G790</f>
      </c>
      <c r="H791" s="6" t="s">
        <f>=F791*G790</f>
      </c>
    </row>
    <row collapsed="false" customFormat="false" customHeight="false" hidden="false" ht="12.1" outlineLevel="0" r="792">
      <c r="A792" s="13" t="n">
        <v>46105</v>
      </c>
      <c r="B792" s="6" t="n">
        <v>50000</v>
      </c>
      <c r="C792" s="16" t="s">
        <v>407</v>
      </c>
      <c r="D792" s="16"/>
      <c r="E792" s="16"/>
      <c r="F792" s="6" t="s">
        <f>=A792-A791</f>
      </c>
      <c r="G792" s="6" t="s">
        <f>=B792+G791</f>
      </c>
      <c r="H792" s="6" t="s">
        <f>=F792*G791</f>
      </c>
    </row>
    <row collapsed="false" customFormat="false" customHeight="false" hidden="false" ht="12.1" outlineLevel="0" r="793">
      <c r="A793" s="13" t="n">
        <v>46105</v>
      </c>
      <c r="B793" s="6" t="n">
        <v>55000</v>
      </c>
      <c r="C793" s="16" t="s">
        <v>407</v>
      </c>
      <c r="D793" s="16"/>
      <c r="E793" s="16"/>
      <c r="F793" s="6" t="s">
        <f>=A793-A792</f>
      </c>
      <c r="G793" s="6" t="s">
        <f>=B793+G792</f>
      </c>
      <c r="H793" s="6" t="s">
        <f>=F793*G792</f>
      </c>
    </row>
    <row collapsed="false" customFormat="false" customHeight="false" hidden="false" ht="12.1" outlineLevel="0" r="794">
      <c r="A794" s="13" t="n">
        <v>46106</v>
      </c>
      <c r="B794" s="6" t="n">
        <v>253000</v>
      </c>
      <c r="C794" s="16" t="s">
        <v>407</v>
      </c>
      <c r="D794" s="16"/>
      <c r="E794" s="16"/>
      <c r="F794" s="6" t="s">
        <f>=A794-A793</f>
      </c>
      <c r="G794" s="6" t="s">
        <f>=B794+G793</f>
      </c>
      <c r="H794" s="6" t="s">
        <f>=F794*G793</f>
      </c>
    </row>
    <row collapsed="false" customFormat="false" customHeight="false" hidden="false" ht="12.1" outlineLevel="0" r="795">
      <c r="A795" s="13" t="n">
        <v>46113</v>
      </c>
      <c r="B795" s="6" t="n">
        <v>-9135</v>
      </c>
      <c r="C795" s="16" t="s">
        <v>468</v>
      </c>
      <c r="D795" s="16"/>
      <c r="E795" s="16"/>
      <c r="F795" s="6" t="s">
        <f>=A795-A794</f>
      </c>
      <c r="G795" s="6" t="s">
        <f>=B795+G794</f>
      </c>
      <c r="H795" s="6" t="s">
        <f>=F795*G794</f>
      </c>
    </row>
    <row collapsed="false" customFormat="false" customHeight="false" hidden="false" ht="12.1" outlineLevel="0" r="796">
      <c r="A796" s="13" t="n">
        <v>46118</v>
      </c>
      <c r="B796" s="6" t="n">
        <v>96000</v>
      </c>
      <c r="C796" s="16" t="s">
        <v>407</v>
      </c>
      <c r="D796" s="16"/>
      <c r="E796" s="16"/>
      <c r="F796" s="6" t="s">
        <f>=A796-A795</f>
      </c>
      <c r="G796" s="6" t="s">
        <f>=B796+G795</f>
      </c>
      <c r="H796" s="6" t="s">
        <f>=F796*G795</f>
      </c>
    </row>
    <row collapsed="false" customFormat="false" customHeight="false" hidden="false" ht="12.1" outlineLevel="0" r="797">
      <c r="A797" s="13" t="n">
        <v>46121</v>
      </c>
      <c r="B797" s="6" t="n">
        <v>78000</v>
      </c>
      <c r="C797" s="16" t="s">
        <v>403</v>
      </c>
      <c r="D797" s="16"/>
      <c r="E797" s="16"/>
      <c r="F797" s="6" t="s">
        <f>=A797-A796</f>
      </c>
      <c r="G797" s="6" t="s">
        <f>=B797+G796</f>
      </c>
      <c r="H797" s="6" t="s">
        <f>=F797*G796</f>
      </c>
    </row>
    <row collapsed="false" customFormat="false" customHeight="false" hidden="false" ht="12.1" outlineLevel="0" r="798">
      <c r="A798" s="13" t="n">
        <v>46133</v>
      </c>
      <c r="B798" s="6" t="n">
        <v>-177.55</v>
      </c>
      <c r="C798" s="16" t="s">
        <v>469</v>
      </c>
      <c r="D798" s="16"/>
      <c r="E798" s="16"/>
      <c r="F798" s="6" t="s">
        <f>=A798-A797</f>
      </c>
      <c r="G798" s="6" t="s">
        <f>=B798+G797</f>
      </c>
      <c r="H798" s="6" t="s">
        <f>=F798*G797</f>
      </c>
    </row>
    <row collapsed="false" customFormat="false" customHeight="false" hidden="false" ht="12.1" outlineLevel="0" r="799">
      <c r="A799" s="13" t="n">
        <v>46143</v>
      </c>
      <c r="B799" s="6" t="n">
        <v>-9135</v>
      </c>
      <c r="C799" s="16" t="s">
        <v>468</v>
      </c>
      <c r="D799" s="16"/>
      <c r="E799" s="16"/>
      <c r="F799" s="6" t="s">
        <f>=A799-A798</f>
      </c>
      <c r="G799" s="6" t="s">
        <f>=B799+G798</f>
      </c>
      <c r="H799" s="6" t="s">
        <f>=F799*G798</f>
      </c>
    </row>
    <row collapsed="false" customFormat="false" customHeight="false" hidden="false" ht="12.1" outlineLevel="0" r="800">
      <c r="A800" s="13" t="n">
        <v>46154</v>
      </c>
      <c r="B800" s="6" t="n">
        <v>-6846</v>
      </c>
      <c r="C800" s="16" t="s">
        <v>470</v>
      </c>
      <c r="D800" s="16"/>
      <c r="E800" s="16"/>
      <c r="F800" s="6" t="s">
        <f>=A800-A799</f>
      </c>
      <c r="G800" s="6" t="s">
        <f>=B800+G799</f>
      </c>
      <c r="H800" s="6" t="s">
        <f>=F800*G799</f>
      </c>
    </row>
    <row collapsed="false" customFormat="false" customHeight="false" hidden="false" ht="12.1" outlineLevel="0" r="801">
      <c r="A801" s="13" t="n">
        <v>46163</v>
      </c>
      <c r="B801" s="6" t="n">
        <v>-167.49</v>
      </c>
      <c r="C801" s="16" t="s">
        <v>471</v>
      </c>
      <c r="D801" s="16"/>
      <c r="E801" s="16"/>
      <c r="F801" s="6" t="s">
        <f>=A801-A800</f>
      </c>
      <c r="G801" s="6" t="s">
        <f>=B801+G800</f>
      </c>
      <c r="H801" s="6" t="s">
        <f>=F801*G800</f>
      </c>
    </row>
    <row collapsed="false" customFormat="false" customHeight="false" hidden="false" ht="12.1" outlineLevel="0" r="802">
      <c r="A802" s="13" t="n">
        <v>46174</v>
      </c>
      <c r="B802" s="6" t="n">
        <v>-9161</v>
      </c>
      <c r="C802" s="16" t="s">
        <v>472</v>
      </c>
      <c r="D802" s="16"/>
      <c r="E802" s="16"/>
      <c r="F802" s="6" t="s">
        <f>=A802-A801</f>
      </c>
      <c r="G802" s="6" t="s">
        <f>=B802+G801</f>
      </c>
      <c r="H802" s="6" t="s">
        <f>=F802*G801</f>
      </c>
    </row>
    <row collapsed="false" customFormat="false" customHeight="false" hidden="false" ht="12.1" outlineLevel="0" r="803">
      <c r="A803" s="13" t="n">
        <v>46190</v>
      </c>
      <c r="B803" s="6" t="n">
        <v>-830.4</v>
      </c>
      <c r="C803" s="16" t="s">
        <v>473</v>
      </c>
      <c r="D803" s="16"/>
      <c r="E803" s="16"/>
      <c r="F803" s="6" t="s">
        <f>=A803-A802</f>
      </c>
      <c r="G803" s="6" t="s">
        <f>=B803+G802</f>
      </c>
      <c r="H803" s="6" t="s">
        <f>=F803*G802</f>
      </c>
    </row>
    <row collapsed="false" customFormat="false" customHeight="false" hidden="false" ht="12.1" outlineLevel="0" r="804">
      <c r="A804" s="13" t="n">
        <v>46193</v>
      </c>
      <c r="B804" s="6" t="n">
        <v>-173.76</v>
      </c>
      <c r="C804" s="16" t="s">
        <v>474</v>
      </c>
      <c r="D804" s="16"/>
      <c r="E804" s="16"/>
      <c r="F804" s="6" t="s">
        <f>=A804-A803</f>
      </c>
      <c r="G804" s="6" t="s">
        <f>=B804+G803</f>
      </c>
      <c r="H804" s="6" t="s">
        <f>=F804*G803</f>
      </c>
    </row>
    <row collapsed="false" customFormat="false" customHeight="false" hidden="false" ht="12.1" outlineLevel="0" r="805">
      <c r="A805" s="12" t="n">
        <v>46213.527546296</v>
      </c>
      <c r="B805" s="5" t="n">
        <v>-18527012.5</v>
      </c>
      <c r="C805" s="14" t="s">
        <v>475</v>
      </c>
      <c r="D805" s="16"/>
      <c r="E805" s="16"/>
      <c r="F805" s="6" t="s">
        <f>=A805-A804</f>
      </c>
      <c r="G805" s="6" t="s">
        <f>=B805+G804</f>
      </c>
      <c r="H805" s="6" t="s">
        <f>=F805*G804</f>
      </c>
    </row>
    <row collapsed="false" customFormat="false" customHeight="false" hidden="false" ht="12.1" outlineLevel="0" r="806">
      <c r="A806" s="13"/>
      <c r="B806" s="9" t="s">
        <f>=XIRR(B2:B805,A2:A805)</f>
      </c>
      <c r="C806" s="16" t="s">
        <v>476</v>
      </c>
      <c r="D806" s="16"/>
      <c r="E806" s="16"/>
      <c r="F806" s="7"/>
      <c r="G806" s="2" t="s">
        <v>477</v>
      </c>
      <c r="H806" s="6" t="s">
        <f>=SUM(I2:H805)/365</f>
      </c>
    </row>
    <row collapsed="false" customFormat="false" customHeight="false" hidden="false" ht="12.1" outlineLevel="0" r="807">
      <c r="A807" s="13"/>
      <c r="B807" s="5" t="s">
        <f>=-SUM(B2:B805)</f>
      </c>
      <c r="C807" s="16" t="s">
        <v>478</v>
      </c>
      <c r="D807" s="16"/>
      <c r="E807" s="16"/>
      <c r="F807" s="7"/>
      <c r="G807" s="14" t="s">
        <v>479</v>
      </c>
      <c r="H807" s="9" t="s">
        <f>=B807/H806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2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74</v>
      </c>
      <c r="BK1" s="0"/>
      <c r="BL1" s="0"/>
      <c r="BM1" s="4" t="s">
        <v>78</v>
      </c>
      <c r="BN1" s="0"/>
      <c r="BO1" s="0"/>
      <c r="BP1" s="4" t="s">
        <v>81</v>
      </c>
      <c r="BQ1" s="0"/>
    </row>
    <row collapsed="false" customFormat="false" customHeight="false" hidden="false" ht="12.1" outlineLevel="0" r="2">
      <c r="A2" s="11" t="n">
        <v>43896</v>
      </c>
      <c r="B2" s="6" t="n">
        <v>146074.91</v>
      </c>
      <c r="C2" s="0" t="s">
        <v>480</v>
      </c>
      <c r="D2" s="11" t="n">
        <v>43441</v>
      </c>
      <c r="E2" s="6" t="n">
        <v>12982.65</v>
      </c>
      <c r="F2" s="0" t="s">
        <v>480</v>
      </c>
      <c r="G2" s="11" t="n">
        <v>43441</v>
      </c>
      <c r="H2" s="6" t="n">
        <v>15595.99</v>
      </c>
      <c r="I2" s="0" t="s">
        <v>480</v>
      </c>
      <c r="J2" s="11" t="n">
        <v>43902</v>
      </c>
      <c r="K2" s="6" t="n">
        <v>6703.44</v>
      </c>
      <c r="L2" s="0" t="s">
        <v>480</v>
      </c>
      <c r="M2" s="11" t="n">
        <v>43833</v>
      </c>
      <c r="N2" s="6" t="n">
        <v>61471.51</v>
      </c>
      <c r="O2" s="0" t="s">
        <v>480</v>
      </c>
      <c r="P2" s="11" t="n">
        <v>43833</v>
      </c>
      <c r="Q2" s="6" t="n">
        <v>32261.54</v>
      </c>
      <c r="R2" s="0" t="s">
        <v>480</v>
      </c>
      <c r="S2" s="11" t="n">
        <v>43906</v>
      </c>
      <c r="T2" s="6" t="n">
        <v>35618.26</v>
      </c>
      <c r="U2" s="0" t="s">
        <v>480</v>
      </c>
      <c r="V2" s="11" t="n">
        <v>43441</v>
      </c>
      <c r="W2" s="6" t="n">
        <v>31052.73</v>
      </c>
      <c r="X2" s="0" t="s">
        <v>480</v>
      </c>
      <c r="Y2" s="11" t="n">
        <v>43441</v>
      </c>
      <c r="Z2" s="6" t="n">
        <v>30693.13</v>
      </c>
      <c r="AA2" s="0" t="s">
        <v>480</v>
      </c>
      <c r="AB2" s="11" t="n">
        <v>43836</v>
      </c>
      <c r="AC2" s="6" t="n">
        <v>29649.7</v>
      </c>
      <c r="AD2" s="0" t="s">
        <v>480</v>
      </c>
      <c r="AE2" s="11" t="n">
        <v>43833</v>
      </c>
      <c r="AF2" s="6" t="n">
        <v>22668.52</v>
      </c>
      <c r="AG2" s="0" t="s">
        <v>480</v>
      </c>
      <c r="AH2" s="11" t="n">
        <v>43866</v>
      </c>
      <c r="AI2" s="6" t="n">
        <v>36468.7</v>
      </c>
      <c r="AJ2" s="0" t="s">
        <v>480</v>
      </c>
      <c r="AK2" s="11" t="n">
        <v>43860</v>
      </c>
      <c r="AL2" s="6" t="n">
        <v>25047.84</v>
      </c>
      <c r="AM2" s="0" t="s">
        <v>480</v>
      </c>
      <c r="AN2" s="11" t="n">
        <v>43864</v>
      </c>
      <c r="AO2" s="6" t="n">
        <v>1812.93</v>
      </c>
      <c r="AP2" s="0" t="s">
        <v>480</v>
      </c>
      <c r="AQ2" s="11" t="n">
        <v>43441</v>
      </c>
      <c r="AR2" s="6" t="n">
        <v>4317.2</v>
      </c>
      <c r="AS2" s="0" t="s">
        <v>480</v>
      </c>
      <c r="AT2" s="11" t="n">
        <v>43833</v>
      </c>
      <c r="AU2" s="6" t="n">
        <v>17298.46</v>
      </c>
      <c r="AV2" s="0" t="s">
        <v>480</v>
      </c>
      <c r="AW2" s="11" t="n">
        <v>45847</v>
      </c>
      <c r="AX2" s="6" t="n">
        <v>18697.98</v>
      </c>
      <c r="AY2" s="0" t="s">
        <v>480</v>
      </c>
      <c r="AZ2" s="11" t="n">
        <v>43441</v>
      </c>
      <c r="BA2" s="6" t="n">
        <v>3829.96</v>
      </c>
      <c r="BB2" s="0" t="s">
        <v>480</v>
      </c>
      <c r="BC2" s="11" t="n">
        <v>44753</v>
      </c>
      <c r="BD2" s="6" t="n">
        <v>-102.29</v>
      </c>
      <c r="BE2" s="0" t="s">
        <v>295</v>
      </c>
      <c r="BF2" s="11" t="n">
        <v>46213</v>
      </c>
      <c r="BG2" s="8" t="s">
        <f>=-Портфель!J21</f>
      </c>
      <c r="BH2" s="0" t="s">
        <v>481</v>
      </c>
      <c r="BI2" s="11" t="n">
        <v>45449</v>
      </c>
      <c r="BJ2" s="6" t="n">
        <v>239729.78</v>
      </c>
      <c r="BK2" s="0" t="s">
        <v>480</v>
      </c>
      <c r="BL2" s="11" t="n">
        <v>45874</v>
      </c>
      <c r="BM2" s="6" t="s">
        <f>=11272.59</f>
      </c>
      <c r="BN2" s="0" t="s">
        <v>480</v>
      </c>
      <c r="BO2" s="11" t="n">
        <v>45870</v>
      </c>
      <c r="BP2" s="6" t="s">
        <f>=11232.74</f>
      </c>
      <c r="BQ2" s="0" t="s">
        <v>480</v>
      </c>
    </row>
    <row collapsed="false" customFormat="false" customHeight="false" hidden="false" ht="12.1" outlineLevel="0" r="3">
      <c r="A3" s="11" t="n">
        <v>43964</v>
      </c>
      <c r="B3" s="6" t="n">
        <v>128966.13</v>
      </c>
      <c r="C3" s="0" t="s">
        <v>480</v>
      </c>
      <c r="D3" s="11" t="n">
        <v>43608</v>
      </c>
      <c r="E3" s="6" t="n">
        <v>-640.48</v>
      </c>
      <c r="F3" s="0" t="s">
        <v>110</v>
      </c>
      <c r="G3" s="11" t="n">
        <v>43446</v>
      </c>
      <c r="H3" s="6" t="n">
        <v>3814.95</v>
      </c>
      <c r="I3" s="0" t="s">
        <v>480</v>
      </c>
      <c r="J3" s="11" t="n">
        <v>44109</v>
      </c>
      <c r="K3" s="6" t="n">
        <v>-134.69</v>
      </c>
      <c r="L3" s="0" t="s">
        <v>205</v>
      </c>
      <c r="M3" s="11" t="n">
        <v>43843</v>
      </c>
      <c r="N3" s="6" t="n">
        <v>-2298.88</v>
      </c>
      <c r="O3" s="0" t="s">
        <v>155</v>
      </c>
      <c r="P3" s="11" t="n">
        <v>43840</v>
      </c>
      <c r="Q3" s="6" t="n">
        <v>-1153</v>
      </c>
      <c r="R3" s="0" t="s">
        <v>153</v>
      </c>
      <c r="S3" s="11" t="n">
        <v>44109</v>
      </c>
      <c r="T3" s="6" t="n">
        <v>-3254</v>
      </c>
      <c r="U3" s="0" t="s">
        <v>206</v>
      </c>
      <c r="V3" s="11" t="n">
        <v>43446</v>
      </c>
      <c r="W3" s="6" t="n">
        <v>1923.58</v>
      </c>
      <c r="X3" s="0" t="s">
        <v>480</v>
      </c>
      <c r="Y3" s="11" t="n">
        <v>43446</v>
      </c>
      <c r="Z3" s="6" t="n">
        <v>4649.39</v>
      </c>
      <c r="AA3" s="0" t="s">
        <v>480</v>
      </c>
      <c r="AB3" s="11" t="n">
        <v>43836</v>
      </c>
      <c r="AC3" s="6" t="n">
        <v>12707.02</v>
      </c>
      <c r="AD3" s="0" t="s">
        <v>480</v>
      </c>
      <c r="AE3" s="11" t="n">
        <v>43833</v>
      </c>
      <c r="AF3" s="6" t="n">
        <v>6476.72</v>
      </c>
      <c r="AG3" s="0" t="s">
        <v>480</v>
      </c>
      <c r="AH3" s="11" t="n">
        <v>43984</v>
      </c>
      <c r="AI3" s="6" t="n">
        <v>-235</v>
      </c>
      <c r="AJ3" s="0" t="s">
        <v>173</v>
      </c>
      <c r="AK3" s="11" t="n">
        <v>44025</v>
      </c>
      <c r="AL3" s="6" t="n">
        <v>-686</v>
      </c>
      <c r="AM3" s="0" t="s">
        <v>195</v>
      </c>
      <c r="AN3" s="11" t="n">
        <v>43865</v>
      </c>
      <c r="AO3" s="6" t="n">
        <v>36890.92</v>
      </c>
      <c r="AP3" s="0" t="s">
        <v>480</v>
      </c>
      <c r="AQ3" s="11" t="n">
        <v>43441</v>
      </c>
      <c r="AR3" s="6" t="n">
        <v>8634.43</v>
      </c>
      <c r="AS3" s="0" t="s">
        <v>480</v>
      </c>
      <c r="AT3" s="11" t="n">
        <v>43833</v>
      </c>
      <c r="AU3" s="6" t="n">
        <v>25947.7</v>
      </c>
      <c r="AV3" s="0" t="s">
        <v>480</v>
      </c>
      <c r="AW3" s="11" t="n">
        <v>45847</v>
      </c>
      <c r="AX3" s="6" t="n">
        <v>18697.98</v>
      </c>
      <c r="AY3" s="0" t="s">
        <v>480</v>
      </c>
      <c r="AZ3" s="11" t="n">
        <v>43441</v>
      </c>
      <c r="BA3" s="6" t="n">
        <v>7661.93</v>
      </c>
      <c r="BB3" s="0" t="s">
        <v>480</v>
      </c>
      <c r="BC3" s="11" t="n">
        <v>45114</v>
      </c>
      <c r="BD3" s="6" t="n">
        <v>-173.89</v>
      </c>
      <c r="BE3" s="0" t="s">
        <v>325</v>
      </c>
      <c r="BF3" s="0"/>
      <c r="BG3" s="10" t="s">
        <f>=XIRR(BG2:BG2,BF2:BF2)</f>
      </c>
      <c r="BH3" s="0"/>
      <c r="BI3" s="11" t="n">
        <v>45449</v>
      </c>
      <c r="BJ3" s="6" t="n">
        <v>70044.5</v>
      </c>
      <c r="BK3" s="0" t="s">
        <v>480</v>
      </c>
      <c r="BL3" s="11" t="n">
        <v>45876</v>
      </c>
      <c r="BM3" s="6" t="s">
        <f>=22494.98</f>
      </c>
      <c r="BN3" s="0" t="s">
        <v>480</v>
      </c>
      <c r="BO3" s="11" t="n">
        <v>46008</v>
      </c>
      <c r="BP3" s="6" t="s">
        <f>=-976.4</f>
      </c>
      <c r="BQ3" s="0" t="s">
        <v>454</v>
      </c>
    </row>
    <row collapsed="false" customFormat="false" customHeight="false" hidden="false" ht="12.1" outlineLevel="0" r="4">
      <c r="A4" s="11" t="n">
        <v>44124</v>
      </c>
      <c r="B4" s="6" t="n">
        <v>-20205.4</v>
      </c>
      <c r="C4" s="0" t="s">
        <v>215</v>
      </c>
      <c r="D4" s="11" t="n">
        <v>43980</v>
      </c>
      <c r="E4" s="6" t="n">
        <v>-768.76</v>
      </c>
      <c r="F4" s="0" t="s">
        <v>170</v>
      </c>
      <c r="G4" s="11" t="n">
        <v>43446</v>
      </c>
      <c r="H4" s="6" t="n">
        <v>3815.45</v>
      </c>
      <c r="I4" s="0" t="s">
        <v>480</v>
      </c>
      <c r="J4" s="11" t="n">
        <v>44246</v>
      </c>
      <c r="K4" s="6" t="n">
        <v>-7460.52</v>
      </c>
      <c r="L4" s="0" t="s">
        <v>482</v>
      </c>
      <c r="M4" s="11" t="n">
        <v>43906</v>
      </c>
      <c r="N4" s="6" t="n">
        <v>2917.89</v>
      </c>
      <c r="O4" s="0" t="s">
        <v>480</v>
      </c>
      <c r="P4" s="11" t="n">
        <v>44021</v>
      </c>
      <c r="Q4" s="6" t="n">
        <v>-1790</v>
      </c>
      <c r="R4" s="0" t="s">
        <v>189</v>
      </c>
      <c r="S4" s="11" t="n">
        <v>44328</v>
      </c>
      <c r="T4" s="6" t="n">
        <v>-3254</v>
      </c>
      <c r="U4" s="0" t="s">
        <v>206</v>
      </c>
      <c r="V4" s="11" t="n">
        <v>43446</v>
      </c>
      <c r="W4" s="6" t="n">
        <v>1925.48</v>
      </c>
      <c r="X4" s="0" t="s">
        <v>480</v>
      </c>
      <c r="Y4" s="11" t="n">
        <v>43446</v>
      </c>
      <c r="Z4" s="6" t="n">
        <v>4649.09</v>
      </c>
      <c r="AA4" s="0" t="s">
        <v>480</v>
      </c>
      <c r="AB4" s="11" t="n">
        <v>43845</v>
      </c>
      <c r="AC4" s="6" t="n">
        <v>-1435</v>
      </c>
      <c r="AD4" s="0" t="s">
        <v>156</v>
      </c>
      <c r="AE4" s="11" t="n">
        <v>43833</v>
      </c>
      <c r="AF4" s="6" t="n">
        <v>3238.37</v>
      </c>
      <c r="AG4" s="0" t="s">
        <v>480</v>
      </c>
      <c r="AH4" s="11" t="n">
        <v>44018</v>
      </c>
      <c r="AI4" s="6" t="n">
        <v>-1018</v>
      </c>
      <c r="AJ4" s="0" t="s">
        <v>188</v>
      </c>
      <c r="AK4" s="11" t="n">
        <v>44050</v>
      </c>
      <c r="AL4" s="6" t="n">
        <v>20625.38</v>
      </c>
      <c r="AM4" s="0" t="s">
        <v>480</v>
      </c>
      <c r="AN4" s="11" t="n">
        <v>43902</v>
      </c>
      <c r="AO4" s="6" t="n">
        <v>7904.05</v>
      </c>
      <c r="AP4" s="0" t="s">
        <v>480</v>
      </c>
      <c r="AQ4" s="11" t="n">
        <v>43446</v>
      </c>
      <c r="AR4" s="6" t="n">
        <v>-4222.84</v>
      </c>
      <c r="AS4" s="0" t="s">
        <v>482</v>
      </c>
      <c r="AT4" s="11" t="n">
        <v>43839</v>
      </c>
      <c r="AU4" s="6" t="n">
        <v>-840</v>
      </c>
      <c r="AV4" s="0" t="s">
        <v>152</v>
      </c>
      <c r="AW4" s="11" t="n">
        <v>45847</v>
      </c>
      <c r="AX4" s="6" t="n">
        <v>18697.98</v>
      </c>
      <c r="AY4" s="0" t="s">
        <v>480</v>
      </c>
      <c r="AZ4" s="11" t="n">
        <v>43462</v>
      </c>
      <c r="BA4" s="6" t="n">
        <v>-575.5</v>
      </c>
      <c r="BB4" s="0" t="s">
        <v>99</v>
      </c>
      <c r="BC4" s="11" t="n">
        <v>45485</v>
      </c>
      <c r="BD4" s="6" t="n">
        <v>-217.69</v>
      </c>
      <c r="BE4" s="0" t="s">
        <v>375</v>
      </c>
      <c r="BF4" s="0"/>
      <c r="BG4" s="8" t="s">
        <f>=-SUM(BG2:BG2)</f>
      </c>
      <c r="BH4" s="0" t="s">
        <v>483</v>
      </c>
      <c r="BI4" s="11" t="n">
        <v>45449</v>
      </c>
      <c r="BJ4" s="6" t="n">
        <v>261433.72</v>
      </c>
      <c r="BK4" s="0" t="s">
        <v>480</v>
      </c>
      <c r="BL4" s="11" t="n">
        <v>45893</v>
      </c>
      <c r="BM4" s="6" t="s">
        <f>=-16.48</f>
      </c>
      <c r="BN4" s="0" t="s">
        <v>433</v>
      </c>
      <c r="BO4" s="11" t="n">
        <v>46190</v>
      </c>
      <c r="BP4" s="6" t="s">
        <f>=-830.4</f>
      </c>
      <c r="BQ4" s="0" t="s">
        <v>473</v>
      </c>
    </row>
    <row collapsed="false" customFormat="false" customHeight="false" hidden="false" ht="12.1" outlineLevel="0" r="5">
      <c r="A5" s="11" t="n">
        <v>44397</v>
      </c>
      <c r="B5" s="6" t="n">
        <v>-16050.56</v>
      </c>
      <c r="C5" s="0" t="s">
        <v>263</v>
      </c>
      <c r="D5" s="11" t="n">
        <v>44183</v>
      </c>
      <c r="E5" s="6" t="n">
        <v>-512.16</v>
      </c>
      <c r="F5" s="0" t="s">
        <v>220</v>
      </c>
      <c r="G5" s="11" t="n">
        <v>43447</v>
      </c>
      <c r="H5" s="6" t="n">
        <v>-3791.55</v>
      </c>
      <c r="I5" s="0" t="s">
        <v>482</v>
      </c>
      <c r="J5" s="11" t="n">
        <v>45848</v>
      </c>
      <c r="K5" s="6" t="n">
        <v>391308.79</v>
      </c>
      <c r="L5" s="0" t="s">
        <v>480</v>
      </c>
      <c r="M5" s="11" t="n">
        <v>43980</v>
      </c>
      <c r="N5" s="6" t="n">
        <v>-2643.19</v>
      </c>
      <c r="O5" s="0" t="s">
        <v>171</v>
      </c>
      <c r="P5" s="11" t="n">
        <v>44036</v>
      </c>
      <c r="Q5" s="6" t="n">
        <v>32219.32</v>
      </c>
      <c r="R5" s="0" t="s">
        <v>480</v>
      </c>
      <c r="S5" s="11" t="n">
        <v>44519</v>
      </c>
      <c r="T5" s="6" t="n">
        <v>15357.67</v>
      </c>
      <c r="U5" s="0" t="s">
        <v>480</v>
      </c>
      <c r="V5" s="11" t="n">
        <v>43629</v>
      </c>
      <c r="W5" s="6" t="n">
        <v>-2506</v>
      </c>
      <c r="X5" s="0" t="s">
        <v>113</v>
      </c>
      <c r="Y5" s="11" t="n">
        <v>43447</v>
      </c>
      <c r="Z5" s="6" t="n">
        <v>-4639.21</v>
      </c>
      <c r="AA5" s="0" t="s">
        <v>482</v>
      </c>
      <c r="AB5" s="11" t="n">
        <v>43999</v>
      </c>
      <c r="AC5" s="6" t="n">
        <v>-1311</v>
      </c>
      <c r="AD5" s="0" t="s">
        <v>182</v>
      </c>
      <c r="AE5" s="11" t="n">
        <v>43895</v>
      </c>
      <c r="AF5" s="6" t="n">
        <v>57329.39</v>
      </c>
      <c r="AG5" s="0" t="s">
        <v>480</v>
      </c>
      <c r="AH5" s="11" t="n">
        <v>44119</v>
      </c>
      <c r="AI5" s="6" t="n">
        <v>-431</v>
      </c>
      <c r="AJ5" s="0" t="s">
        <v>214</v>
      </c>
      <c r="AK5" s="11" t="n">
        <v>44381</v>
      </c>
      <c r="AL5" s="6" t="n">
        <v>-4980</v>
      </c>
      <c r="AM5" s="0" t="s">
        <v>253</v>
      </c>
      <c r="AN5" s="11" t="n">
        <v>43998</v>
      </c>
      <c r="AO5" s="6" t="n">
        <v>-1187.52</v>
      </c>
      <c r="AP5" s="0" t="s">
        <v>180</v>
      </c>
      <c r="AQ5" s="11" t="n">
        <v>43446</v>
      </c>
      <c r="AR5" s="6" t="n">
        <v>-4223.33</v>
      </c>
      <c r="AS5" s="0" t="s">
        <v>482</v>
      </c>
      <c r="AT5" s="11" t="n">
        <v>43991</v>
      </c>
      <c r="AU5" s="6" t="n">
        <v>-814</v>
      </c>
      <c r="AV5" s="0" t="s">
        <v>177</v>
      </c>
      <c r="AW5" s="11" t="n">
        <v>45847</v>
      </c>
      <c r="AX5" s="6" t="n">
        <v>18697.98</v>
      </c>
      <c r="AY5" s="0" t="s">
        <v>480</v>
      </c>
      <c r="AZ5" s="11" t="n">
        <v>43647</v>
      </c>
      <c r="BA5" s="6" t="n">
        <v>-207.5</v>
      </c>
      <c r="BB5" s="0" t="s">
        <v>119</v>
      </c>
      <c r="BC5" s="11" t="n">
        <v>45852</v>
      </c>
      <c r="BD5" s="6" t="n">
        <v>-128.31</v>
      </c>
      <c r="BE5" s="0" t="s">
        <v>418</v>
      </c>
      <c r="BF5" s="0"/>
      <c r="BG5" s="0"/>
      <c r="BH5" s="0"/>
      <c r="BI5" s="11" t="n">
        <v>45490</v>
      </c>
      <c r="BJ5" s="6" t="n">
        <v>-4976.52</v>
      </c>
      <c r="BK5" s="0" t="s">
        <v>377</v>
      </c>
      <c r="BL5" s="11" t="n">
        <v>45923</v>
      </c>
      <c r="BM5" s="6" t="s">
        <f>=-16.48</f>
      </c>
      <c r="BN5" s="0" t="s">
        <v>433</v>
      </c>
      <c r="BO5" s="11" t="n">
        <v>46213</v>
      </c>
      <c r="BP5" s="8" t="s">
        <f>=-Портфель!J26</f>
      </c>
      <c r="BQ5" s="0" t="s">
        <v>481</v>
      </c>
    </row>
    <row collapsed="false" customFormat="false" customHeight="false" hidden="false" ht="12.1" outlineLevel="0" r="6">
      <c r="A6" s="11" t="n">
        <v>44762</v>
      </c>
      <c r="B6" s="6" t="n">
        <v>-18265.72</v>
      </c>
      <c r="C6" s="0" t="s">
        <v>298</v>
      </c>
      <c r="D6" s="11" t="n">
        <v>44281</v>
      </c>
      <c r="E6" s="6" t="n">
        <v>-14379.37</v>
      </c>
      <c r="F6" s="0" t="s">
        <v>482</v>
      </c>
      <c r="G6" s="11" t="n">
        <v>43664</v>
      </c>
      <c r="H6" s="6" t="n">
        <v>-3315</v>
      </c>
      <c r="I6" s="0" t="s">
        <v>127</v>
      </c>
      <c r="J6" s="11" t="n">
        <v>45849</v>
      </c>
      <c r="K6" s="6" t="n">
        <v>-93091.14</v>
      </c>
      <c r="L6" s="0" t="s">
        <v>417</v>
      </c>
      <c r="M6" s="11" t="n">
        <v>44369</v>
      </c>
      <c r="N6" s="6" t="n">
        <v>44374.6</v>
      </c>
      <c r="O6" s="0" t="s">
        <v>480</v>
      </c>
      <c r="P6" s="11" t="n">
        <v>44116</v>
      </c>
      <c r="Q6" s="6" t="n">
        <v>-1554</v>
      </c>
      <c r="R6" s="0" t="s">
        <v>211</v>
      </c>
      <c r="S6" s="11" t="n">
        <v>44519</v>
      </c>
      <c r="T6" s="6" t="n">
        <v>30185.08</v>
      </c>
      <c r="U6" s="0" t="s">
        <v>480</v>
      </c>
      <c r="V6" s="11" t="n">
        <v>43815</v>
      </c>
      <c r="W6" s="6" t="n">
        <v>4817.07</v>
      </c>
      <c r="X6" s="0" t="s">
        <v>480</v>
      </c>
      <c r="Y6" s="11" t="n">
        <v>43664</v>
      </c>
      <c r="Z6" s="6" t="n">
        <v>-3179.2</v>
      </c>
      <c r="AA6" s="0" t="s">
        <v>126</v>
      </c>
      <c r="AB6" s="11" t="n">
        <v>44050</v>
      </c>
      <c r="AC6" s="6" t="n">
        <v>7895.74</v>
      </c>
      <c r="AD6" s="0" t="s">
        <v>480</v>
      </c>
      <c r="AE6" s="11" t="n">
        <v>43895</v>
      </c>
      <c r="AF6" s="6" t="n">
        <v>18959.73</v>
      </c>
      <c r="AG6" s="0" t="s">
        <v>480</v>
      </c>
      <c r="AH6" s="11" t="n">
        <v>44190</v>
      </c>
      <c r="AI6" s="6" t="n">
        <v>-1605</v>
      </c>
      <c r="AJ6" s="0" t="s">
        <v>222</v>
      </c>
      <c r="AK6" s="11" t="n">
        <v>44488</v>
      </c>
      <c r="AL6" s="6" t="n">
        <v>-4588</v>
      </c>
      <c r="AM6" s="0" t="s">
        <v>274</v>
      </c>
      <c r="AN6" s="11" t="n">
        <v>43998</v>
      </c>
      <c r="AO6" s="6" t="n">
        <v>-1237.2</v>
      </c>
      <c r="AP6" s="0" t="s">
        <v>181</v>
      </c>
      <c r="AQ6" s="11" t="n">
        <v>43446</v>
      </c>
      <c r="AR6" s="6" t="n">
        <v>-8453.66</v>
      </c>
      <c r="AS6" s="0" t="s">
        <v>482</v>
      </c>
      <c r="AT6" s="11" t="n">
        <v>44025</v>
      </c>
      <c r="AU6" s="6" t="n">
        <v>-838</v>
      </c>
      <c r="AV6" s="0" t="s">
        <v>194</v>
      </c>
      <c r="AW6" s="11" t="n">
        <v>45849</v>
      </c>
      <c r="AX6" s="6" t="n">
        <v>3793.05</v>
      </c>
      <c r="AY6" s="0" t="s">
        <v>480</v>
      </c>
      <c r="AZ6" s="11" t="n">
        <v>43756</v>
      </c>
      <c r="BA6" s="6" t="n">
        <v>-473.2</v>
      </c>
      <c r="BB6" s="0" t="s">
        <v>139</v>
      </c>
      <c r="BC6" s="11" t="n">
        <v>46213</v>
      </c>
      <c r="BD6" s="8" t="s">
        <f>=-Портфель!J20</f>
      </c>
      <c r="BE6" s="0" t="s">
        <v>481</v>
      </c>
      <c r="BF6" s="0"/>
      <c r="BG6" s="0"/>
      <c r="BH6" s="0"/>
      <c r="BI6" s="11" t="n">
        <v>45511</v>
      </c>
      <c r="BJ6" s="6" t="n">
        <v>-5016.84</v>
      </c>
      <c r="BK6" s="0" t="s">
        <v>380</v>
      </c>
      <c r="BL6" s="11" t="n">
        <v>45953</v>
      </c>
      <c r="BM6" s="6" t="s">
        <f>=-184.18</f>
      </c>
      <c r="BN6" s="0" t="s">
        <v>442</v>
      </c>
      <c r="BO6" s="0"/>
      <c r="BP6" s="10" t="s">
        <f>=XIRR(BP2:BP5,BO2:BO5)</f>
      </c>
      <c r="BQ6" s="0"/>
    </row>
    <row collapsed="false" customFormat="false" customHeight="false" hidden="false" ht="12.1" outlineLevel="0" r="7">
      <c r="A7" s="11" t="n">
        <v>44911</v>
      </c>
      <c r="B7" s="6" t="n">
        <v>85359.71</v>
      </c>
      <c r="C7" s="0" t="s">
        <v>480</v>
      </c>
      <c r="D7" s="11" t="n">
        <v>44281</v>
      </c>
      <c r="E7" s="6" t="n">
        <v>-4791.12</v>
      </c>
      <c r="F7" s="0" t="s">
        <v>482</v>
      </c>
      <c r="G7" s="11" t="n">
        <v>43833</v>
      </c>
      <c r="H7" s="6" t="n">
        <v>3835.96</v>
      </c>
      <c r="I7" s="0" t="s">
        <v>480</v>
      </c>
      <c r="J7" s="11" t="n">
        <v>45896</v>
      </c>
      <c r="K7" s="6" t="n">
        <v>77785.94</v>
      </c>
      <c r="L7" s="0" t="s">
        <v>480</v>
      </c>
      <c r="M7" s="11" t="n">
        <v>44369</v>
      </c>
      <c r="N7" s="6" t="n">
        <v>15522.71</v>
      </c>
      <c r="O7" s="0" t="s">
        <v>480</v>
      </c>
      <c r="P7" s="11" t="n">
        <v>44252</v>
      </c>
      <c r="Q7" s="6" t="n">
        <v>15759.46</v>
      </c>
      <c r="R7" s="0" t="s">
        <v>480</v>
      </c>
      <c r="S7" s="11" t="n">
        <v>44523</v>
      </c>
      <c r="T7" s="6" t="n">
        <v>45157.57</v>
      </c>
      <c r="U7" s="0" t="s">
        <v>480</v>
      </c>
      <c r="V7" s="11" t="n">
        <v>43857</v>
      </c>
      <c r="W7" s="6" t="n">
        <v>-52053.29</v>
      </c>
      <c r="X7" s="0" t="s">
        <v>482</v>
      </c>
      <c r="Y7" s="11" t="n">
        <v>43833</v>
      </c>
      <c r="Z7" s="6" t="n">
        <v>12979.66</v>
      </c>
      <c r="AA7" s="0" t="s">
        <v>480</v>
      </c>
      <c r="AB7" s="11" t="n">
        <v>44097</v>
      </c>
      <c r="AC7" s="6" t="n">
        <v>-633.4</v>
      </c>
      <c r="AD7" s="0" t="s">
        <v>201</v>
      </c>
      <c r="AE7" s="11" t="n">
        <v>43902</v>
      </c>
      <c r="AF7" s="6" t="n">
        <v>8904.57</v>
      </c>
      <c r="AG7" s="0" t="s">
        <v>480</v>
      </c>
      <c r="AH7" s="11" t="n">
        <v>44354</v>
      </c>
      <c r="AI7" s="6" t="n">
        <v>-822</v>
      </c>
      <c r="AJ7" s="0" t="s">
        <v>247</v>
      </c>
      <c r="AK7" s="11" t="n">
        <v>44734</v>
      </c>
      <c r="AL7" s="6" t="n">
        <v>2040.94</v>
      </c>
      <c r="AM7" s="0" t="s">
        <v>480</v>
      </c>
      <c r="AN7" s="11" t="n">
        <v>44026</v>
      </c>
      <c r="AO7" s="6" t="n">
        <v>17308.87</v>
      </c>
      <c r="AP7" s="0" t="s">
        <v>480</v>
      </c>
      <c r="AQ7" s="11" t="n">
        <v>43447</v>
      </c>
      <c r="AR7" s="6" t="n">
        <v>8433.33</v>
      </c>
      <c r="AS7" s="0" t="s">
        <v>480</v>
      </c>
      <c r="AT7" s="11" t="n">
        <v>44116</v>
      </c>
      <c r="AU7" s="6" t="n">
        <v>-1240</v>
      </c>
      <c r="AV7" s="0" t="s">
        <v>210</v>
      </c>
      <c r="AW7" s="11" t="n">
        <v>45849</v>
      </c>
      <c r="AX7" s="6" t="n">
        <v>18965.27</v>
      </c>
      <c r="AY7" s="0" t="s">
        <v>480</v>
      </c>
      <c r="AZ7" s="11" t="n">
        <v>43901</v>
      </c>
      <c r="BA7" s="6" t="n">
        <v>12716.52</v>
      </c>
      <c r="BB7" s="0" t="s">
        <v>480</v>
      </c>
      <c r="BC7" s="0"/>
      <c r="BD7" s="10" t="s">
        <f>=XIRR(BD2:BD6,BC2:BC6)</f>
      </c>
      <c r="BE7" s="0"/>
      <c r="BF7" s="0"/>
      <c r="BG7" s="0"/>
      <c r="BH7" s="0"/>
      <c r="BI7" s="11" t="n">
        <v>45541</v>
      </c>
      <c r="BJ7" s="6" t="n">
        <v>-13455.09</v>
      </c>
      <c r="BK7" s="0" t="s">
        <v>381</v>
      </c>
      <c r="BL7" s="11" t="n">
        <v>45983</v>
      </c>
      <c r="BM7" s="6" t="s">
        <f>=-177.81</f>
      </c>
      <c r="BN7" s="0" t="s">
        <v>444</v>
      </c>
      <c r="BO7" s="0"/>
      <c r="BP7" s="8" t="s">
        <f>=-SUM(BP2:BP5)</f>
      </c>
      <c r="BQ7" s="0" t="s">
        <v>483</v>
      </c>
    </row>
    <row collapsed="false" customFormat="false" customHeight="false" hidden="false" ht="12.1" outlineLevel="0" r="8">
      <c r="A8" s="11" t="n">
        <v>44936</v>
      </c>
      <c r="B8" s="6" t="n">
        <v>87034.8</v>
      </c>
      <c r="C8" s="0" t="s">
        <v>480</v>
      </c>
      <c r="D8" s="11" t="n">
        <v>45804</v>
      </c>
      <c r="E8" s="6" t="n">
        <v>247319.89</v>
      </c>
      <c r="F8" s="0" t="s">
        <v>480</v>
      </c>
      <c r="G8" s="11" t="n">
        <v>43833</v>
      </c>
      <c r="H8" s="6" t="n">
        <v>23015.8</v>
      </c>
      <c r="I8" s="0" t="s">
        <v>480</v>
      </c>
      <c r="J8" s="11" t="n">
        <v>45908</v>
      </c>
      <c r="K8" s="6" t="n">
        <v>2107.28</v>
      </c>
      <c r="L8" s="0" t="s">
        <v>480</v>
      </c>
      <c r="M8" s="11" t="n">
        <v>44392</v>
      </c>
      <c r="N8" s="6" t="n">
        <v>12700.02</v>
      </c>
      <c r="O8" s="0" t="s">
        <v>480</v>
      </c>
      <c r="P8" s="11" t="n">
        <v>44252</v>
      </c>
      <c r="Q8" s="6" t="n">
        <v>3156.89</v>
      </c>
      <c r="R8" s="0" t="s">
        <v>480</v>
      </c>
      <c r="S8" s="11" t="n">
        <v>44525</v>
      </c>
      <c r="T8" s="6" t="n">
        <v>2977.49</v>
      </c>
      <c r="U8" s="0" t="s">
        <v>480</v>
      </c>
      <c r="V8" s="11" t="n">
        <v>43860</v>
      </c>
      <c r="W8" s="6" t="n">
        <v>5140.64</v>
      </c>
      <c r="X8" s="0" t="s">
        <v>480</v>
      </c>
      <c r="Y8" s="11" t="n">
        <v>43833</v>
      </c>
      <c r="Z8" s="6" t="n">
        <v>38938.96</v>
      </c>
      <c r="AA8" s="0" t="s">
        <v>480</v>
      </c>
      <c r="AB8" s="11" t="n">
        <v>44109</v>
      </c>
      <c r="AC8" s="6" t="n">
        <v>11250.75</v>
      </c>
      <c r="AD8" s="0" t="s">
        <v>480</v>
      </c>
      <c r="AE8" s="11" t="n">
        <v>43906</v>
      </c>
      <c r="AF8" s="6" t="n">
        <v>8734.48</v>
      </c>
      <c r="AG8" s="0" t="s">
        <v>480</v>
      </c>
      <c r="AH8" s="11" t="n">
        <v>44382</v>
      </c>
      <c r="AI8" s="6" t="n">
        <v>-1370</v>
      </c>
      <c r="AJ8" s="0" t="s">
        <v>255</v>
      </c>
      <c r="AK8" s="11" t="n">
        <v>44754</v>
      </c>
      <c r="AL8" s="6" t="n">
        <v>1935.96</v>
      </c>
      <c r="AM8" s="0" t="s">
        <v>480</v>
      </c>
      <c r="AN8" s="11" t="n">
        <v>44082</v>
      </c>
      <c r="AO8" s="6" t="n">
        <v>-966.68</v>
      </c>
      <c r="AP8" s="0" t="s">
        <v>199</v>
      </c>
      <c r="AQ8" s="11" t="n">
        <v>43633</v>
      </c>
      <c r="AR8" s="6" t="n">
        <v>-98.3</v>
      </c>
      <c r="AS8" s="0" t="s">
        <v>115</v>
      </c>
      <c r="AT8" s="11" t="n">
        <v>44194</v>
      </c>
      <c r="AU8" s="6" t="n">
        <v>-1678</v>
      </c>
      <c r="AV8" s="0" t="s">
        <v>225</v>
      </c>
      <c r="AW8" s="11" t="n">
        <v>45849</v>
      </c>
      <c r="AX8" s="6" t="n">
        <v>15167.66</v>
      </c>
      <c r="AY8" s="0" t="s">
        <v>480</v>
      </c>
      <c r="AZ8" s="11" t="n">
        <v>43906</v>
      </c>
      <c r="BA8" s="6" t="n">
        <v>19056.78</v>
      </c>
      <c r="BB8" s="0" t="s">
        <v>480</v>
      </c>
      <c r="BC8" s="0"/>
      <c r="BD8" s="8" t="s">
        <f>=-SUM(BD2:BD6)</f>
      </c>
      <c r="BE8" s="0" t="s">
        <v>483</v>
      </c>
      <c r="BF8" s="0"/>
      <c r="BG8" s="0"/>
      <c r="BH8" s="0"/>
      <c r="BI8" s="11" t="n">
        <v>45569</v>
      </c>
      <c r="BJ8" s="6" t="n">
        <v>199099.45</v>
      </c>
      <c r="BK8" s="0" t="s">
        <v>480</v>
      </c>
      <c r="BL8" s="11" t="n">
        <v>46013</v>
      </c>
      <c r="BM8" s="6" t="s">
        <f>=-184.06</f>
      </c>
      <c r="BN8" s="0" t="s">
        <v>456</v>
      </c>
    </row>
    <row collapsed="false" customFormat="false" customHeight="false" hidden="false" ht="12.1" outlineLevel="0" r="9">
      <c r="A9" s="11" t="n">
        <v>45092</v>
      </c>
      <c r="B9" s="6" t="n">
        <v>287314.88</v>
      </c>
      <c r="C9" s="0" t="s">
        <v>480</v>
      </c>
      <c r="D9" s="11" t="n">
        <v>45804</v>
      </c>
      <c r="E9" s="6" t="n">
        <v>3170.77</v>
      </c>
      <c r="F9" s="0" t="s">
        <v>480</v>
      </c>
      <c r="G9" s="11" t="n">
        <v>43833</v>
      </c>
      <c r="H9" s="6" t="n">
        <v>11507.9</v>
      </c>
      <c r="I9" s="0" t="s">
        <v>480</v>
      </c>
      <c r="J9" s="11" t="n">
        <v>45908</v>
      </c>
      <c r="K9" s="6" t="n">
        <v>451.56</v>
      </c>
      <c r="L9" s="0" t="s">
        <v>480</v>
      </c>
      <c r="M9" s="11" t="n">
        <v>44393</v>
      </c>
      <c r="N9" s="6" t="n">
        <v>-8264</v>
      </c>
      <c r="O9" s="0" t="s">
        <v>261</v>
      </c>
      <c r="P9" s="11" t="n">
        <v>44385</v>
      </c>
      <c r="Q9" s="6" t="n">
        <v>-5996.6</v>
      </c>
      <c r="R9" s="0" t="s">
        <v>257</v>
      </c>
      <c r="S9" s="11" t="n">
        <v>44525</v>
      </c>
      <c r="T9" s="6" t="n">
        <v>2977.49</v>
      </c>
      <c r="U9" s="0" t="s">
        <v>480</v>
      </c>
      <c r="V9" s="11" t="n">
        <v>43860</v>
      </c>
      <c r="W9" s="6" t="n">
        <v>5140.64</v>
      </c>
      <c r="X9" s="0" t="s">
        <v>480</v>
      </c>
      <c r="Y9" s="11" t="n">
        <v>43853</v>
      </c>
      <c r="Z9" s="6" t="n">
        <v>-102708.68</v>
      </c>
      <c r="AA9" s="0" t="s">
        <v>482</v>
      </c>
      <c r="AB9" s="11" t="n">
        <v>44132</v>
      </c>
      <c r="AC9" s="6" t="n">
        <v>10656.39</v>
      </c>
      <c r="AD9" s="0" t="s">
        <v>480</v>
      </c>
      <c r="AE9" s="11" t="n">
        <v>43966</v>
      </c>
      <c r="AF9" s="6" t="n">
        <v>-8969</v>
      </c>
      <c r="AG9" s="0" t="s">
        <v>167</v>
      </c>
      <c r="AH9" s="11" t="n">
        <v>44463</v>
      </c>
      <c r="AI9" s="6" t="n">
        <v>-2036</v>
      </c>
      <c r="AJ9" s="0" t="s">
        <v>268</v>
      </c>
      <c r="AK9" s="11" t="n">
        <v>44806</v>
      </c>
      <c r="AL9" s="6" t="n">
        <v>18456.72</v>
      </c>
      <c r="AM9" s="0" t="s">
        <v>480</v>
      </c>
      <c r="AN9" s="11" t="n">
        <v>44173</v>
      </c>
      <c r="AO9" s="6" t="n">
        <v>-2338.48</v>
      </c>
      <c r="AP9" s="0" t="s">
        <v>218</v>
      </c>
      <c r="AQ9" s="11" t="n">
        <v>43749</v>
      </c>
      <c r="AR9" s="6" t="n">
        <v>-133.4</v>
      </c>
      <c r="AS9" s="0" t="s">
        <v>136</v>
      </c>
      <c r="AT9" s="11" t="n">
        <v>44327</v>
      </c>
      <c r="AU9" s="6" t="n">
        <v>-1892</v>
      </c>
      <c r="AV9" s="0" t="s">
        <v>241</v>
      </c>
      <c r="AW9" s="11" t="n">
        <v>45936</v>
      </c>
      <c r="AX9" s="6" t="n">
        <v>-4335</v>
      </c>
      <c r="AY9" s="0" t="s">
        <v>439</v>
      </c>
      <c r="AZ9" s="11" t="n">
        <v>44008</v>
      </c>
      <c r="BA9" s="6" t="n">
        <v>-2413.8</v>
      </c>
      <c r="BB9" s="0" t="s">
        <v>185</v>
      </c>
      <c r="BC9" s="0"/>
      <c r="BD9" s="0"/>
      <c r="BE9" s="0"/>
      <c r="BF9" s="0"/>
      <c r="BG9" s="0"/>
      <c r="BH9" s="0"/>
      <c r="BI9" s="11" t="n">
        <v>45572</v>
      </c>
      <c r="BJ9" s="6" t="n">
        <v>-6786</v>
      </c>
      <c r="BK9" s="0" t="s">
        <v>384</v>
      </c>
      <c r="BL9" s="11" t="n">
        <v>46043</v>
      </c>
      <c r="BM9" s="6" t="s">
        <f>=-179.6</f>
      </c>
      <c r="BN9" s="0" t="s">
        <v>461</v>
      </c>
    </row>
    <row collapsed="false" customFormat="false" customHeight="false" hidden="false" ht="12.1" outlineLevel="0" r="10">
      <c r="A10" s="11" t="n">
        <v>45098</v>
      </c>
      <c r="B10" s="6" t="n">
        <v>139355.72</v>
      </c>
      <c r="C10" s="0" t="s">
        <v>480</v>
      </c>
      <c r="D10" s="11" t="n">
        <v>45804</v>
      </c>
      <c r="E10" s="6" t="n">
        <v>3170.77</v>
      </c>
      <c r="F10" s="0" t="s">
        <v>480</v>
      </c>
      <c r="G10" s="11" t="n">
        <v>43889</v>
      </c>
      <c r="H10" s="6" t="n">
        <v>49480.36</v>
      </c>
      <c r="I10" s="0" t="s">
        <v>480</v>
      </c>
      <c r="J10" s="11" t="n">
        <v>45908</v>
      </c>
      <c r="K10" s="6" t="n">
        <v>5268.21</v>
      </c>
      <c r="L10" s="0" t="s">
        <v>480</v>
      </c>
      <c r="M10" s="11" t="n">
        <v>44393</v>
      </c>
      <c r="N10" s="6" t="n">
        <v>41785.05</v>
      </c>
      <c r="O10" s="0" t="s">
        <v>480</v>
      </c>
      <c r="P10" s="11" t="n">
        <v>44397</v>
      </c>
      <c r="Q10" s="6" t="n">
        <v>15789.47</v>
      </c>
      <c r="R10" s="0" t="s">
        <v>480</v>
      </c>
      <c r="S10" s="11" t="n">
        <v>44544</v>
      </c>
      <c r="T10" s="6" t="n">
        <v>13256.62</v>
      </c>
      <c r="U10" s="0" t="s">
        <v>480</v>
      </c>
      <c r="V10" s="11" t="n">
        <v>43861</v>
      </c>
      <c r="W10" s="6" t="n">
        <v>35858.38</v>
      </c>
      <c r="X10" s="0" t="s">
        <v>480</v>
      </c>
      <c r="Y10" s="11" t="n">
        <v>43860</v>
      </c>
      <c r="Z10" s="6" t="n">
        <v>96649.56</v>
      </c>
      <c r="AA10" s="0" t="s">
        <v>480</v>
      </c>
      <c r="AB10" s="11" t="n">
        <v>44210</v>
      </c>
      <c r="AC10" s="6" t="n">
        <v>-3744.8</v>
      </c>
      <c r="AD10" s="0" t="s">
        <v>227</v>
      </c>
      <c r="AE10" s="11" t="n">
        <v>44330</v>
      </c>
      <c r="AF10" s="6" t="n">
        <v>-10688</v>
      </c>
      <c r="AG10" s="0" t="s">
        <v>242</v>
      </c>
      <c r="AH10" s="11" t="n">
        <v>44550</v>
      </c>
      <c r="AI10" s="6" t="n">
        <v>-3054</v>
      </c>
      <c r="AJ10" s="0" t="s">
        <v>278</v>
      </c>
      <c r="AK10" s="11" t="n">
        <v>44825</v>
      </c>
      <c r="AL10" s="6" t="n">
        <v>1342.28</v>
      </c>
      <c r="AM10" s="0" t="s">
        <v>480</v>
      </c>
      <c r="AN10" s="11" t="n">
        <v>44348</v>
      </c>
      <c r="AO10" s="6" t="n">
        <v>-2272.44</v>
      </c>
      <c r="AP10" s="0" t="s">
        <v>243</v>
      </c>
      <c r="AQ10" s="11" t="n">
        <v>43901</v>
      </c>
      <c r="AR10" s="6" t="n">
        <v>15913.16</v>
      </c>
      <c r="AS10" s="0" t="s">
        <v>480</v>
      </c>
      <c r="AT10" s="11" t="n">
        <v>44370</v>
      </c>
      <c r="AU10" s="6" t="n">
        <v>-2012</v>
      </c>
      <c r="AV10" s="0" t="s">
        <v>251</v>
      </c>
      <c r="AW10" s="11" t="n">
        <v>46154</v>
      </c>
      <c r="AX10" s="6" t="n">
        <v>-6846</v>
      </c>
      <c r="AY10" s="0" t="s">
        <v>470</v>
      </c>
      <c r="AZ10" s="11" t="n">
        <v>44194</v>
      </c>
      <c r="BA10" s="6" t="n">
        <v>-609</v>
      </c>
      <c r="BB10" s="0" t="s">
        <v>224</v>
      </c>
      <c r="BC10" s="0"/>
      <c r="BD10" s="0"/>
      <c r="BE10" s="0"/>
      <c r="BF10" s="0"/>
      <c r="BG10" s="0"/>
      <c r="BH10" s="0"/>
      <c r="BI10" s="11" t="n">
        <v>45603</v>
      </c>
      <c r="BJ10" s="6" t="n">
        <v>-6718</v>
      </c>
      <c r="BK10" s="0" t="s">
        <v>390</v>
      </c>
      <c r="BL10" s="11" t="n">
        <v>46073</v>
      </c>
      <c r="BM10" s="6" t="s">
        <f>=-178.08</f>
      </c>
      <c r="BN10" s="0" t="s">
        <v>463</v>
      </c>
    </row>
    <row collapsed="false" customFormat="false" customHeight="false" hidden="false" ht="12.1" outlineLevel="0" r="11">
      <c r="A11" s="11" t="n">
        <v>45103</v>
      </c>
      <c r="B11" s="6" t="n">
        <v>139055.6</v>
      </c>
      <c r="C11" s="0" t="s">
        <v>480</v>
      </c>
      <c r="D11" s="11" t="n">
        <v>45818</v>
      </c>
      <c r="E11" s="6" t="n">
        <v>65926.36</v>
      </c>
      <c r="F11" s="0" t="s">
        <v>480</v>
      </c>
      <c r="G11" s="11" t="n">
        <v>44032</v>
      </c>
      <c r="H11" s="6" t="n">
        <v>-2532</v>
      </c>
      <c r="I11" s="0" t="s">
        <v>197</v>
      </c>
      <c r="J11" s="11" t="n">
        <v>45908</v>
      </c>
      <c r="K11" s="6" t="n">
        <v>17234.56</v>
      </c>
      <c r="L11" s="0" t="s">
        <v>480</v>
      </c>
      <c r="M11" s="11" t="n">
        <v>44393</v>
      </c>
      <c r="N11" s="6" t="n">
        <v>8338.6</v>
      </c>
      <c r="O11" s="0" t="s">
        <v>480</v>
      </c>
      <c r="P11" s="11" t="n">
        <v>44481</v>
      </c>
      <c r="Q11" s="6" t="n">
        <v>-2845.5</v>
      </c>
      <c r="R11" s="0" t="s">
        <v>272</v>
      </c>
      <c r="S11" s="11" t="n">
        <v>44544</v>
      </c>
      <c r="T11" s="6" t="n">
        <v>26963.48</v>
      </c>
      <c r="U11" s="0" t="s">
        <v>480</v>
      </c>
      <c r="V11" s="11" t="n">
        <v>43902</v>
      </c>
      <c r="W11" s="6" t="n">
        <v>28958.84</v>
      </c>
      <c r="X11" s="0" t="s">
        <v>480</v>
      </c>
      <c r="Y11" s="11" t="n">
        <v>43906</v>
      </c>
      <c r="Z11" s="6" t="n">
        <v>48624.93</v>
      </c>
      <c r="AA11" s="0" t="s">
        <v>480</v>
      </c>
      <c r="AB11" s="11" t="n">
        <v>44364</v>
      </c>
      <c r="AC11" s="6" t="n">
        <v>-1480</v>
      </c>
      <c r="AD11" s="0" t="s">
        <v>248</v>
      </c>
      <c r="AE11" s="11" t="n">
        <v>44466</v>
      </c>
      <c r="AF11" s="6" t="n">
        <v>17768.87</v>
      </c>
      <c r="AG11" s="0" t="s">
        <v>480</v>
      </c>
      <c r="AH11" s="11" t="n">
        <v>44837</v>
      </c>
      <c r="AI11" s="6" t="n">
        <v>-5089</v>
      </c>
      <c r="AJ11" s="0" t="s">
        <v>300</v>
      </c>
      <c r="AK11" s="11" t="n">
        <v>44827</v>
      </c>
      <c r="AL11" s="6" t="n">
        <v>5902.45</v>
      </c>
      <c r="AM11" s="0" t="s">
        <v>480</v>
      </c>
      <c r="AN11" s="11" t="n">
        <v>44348</v>
      </c>
      <c r="AO11" s="6" t="n">
        <v>-2929.44</v>
      </c>
      <c r="AP11" s="0" t="s">
        <v>244</v>
      </c>
      <c r="AQ11" s="11" t="n">
        <v>43997</v>
      </c>
      <c r="AR11" s="6" t="n">
        <v>-943.2</v>
      </c>
      <c r="AS11" s="0" t="s">
        <v>179</v>
      </c>
      <c r="AT11" s="11" t="n">
        <v>44407</v>
      </c>
      <c r="AU11" s="6" t="n">
        <v>10302.18</v>
      </c>
      <c r="AV11" s="0" t="s">
        <v>480</v>
      </c>
      <c r="AW11" s="11" t="n">
        <v>46213</v>
      </c>
      <c r="AX11" s="8" t="s">
        <f>=-Портфель!J18</f>
      </c>
      <c r="AY11" s="0" t="s">
        <v>481</v>
      </c>
      <c r="AZ11" s="11" t="n">
        <v>44372</v>
      </c>
      <c r="BA11" s="6" t="n">
        <v>-1218</v>
      </c>
      <c r="BB11" s="0" t="s">
        <v>252</v>
      </c>
      <c r="BC11" s="0"/>
      <c r="BD11" s="0"/>
      <c r="BE11" s="0"/>
      <c r="BF11" s="0"/>
      <c r="BG11" s="0"/>
      <c r="BH11" s="0"/>
      <c r="BI11" s="11" t="n">
        <v>45604</v>
      </c>
      <c r="BJ11" s="6" t="n">
        <v>4887.45</v>
      </c>
      <c r="BK11" s="0" t="s">
        <v>480</v>
      </c>
      <c r="BL11" s="11" t="n">
        <v>46103</v>
      </c>
      <c r="BM11" s="6" t="s">
        <f>=-196.45</f>
      </c>
      <c r="BN11" s="0" t="s">
        <v>466</v>
      </c>
    </row>
    <row collapsed="false" customFormat="false" customHeight="false" hidden="false" ht="12.1" outlineLevel="0" r="12">
      <c r="A12" s="11" t="n">
        <v>45114</v>
      </c>
      <c r="B12" s="6" t="n">
        <v>273268.3</v>
      </c>
      <c r="C12" s="0" t="s">
        <v>480</v>
      </c>
      <c r="D12" s="11" t="n">
        <v>45840</v>
      </c>
      <c r="E12" s="6" t="n">
        <v>3458.38</v>
      </c>
      <c r="F12" s="0" t="s">
        <v>480</v>
      </c>
      <c r="G12" s="11" t="n">
        <v>44397</v>
      </c>
      <c r="H12" s="6" t="n">
        <v>-17539</v>
      </c>
      <c r="I12" s="0" t="s">
        <v>262</v>
      </c>
      <c r="J12" s="11" t="n">
        <v>45911</v>
      </c>
      <c r="K12" s="6" t="n">
        <v>68320.99</v>
      </c>
      <c r="L12" s="0" t="s">
        <v>480</v>
      </c>
      <c r="M12" s="11" t="n">
        <v>44413</v>
      </c>
      <c r="N12" s="6" t="n">
        <v>19651.78</v>
      </c>
      <c r="O12" s="0" t="s">
        <v>480</v>
      </c>
      <c r="P12" s="11" t="n">
        <v>44491</v>
      </c>
      <c r="Q12" s="6" t="n">
        <v>44234.1</v>
      </c>
      <c r="R12" s="0" t="s">
        <v>480</v>
      </c>
      <c r="S12" s="11" t="n">
        <v>44564</v>
      </c>
      <c r="T12" s="6" t="n">
        <v>19959.98</v>
      </c>
      <c r="U12" s="0" t="s">
        <v>480</v>
      </c>
      <c r="V12" s="11" t="n">
        <v>44109</v>
      </c>
      <c r="W12" s="6" t="n">
        <v>-5531</v>
      </c>
      <c r="X12" s="0" t="s">
        <v>204</v>
      </c>
      <c r="Y12" s="11" t="n">
        <v>44028</v>
      </c>
      <c r="Z12" s="6" t="n">
        <v>-9546.8</v>
      </c>
      <c r="AA12" s="0" t="s">
        <v>196</v>
      </c>
      <c r="AB12" s="11" t="n">
        <v>44364</v>
      </c>
      <c r="AC12" s="6" t="n">
        <v>-2811</v>
      </c>
      <c r="AD12" s="0" t="s">
        <v>249</v>
      </c>
      <c r="AE12" s="11" t="n">
        <v>44519</v>
      </c>
      <c r="AF12" s="6" t="n">
        <v>24267.12</v>
      </c>
      <c r="AG12" s="0" t="s">
        <v>480</v>
      </c>
      <c r="AH12" s="11" t="n">
        <v>44837</v>
      </c>
      <c r="AI12" s="6" t="n">
        <v>-5089</v>
      </c>
      <c r="AJ12" s="0" t="s">
        <v>300</v>
      </c>
      <c r="AK12" s="11" t="n">
        <v>44911</v>
      </c>
      <c r="AL12" s="6" t="n">
        <v>18187.27</v>
      </c>
      <c r="AM12" s="0" t="s">
        <v>480</v>
      </c>
      <c r="AN12" s="11" t="n">
        <v>44441</v>
      </c>
      <c r="AO12" s="6" t="n">
        <v>-5290.4</v>
      </c>
      <c r="AP12" s="0" t="s">
        <v>264</v>
      </c>
      <c r="AQ12" s="11" t="n">
        <v>44281</v>
      </c>
      <c r="AR12" s="6" t="n">
        <v>-34911.04</v>
      </c>
      <c r="AS12" s="0" t="s">
        <v>482</v>
      </c>
      <c r="AT12" s="11" t="n">
        <v>44446</v>
      </c>
      <c r="AU12" s="6" t="n">
        <v>-4028.8</v>
      </c>
      <c r="AV12" s="0" t="s">
        <v>265</v>
      </c>
      <c r="AW12" s="0"/>
      <c r="AX12" s="10" t="s">
        <f>=XIRR(AX2:AX11,AW2:AW11)</f>
      </c>
      <c r="AY12" s="0"/>
      <c r="AZ12" s="11" t="n">
        <v>44558</v>
      </c>
      <c r="BA12" s="6" t="n">
        <v>-4872</v>
      </c>
      <c r="BB12" s="0" t="s">
        <v>283</v>
      </c>
      <c r="BC12" s="0"/>
      <c r="BD12" s="0"/>
      <c r="BE12" s="0"/>
      <c r="BF12" s="0"/>
      <c r="BG12" s="0"/>
      <c r="BH12" s="0"/>
      <c r="BI12" s="11" t="n">
        <v>45632</v>
      </c>
      <c r="BJ12" s="6" t="n">
        <v>-6528.6</v>
      </c>
      <c r="BK12" s="0" t="s">
        <v>391</v>
      </c>
      <c r="BL12" s="11" t="n">
        <v>46133</v>
      </c>
      <c r="BM12" s="6" t="s">
        <f>=-177.55</f>
      </c>
      <c r="BN12" s="0" t="s">
        <v>469</v>
      </c>
    </row>
    <row collapsed="false" customFormat="false" customHeight="false" hidden="false" ht="12.1" outlineLevel="0" r="13">
      <c r="A13" s="11" t="n">
        <v>45127</v>
      </c>
      <c r="B13" s="6" t="n">
        <v>-144987</v>
      </c>
      <c r="C13" s="0" t="s">
        <v>336</v>
      </c>
      <c r="D13" s="11" t="n">
        <v>45840</v>
      </c>
      <c r="E13" s="6" t="n">
        <v>3458.38</v>
      </c>
      <c r="F13" s="0" t="s">
        <v>480</v>
      </c>
      <c r="G13" s="11" t="n">
        <v>44460</v>
      </c>
      <c r="H13" s="6" t="n">
        <v>22508.25</v>
      </c>
      <c r="I13" s="0" t="s">
        <v>480</v>
      </c>
      <c r="J13" s="11" t="n">
        <v>45911</v>
      </c>
      <c r="K13" s="6" t="n">
        <v>7723.24</v>
      </c>
      <c r="L13" s="0" t="s">
        <v>480</v>
      </c>
      <c r="M13" s="11" t="n">
        <v>44419</v>
      </c>
      <c r="N13" s="6" t="n">
        <v>19631.77</v>
      </c>
      <c r="O13" s="0" t="s">
        <v>480</v>
      </c>
      <c r="P13" s="11" t="n">
        <v>44495</v>
      </c>
      <c r="Q13" s="6" t="n">
        <v>21997.98</v>
      </c>
      <c r="R13" s="0" t="s">
        <v>480</v>
      </c>
      <c r="S13" s="11" t="n">
        <v>44595</v>
      </c>
      <c r="T13" s="6" t="n">
        <v>12075.55</v>
      </c>
      <c r="U13" s="0" t="s">
        <v>480</v>
      </c>
      <c r="V13" s="11" t="n">
        <v>44328</v>
      </c>
      <c r="W13" s="6" t="n">
        <v>-5531</v>
      </c>
      <c r="X13" s="0" t="s">
        <v>204</v>
      </c>
      <c r="Y13" s="11" t="n">
        <v>44042</v>
      </c>
      <c r="Z13" s="6" t="n">
        <v>18386.03</v>
      </c>
      <c r="AA13" s="0" t="s">
        <v>480</v>
      </c>
      <c r="AB13" s="11" t="n">
        <v>44369</v>
      </c>
      <c r="AC13" s="6" t="n">
        <v>31328.79</v>
      </c>
      <c r="AD13" s="0" t="s">
        <v>480</v>
      </c>
      <c r="AE13" s="11" t="n">
        <v>44524</v>
      </c>
      <c r="AF13" s="6" t="n">
        <v>15407.7</v>
      </c>
      <c r="AG13" s="0" t="s">
        <v>480</v>
      </c>
      <c r="AH13" s="11" t="n">
        <v>44914</v>
      </c>
      <c r="AI13" s="6" t="n">
        <v>-4150</v>
      </c>
      <c r="AJ13" s="0" t="s">
        <v>305</v>
      </c>
      <c r="AK13" s="11" t="n">
        <v>45007</v>
      </c>
      <c r="AL13" s="6" t="n">
        <v>640.06</v>
      </c>
      <c r="AM13" s="0" t="s">
        <v>480</v>
      </c>
      <c r="AN13" s="11" t="n">
        <v>44494</v>
      </c>
      <c r="AO13" s="6" t="n">
        <v>22845.41</v>
      </c>
      <c r="AP13" s="0" t="s">
        <v>480</v>
      </c>
      <c r="AQ13" s="11" t="n">
        <v>44424</v>
      </c>
      <c r="AR13" s="6" t="n">
        <v>44318.58</v>
      </c>
      <c r="AS13" s="0" t="s">
        <v>480</v>
      </c>
      <c r="AT13" s="11" t="n">
        <v>44537</v>
      </c>
      <c r="AU13" s="6" t="n">
        <v>-3943.2</v>
      </c>
      <c r="AV13" s="0" t="s">
        <v>275</v>
      </c>
      <c r="AW13" s="0"/>
      <c r="AX13" s="8" t="s">
        <f>=-SUM(AX2:AX11)</f>
      </c>
      <c r="AY13" s="0" t="s">
        <v>483</v>
      </c>
      <c r="AZ13" s="11" t="n">
        <v>44750</v>
      </c>
      <c r="BA13" s="6" t="n">
        <v>-1949</v>
      </c>
      <c r="BB13" s="0" t="s">
        <v>290</v>
      </c>
      <c r="BC13" s="0"/>
      <c r="BD13" s="0"/>
      <c r="BE13" s="0"/>
      <c r="BF13" s="0"/>
      <c r="BG13" s="0"/>
      <c r="BH13" s="0"/>
      <c r="BI13" s="11" t="n">
        <v>45635</v>
      </c>
      <c r="BJ13" s="6" t="n">
        <v>6542.58</v>
      </c>
      <c r="BK13" s="0" t="s">
        <v>480</v>
      </c>
      <c r="BL13" s="11" t="n">
        <v>46163</v>
      </c>
      <c r="BM13" s="6" t="s">
        <f>=-167.49</f>
      </c>
      <c r="BN13" s="0" t="s">
        <v>471</v>
      </c>
    </row>
    <row collapsed="false" customFormat="false" customHeight="false" hidden="false" ht="12.1" outlineLevel="0" r="14">
      <c r="A14" s="11" t="n">
        <v>45141</v>
      </c>
      <c r="B14" s="6" t="n">
        <v>123549.4</v>
      </c>
      <c r="C14" s="0" t="s">
        <v>480</v>
      </c>
      <c r="D14" s="11" t="n">
        <v>45840</v>
      </c>
      <c r="E14" s="6" t="n">
        <v>34583.83</v>
      </c>
      <c r="F14" s="0" t="s">
        <v>480</v>
      </c>
      <c r="G14" s="11" t="n">
        <v>44613</v>
      </c>
      <c r="H14" s="6" t="n">
        <v>17207.91</v>
      </c>
      <c r="I14" s="0" t="s">
        <v>480</v>
      </c>
      <c r="J14" s="11" t="n">
        <v>45918</v>
      </c>
      <c r="K14" s="6" t="n">
        <v>90970.57</v>
      </c>
      <c r="L14" s="0" t="s">
        <v>480</v>
      </c>
      <c r="M14" s="11" t="n">
        <v>44425</v>
      </c>
      <c r="N14" s="6" t="n">
        <v>29159.58</v>
      </c>
      <c r="O14" s="0" t="s">
        <v>480</v>
      </c>
      <c r="P14" s="11" t="n">
        <v>44495</v>
      </c>
      <c r="Q14" s="6" t="n">
        <v>21997.98</v>
      </c>
      <c r="R14" s="0" t="s">
        <v>480</v>
      </c>
      <c r="S14" s="11" t="n">
        <v>44613</v>
      </c>
      <c r="T14" s="6" t="n">
        <v>4426.03</v>
      </c>
      <c r="U14" s="0" t="s">
        <v>480</v>
      </c>
      <c r="V14" s="11" t="n">
        <v>44587</v>
      </c>
      <c r="W14" s="6" t="n">
        <v>21114.71</v>
      </c>
      <c r="X14" s="0" t="s">
        <v>480</v>
      </c>
      <c r="Y14" s="11" t="n">
        <v>44042</v>
      </c>
      <c r="Z14" s="6" t="n">
        <v>9166</v>
      </c>
      <c r="AA14" s="0" t="s">
        <v>480</v>
      </c>
      <c r="AB14" s="11" t="n">
        <v>44369</v>
      </c>
      <c r="AC14" s="6" t="n">
        <v>18777.76</v>
      </c>
      <c r="AD14" s="0" t="s">
        <v>480</v>
      </c>
      <c r="AE14" s="11" t="n">
        <v>44594</v>
      </c>
      <c r="AF14" s="6" t="n">
        <v>5689.82</v>
      </c>
      <c r="AG14" s="0" t="s">
        <v>480</v>
      </c>
      <c r="AH14" s="11" t="n">
        <v>45020</v>
      </c>
      <c r="AI14" s="6" t="n">
        <v>-6068</v>
      </c>
      <c r="AJ14" s="0" t="s">
        <v>316</v>
      </c>
      <c r="AK14" s="11" t="n">
        <v>45007</v>
      </c>
      <c r="AL14" s="6" t="n">
        <v>640.06</v>
      </c>
      <c r="AM14" s="0" t="s">
        <v>480</v>
      </c>
      <c r="AN14" s="11" t="n">
        <v>44544</v>
      </c>
      <c r="AO14" s="6" t="n">
        <v>-6428.98</v>
      </c>
      <c r="AP14" s="0" t="s">
        <v>276</v>
      </c>
      <c r="AQ14" s="11" t="n">
        <v>44427</v>
      </c>
      <c r="AR14" s="6" t="n">
        <v>21306.65</v>
      </c>
      <c r="AS14" s="0" t="s">
        <v>480</v>
      </c>
      <c r="AT14" s="11" t="n">
        <v>44564</v>
      </c>
      <c r="AU14" s="6" t="n">
        <v>43761.88</v>
      </c>
      <c r="AV14" s="0" t="s">
        <v>480</v>
      </c>
      <c r="AW14" s="0"/>
      <c r="AX14" s="0"/>
      <c r="AY14" s="0"/>
      <c r="AZ14" s="11" t="n">
        <v>44925</v>
      </c>
      <c r="BA14" s="6" t="n">
        <v>-8499.2</v>
      </c>
      <c r="BB14" s="0" t="s">
        <v>308</v>
      </c>
      <c r="BC14" s="0"/>
      <c r="BD14" s="0"/>
      <c r="BE14" s="0"/>
      <c r="BF14" s="0"/>
      <c r="BG14" s="0"/>
      <c r="BH14" s="0"/>
      <c r="BI14" s="11" t="n">
        <v>45672</v>
      </c>
      <c r="BJ14" s="6" t="n">
        <v>-24846.52</v>
      </c>
      <c r="BK14" s="0" t="s">
        <v>399</v>
      </c>
      <c r="BL14" s="11" t="n">
        <v>46193</v>
      </c>
      <c r="BM14" s="6" t="s">
        <f>=-173.76</f>
      </c>
      <c r="BN14" s="0" t="s">
        <v>474</v>
      </c>
    </row>
    <row collapsed="false" customFormat="false" customHeight="false" hidden="false" ht="12.1" outlineLevel="0" r="15">
      <c r="A15" s="11" t="n">
        <v>45210</v>
      </c>
      <c r="B15" s="6" t="n">
        <v>141556.6</v>
      </c>
      <c r="C15" s="0" t="s">
        <v>480</v>
      </c>
      <c r="D15" s="11" t="n">
        <v>45840</v>
      </c>
      <c r="E15" s="6" t="n">
        <v>3458.38</v>
      </c>
      <c r="F15" s="0" t="s">
        <v>480</v>
      </c>
      <c r="G15" s="11" t="n">
        <v>44613</v>
      </c>
      <c r="H15" s="6" t="n">
        <v>6763.11</v>
      </c>
      <c r="I15" s="0" t="s">
        <v>480</v>
      </c>
      <c r="J15" s="11" t="n">
        <v>45926</v>
      </c>
      <c r="K15" s="6" t="n">
        <v>13783.51</v>
      </c>
      <c r="L15" s="0" t="s">
        <v>480</v>
      </c>
      <c r="M15" s="11" t="n">
        <v>44502</v>
      </c>
      <c r="N15" s="6" t="n">
        <v>23814.9</v>
      </c>
      <c r="O15" s="0" t="s">
        <v>480</v>
      </c>
      <c r="P15" s="11" t="n">
        <v>44497</v>
      </c>
      <c r="Q15" s="6" t="n">
        <v>21801.9</v>
      </c>
      <c r="R15" s="0" t="s">
        <v>480</v>
      </c>
      <c r="S15" s="11" t="n">
        <v>44701</v>
      </c>
      <c r="T15" s="6" t="n">
        <v>5983.28</v>
      </c>
      <c r="U15" s="0" t="s">
        <v>480</v>
      </c>
      <c r="V15" s="11" t="n">
        <v>44825</v>
      </c>
      <c r="W15" s="6" t="n">
        <v>-2401</v>
      </c>
      <c r="X15" s="0" t="s">
        <v>482</v>
      </c>
      <c r="Y15" s="11" t="n">
        <v>44392</v>
      </c>
      <c r="Z15" s="6" t="n">
        <v>-9499.5</v>
      </c>
      <c r="AA15" s="0" t="s">
        <v>260</v>
      </c>
      <c r="AB15" s="11" t="n">
        <v>44407</v>
      </c>
      <c r="AC15" s="6" t="n">
        <v>2056.24</v>
      </c>
      <c r="AD15" s="0" t="s">
        <v>480</v>
      </c>
      <c r="AE15" s="11" t="n">
        <v>44594</v>
      </c>
      <c r="AF15" s="6" t="n">
        <v>1422.45</v>
      </c>
      <c r="AG15" s="0" t="s">
        <v>480</v>
      </c>
      <c r="AH15" s="11" t="n">
        <v>45118</v>
      </c>
      <c r="AI15" s="6" t="n">
        <v>-3445</v>
      </c>
      <c r="AJ15" s="0" t="s">
        <v>331</v>
      </c>
      <c r="AK15" s="11" t="n">
        <v>45007</v>
      </c>
      <c r="AL15" s="6" t="n">
        <v>10880.95</v>
      </c>
      <c r="AM15" s="0" t="s">
        <v>480</v>
      </c>
      <c r="AN15" s="11" t="n">
        <v>44715</v>
      </c>
      <c r="AO15" s="6" t="n">
        <v>31166.32</v>
      </c>
      <c r="AP15" s="0" t="s">
        <v>480</v>
      </c>
      <c r="AQ15" s="11" t="n">
        <v>44428</v>
      </c>
      <c r="AR15" s="6" t="n">
        <v>21282.63</v>
      </c>
      <c r="AS15" s="0" t="s">
        <v>480</v>
      </c>
      <c r="AT15" s="11" t="n">
        <v>44565</v>
      </c>
      <c r="AU15" s="6" t="n">
        <v>50160.46</v>
      </c>
      <c r="AV15" s="0" t="s">
        <v>480</v>
      </c>
      <c r="AW15" s="0"/>
      <c r="AX15" s="0"/>
      <c r="AY15" s="0"/>
      <c r="AZ15" s="11" t="n">
        <v>45117</v>
      </c>
      <c r="BA15" s="6" t="n">
        <v>-1481.4</v>
      </c>
      <c r="BB15" s="0" t="s">
        <v>326</v>
      </c>
      <c r="BC15" s="0"/>
      <c r="BD15" s="0"/>
      <c r="BE15" s="0"/>
      <c r="BF15" s="0"/>
      <c r="BG15" s="0"/>
      <c r="BH15" s="0"/>
      <c r="BI15" s="11" t="n">
        <v>45694</v>
      </c>
      <c r="BJ15" s="6" t="n">
        <v>-7158.88</v>
      </c>
      <c r="BK15" s="0" t="s">
        <v>402</v>
      </c>
      <c r="BL15" s="11" t="n">
        <v>46213</v>
      </c>
      <c r="BM15" s="8" t="s">
        <f>=-Портфель!J25</f>
      </c>
      <c r="BN15" s="0" t="s">
        <v>481</v>
      </c>
    </row>
    <row collapsed="false" customFormat="false" customHeight="false" hidden="false" ht="12.1" outlineLevel="0" r="16">
      <c r="A16" s="11" t="n">
        <v>45260</v>
      </c>
      <c r="B16" s="6" t="n">
        <v>143957.56</v>
      </c>
      <c r="C16" s="0" t="s">
        <v>480</v>
      </c>
      <c r="D16" s="11" t="n">
        <v>45840</v>
      </c>
      <c r="E16" s="6" t="n">
        <v>3458.38</v>
      </c>
      <c r="F16" s="0" t="s">
        <v>480</v>
      </c>
      <c r="G16" s="11" t="n">
        <v>44685</v>
      </c>
      <c r="H16" s="6" t="n">
        <v>32322.77</v>
      </c>
      <c r="I16" s="0" t="s">
        <v>480</v>
      </c>
      <c r="J16" s="11" t="n">
        <v>45926</v>
      </c>
      <c r="K16" s="6" t="n">
        <v>11381.41</v>
      </c>
      <c r="L16" s="0" t="s">
        <v>480</v>
      </c>
      <c r="M16" s="11" t="n">
        <v>44505</v>
      </c>
      <c r="N16" s="6" t="n">
        <v>7215.6</v>
      </c>
      <c r="O16" s="0" t="s">
        <v>480</v>
      </c>
      <c r="P16" s="11" t="n">
        <v>44529</v>
      </c>
      <c r="Q16" s="6" t="n">
        <v>26567.78</v>
      </c>
      <c r="R16" s="0" t="s">
        <v>480</v>
      </c>
      <c r="S16" s="11" t="n">
        <v>44792</v>
      </c>
      <c r="T16" s="6" t="n">
        <v>12106.05</v>
      </c>
      <c r="U16" s="0" t="s">
        <v>480</v>
      </c>
      <c r="V16" s="11" t="n">
        <v>44858</v>
      </c>
      <c r="W16" s="6" t="n">
        <v>9520.76</v>
      </c>
      <c r="X16" s="0" t="s">
        <v>480</v>
      </c>
      <c r="Y16" s="11" t="n">
        <v>44407</v>
      </c>
      <c r="Z16" s="6" t="n">
        <v>8546.12</v>
      </c>
      <c r="AA16" s="0" t="s">
        <v>480</v>
      </c>
      <c r="AB16" s="11" t="n">
        <v>44463</v>
      </c>
      <c r="AC16" s="6" t="n">
        <v>17432.71</v>
      </c>
      <c r="AD16" s="0" t="s">
        <v>480</v>
      </c>
      <c r="AE16" s="11" t="n">
        <v>44594</v>
      </c>
      <c r="AF16" s="6" t="n">
        <v>14224.54</v>
      </c>
      <c r="AG16" s="0" t="s">
        <v>480</v>
      </c>
      <c r="AH16" s="11" t="n">
        <v>45285</v>
      </c>
      <c r="AI16" s="6" t="n">
        <v>-3798</v>
      </c>
      <c r="AJ16" s="0" t="s">
        <v>346</v>
      </c>
      <c r="AK16" s="11" t="n">
        <v>45068</v>
      </c>
      <c r="AL16" s="6" t="n">
        <v>666.17</v>
      </c>
      <c r="AM16" s="0" t="s">
        <v>480</v>
      </c>
      <c r="AN16" s="11" t="n">
        <v>45461</v>
      </c>
      <c r="AO16" s="6" t="n">
        <v>-4332</v>
      </c>
      <c r="AP16" s="0" t="s">
        <v>363</v>
      </c>
      <c r="AQ16" s="11" t="n">
        <v>44433</v>
      </c>
      <c r="AR16" s="6" t="n">
        <v>5391.7</v>
      </c>
      <c r="AS16" s="0" t="s">
        <v>480</v>
      </c>
      <c r="AT16" s="11" t="n">
        <v>44575</v>
      </c>
      <c r="AU16" s="6" t="n">
        <v>34054.06</v>
      </c>
      <c r="AV16" s="0" t="s">
        <v>480</v>
      </c>
      <c r="AW16" s="0"/>
      <c r="AX16" s="0"/>
      <c r="AY16" s="0"/>
      <c r="AZ16" s="11" t="n">
        <v>45287</v>
      </c>
      <c r="BA16" s="6" t="n">
        <v>-10101.6</v>
      </c>
      <c r="BB16" s="0" t="s">
        <v>349</v>
      </c>
      <c r="BC16" s="0"/>
      <c r="BD16" s="0"/>
      <c r="BE16" s="0"/>
      <c r="BF16" s="0"/>
      <c r="BG16" s="0"/>
      <c r="BH16" s="0"/>
      <c r="BI16" s="11" t="n">
        <v>45723</v>
      </c>
      <c r="BJ16" s="6" t="n">
        <v>-6442.2</v>
      </c>
      <c r="BK16" s="0" t="s">
        <v>404</v>
      </c>
      <c r="BL16" s="0"/>
      <c r="BM16" s="10" t="s">
        <f>=XIRR(BM2:BM15,BL2:BL15)</f>
      </c>
      <c r="BN16" s="0"/>
    </row>
    <row collapsed="false" customFormat="false" customHeight="false" hidden="false" ht="12.1" outlineLevel="0" r="17">
      <c r="A17" s="11" t="n">
        <v>45307</v>
      </c>
      <c r="B17" s="6" t="n">
        <v>154811.9</v>
      </c>
      <c r="C17" s="0" t="s">
        <v>480</v>
      </c>
      <c r="D17" s="11" t="n">
        <v>45840</v>
      </c>
      <c r="E17" s="6" t="n">
        <v>3458.38</v>
      </c>
      <c r="F17" s="0" t="s">
        <v>480</v>
      </c>
      <c r="G17" s="11" t="n">
        <v>44762</v>
      </c>
      <c r="H17" s="6" t="n">
        <v>-21810</v>
      </c>
      <c r="I17" s="0" t="s">
        <v>297</v>
      </c>
      <c r="J17" s="11" t="n">
        <v>45926</v>
      </c>
      <c r="K17" s="6" t="n">
        <v>2414.25</v>
      </c>
      <c r="L17" s="0" t="s">
        <v>480</v>
      </c>
      <c r="M17" s="11" t="n">
        <v>44505</v>
      </c>
      <c r="N17" s="6" t="n">
        <v>3607.8</v>
      </c>
      <c r="O17" s="0" t="s">
        <v>480</v>
      </c>
      <c r="P17" s="11" t="n">
        <v>44564</v>
      </c>
      <c r="Q17" s="6" t="n">
        <v>89954.95</v>
      </c>
      <c r="R17" s="0" t="s">
        <v>480</v>
      </c>
      <c r="S17" s="11" t="n">
        <v>44819</v>
      </c>
      <c r="T17" s="6" t="n">
        <v>1323.67</v>
      </c>
      <c r="U17" s="0" t="s">
        <v>480</v>
      </c>
      <c r="V17" s="11" t="n">
        <v>44946</v>
      </c>
      <c r="W17" s="6" t="n">
        <v>1494.5</v>
      </c>
      <c r="X17" s="0" t="s">
        <v>480</v>
      </c>
      <c r="Y17" s="11" t="n">
        <v>44503</v>
      </c>
      <c r="Z17" s="6" t="n">
        <v>21010.5</v>
      </c>
      <c r="AA17" s="0" t="s">
        <v>480</v>
      </c>
      <c r="AB17" s="11" t="n">
        <v>44466</v>
      </c>
      <c r="AC17" s="6" t="n">
        <v>-8076.9</v>
      </c>
      <c r="AD17" s="0" t="s">
        <v>269</v>
      </c>
      <c r="AE17" s="11" t="n">
        <v>44722</v>
      </c>
      <c r="AF17" s="6" t="n">
        <v>6005.27</v>
      </c>
      <c r="AG17" s="0" t="s">
        <v>480</v>
      </c>
      <c r="AH17" s="11" t="n">
        <v>45484</v>
      </c>
      <c r="AI17" s="6" t="n">
        <v>-196</v>
      </c>
      <c r="AJ17" s="0" t="s">
        <v>372</v>
      </c>
      <c r="AK17" s="11" t="n">
        <v>45217</v>
      </c>
      <c r="AL17" s="6" t="n">
        <v>-4985.4</v>
      </c>
      <c r="AM17" s="0" t="s">
        <v>343</v>
      </c>
      <c r="AN17" s="11" t="n">
        <v>45461</v>
      </c>
      <c r="AO17" s="6" t="n">
        <v>-21659.3</v>
      </c>
      <c r="AP17" s="0" t="s">
        <v>364</v>
      </c>
      <c r="AQ17" s="11" t="n">
        <v>44480</v>
      </c>
      <c r="AR17" s="6" t="n">
        <v>-2667.1</v>
      </c>
      <c r="AS17" s="0" t="s">
        <v>271</v>
      </c>
      <c r="AT17" s="11" t="n">
        <v>44585</v>
      </c>
      <c r="AU17" s="6" t="n">
        <v>13936.4</v>
      </c>
      <c r="AV17" s="0" t="s">
        <v>480</v>
      </c>
      <c r="AW17" s="0"/>
      <c r="AX17" s="0"/>
      <c r="AY17" s="0"/>
      <c r="AZ17" s="11" t="n">
        <v>45481</v>
      </c>
      <c r="BA17" s="6" t="n">
        <v>-2373.6</v>
      </c>
      <c r="BB17" s="0" t="s">
        <v>365</v>
      </c>
      <c r="BC17" s="0"/>
      <c r="BD17" s="0"/>
      <c r="BE17" s="0"/>
      <c r="BF17" s="0"/>
      <c r="BG17" s="0"/>
      <c r="BH17" s="0"/>
      <c r="BI17" s="11" t="n">
        <v>45751</v>
      </c>
      <c r="BJ17" s="6" t="n">
        <v>-7241.92</v>
      </c>
      <c r="BK17" s="0" t="s">
        <v>405</v>
      </c>
      <c r="BL17" s="0"/>
      <c r="BM17" s="8" t="s">
        <f>=-SUM(BM2:BM15)</f>
      </c>
      <c r="BN17" s="0" t="s">
        <v>483</v>
      </c>
    </row>
    <row collapsed="false" customFormat="false" customHeight="false" hidden="false" ht="12.1" outlineLevel="0" r="18">
      <c r="A18" s="11" t="n">
        <v>45330</v>
      </c>
      <c r="B18" s="6" t="n">
        <v>159063.6</v>
      </c>
      <c r="C18" s="0" t="s">
        <v>480</v>
      </c>
      <c r="D18" s="11" t="n">
        <v>45840</v>
      </c>
      <c r="E18" s="6" t="n">
        <v>34583.83</v>
      </c>
      <c r="F18" s="0" t="s">
        <v>480</v>
      </c>
      <c r="G18" s="11" t="n">
        <v>44792</v>
      </c>
      <c r="H18" s="6" t="n">
        <v>14522.26</v>
      </c>
      <c r="I18" s="0" t="s">
        <v>480</v>
      </c>
      <c r="J18" s="11" t="n">
        <v>45926</v>
      </c>
      <c r="K18" s="6" t="n">
        <v>13743.5</v>
      </c>
      <c r="L18" s="0" t="s">
        <v>480</v>
      </c>
      <c r="M18" s="11" t="n">
        <v>44505</v>
      </c>
      <c r="N18" s="6" t="n">
        <v>1803.9</v>
      </c>
      <c r="O18" s="0" t="s">
        <v>480</v>
      </c>
      <c r="P18" s="11" t="n">
        <v>44574</v>
      </c>
      <c r="Q18" s="6" t="n">
        <v>14581.71</v>
      </c>
      <c r="R18" s="0" t="s">
        <v>480</v>
      </c>
      <c r="S18" s="11" t="n">
        <v>44824</v>
      </c>
      <c r="T18" s="6" t="n">
        <v>9732.86</v>
      </c>
      <c r="U18" s="0" t="s">
        <v>480</v>
      </c>
      <c r="V18" s="11" t="n">
        <v>44966</v>
      </c>
      <c r="W18" s="6" t="n">
        <v>16541.61</v>
      </c>
      <c r="X18" s="0" t="s">
        <v>480</v>
      </c>
      <c r="Y18" s="11" t="n">
        <v>44503</v>
      </c>
      <c r="Z18" s="6" t="n">
        <v>14007.01</v>
      </c>
      <c r="AA18" s="0" t="s">
        <v>480</v>
      </c>
      <c r="AB18" s="11" t="n">
        <v>44468</v>
      </c>
      <c r="AC18" s="6" t="n">
        <v>20785.38</v>
      </c>
      <c r="AD18" s="0" t="s">
        <v>480</v>
      </c>
      <c r="AE18" s="11" t="n">
        <v>44743</v>
      </c>
      <c r="AF18" s="6" t="n">
        <v>17007.82</v>
      </c>
      <c r="AG18" s="0" t="s">
        <v>480</v>
      </c>
      <c r="AH18" s="11" t="n">
        <v>45484</v>
      </c>
      <c r="AI18" s="6" t="n">
        <v>-3837</v>
      </c>
      <c r="AJ18" s="0" t="s">
        <v>373</v>
      </c>
      <c r="AK18" s="11" t="n">
        <v>45230</v>
      </c>
      <c r="AL18" s="6" t="n">
        <v>700.28</v>
      </c>
      <c r="AM18" s="0" t="s">
        <v>480</v>
      </c>
      <c r="AN18" s="11" t="n">
        <v>45545</v>
      </c>
      <c r="AO18" s="6" t="n">
        <v>-3512.8</v>
      </c>
      <c r="AP18" s="0" t="s">
        <v>382</v>
      </c>
      <c r="AQ18" s="11" t="n">
        <v>44753</v>
      </c>
      <c r="AR18" s="6" t="n">
        <v>-3495.1</v>
      </c>
      <c r="AS18" s="0" t="s">
        <v>293</v>
      </c>
      <c r="AT18" s="11" t="n">
        <v>44586</v>
      </c>
      <c r="AU18" s="6" t="n">
        <v>19809.11</v>
      </c>
      <c r="AV18" s="0" t="s">
        <v>480</v>
      </c>
      <c r="AW18" s="0"/>
      <c r="AX18" s="0"/>
      <c r="AY18" s="0"/>
      <c r="AZ18" s="11" t="n">
        <v>45579</v>
      </c>
      <c r="BA18" s="6" t="n">
        <v>-6328.4</v>
      </c>
      <c r="BB18" s="0" t="s">
        <v>387</v>
      </c>
      <c r="BC18" s="0"/>
      <c r="BD18" s="0"/>
      <c r="BE18" s="0"/>
      <c r="BF18" s="0"/>
      <c r="BG18" s="0"/>
      <c r="BH18" s="0"/>
      <c r="BI18" s="11" t="n">
        <v>45790</v>
      </c>
      <c r="BJ18" s="6" t="n">
        <v>-6986.88</v>
      </c>
      <c r="BK18" s="0" t="s">
        <v>406</v>
      </c>
    </row>
    <row collapsed="false" customFormat="false" customHeight="false" hidden="false" ht="12.1" outlineLevel="0" r="19">
      <c r="A19" s="11" t="n">
        <v>45442</v>
      </c>
      <c r="B19" s="6" t="n">
        <v>22941.17</v>
      </c>
      <c r="C19" s="0" t="s">
        <v>480</v>
      </c>
      <c r="D19" s="11" t="n">
        <v>45840</v>
      </c>
      <c r="E19" s="6" t="n">
        <v>3458.38</v>
      </c>
      <c r="F19" s="0" t="s">
        <v>480</v>
      </c>
      <c r="G19" s="11" t="n">
        <v>44824</v>
      </c>
      <c r="H19" s="6" t="n">
        <v>14039.52</v>
      </c>
      <c r="I19" s="0" t="s">
        <v>480</v>
      </c>
      <c r="J19" s="11" t="n">
        <v>45926</v>
      </c>
      <c r="K19" s="6" t="n">
        <v>13713.48</v>
      </c>
      <c r="L19" s="0" t="s">
        <v>480</v>
      </c>
      <c r="M19" s="11" t="n">
        <v>44505</v>
      </c>
      <c r="N19" s="6" t="n">
        <v>14431.21</v>
      </c>
      <c r="O19" s="0" t="s">
        <v>480</v>
      </c>
      <c r="P19" s="11" t="n">
        <v>44585</v>
      </c>
      <c r="Q19" s="6" t="n">
        <v>18838.66</v>
      </c>
      <c r="R19" s="0" t="s">
        <v>480</v>
      </c>
      <c r="S19" s="11" t="n">
        <v>44825</v>
      </c>
      <c r="T19" s="6" t="n">
        <v>3497.05</v>
      </c>
      <c r="U19" s="0" t="s">
        <v>480</v>
      </c>
      <c r="V19" s="11" t="n">
        <v>45057</v>
      </c>
      <c r="W19" s="6" t="n">
        <v>-13050</v>
      </c>
      <c r="X19" s="0" t="s">
        <v>318</v>
      </c>
      <c r="Y19" s="11" t="n">
        <v>44515</v>
      </c>
      <c r="Z19" s="6" t="n">
        <v>30516.25</v>
      </c>
      <c r="AA19" s="0" t="s">
        <v>480</v>
      </c>
      <c r="AB19" s="11" t="n">
        <v>44468</v>
      </c>
      <c r="AC19" s="6" t="n">
        <v>6918.46</v>
      </c>
      <c r="AD19" s="0" t="s">
        <v>480</v>
      </c>
      <c r="AE19" s="11" t="n">
        <v>44792</v>
      </c>
      <c r="AF19" s="6" t="n">
        <v>8444.23</v>
      </c>
      <c r="AG19" s="0" t="s">
        <v>480</v>
      </c>
      <c r="AH19" s="11" t="n">
        <v>45557</v>
      </c>
      <c r="AI19" s="6" t="n">
        <v>-1527</v>
      </c>
      <c r="AJ19" s="0" t="s">
        <v>383</v>
      </c>
      <c r="AK19" s="11" t="n">
        <v>45443</v>
      </c>
      <c r="AL19" s="6" t="n">
        <v>-2688.6</v>
      </c>
      <c r="AM19" s="0" t="s">
        <v>360</v>
      </c>
      <c r="AN19" s="11" t="n">
        <v>45643</v>
      </c>
      <c r="AO19" s="6" t="n">
        <v>-5548.8</v>
      </c>
      <c r="AP19" s="0" t="s">
        <v>393</v>
      </c>
      <c r="AQ19" s="11" t="n">
        <v>44753</v>
      </c>
      <c r="AR19" s="6" t="n">
        <v>8616.82</v>
      </c>
      <c r="AS19" s="0" t="s">
        <v>480</v>
      </c>
      <c r="AT19" s="11" t="n">
        <v>44783</v>
      </c>
      <c r="AU19" s="6" t="n">
        <v>5872.94</v>
      </c>
      <c r="AV19" s="0" t="s">
        <v>480</v>
      </c>
      <c r="AW19" s="0"/>
      <c r="AX19" s="0"/>
      <c r="AY19" s="0"/>
      <c r="AZ19" s="11" t="n">
        <v>45846</v>
      </c>
      <c r="BA19" s="6" t="n">
        <v>-3314.4</v>
      </c>
      <c r="BB19" s="0" t="s">
        <v>414</v>
      </c>
      <c r="BC19" s="0"/>
      <c r="BD19" s="0"/>
      <c r="BE19" s="0"/>
      <c r="BF19" s="0"/>
      <c r="BG19" s="0"/>
      <c r="BH19" s="0"/>
      <c r="BI19" s="11" t="n">
        <v>45838</v>
      </c>
      <c r="BJ19" s="6" t="n">
        <v>-6986.88</v>
      </c>
      <c r="BK19" s="0" t="s">
        <v>406</v>
      </c>
    </row>
    <row collapsed="false" customFormat="false" customHeight="false" hidden="false" ht="12.1" outlineLevel="0" r="20">
      <c r="A20" s="11" t="n">
        <v>45454</v>
      </c>
      <c r="B20" s="6" t="n">
        <v>3257.28</v>
      </c>
      <c r="C20" s="0" t="s">
        <v>480</v>
      </c>
      <c r="D20" s="11" t="n">
        <v>45840</v>
      </c>
      <c r="E20" s="6" t="n">
        <v>3458.38</v>
      </c>
      <c r="F20" s="0" t="s">
        <v>480</v>
      </c>
      <c r="G20" s="11" t="n">
        <v>44825</v>
      </c>
      <c r="H20" s="6" t="n">
        <v>2600.3</v>
      </c>
      <c r="I20" s="0" t="s">
        <v>480</v>
      </c>
      <c r="J20" s="11" t="n">
        <v>45926</v>
      </c>
      <c r="K20" s="6" t="n">
        <v>5970.86</v>
      </c>
      <c r="L20" s="0" t="s">
        <v>480</v>
      </c>
      <c r="M20" s="11" t="n">
        <v>44508</v>
      </c>
      <c r="N20" s="6" t="n">
        <v>3637.81</v>
      </c>
      <c r="O20" s="0" t="s">
        <v>480</v>
      </c>
      <c r="P20" s="11" t="n">
        <v>44585</v>
      </c>
      <c r="Q20" s="6" t="n">
        <v>16369.53</v>
      </c>
      <c r="R20" s="0" t="s">
        <v>480</v>
      </c>
      <c r="S20" s="11" t="n">
        <v>44825</v>
      </c>
      <c r="T20" s="6" t="n">
        <v>1165.69</v>
      </c>
      <c r="U20" s="0" t="s">
        <v>480</v>
      </c>
      <c r="V20" s="11" t="n">
        <v>45128</v>
      </c>
      <c r="W20" s="6" t="n">
        <v>24391.75</v>
      </c>
      <c r="X20" s="0" t="s">
        <v>480</v>
      </c>
      <c r="Y20" s="11" t="n">
        <v>44523</v>
      </c>
      <c r="Z20" s="6" t="n">
        <v>10121.06</v>
      </c>
      <c r="AA20" s="0" t="s">
        <v>480</v>
      </c>
      <c r="AB20" s="11" t="n">
        <v>44487</v>
      </c>
      <c r="AC20" s="6" t="n">
        <v>2101.05</v>
      </c>
      <c r="AD20" s="0" t="s">
        <v>480</v>
      </c>
      <c r="AE20" s="11" t="n">
        <v>44911</v>
      </c>
      <c r="AF20" s="6" t="n">
        <v>11054.42</v>
      </c>
      <c r="AG20" s="0" t="s">
        <v>480</v>
      </c>
      <c r="AH20" s="11" t="n">
        <v>45648</v>
      </c>
      <c r="AI20" s="6" t="n">
        <v>-1644</v>
      </c>
      <c r="AJ20" s="0" t="s">
        <v>394</v>
      </c>
      <c r="AK20" s="11" t="n">
        <v>45527</v>
      </c>
      <c r="AL20" s="6" t="n">
        <v>4858.9</v>
      </c>
      <c r="AM20" s="0" t="s">
        <v>480</v>
      </c>
      <c r="AN20" s="11" t="n">
        <v>45751</v>
      </c>
      <c r="AO20" s="6" t="n">
        <v>-1080.77</v>
      </c>
      <c r="AP20" s="0" t="s">
        <v>482</v>
      </c>
      <c r="AQ20" s="11" t="n">
        <v>44827</v>
      </c>
      <c r="AR20" s="6" t="n">
        <v>3287.34</v>
      </c>
      <c r="AS20" s="0" t="s">
        <v>480</v>
      </c>
      <c r="AT20" s="11" t="n">
        <v>44824</v>
      </c>
      <c r="AU20" s="6" t="n">
        <v>5447.72</v>
      </c>
      <c r="AV20" s="0" t="s">
        <v>480</v>
      </c>
      <c r="AW20" s="0"/>
      <c r="AX20" s="0"/>
      <c r="AY20" s="0"/>
      <c r="AZ20" s="11" t="n">
        <v>45943</v>
      </c>
      <c r="BA20" s="6" t="n">
        <v>-2107</v>
      </c>
      <c r="BB20" s="0" t="s">
        <v>440</v>
      </c>
      <c r="BC20" s="0"/>
      <c r="BD20" s="0"/>
      <c r="BE20" s="0"/>
      <c r="BF20" s="0"/>
      <c r="BG20" s="0"/>
      <c r="BH20" s="0"/>
      <c r="BI20" s="11" t="n">
        <v>45840</v>
      </c>
      <c r="BJ20" s="6" t="n">
        <v>973.69</v>
      </c>
      <c r="BK20" s="0" t="s">
        <v>480</v>
      </c>
    </row>
    <row collapsed="false" customFormat="false" customHeight="false" hidden="false" ht="12.1" outlineLevel="0" r="21">
      <c r="A21" s="11" t="n">
        <v>45484</v>
      </c>
      <c r="B21" s="6" t="n">
        <v>44626.84</v>
      </c>
      <c r="C21" s="0" t="s">
        <v>480</v>
      </c>
      <c r="D21" s="11" t="n">
        <v>45840</v>
      </c>
      <c r="E21" s="6" t="n">
        <v>3458.38</v>
      </c>
      <c r="F21" s="0" t="s">
        <v>480</v>
      </c>
      <c r="G21" s="11" t="n">
        <v>44831</v>
      </c>
      <c r="H21" s="6" t="n">
        <v>6397.7</v>
      </c>
      <c r="I21" s="0" t="s">
        <v>480</v>
      </c>
      <c r="J21" s="11" t="n">
        <v>45929</v>
      </c>
      <c r="K21" s="6" t="n">
        <v>65928</v>
      </c>
      <c r="L21" s="0" t="s">
        <v>480</v>
      </c>
      <c r="M21" s="11" t="n">
        <v>44508</v>
      </c>
      <c r="N21" s="6" t="n">
        <v>12732.36</v>
      </c>
      <c r="O21" s="0" t="s">
        <v>480</v>
      </c>
      <c r="P21" s="11" t="n">
        <v>44594</v>
      </c>
      <c r="Q21" s="6" t="n">
        <v>2869.31</v>
      </c>
      <c r="R21" s="0" t="s">
        <v>480</v>
      </c>
      <c r="S21" s="11" t="n">
        <v>44825</v>
      </c>
      <c r="T21" s="6" t="n">
        <v>5828.41</v>
      </c>
      <c r="U21" s="0" t="s">
        <v>480</v>
      </c>
      <c r="V21" s="11" t="n">
        <v>45128</v>
      </c>
      <c r="W21" s="6" t="n">
        <v>2439.18</v>
      </c>
      <c r="X21" s="0" t="s">
        <v>480</v>
      </c>
      <c r="Y21" s="11" t="n">
        <v>44544</v>
      </c>
      <c r="Z21" s="6" t="n">
        <v>15937.97</v>
      </c>
      <c r="AA21" s="0" t="s">
        <v>480</v>
      </c>
      <c r="AB21" s="11" t="n">
        <v>44494</v>
      </c>
      <c r="AC21" s="6" t="n">
        <v>46565.88</v>
      </c>
      <c r="AD21" s="0" t="s">
        <v>480</v>
      </c>
      <c r="AE21" s="11" t="n">
        <v>45093</v>
      </c>
      <c r="AF21" s="6" t="n">
        <v>-9685</v>
      </c>
      <c r="AG21" s="0" t="s">
        <v>323</v>
      </c>
      <c r="AH21" s="11" t="n">
        <v>45741</v>
      </c>
      <c r="AI21" s="6" t="n">
        <v>-103262.66</v>
      </c>
      <c r="AJ21" s="0" t="s">
        <v>482</v>
      </c>
      <c r="AK21" s="11" t="n">
        <v>45527</v>
      </c>
      <c r="AL21" s="6" t="n">
        <v>539.78</v>
      </c>
      <c r="AM21" s="0" t="s">
        <v>480</v>
      </c>
      <c r="AN21" s="11" t="n">
        <v>45751</v>
      </c>
      <c r="AO21" s="6" t="n">
        <v>-1080.77</v>
      </c>
      <c r="AP21" s="0" t="s">
        <v>482</v>
      </c>
      <c r="AQ21" s="11" t="n">
        <v>44875</v>
      </c>
      <c r="AR21" s="6" t="n">
        <v>1063.03</v>
      </c>
      <c r="AS21" s="0" t="s">
        <v>480</v>
      </c>
      <c r="AT21" s="11" t="n">
        <v>44824</v>
      </c>
      <c r="AU21" s="6" t="n">
        <v>1088.75</v>
      </c>
      <c r="AV21" s="0" t="s">
        <v>480</v>
      </c>
      <c r="AW21" s="0"/>
      <c r="AX21" s="0"/>
      <c r="AY21" s="0"/>
      <c r="AZ21" s="11" t="n">
        <v>46213</v>
      </c>
      <c r="BA21" s="8" t="s">
        <f>=-Портфель!J19</f>
      </c>
      <c r="BB21" s="0" t="s">
        <v>481</v>
      </c>
      <c r="BC21" s="0"/>
      <c r="BD21" s="0"/>
      <c r="BE21" s="0"/>
      <c r="BF21" s="0"/>
      <c r="BG21" s="0"/>
      <c r="BH21" s="0"/>
      <c r="BI21" s="11" t="n">
        <v>45870</v>
      </c>
      <c r="BJ21" s="6" t="n">
        <v>-7244.5</v>
      </c>
      <c r="BK21" s="0" t="s">
        <v>427</v>
      </c>
    </row>
    <row collapsed="false" customFormat="false" customHeight="false" hidden="false" ht="12.1" outlineLevel="0" r="22">
      <c r="A22" s="11" t="n">
        <v>45491</v>
      </c>
      <c r="B22" s="6" t="n">
        <v>-238491.4</v>
      </c>
      <c r="C22" s="0" t="s">
        <v>379</v>
      </c>
      <c r="D22" s="11" t="n">
        <v>45840</v>
      </c>
      <c r="E22" s="6" t="n">
        <v>3458.38</v>
      </c>
      <c r="F22" s="0" t="s">
        <v>480</v>
      </c>
      <c r="G22" s="11" t="n">
        <v>44831</v>
      </c>
      <c r="H22" s="6" t="n">
        <v>12795.4</v>
      </c>
      <c r="I22" s="0" t="s">
        <v>480</v>
      </c>
      <c r="J22" s="11" t="n">
        <v>45985</v>
      </c>
      <c r="K22" s="6" t="n">
        <v>71588.62</v>
      </c>
      <c r="L22" s="0" t="s">
        <v>480</v>
      </c>
      <c r="M22" s="11" t="n">
        <v>44523</v>
      </c>
      <c r="N22" s="6" t="n">
        <v>26098.04</v>
      </c>
      <c r="O22" s="0" t="s">
        <v>480</v>
      </c>
      <c r="P22" s="11" t="n">
        <v>44594</v>
      </c>
      <c r="Q22" s="6" t="n">
        <v>11477.28</v>
      </c>
      <c r="R22" s="0" t="s">
        <v>480</v>
      </c>
      <c r="S22" s="11" t="n">
        <v>44841</v>
      </c>
      <c r="T22" s="6" t="n">
        <v>20012</v>
      </c>
      <c r="U22" s="0" t="s">
        <v>480</v>
      </c>
      <c r="V22" s="11" t="n">
        <v>45230</v>
      </c>
      <c r="W22" s="6" t="n">
        <v>29502.8</v>
      </c>
      <c r="X22" s="0" t="s">
        <v>480</v>
      </c>
      <c r="Y22" s="11" t="n">
        <v>44574</v>
      </c>
      <c r="Z22" s="6" t="n">
        <v>16907.77</v>
      </c>
      <c r="AA22" s="0" t="s">
        <v>480</v>
      </c>
      <c r="AB22" s="11" t="n">
        <v>44502</v>
      </c>
      <c r="AC22" s="6" t="n">
        <v>19692.84</v>
      </c>
      <c r="AD22" s="0" t="s">
        <v>480</v>
      </c>
      <c r="AE22" s="11" t="n">
        <v>45457</v>
      </c>
      <c r="AF22" s="6" t="n">
        <v>-34717</v>
      </c>
      <c r="AG22" s="0" t="s">
        <v>362</v>
      </c>
      <c r="AH22" s="11" t="n">
        <v>45747</v>
      </c>
      <c r="AI22" s="6" t="n">
        <v>95421.75</v>
      </c>
      <c r="AJ22" s="0" t="s">
        <v>480</v>
      </c>
      <c r="AK22" s="11" t="n">
        <v>45584</v>
      </c>
      <c r="AL22" s="6" t="n">
        <v>-3530.7</v>
      </c>
      <c r="AM22" s="0" t="s">
        <v>389</v>
      </c>
      <c r="AN22" s="11" t="n">
        <v>45751</v>
      </c>
      <c r="AO22" s="6" t="n">
        <v>-3242.3</v>
      </c>
      <c r="AP22" s="0" t="s">
        <v>482</v>
      </c>
      <c r="AQ22" s="11" t="n">
        <v>44876</v>
      </c>
      <c r="AR22" s="6" t="n">
        <v>49971.98</v>
      </c>
      <c r="AS22" s="0" t="s">
        <v>480</v>
      </c>
      <c r="AT22" s="11" t="n">
        <v>44825</v>
      </c>
      <c r="AU22" s="6" t="n">
        <v>8124.07</v>
      </c>
      <c r="AV22" s="0" t="s">
        <v>480</v>
      </c>
      <c r="AW22" s="0"/>
      <c r="AX22" s="0"/>
      <c r="AY22" s="0"/>
      <c r="AZ22" s="0"/>
      <c r="BA22" s="10" t="s">
        <f>=XIRR(BA2:BA21,AZ2:AZ21)</f>
      </c>
      <c r="BB22" s="0"/>
      <c r="BC22" s="0"/>
      <c r="BD22" s="0"/>
      <c r="BE22" s="0"/>
      <c r="BF22" s="0"/>
      <c r="BG22" s="0"/>
      <c r="BH22" s="0"/>
      <c r="BI22" s="11" t="n">
        <v>45900</v>
      </c>
      <c r="BJ22" s="6" t="n">
        <v>-7244.5</v>
      </c>
      <c r="BK22" s="0" t="s">
        <v>427</v>
      </c>
    </row>
    <row collapsed="false" customFormat="false" customHeight="false" hidden="false" ht="12.1" outlineLevel="0" r="23">
      <c r="A23" s="11" t="n">
        <v>45497</v>
      </c>
      <c r="B23" s="6" t="n">
        <v>5642.26</v>
      </c>
      <c r="C23" s="0" t="s">
        <v>480</v>
      </c>
      <c r="D23" s="11" t="n">
        <v>45840</v>
      </c>
      <c r="E23" s="6" t="n">
        <v>10375.15</v>
      </c>
      <c r="F23" s="0" t="s">
        <v>480</v>
      </c>
      <c r="G23" s="11" t="n">
        <v>44883</v>
      </c>
      <c r="H23" s="6" t="n">
        <v>12705.08</v>
      </c>
      <c r="I23" s="0" t="s">
        <v>480</v>
      </c>
      <c r="J23" s="11" t="n">
        <v>46006</v>
      </c>
      <c r="K23" s="6" t="n">
        <v>29085.29</v>
      </c>
      <c r="L23" s="0" t="s">
        <v>480</v>
      </c>
      <c r="M23" s="11" t="n">
        <v>44575</v>
      </c>
      <c r="N23" s="6" t="n">
        <v>17839.21</v>
      </c>
      <c r="O23" s="0" t="s">
        <v>480</v>
      </c>
      <c r="P23" s="11" t="n">
        <v>44601</v>
      </c>
      <c r="Q23" s="6" t="n">
        <v>11593.33</v>
      </c>
      <c r="R23" s="0" t="s">
        <v>480</v>
      </c>
      <c r="S23" s="11" t="n">
        <v>44844</v>
      </c>
      <c r="T23" s="6" t="n">
        <v>9804.9</v>
      </c>
      <c r="U23" s="0" t="s">
        <v>480</v>
      </c>
      <c r="V23" s="11" t="n">
        <v>45260</v>
      </c>
      <c r="W23" s="6" t="n">
        <v>54756.31</v>
      </c>
      <c r="X23" s="0" t="s">
        <v>480</v>
      </c>
      <c r="Y23" s="11" t="n">
        <v>44585</v>
      </c>
      <c r="Z23" s="6" t="n">
        <v>29413.52</v>
      </c>
      <c r="AA23" s="0" t="s">
        <v>480</v>
      </c>
      <c r="AB23" s="11" t="n">
        <v>44511</v>
      </c>
      <c r="AC23" s="6" t="n">
        <v>25564.78</v>
      </c>
      <c r="AD23" s="0" t="s">
        <v>480</v>
      </c>
      <c r="AE23" s="11" t="n">
        <v>45848</v>
      </c>
      <c r="AF23" s="6" t="n">
        <v>-52246</v>
      </c>
      <c r="AG23" s="0" t="s">
        <v>416</v>
      </c>
      <c r="AH23" s="11" t="n">
        <v>45747</v>
      </c>
      <c r="AI23" s="6" t="n">
        <v>6434.57</v>
      </c>
      <c r="AJ23" s="0" t="s">
        <v>480</v>
      </c>
      <c r="AK23" s="11" t="n">
        <v>45598</v>
      </c>
      <c r="AL23" s="6" t="n">
        <v>1443.58</v>
      </c>
      <c r="AM23" s="0" t="s">
        <v>480</v>
      </c>
      <c r="AN23" s="11" t="n">
        <v>45751</v>
      </c>
      <c r="AO23" s="6" t="n">
        <v>-5403.84</v>
      </c>
      <c r="AP23" s="0" t="s">
        <v>482</v>
      </c>
      <c r="AQ23" s="11" t="n">
        <v>44883</v>
      </c>
      <c r="AR23" s="6" t="n">
        <v>13409.36</v>
      </c>
      <c r="AS23" s="0" t="s">
        <v>480</v>
      </c>
      <c r="AT23" s="11" t="n">
        <v>44827</v>
      </c>
      <c r="AU23" s="6" t="n">
        <v>2770.39</v>
      </c>
      <c r="AV23" s="0" t="s">
        <v>480</v>
      </c>
      <c r="AW23" s="0"/>
      <c r="AX23" s="0"/>
      <c r="AY23" s="0"/>
      <c r="AZ23" s="0"/>
      <c r="BA23" s="8" t="s">
        <f>=-SUM(BA2:BA21)</f>
      </c>
      <c r="BB23" s="0" t="s">
        <v>483</v>
      </c>
      <c r="BC23" s="0"/>
      <c r="BD23" s="0"/>
      <c r="BE23" s="0"/>
      <c r="BF23" s="0"/>
      <c r="BG23" s="0"/>
      <c r="BH23" s="0"/>
      <c r="BI23" s="11" t="n">
        <v>45930</v>
      </c>
      <c r="BJ23" s="6" t="n">
        <v>-6996.02</v>
      </c>
      <c r="BK23" s="0" t="s">
        <v>437</v>
      </c>
    </row>
    <row collapsed="false" customFormat="false" customHeight="false" hidden="false" ht="12.1" outlineLevel="0" r="24">
      <c r="A24" s="11" t="n">
        <v>45681</v>
      </c>
      <c r="B24" s="6" t="n">
        <v>33109.24</v>
      </c>
      <c r="C24" s="0" t="s">
        <v>480</v>
      </c>
      <c r="D24" s="11" t="n">
        <v>45840</v>
      </c>
      <c r="E24" s="6" t="n">
        <v>3458.38</v>
      </c>
      <c r="F24" s="0" t="s">
        <v>480</v>
      </c>
      <c r="G24" s="11" t="n">
        <v>44915</v>
      </c>
      <c r="H24" s="6" t="n">
        <v>22481.99</v>
      </c>
      <c r="I24" s="0" t="s">
        <v>480</v>
      </c>
      <c r="J24" s="11" t="n">
        <v>46006</v>
      </c>
      <c r="K24" s="6" t="n">
        <v>143.28</v>
      </c>
      <c r="L24" s="0" t="s">
        <v>480</v>
      </c>
      <c r="M24" s="11" t="n">
        <v>44575</v>
      </c>
      <c r="N24" s="6" t="n">
        <v>1623.74</v>
      </c>
      <c r="O24" s="0" t="s">
        <v>480</v>
      </c>
      <c r="P24" s="11" t="n">
        <v>44601</v>
      </c>
      <c r="Q24" s="6" t="n">
        <v>2898.33</v>
      </c>
      <c r="R24" s="0" t="s">
        <v>480</v>
      </c>
      <c r="S24" s="11" t="n">
        <v>44875</v>
      </c>
      <c r="T24" s="6" t="n">
        <v>24346.53</v>
      </c>
      <c r="U24" s="0" t="s">
        <v>480</v>
      </c>
      <c r="V24" s="11" t="n">
        <v>45266</v>
      </c>
      <c r="W24" s="6" t="n">
        <v>107242.88</v>
      </c>
      <c r="X24" s="0" t="s">
        <v>480</v>
      </c>
      <c r="Y24" s="11" t="n">
        <v>44586</v>
      </c>
      <c r="Z24" s="6" t="n">
        <v>9064.17</v>
      </c>
      <c r="AA24" s="0" t="s">
        <v>480</v>
      </c>
      <c r="AB24" s="11" t="n">
        <v>44574</v>
      </c>
      <c r="AC24" s="6" t="n">
        <v>-10842.84</v>
      </c>
      <c r="AD24" s="0" t="s">
        <v>286</v>
      </c>
      <c r="AE24" s="11" t="n">
        <v>46213</v>
      </c>
      <c r="AF24" s="8" t="s">
        <f>=-Портфель!J12</f>
      </c>
      <c r="AG24" s="0" t="s">
        <v>481</v>
      </c>
      <c r="AH24" s="11" t="n">
        <v>45817</v>
      </c>
      <c r="AI24" s="6" t="n">
        <v>-1211</v>
      </c>
      <c r="AJ24" s="0" t="s">
        <v>410</v>
      </c>
      <c r="AK24" s="11" t="n">
        <v>45646</v>
      </c>
      <c r="AL24" s="6" t="n">
        <v>-42235.1</v>
      </c>
      <c r="AM24" s="0" t="s">
        <v>482</v>
      </c>
      <c r="AN24" s="11" t="n">
        <v>45751</v>
      </c>
      <c r="AO24" s="6" t="n">
        <v>-2161.54</v>
      </c>
      <c r="AP24" s="0" t="s">
        <v>482</v>
      </c>
      <c r="AQ24" s="11" t="n">
        <v>44888</v>
      </c>
      <c r="AR24" s="6" t="n">
        <v>3695.28</v>
      </c>
      <c r="AS24" s="0" t="s">
        <v>480</v>
      </c>
      <c r="AT24" s="11" t="n">
        <v>45439</v>
      </c>
      <c r="AU24" s="6" t="n">
        <v>-29203.6</v>
      </c>
      <c r="AV24" s="0" t="s">
        <v>359</v>
      </c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11" t="n">
        <v>45961</v>
      </c>
      <c r="BJ24" s="6" t="n">
        <v>-7244.5</v>
      </c>
      <c r="BK24" s="0" t="s">
        <v>427</v>
      </c>
    </row>
    <row collapsed="false" customFormat="false" customHeight="false" hidden="false" ht="12.1" outlineLevel="0" r="25">
      <c r="A25" s="11" t="n">
        <v>45688</v>
      </c>
      <c r="B25" s="6" t="n">
        <v>57723.08</v>
      </c>
      <c r="C25" s="0" t="s">
        <v>480</v>
      </c>
      <c r="D25" s="11" t="n">
        <v>45840</v>
      </c>
      <c r="E25" s="6" t="n">
        <v>3458.38</v>
      </c>
      <c r="F25" s="0" t="s">
        <v>480</v>
      </c>
      <c r="G25" s="11" t="n">
        <v>44935</v>
      </c>
      <c r="H25" s="6" t="n">
        <v>13002.7</v>
      </c>
      <c r="I25" s="0" t="s">
        <v>480</v>
      </c>
      <c r="J25" s="11" t="n">
        <v>46006</v>
      </c>
      <c r="K25" s="6" t="n">
        <v>5731.09</v>
      </c>
      <c r="L25" s="0" t="s">
        <v>480</v>
      </c>
      <c r="M25" s="11" t="n">
        <v>44595</v>
      </c>
      <c r="N25" s="6" t="n">
        <v>14026.46</v>
      </c>
      <c r="O25" s="0" t="s">
        <v>480</v>
      </c>
      <c r="P25" s="11" t="n">
        <v>44606</v>
      </c>
      <c r="Q25" s="6" t="n">
        <v>5578.57</v>
      </c>
      <c r="R25" s="0" t="s">
        <v>480</v>
      </c>
      <c r="S25" s="11" t="n">
        <v>44875</v>
      </c>
      <c r="T25" s="6" t="n">
        <v>34600.4</v>
      </c>
      <c r="U25" s="0" t="s">
        <v>480</v>
      </c>
      <c r="V25" s="11" t="n">
        <v>45267</v>
      </c>
      <c r="W25" s="6" t="n">
        <v>50541.21</v>
      </c>
      <c r="X25" s="0" t="s">
        <v>480</v>
      </c>
      <c r="Y25" s="11" t="n">
        <v>44652</v>
      </c>
      <c r="Z25" s="6" t="n">
        <v>2536.1</v>
      </c>
      <c r="AA25" s="0" t="s">
        <v>480</v>
      </c>
      <c r="AB25" s="11" t="n">
        <v>44574</v>
      </c>
      <c r="AC25" s="6" t="n">
        <v>10179.18</v>
      </c>
      <c r="AD25" s="0" t="s">
        <v>480</v>
      </c>
      <c r="AE25" s="0"/>
      <c r="AF25" s="10" t="s">
        <f>=XIRR(AF2:AF24,AE2:AE24)</f>
      </c>
      <c r="AG25" s="0"/>
      <c r="AH25" s="11" t="n">
        <v>45818</v>
      </c>
      <c r="AI25" s="6" t="n">
        <v>54669.86</v>
      </c>
      <c r="AJ25" s="0" t="s">
        <v>480</v>
      </c>
      <c r="AK25" s="11" t="n">
        <v>45646</v>
      </c>
      <c r="AL25" s="6" t="n">
        <v>-41229.5</v>
      </c>
      <c r="AM25" s="0" t="s">
        <v>482</v>
      </c>
      <c r="AN25" s="11" t="n">
        <v>45751</v>
      </c>
      <c r="AO25" s="6" t="n">
        <v>-1080.77</v>
      </c>
      <c r="AP25" s="0" t="s">
        <v>482</v>
      </c>
      <c r="AQ25" s="11" t="n">
        <v>44938</v>
      </c>
      <c r="AR25" s="6" t="n">
        <v>-7096</v>
      </c>
      <c r="AS25" s="0" t="s">
        <v>311</v>
      </c>
      <c r="AT25" s="11" t="n">
        <v>46213</v>
      </c>
      <c r="AU25" s="8" t="s">
        <f>=-Портфель!J17</f>
      </c>
      <c r="AV25" s="0" t="s">
        <v>481</v>
      </c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11" t="n">
        <v>45991</v>
      </c>
      <c r="BJ25" s="6" t="n">
        <v>-6996.02</v>
      </c>
      <c r="BK25" s="0" t="s">
        <v>437</v>
      </c>
    </row>
    <row collapsed="false" customFormat="false" customHeight="false" hidden="false" ht="12.1" outlineLevel="0" r="26">
      <c r="A26" s="11" t="n">
        <v>45698</v>
      </c>
      <c r="B26" s="6" t="n">
        <v>3412.78</v>
      </c>
      <c r="C26" s="0" t="s">
        <v>480</v>
      </c>
      <c r="D26" s="11" t="n">
        <v>45840</v>
      </c>
      <c r="E26" s="6" t="n">
        <v>3458.38</v>
      </c>
      <c r="F26" s="0" t="s">
        <v>480</v>
      </c>
      <c r="G26" s="11" t="n">
        <v>45040</v>
      </c>
      <c r="H26" s="6" t="n">
        <v>22152.49</v>
      </c>
      <c r="I26" s="0" t="s">
        <v>480</v>
      </c>
      <c r="J26" s="11" t="n">
        <v>46006</v>
      </c>
      <c r="K26" s="6" t="n">
        <v>71.64</v>
      </c>
      <c r="L26" s="0" t="s">
        <v>480</v>
      </c>
      <c r="M26" s="11" t="n">
        <v>44603</v>
      </c>
      <c r="N26" s="6" t="n">
        <v>1380.64</v>
      </c>
      <c r="O26" s="0" t="s">
        <v>480</v>
      </c>
      <c r="P26" s="11" t="n">
        <v>44606</v>
      </c>
      <c r="Q26" s="6" t="n">
        <v>5578.57</v>
      </c>
      <c r="R26" s="0" t="s">
        <v>480</v>
      </c>
      <c r="S26" s="11" t="n">
        <v>44972</v>
      </c>
      <c r="T26" s="6" t="n">
        <v>1588.34</v>
      </c>
      <c r="U26" s="0" t="s">
        <v>480</v>
      </c>
      <c r="V26" s="11" t="n">
        <v>45307</v>
      </c>
      <c r="W26" s="6" t="n">
        <v>5528.01</v>
      </c>
      <c r="X26" s="0" t="s">
        <v>480</v>
      </c>
      <c r="Y26" s="11" t="n">
        <v>44704</v>
      </c>
      <c r="Z26" s="6" t="n">
        <v>10546.2</v>
      </c>
      <c r="AA26" s="0" t="s">
        <v>480</v>
      </c>
      <c r="AB26" s="11" t="n">
        <v>44585</v>
      </c>
      <c r="AC26" s="6" t="n">
        <v>2361.09</v>
      </c>
      <c r="AD26" s="0" t="s">
        <v>480</v>
      </c>
      <c r="AE26" s="0"/>
      <c r="AF26" s="8" t="s">
        <f>=-SUM(AF2:AF24)</f>
      </c>
      <c r="AG26" s="0" t="s">
        <v>483</v>
      </c>
      <c r="AH26" s="11" t="n">
        <v>45931</v>
      </c>
      <c r="AI26" s="6" t="n">
        <v>-5938</v>
      </c>
      <c r="AJ26" s="0" t="s">
        <v>438</v>
      </c>
      <c r="AK26" s="11" t="n">
        <v>46092</v>
      </c>
      <c r="AL26" s="6" t="n">
        <v>1929.77</v>
      </c>
      <c r="AM26" s="0" t="s">
        <v>480</v>
      </c>
      <c r="AN26" s="11" t="n">
        <v>45751</v>
      </c>
      <c r="AO26" s="6" t="n">
        <v>-18373.05</v>
      </c>
      <c r="AP26" s="0" t="s">
        <v>482</v>
      </c>
      <c r="AQ26" s="11" t="n">
        <v>45118</v>
      </c>
      <c r="AR26" s="6" t="n">
        <v>-6254</v>
      </c>
      <c r="AS26" s="0" t="s">
        <v>328</v>
      </c>
      <c r="AT26" s="0"/>
      <c r="AU26" s="10" t="s">
        <f>=XIRR(AU2:AU25,AT2:AT25)</f>
      </c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11" t="n">
        <v>46023</v>
      </c>
      <c r="BJ26" s="6" t="n">
        <v>-24437.06</v>
      </c>
      <c r="BK26" s="0" t="s">
        <v>458</v>
      </c>
    </row>
    <row collapsed="false" customFormat="false" customHeight="false" hidden="false" ht="12.1" outlineLevel="0" r="27">
      <c r="A27" s="11" t="n">
        <v>45700</v>
      </c>
      <c r="B27" s="6" t="n">
        <v>60474.18</v>
      </c>
      <c r="C27" s="0" t="s">
        <v>480</v>
      </c>
      <c r="D27" s="11" t="n">
        <v>45840</v>
      </c>
      <c r="E27" s="6" t="n">
        <v>6916.77</v>
      </c>
      <c r="F27" s="0" t="s">
        <v>480</v>
      </c>
      <c r="G27" s="11" t="n">
        <v>45054</v>
      </c>
      <c r="H27" s="6" t="n">
        <v>3315.33</v>
      </c>
      <c r="I27" s="0" t="s">
        <v>480</v>
      </c>
      <c r="J27" s="11" t="n">
        <v>46006</v>
      </c>
      <c r="K27" s="6" t="n">
        <v>71.64</v>
      </c>
      <c r="L27" s="0" t="s">
        <v>480</v>
      </c>
      <c r="M27" s="11" t="n">
        <v>44603</v>
      </c>
      <c r="N27" s="6" t="n">
        <v>1380.64</v>
      </c>
      <c r="O27" s="0" t="s">
        <v>480</v>
      </c>
      <c r="P27" s="11" t="n">
        <v>44613</v>
      </c>
      <c r="Q27" s="6" t="n">
        <v>12995.98</v>
      </c>
      <c r="R27" s="0" t="s">
        <v>480</v>
      </c>
      <c r="S27" s="11" t="n">
        <v>45054</v>
      </c>
      <c r="T27" s="6" t="n">
        <v>2370.95</v>
      </c>
      <c r="U27" s="0" t="s">
        <v>480</v>
      </c>
      <c r="V27" s="11" t="n">
        <v>45307</v>
      </c>
      <c r="W27" s="6" t="n">
        <v>8292.02</v>
      </c>
      <c r="X27" s="0" t="s">
        <v>480</v>
      </c>
      <c r="Y27" s="11" t="n">
        <v>44715</v>
      </c>
      <c r="Z27" s="6" t="n">
        <v>88960.9</v>
      </c>
      <c r="AA27" s="0" t="s">
        <v>480</v>
      </c>
      <c r="AB27" s="11" t="n">
        <v>44585</v>
      </c>
      <c r="AC27" s="6" t="n">
        <v>14826.82</v>
      </c>
      <c r="AD27" s="0" t="s">
        <v>480</v>
      </c>
      <c r="AE27" s="0"/>
      <c r="AF27" s="0"/>
      <c r="AG27" s="0"/>
      <c r="AH27" s="11" t="n">
        <v>45954</v>
      </c>
      <c r="AI27" s="6" t="n">
        <v>-7015.19</v>
      </c>
      <c r="AJ27" s="0" t="s">
        <v>482</v>
      </c>
      <c r="AK27" s="11" t="n">
        <v>46092</v>
      </c>
      <c r="AL27" s="6" t="n">
        <v>27402.76</v>
      </c>
      <c r="AM27" s="0" t="s">
        <v>480</v>
      </c>
      <c r="AN27" s="11" t="n">
        <v>45751</v>
      </c>
      <c r="AO27" s="6" t="n">
        <v>-104834.45</v>
      </c>
      <c r="AP27" s="0" t="s">
        <v>482</v>
      </c>
      <c r="AQ27" s="11" t="n">
        <v>45302</v>
      </c>
      <c r="AR27" s="6" t="n">
        <v>-10708</v>
      </c>
      <c r="AS27" s="0" t="s">
        <v>352</v>
      </c>
      <c r="AT27" s="0"/>
      <c r="AU27" s="8" t="s">
        <f>=-SUM(AU2:AU25)</f>
      </c>
      <c r="AV27" s="0" t="s">
        <v>483</v>
      </c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11" t="n">
        <v>46054</v>
      </c>
      <c r="BJ27" s="6" t="n">
        <v>-7244.5</v>
      </c>
      <c r="BK27" s="0" t="s">
        <v>427</v>
      </c>
    </row>
    <row collapsed="false" customFormat="false" customHeight="false" hidden="false" ht="12.1" outlineLevel="0" r="28">
      <c r="A28" s="11" t="n">
        <v>45715</v>
      </c>
      <c r="B28" s="6" t="n">
        <v>237895.12</v>
      </c>
      <c r="C28" s="0" t="s">
        <v>480</v>
      </c>
      <c r="D28" s="11" t="n">
        <v>45840</v>
      </c>
      <c r="E28" s="6" t="n">
        <v>3458.38</v>
      </c>
      <c r="F28" s="0" t="s">
        <v>480</v>
      </c>
      <c r="G28" s="11" t="n">
        <v>45054</v>
      </c>
      <c r="H28" s="6" t="n">
        <v>19891.95</v>
      </c>
      <c r="I28" s="0" t="s">
        <v>480</v>
      </c>
      <c r="J28" s="11" t="n">
        <v>46006</v>
      </c>
      <c r="K28" s="6" t="n">
        <v>644.75</v>
      </c>
      <c r="L28" s="0" t="s">
        <v>480</v>
      </c>
      <c r="M28" s="11" t="n">
        <v>44603</v>
      </c>
      <c r="N28" s="6" t="n">
        <v>1380.64</v>
      </c>
      <c r="O28" s="0" t="s">
        <v>480</v>
      </c>
      <c r="P28" s="11" t="n">
        <v>44754</v>
      </c>
      <c r="Q28" s="6" t="n">
        <v>-41818</v>
      </c>
      <c r="R28" s="0" t="s">
        <v>296</v>
      </c>
      <c r="S28" s="11" t="n">
        <v>45057</v>
      </c>
      <c r="T28" s="6" t="n">
        <v>-41760</v>
      </c>
      <c r="U28" s="0" t="s">
        <v>319</v>
      </c>
      <c r="V28" s="11" t="n">
        <v>45342</v>
      </c>
      <c r="W28" s="6" t="n">
        <v>5693.68</v>
      </c>
      <c r="X28" s="0" t="s">
        <v>480</v>
      </c>
      <c r="Y28" s="11" t="n">
        <v>44733</v>
      </c>
      <c r="Z28" s="6" t="n">
        <v>30334.95</v>
      </c>
      <c r="AA28" s="0" t="s">
        <v>480</v>
      </c>
      <c r="AB28" s="11" t="n">
        <v>44585</v>
      </c>
      <c r="AC28" s="6" t="n">
        <v>14619.22</v>
      </c>
      <c r="AD28" s="0" t="s">
        <v>480</v>
      </c>
      <c r="AE28" s="0"/>
      <c r="AF28" s="0"/>
      <c r="AG28" s="0"/>
      <c r="AH28" s="11" t="n">
        <v>45954</v>
      </c>
      <c r="AI28" s="6" t="n">
        <v>-35075.96</v>
      </c>
      <c r="AJ28" s="0" t="s">
        <v>482</v>
      </c>
      <c r="AK28" s="11" t="n">
        <v>46092</v>
      </c>
      <c r="AL28" s="6" t="n">
        <v>5403.36</v>
      </c>
      <c r="AM28" s="0" t="s">
        <v>480</v>
      </c>
      <c r="AN28" s="11" t="n">
        <v>45751</v>
      </c>
      <c r="AO28" s="6" t="n">
        <v>-3242.3</v>
      </c>
      <c r="AP28" s="0" t="s">
        <v>482</v>
      </c>
      <c r="AQ28" s="11" t="n">
        <v>45482</v>
      </c>
      <c r="AR28" s="6" t="n">
        <v>-10095</v>
      </c>
      <c r="AS28" s="0" t="s">
        <v>367</v>
      </c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11" t="n">
        <v>46065</v>
      </c>
      <c r="BJ28" s="6" t="n">
        <v>988.9</v>
      </c>
      <c r="BK28" s="0" t="s">
        <v>480</v>
      </c>
    </row>
    <row collapsed="false" customFormat="false" customHeight="false" hidden="false" ht="12.1" outlineLevel="0" r="29">
      <c r="A29" s="11" t="n">
        <v>45716</v>
      </c>
      <c r="B29" s="6" t="n">
        <v>-907447.08</v>
      </c>
      <c r="C29" s="0" t="s">
        <v>482</v>
      </c>
      <c r="D29" s="11" t="n">
        <v>45840</v>
      </c>
      <c r="E29" s="6" t="n">
        <v>3458.38</v>
      </c>
      <c r="F29" s="0" t="s">
        <v>480</v>
      </c>
      <c r="G29" s="11" t="n">
        <v>45072</v>
      </c>
      <c r="H29" s="6" t="n">
        <v>9413.08</v>
      </c>
      <c r="I29" s="0" t="s">
        <v>480</v>
      </c>
      <c r="J29" s="11" t="n">
        <v>46006</v>
      </c>
      <c r="K29" s="6" t="n">
        <v>573.11</v>
      </c>
      <c r="L29" s="0" t="s">
        <v>480</v>
      </c>
      <c r="M29" s="11" t="n">
        <v>44603</v>
      </c>
      <c r="N29" s="6" t="n">
        <v>8283.81</v>
      </c>
      <c r="O29" s="0" t="s">
        <v>480</v>
      </c>
      <c r="P29" s="11" t="n">
        <v>44824</v>
      </c>
      <c r="Q29" s="6" t="n">
        <v>11468.24</v>
      </c>
      <c r="R29" s="0" t="s">
        <v>480</v>
      </c>
      <c r="S29" s="11" t="n">
        <v>45118</v>
      </c>
      <c r="T29" s="6" t="n">
        <v>49019.6</v>
      </c>
      <c r="U29" s="0" t="s">
        <v>480</v>
      </c>
      <c r="V29" s="11" t="n">
        <v>45370</v>
      </c>
      <c r="W29" s="6" t="n">
        <v>8860.14</v>
      </c>
      <c r="X29" s="0" t="s">
        <v>480</v>
      </c>
      <c r="Y29" s="11" t="n">
        <v>44734</v>
      </c>
      <c r="Z29" s="6" t="n">
        <v>26817.03</v>
      </c>
      <c r="AA29" s="0" t="s">
        <v>480</v>
      </c>
      <c r="AB29" s="11" t="n">
        <v>44586</v>
      </c>
      <c r="AC29" s="6" t="n">
        <v>9651.93</v>
      </c>
      <c r="AD29" s="0" t="s">
        <v>480</v>
      </c>
      <c r="AE29" s="0"/>
      <c r="AF29" s="0"/>
      <c r="AG29" s="0"/>
      <c r="AH29" s="11" t="n">
        <v>45954</v>
      </c>
      <c r="AI29" s="6" t="n">
        <v>-133288.66</v>
      </c>
      <c r="AJ29" s="0" t="s">
        <v>482</v>
      </c>
      <c r="AK29" s="11" t="n">
        <v>46092</v>
      </c>
      <c r="AL29" s="6" t="n">
        <v>19297.72</v>
      </c>
      <c r="AM29" s="0" t="s">
        <v>480</v>
      </c>
      <c r="AN29" s="11" t="n">
        <v>46087</v>
      </c>
      <c r="AO29" s="6" t="n">
        <v>121895.26</v>
      </c>
      <c r="AP29" s="0" t="s">
        <v>480</v>
      </c>
      <c r="AQ29" s="11" t="n">
        <v>45667</v>
      </c>
      <c r="AR29" s="6" t="n">
        <v>-12692</v>
      </c>
      <c r="AS29" s="0" t="s">
        <v>398</v>
      </c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11" t="n">
        <v>46082</v>
      </c>
      <c r="BJ29" s="6" t="n">
        <v>-12724.48</v>
      </c>
      <c r="BK29" s="0" t="s">
        <v>465</v>
      </c>
    </row>
    <row collapsed="false" customFormat="false" customHeight="false" hidden="false" ht="12.1" outlineLevel="0" r="30">
      <c r="A30" s="11" t="n">
        <v>45716</v>
      </c>
      <c r="B30" s="6" t="n">
        <v>-5794.68</v>
      </c>
      <c r="C30" s="0" t="s">
        <v>482</v>
      </c>
      <c r="D30" s="11" t="n">
        <v>45840</v>
      </c>
      <c r="E30" s="6" t="n">
        <v>3458.38</v>
      </c>
      <c r="F30" s="0" t="s">
        <v>480</v>
      </c>
      <c r="G30" s="11" t="n">
        <v>45127</v>
      </c>
      <c r="H30" s="6" t="n">
        <v>-7517</v>
      </c>
      <c r="I30" s="0" t="s">
        <v>335</v>
      </c>
      <c r="J30" s="11" t="n">
        <v>46006</v>
      </c>
      <c r="K30" s="6" t="n">
        <v>644.75</v>
      </c>
      <c r="L30" s="0" t="s">
        <v>480</v>
      </c>
      <c r="M30" s="11" t="n">
        <v>44613</v>
      </c>
      <c r="N30" s="6" t="n">
        <v>2479.14</v>
      </c>
      <c r="O30" s="0" t="s">
        <v>480</v>
      </c>
      <c r="P30" s="11" t="n">
        <v>44826</v>
      </c>
      <c r="Q30" s="6" t="n">
        <v>6444.22</v>
      </c>
      <c r="R30" s="0" t="s">
        <v>480</v>
      </c>
      <c r="S30" s="11" t="n">
        <v>45323</v>
      </c>
      <c r="T30" s="6" t="n">
        <v>16614.64</v>
      </c>
      <c r="U30" s="0" t="s">
        <v>480</v>
      </c>
      <c r="V30" s="11" t="n">
        <v>45370</v>
      </c>
      <c r="W30" s="6" t="n">
        <v>2953.38</v>
      </c>
      <c r="X30" s="0" t="s">
        <v>480</v>
      </c>
      <c r="Y30" s="11" t="n">
        <v>44734</v>
      </c>
      <c r="Z30" s="6" t="n">
        <v>2979.37</v>
      </c>
      <c r="AA30" s="0" t="s">
        <v>480</v>
      </c>
      <c r="AB30" s="11" t="n">
        <v>44644</v>
      </c>
      <c r="AC30" s="6" t="n">
        <v>5583.07</v>
      </c>
      <c r="AD30" s="0" t="s">
        <v>480</v>
      </c>
      <c r="AE30" s="0"/>
      <c r="AF30" s="0"/>
      <c r="AG30" s="0"/>
      <c r="AH30" s="11" t="n">
        <v>45959</v>
      </c>
      <c r="AI30" s="6" t="n">
        <v>67347.11</v>
      </c>
      <c r="AJ30" s="0" t="s">
        <v>480</v>
      </c>
      <c r="AK30" s="11" t="n">
        <v>46092</v>
      </c>
      <c r="AL30" s="6" t="n">
        <v>10806.72</v>
      </c>
      <c r="AM30" s="0" t="s">
        <v>480</v>
      </c>
      <c r="AN30" s="11" t="n">
        <v>46101</v>
      </c>
      <c r="AO30" s="6" t="n">
        <v>1833.53</v>
      </c>
      <c r="AP30" s="0" t="s">
        <v>480</v>
      </c>
      <c r="AQ30" s="11" t="n">
        <v>45858</v>
      </c>
      <c r="AR30" s="6" t="n">
        <v>-5109</v>
      </c>
      <c r="AS30" s="0" t="s">
        <v>424</v>
      </c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11" t="n">
        <v>46091</v>
      </c>
      <c r="BJ30" s="6" t="n">
        <v>200365.11</v>
      </c>
      <c r="BK30" s="0" t="s">
        <v>480</v>
      </c>
    </row>
    <row collapsed="false" customFormat="false" customHeight="false" hidden="false" ht="12.1" outlineLevel="0" r="31">
      <c r="A31" s="11" t="n">
        <v>45716</v>
      </c>
      <c r="B31" s="6" t="n">
        <v>-28973.41</v>
      </c>
      <c r="C31" s="0" t="s">
        <v>482</v>
      </c>
      <c r="D31" s="11" t="n">
        <v>45840</v>
      </c>
      <c r="E31" s="6" t="n">
        <v>3458.38</v>
      </c>
      <c r="F31" s="0" t="s">
        <v>480</v>
      </c>
      <c r="G31" s="11" t="n">
        <v>45243</v>
      </c>
      <c r="H31" s="6" t="n">
        <v>29301.72</v>
      </c>
      <c r="I31" s="0" t="s">
        <v>480</v>
      </c>
      <c r="J31" s="11" t="n">
        <v>46006</v>
      </c>
      <c r="K31" s="6" t="n">
        <v>716.39</v>
      </c>
      <c r="L31" s="0" t="s">
        <v>480</v>
      </c>
      <c r="M31" s="11" t="n">
        <v>44782</v>
      </c>
      <c r="N31" s="6" t="n">
        <v>4504.25</v>
      </c>
      <c r="O31" s="0" t="s">
        <v>480</v>
      </c>
      <c r="P31" s="11" t="n">
        <v>45084</v>
      </c>
      <c r="Q31" s="6" t="n">
        <v>3285.33</v>
      </c>
      <c r="R31" s="0" t="s">
        <v>480</v>
      </c>
      <c r="S31" s="11" t="n">
        <v>45342</v>
      </c>
      <c r="T31" s="6" t="n">
        <v>14380.56</v>
      </c>
      <c r="U31" s="0" t="s">
        <v>480</v>
      </c>
      <c r="V31" s="11" t="n">
        <v>45370</v>
      </c>
      <c r="W31" s="6" t="n">
        <v>67927.76</v>
      </c>
      <c r="X31" s="0" t="s">
        <v>480</v>
      </c>
      <c r="Y31" s="11" t="n">
        <v>44736</v>
      </c>
      <c r="Z31" s="6" t="n">
        <v>32663.02</v>
      </c>
      <c r="AA31" s="0" t="s">
        <v>480</v>
      </c>
      <c r="AB31" s="11" t="n">
        <v>44649</v>
      </c>
      <c r="AC31" s="6" t="n">
        <v>6273.45</v>
      </c>
      <c r="AD31" s="0" t="s">
        <v>480</v>
      </c>
      <c r="AE31" s="0"/>
      <c r="AF31" s="0"/>
      <c r="AG31" s="0"/>
      <c r="AH31" s="11" t="n">
        <v>45959</v>
      </c>
      <c r="AI31" s="6" t="n">
        <v>33673.55</v>
      </c>
      <c r="AJ31" s="0" t="s">
        <v>480</v>
      </c>
      <c r="AK31" s="11" t="n">
        <v>46093</v>
      </c>
      <c r="AL31" s="6" t="n">
        <v>49799.91</v>
      </c>
      <c r="AM31" s="0" t="s">
        <v>480</v>
      </c>
      <c r="AN31" s="11" t="n">
        <v>46101</v>
      </c>
      <c r="AO31" s="6" t="n">
        <v>91676.66</v>
      </c>
      <c r="AP31" s="0" t="s">
        <v>480</v>
      </c>
      <c r="AQ31" s="11" t="n">
        <v>46034</v>
      </c>
      <c r="AR31" s="6" t="n">
        <v>-4023</v>
      </c>
      <c r="AS31" s="0" t="s">
        <v>460</v>
      </c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11" t="n">
        <v>46091</v>
      </c>
      <c r="BJ31" s="6" t="n">
        <v>977.39</v>
      </c>
      <c r="BK31" s="0" t="s">
        <v>480</v>
      </c>
    </row>
    <row collapsed="false" customFormat="false" customHeight="false" hidden="false" ht="12.1" outlineLevel="0" r="32">
      <c r="A32" s="11" t="n">
        <v>45716</v>
      </c>
      <c r="B32" s="6" t="n">
        <v>-1158.94</v>
      </c>
      <c r="C32" s="0" t="s">
        <v>482</v>
      </c>
      <c r="D32" s="11" t="n">
        <v>45840</v>
      </c>
      <c r="E32" s="6" t="n">
        <v>3458.38</v>
      </c>
      <c r="F32" s="0" t="s">
        <v>480</v>
      </c>
      <c r="G32" s="11" t="n">
        <v>45243</v>
      </c>
      <c r="H32" s="6" t="n">
        <v>29301.72</v>
      </c>
      <c r="I32" s="0" t="s">
        <v>480</v>
      </c>
      <c r="J32" s="11" t="n">
        <v>46006</v>
      </c>
      <c r="K32" s="6" t="n">
        <v>71.64</v>
      </c>
      <c r="L32" s="0" t="s">
        <v>480</v>
      </c>
      <c r="M32" s="11" t="n">
        <v>44792</v>
      </c>
      <c r="N32" s="6" t="n">
        <v>2686.33</v>
      </c>
      <c r="O32" s="0" t="s">
        <v>480</v>
      </c>
      <c r="P32" s="11" t="n">
        <v>45084</v>
      </c>
      <c r="Q32" s="6" t="n">
        <v>22993.78</v>
      </c>
      <c r="R32" s="0" t="s">
        <v>480</v>
      </c>
      <c r="S32" s="11" t="n">
        <v>45446</v>
      </c>
      <c r="T32" s="6" t="n">
        <v>3088.25</v>
      </c>
      <c r="U32" s="0" t="s">
        <v>480</v>
      </c>
      <c r="V32" s="11" t="n">
        <v>45373</v>
      </c>
      <c r="W32" s="6" t="n">
        <v>5857.34</v>
      </c>
      <c r="X32" s="0" t="s">
        <v>480</v>
      </c>
      <c r="Y32" s="11" t="n">
        <v>44741</v>
      </c>
      <c r="Z32" s="6" t="n">
        <v>35560.35</v>
      </c>
      <c r="AA32" s="0" t="s">
        <v>480</v>
      </c>
      <c r="AB32" s="11" t="n">
        <v>44685</v>
      </c>
      <c r="AC32" s="6" t="n">
        <v>11006.05</v>
      </c>
      <c r="AD32" s="0" t="s">
        <v>480</v>
      </c>
      <c r="AE32" s="0"/>
      <c r="AF32" s="0"/>
      <c r="AG32" s="0"/>
      <c r="AH32" s="11" t="n">
        <v>45959</v>
      </c>
      <c r="AI32" s="6" t="n">
        <v>26938.84</v>
      </c>
      <c r="AJ32" s="0" t="s">
        <v>480</v>
      </c>
      <c r="AK32" s="11" t="n">
        <v>46093</v>
      </c>
      <c r="AL32" s="6" t="n">
        <v>19007.6</v>
      </c>
      <c r="AM32" s="0" t="s">
        <v>480</v>
      </c>
      <c r="AN32" s="11" t="n">
        <v>46101</v>
      </c>
      <c r="AO32" s="6" t="n">
        <v>6417.37</v>
      </c>
      <c r="AP32" s="0" t="s">
        <v>480</v>
      </c>
      <c r="AQ32" s="11" t="n">
        <v>46213</v>
      </c>
      <c r="AR32" s="8" t="s">
        <f>=-Портфель!J16</f>
      </c>
      <c r="AS32" s="0" t="s">
        <v>481</v>
      </c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11" t="n">
        <v>46113</v>
      </c>
      <c r="BJ32" s="6" t="n">
        <v>-9135</v>
      </c>
      <c r="BK32" s="0" t="s">
        <v>468</v>
      </c>
    </row>
    <row collapsed="false" customFormat="false" customHeight="false" hidden="false" ht="12.1" outlineLevel="0" r="33">
      <c r="A33" s="11" t="n">
        <v>45716</v>
      </c>
      <c r="B33" s="6" t="n">
        <v>-1158.94</v>
      </c>
      <c r="C33" s="0" t="s">
        <v>482</v>
      </c>
      <c r="D33" s="11" t="n">
        <v>45840</v>
      </c>
      <c r="E33" s="6" t="n">
        <v>51875.74</v>
      </c>
      <c r="F33" s="0" t="s">
        <v>480</v>
      </c>
      <c r="G33" s="11" t="n">
        <v>45244</v>
      </c>
      <c r="H33" s="6" t="n">
        <v>57322.92</v>
      </c>
      <c r="I33" s="0" t="s">
        <v>480</v>
      </c>
      <c r="J33" s="11" t="n">
        <v>46006</v>
      </c>
      <c r="K33" s="6" t="n">
        <v>71.64</v>
      </c>
      <c r="L33" s="0" t="s">
        <v>480</v>
      </c>
      <c r="M33" s="11" t="n">
        <v>44868</v>
      </c>
      <c r="N33" s="6" t="n">
        <v>35486.19</v>
      </c>
      <c r="O33" s="0" t="s">
        <v>480</v>
      </c>
      <c r="P33" s="11" t="n">
        <v>45084</v>
      </c>
      <c r="Q33" s="6" t="n">
        <v>9854.48</v>
      </c>
      <c r="R33" s="0" t="s">
        <v>480</v>
      </c>
      <c r="S33" s="11" t="n">
        <v>45446</v>
      </c>
      <c r="T33" s="6" t="n">
        <v>27794.34</v>
      </c>
      <c r="U33" s="0" t="s">
        <v>480</v>
      </c>
      <c r="V33" s="11" t="n">
        <v>45393</v>
      </c>
      <c r="W33" s="6" t="n">
        <v>113546.6</v>
      </c>
      <c r="X33" s="0" t="s">
        <v>480</v>
      </c>
      <c r="Y33" s="11" t="n">
        <v>44742</v>
      </c>
      <c r="Z33" s="6" t="n">
        <v>15907.31</v>
      </c>
      <c r="AA33" s="0" t="s">
        <v>480</v>
      </c>
      <c r="AB33" s="11" t="n">
        <v>44713</v>
      </c>
      <c r="AC33" s="6" t="n">
        <v>1080.5</v>
      </c>
      <c r="AD33" s="0" t="s">
        <v>480</v>
      </c>
      <c r="AE33" s="0"/>
      <c r="AF33" s="0"/>
      <c r="AG33" s="0"/>
      <c r="AH33" s="11" t="n">
        <v>45959</v>
      </c>
      <c r="AI33" s="6" t="n">
        <v>6732.69</v>
      </c>
      <c r="AJ33" s="0" t="s">
        <v>480</v>
      </c>
      <c r="AK33" s="11" t="n">
        <v>46093</v>
      </c>
      <c r="AL33" s="6" t="n">
        <v>45238.09</v>
      </c>
      <c r="AM33" s="0" t="s">
        <v>480</v>
      </c>
      <c r="AN33" s="11" t="n">
        <v>46213</v>
      </c>
      <c r="AO33" s="8" t="s">
        <f>=-Портфель!J15</f>
      </c>
      <c r="AP33" s="0" t="s">
        <v>481</v>
      </c>
      <c r="AQ33" s="0"/>
      <c r="AR33" s="10" t="s">
        <f>=XIRR(AR2:AR32,AQ2:AQ32)</f>
      </c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11" t="n">
        <v>46143</v>
      </c>
      <c r="BJ33" s="6" t="n">
        <v>-9135</v>
      </c>
      <c r="BK33" s="0" t="s">
        <v>468</v>
      </c>
    </row>
    <row collapsed="false" customFormat="false" customHeight="false" hidden="false" ht="12.1" outlineLevel="0" r="34">
      <c r="A34" s="11" t="n">
        <v>45716</v>
      </c>
      <c r="B34" s="6" t="n">
        <v>-1158.94</v>
      </c>
      <c r="C34" s="0" t="s">
        <v>482</v>
      </c>
      <c r="D34" s="11" t="n">
        <v>45840</v>
      </c>
      <c r="E34" s="6" t="n">
        <v>48417.36</v>
      </c>
      <c r="F34" s="0" t="s">
        <v>480</v>
      </c>
      <c r="G34" s="11" t="n">
        <v>45266</v>
      </c>
      <c r="H34" s="6" t="n">
        <v>130232.07</v>
      </c>
      <c r="I34" s="0" t="s">
        <v>480</v>
      </c>
      <c r="J34" s="11" t="n">
        <v>46006</v>
      </c>
      <c r="K34" s="6" t="n">
        <v>71.64</v>
      </c>
      <c r="L34" s="0" t="s">
        <v>480</v>
      </c>
      <c r="M34" s="11" t="n">
        <v>44883</v>
      </c>
      <c r="N34" s="6" t="n">
        <v>12933.05</v>
      </c>
      <c r="O34" s="0" t="s">
        <v>480</v>
      </c>
      <c r="P34" s="11" t="n">
        <v>45092</v>
      </c>
      <c r="Q34" s="6" t="n">
        <v>-3360.66</v>
      </c>
      <c r="R34" s="0" t="s">
        <v>482</v>
      </c>
      <c r="S34" s="11" t="n">
        <v>45484</v>
      </c>
      <c r="T34" s="6" t="n">
        <v>-67502</v>
      </c>
      <c r="U34" s="0" t="s">
        <v>374</v>
      </c>
      <c r="V34" s="11" t="n">
        <v>45454</v>
      </c>
      <c r="W34" s="6" t="n">
        <v>15843.33</v>
      </c>
      <c r="X34" s="0" t="s">
        <v>480</v>
      </c>
      <c r="Y34" s="11" t="n">
        <v>44819</v>
      </c>
      <c r="Z34" s="6" t="n">
        <v>14629.31</v>
      </c>
      <c r="AA34" s="0" t="s">
        <v>480</v>
      </c>
      <c r="AB34" s="11" t="n">
        <v>44755</v>
      </c>
      <c r="AC34" s="6" t="n">
        <v>285.24</v>
      </c>
      <c r="AD34" s="0" t="s">
        <v>480</v>
      </c>
      <c r="AE34" s="0"/>
      <c r="AF34" s="0"/>
      <c r="AG34" s="0"/>
      <c r="AH34" s="11" t="n">
        <v>45959</v>
      </c>
      <c r="AI34" s="6" t="n">
        <v>40396.15</v>
      </c>
      <c r="AJ34" s="0" t="s">
        <v>480</v>
      </c>
      <c r="AK34" s="11" t="n">
        <v>46118</v>
      </c>
      <c r="AL34" s="6" t="n">
        <v>10072.03</v>
      </c>
      <c r="AM34" s="0" t="s">
        <v>480</v>
      </c>
      <c r="AN34" s="0"/>
      <c r="AO34" s="10" t="s">
        <f>=XIRR(AO2:AO33,AN2:AN33)</f>
      </c>
      <c r="AP34" s="0"/>
      <c r="AQ34" s="0"/>
      <c r="AR34" s="8" t="s">
        <f>=-SUM(AR2:AR32)</f>
      </c>
      <c r="AS34" s="0" t="s">
        <v>483</v>
      </c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11" t="n">
        <v>46174</v>
      </c>
      <c r="BJ34" s="6" t="n">
        <v>-9161</v>
      </c>
      <c r="BK34" s="0" t="s">
        <v>472</v>
      </c>
    </row>
    <row collapsed="false" customFormat="false" customHeight="false" hidden="false" ht="12.1" outlineLevel="0" r="35">
      <c r="A35" s="11" t="n">
        <v>45716</v>
      </c>
      <c r="B35" s="6" t="n">
        <v>-1158.94</v>
      </c>
      <c r="C35" s="0" t="s">
        <v>482</v>
      </c>
      <c r="D35" s="11" t="n">
        <v>45840</v>
      </c>
      <c r="E35" s="6" t="n">
        <v>3458.38</v>
      </c>
      <c r="F35" s="0" t="s">
        <v>480</v>
      </c>
      <c r="G35" s="11" t="n">
        <v>45267</v>
      </c>
      <c r="H35" s="6" t="n">
        <v>5572.23</v>
      </c>
      <c r="I35" s="0" t="s">
        <v>480</v>
      </c>
      <c r="J35" s="11" t="n">
        <v>46006</v>
      </c>
      <c r="K35" s="6" t="n">
        <v>71.64</v>
      </c>
      <c r="L35" s="0" t="s">
        <v>480</v>
      </c>
      <c r="M35" s="11" t="n">
        <v>44911</v>
      </c>
      <c r="N35" s="6" t="n">
        <v>16966.78</v>
      </c>
      <c r="O35" s="0" t="s">
        <v>480</v>
      </c>
      <c r="P35" s="11" t="n">
        <v>45092</v>
      </c>
      <c r="Q35" s="6" t="n">
        <v>-33636.54</v>
      </c>
      <c r="R35" s="0" t="s">
        <v>482</v>
      </c>
      <c r="S35" s="11" t="n">
        <v>45751</v>
      </c>
      <c r="T35" s="6" t="n">
        <v>51244.89</v>
      </c>
      <c r="U35" s="0" t="s">
        <v>480</v>
      </c>
      <c r="V35" s="11" t="n">
        <v>45454</v>
      </c>
      <c r="W35" s="6" t="n">
        <v>9506</v>
      </c>
      <c r="X35" s="0" t="s">
        <v>480</v>
      </c>
      <c r="Y35" s="11" t="n">
        <v>44824</v>
      </c>
      <c r="Z35" s="6" t="n">
        <v>11530.76</v>
      </c>
      <c r="AA35" s="0" t="s">
        <v>480</v>
      </c>
      <c r="AB35" s="11" t="n">
        <v>44782</v>
      </c>
      <c r="AC35" s="6" t="n">
        <v>4794.4</v>
      </c>
      <c r="AD35" s="0" t="s">
        <v>480</v>
      </c>
      <c r="AE35" s="0"/>
      <c r="AF35" s="0"/>
      <c r="AG35" s="0"/>
      <c r="AH35" s="11" t="n">
        <v>46014</v>
      </c>
      <c r="AI35" s="6" t="n">
        <v>6288.39</v>
      </c>
      <c r="AJ35" s="0" t="s">
        <v>480</v>
      </c>
      <c r="AK35" s="11" t="n">
        <v>46118</v>
      </c>
      <c r="AL35" s="6" t="n">
        <v>85612.23</v>
      </c>
      <c r="AM35" s="0" t="s">
        <v>480</v>
      </c>
      <c r="AN35" s="0"/>
      <c r="AO35" s="8" t="s">
        <f>=-SUM(AO2:AO33)</f>
      </c>
      <c r="AP35" s="0" t="s">
        <v>483</v>
      </c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11" t="n">
        <v>46213</v>
      </c>
      <c r="BJ35" s="8" t="s">
        <f>=-Портфель!J23</f>
      </c>
      <c r="BK35" s="0" t="s">
        <v>481</v>
      </c>
    </row>
    <row collapsed="false" customFormat="false" customHeight="false" hidden="false" ht="12.1" outlineLevel="0" r="36">
      <c r="A36" s="11" t="n">
        <v>45716</v>
      </c>
      <c r="B36" s="6" t="n">
        <v>-8112.55</v>
      </c>
      <c r="C36" s="0" t="s">
        <v>482</v>
      </c>
      <c r="D36" s="11" t="n">
        <v>45840</v>
      </c>
      <c r="E36" s="6" t="n">
        <v>3458.38</v>
      </c>
      <c r="F36" s="0" t="s">
        <v>480</v>
      </c>
      <c r="G36" s="11" t="n">
        <v>45286</v>
      </c>
      <c r="H36" s="6" t="n">
        <v>114025.59</v>
      </c>
      <c r="I36" s="0" t="s">
        <v>480</v>
      </c>
      <c r="J36" s="11" t="n">
        <v>46006</v>
      </c>
      <c r="K36" s="6" t="n">
        <v>71.64</v>
      </c>
      <c r="L36" s="0" t="s">
        <v>480</v>
      </c>
      <c r="M36" s="11" t="n">
        <v>44972</v>
      </c>
      <c r="N36" s="6" t="n">
        <v>18277.31</v>
      </c>
      <c r="O36" s="0" t="s">
        <v>480</v>
      </c>
      <c r="P36" s="11" t="n">
        <v>45106</v>
      </c>
      <c r="Q36" s="6" t="n">
        <v>-44748</v>
      </c>
      <c r="R36" s="0" t="s">
        <v>324</v>
      </c>
      <c r="S36" s="11" t="n">
        <v>45751</v>
      </c>
      <c r="T36" s="6" t="n">
        <v>5693.88</v>
      </c>
      <c r="U36" s="0" t="s">
        <v>480</v>
      </c>
      <c r="V36" s="11" t="n">
        <v>45464</v>
      </c>
      <c r="W36" s="6" t="n">
        <v>6286.51</v>
      </c>
      <c r="X36" s="0" t="s">
        <v>480</v>
      </c>
      <c r="Y36" s="11" t="n">
        <v>44824</v>
      </c>
      <c r="Z36" s="6" t="n">
        <v>8856.03</v>
      </c>
      <c r="AA36" s="0" t="s">
        <v>480</v>
      </c>
      <c r="AB36" s="11" t="n">
        <v>44818</v>
      </c>
      <c r="AC36" s="6" t="n">
        <v>576.28</v>
      </c>
      <c r="AD36" s="0" t="s">
        <v>480</v>
      </c>
      <c r="AE36" s="0"/>
      <c r="AF36" s="0"/>
      <c r="AG36" s="0"/>
      <c r="AH36" s="11" t="n">
        <v>46014</v>
      </c>
      <c r="AI36" s="6" t="n">
        <v>6288.39</v>
      </c>
      <c r="AJ36" s="0" t="s">
        <v>480</v>
      </c>
      <c r="AK36" s="11" t="n">
        <v>46213</v>
      </c>
      <c r="AL36" s="8" t="s">
        <f>=-Портфель!J14</f>
      </c>
      <c r="AM36" s="0" t="s">
        <v>481</v>
      </c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10" t="s">
        <f>=XIRR(BJ2:BJ35,BI2:BI35)</f>
      </c>
      <c r="BK36" s="0"/>
    </row>
    <row collapsed="false" customFormat="false" customHeight="false" hidden="false" ht="12.1" outlineLevel="0" r="37">
      <c r="A37" s="11" t="n">
        <v>45716</v>
      </c>
      <c r="B37" s="6" t="n">
        <v>-115893.62</v>
      </c>
      <c r="C37" s="0" t="s">
        <v>482</v>
      </c>
      <c r="D37" s="11" t="n">
        <v>45840</v>
      </c>
      <c r="E37" s="6" t="n">
        <v>3458.38</v>
      </c>
      <c r="F37" s="0" t="s">
        <v>480</v>
      </c>
      <c r="G37" s="11" t="n">
        <v>45288</v>
      </c>
      <c r="H37" s="6" t="n">
        <v>50132.04</v>
      </c>
      <c r="I37" s="0" t="s">
        <v>480</v>
      </c>
      <c r="J37" s="11" t="n">
        <v>46006</v>
      </c>
      <c r="K37" s="6" t="n">
        <v>358.19</v>
      </c>
      <c r="L37" s="0" t="s">
        <v>480</v>
      </c>
      <c r="M37" s="11" t="n">
        <v>45072</v>
      </c>
      <c r="N37" s="6" t="n">
        <v>16431.57</v>
      </c>
      <c r="O37" s="0" t="s">
        <v>480</v>
      </c>
      <c r="P37" s="11" t="n">
        <v>45488</v>
      </c>
      <c r="Q37" s="6" t="n">
        <v>179747.87</v>
      </c>
      <c r="R37" s="0" t="s">
        <v>480</v>
      </c>
      <c r="S37" s="11" t="n">
        <v>45751</v>
      </c>
      <c r="T37" s="6" t="n">
        <v>40096.05</v>
      </c>
      <c r="U37" s="0" t="s">
        <v>480</v>
      </c>
      <c r="V37" s="11" t="n">
        <v>45464</v>
      </c>
      <c r="W37" s="6" t="n">
        <v>3143.26</v>
      </c>
      <c r="X37" s="0" t="s">
        <v>480</v>
      </c>
      <c r="Y37" s="11" t="n">
        <v>44824</v>
      </c>
      <c r="Z37" s="6" t="n">
        <v>4427.61</v>
      </c>
      <c r="AA37" s="0" t="s">
        <v>480</v>
      </c>
      <c r="AB37" s="11" t="n">
        <v>44824</v>
      </c>
      <c r="AC37" s="6" t="n">
        <v>285.49</v>
      </c>
      <c r="AD37" s="0" t="s">
        <v>480</v>
      </c>
      <c r="AE37" s="0"/>
      <c r="AF37" s="0"/>
      <c r="AG37" s="0"/>
      <c r="AH37" s="11" t="n">
        <v>46014</v>
      </c>
      <c r="AI37" s="6" t="n">
        <v>12573.03</v>
      </c>
      <c r="AJ37" s="0" t="s">
        <v>480</v>
      </c>
      <c r="AK37" s="0"/>
      <c r="AL37" s="10" t="s">
        <f>=XIRR(AL2:AL36,AK2:AK36)</f>
      </c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8" t="s">
        <f>=-SUM(BJ2:BJ35)</f>
      </c>
      <c r="BK37" s="0" t="s">
        <v>483</v>
      </c>
    </row>
    <row collapsed="false" customFormat="false" customHeight="false" hidden="false" ht="12.1" outlineLevel="0" r="38">
      <c r="A38" s="11" t="n">
        <v>45716</v>
      </c>
      <c r="B38" s="6" t="n">
        <v>-88079.15</v>
      </c>
      <c r="C38" s="0" t="s">
        <v>482</v>
      </c>
      <c r="D38" s="11" t="n">
        <v>45840</v>
      </c>
      <c r="E38" s="6" t="n">
        <v>3458.38</v>
      </c>
      <c r="F38" s="0" t="s">
        <v>480</v>
      </c>
      <c r="G38" s="11" t="n">
        <v>45288</v>
      </c>
      <c r="H38" s="6" t="n">
        <v>54838.36</v>
      </c>
      <c r="I38" s="0" t="s">
        <v>480</v>
      </c>
      <c r="J38" s="11" t="n">
        <v>46006</v>
      </c>
      <c r="K38" s="6" t="n">
        <v>71.64</v>
      </c>
      <c r="L38" s="0" t="s">
        <v>480</v>
      </c>
      <c r="M38" s="11" t="n">
        <v>45075</v>
      </c>
      <c r="N38" s="6" t="n">
        <v>14971.99</v>
      </c>
      <c r="O38" s="0" t="s">
        <v>480</v>
      </c>
      <c r="P38" s="11" t="n">
        <v>45489</v>
      </c>
      <c r="Q38" s="6" t="n">
        <v>-66685</v>
      </c>
      <c r="R38" s="0" t="s">
        <v>376</v>
      </c>
      <c r="S38" s="11" t="n">
        <v>45751</v>
      </c>
      <c r="T38" s="6" t="n">
        <v>100210.07</v>
      </c>
      <c r="U38" s="0" t="s">
        <v>480</v>
      </c>
      <c r="V38" s="11" t="n">
        <v>45464</v>
      </c>
      <c r="W38" s="6" t="n">
        <v>31432.57</v>
      </c>
      <c r="X38" s="0" t="s">
        <v>480</v>
      </c>
      <c r="Y38" s="11" t="n">
        <v>44845</v>
      </c>
      <c r="Z38" s="6" t="n">
        <v>-104774.8</v>
      </c>
      <c r="AA38" s="0" t="s">
        <v>301</v>
      </c>
      <c r="AB38" s="11" t="n">
        <v>44827</v>
      </c>
      <c r="AC38" s="6" t="n">
        <v>3803.65</v>
      </c>
      <c r="AD38" s="0" t="s">
        <v>480</v>
      </c>
      <c r="AE38" s="0"/>
      <c r="AF38" s="0"/>
      <c r="AG38" s="0"/>
      <c r="AH38" s="11" t="n">
        <v>46213</v>
      </c>
      <c r="AI38" s="8" t="s">
        <f>=-Портфель!J13</f>
      </c>
      <c r="AJ38" s="0" t="s">
        <v>481</v>
      </c>
      <c r="AK38" s="0"/>
      <c r="AL38" s="8" t="s">
        <f>=-SUM(AL2:AL36)</f>
      </c>
      <c r="AM38" s="0" t="s">
        <v>483</v>
      </c>
    </row>
    <row collapsed="false" customFormat="false" customHeight="false" hidden="false" ht="12.1" outlineLevel="0" r="39">
      <c r="A39" s="11" t="n">
        <v>45716</v>
      </c>
      <c r="B39" s="6" t="n">
        <v>-134436.6</v>
      </c>
      <c r="C39" s="0" t="s">
        <v>482</v>
      </c>
      <c r="D39" s="11" t="n">
        <v>45840</v>
      </c>
      <c r="E39" s="6" t="n">
        <v>3458.38</v>
      </c>
      <c r="F39" s="0" t="s">
        <v>480</v>
      </c>
      <c r="G39" s="11" t="n">
        <v>45289</v>
      </c>
      <c r="H39" s="6" t="n">
        <v>55367.14</v>
      </c>
      <c r="I39" s="0" t="s">
        <v>480</v>
      </c>
      <c r="J39" s="11" t="n">
        <v>46006</v>
      </c>
      <c r="K39" s="6" t="n">
        <v>20202.1</v>
      </c>
      <c r="L39" s="0" t="s">
        <v>480</v>
      </c>
      <c r="M39" s="11" t="n">
        <v>45139</v>
      </c>
      <c r="N39" s="6" t="n">
        <v>13420.97</v>
      </c>
      <c r="O39" s="0" t="s">
        <v>480</v>
      </c>
      <c r="P39" s="11" t="n">
        <v>45539</v>
      </c>
      <c r="Q39" s="6" t="n">
        <v>38156.69</v>
      </c>
      <c r="R39" s="0" t="s">
        <v>480</v>
      </c>
      <c r="S39" s="11" t="n">
        <v>45831</v>
      </c>
      <c r="T39" s="6" t="n">
        <v>73495.79</v>
      </c>
      <c r="U39" s="0" t="s">
        <v>480</v>
      </c>
      <c r="V39" s="11" t="n">
        <v>45464</v>
      </c>
      <c r="W39" s="6" t="n">
        <v>81724.68</v>
      </c>
      <c r="X39" s="0" t="s">
        <v>480</v>
      </c>
      <c r="Y39" s="11" t="n">
        <v>44868</v>
      </c>
      <c r="Z39" s="6" t="n">
        <v>25370.64</v>
      </c>
      <c r="AA39" s="0" t="s">
        <v>480</v>
      </c>
      <c r="AB39" s="11" t="n">
        <v>44831</v>
      </c>
      <c r="AC39" s="6" t="n">
        <v>698.6</v>
      </c>
      <c r="AD39" s="0" t="s">
        <v>480</v>
      </c>
      <c r="AE39" s="0"/>
      <c r="AF39" s="0"/>
      <c r="AG39" s="0"/>
      <c r="AH39" s="0"/>
      <c r="AI39" s="10" t="s">
        <f>=XIRR(AI2:AI38,AH2:AH38)</f>
      </c>
      <c r="AJ39" s="0"/>
    </row>
    <row collapsed="false" customFormat="false" customHeight="false" hidden="false" ht="12.1" outlineLevel="0" r="40">
      <c r="A40" s="11" t="n">
        <v>45716</v>
      </c>
      <c r="B40" s="6" t="n">
        <v>-1158.94</v>
      </c>
      <c r="C40" s="0" t="s">
        <v>482</v>
      </c>
      <c r="D40" s="11" t="n">
        <v>45840</v>
      </c>
      <c r="E40" s="6" t="n">
        <v>6916.77</v>
      </c>
      <c r="F40" s="0" t="s">
        <v>480</v>
      </c>
      <c r="G40" s="11" t="n">
        <v>45328</v>
      </c>
      <c r="H40" s="6" t="n">
        <v>17237.39</v>
      </c>
      <c r="I40" s="0" t="s">
        <v>480</v>
      </c>
      <c r="J40" s="11" t="n">
        <v>46006</v>
      </c>
      <c r="K40" s="6" t="n">
        <v>9313.02</v>
      </c>
      <c r="L40" s="0" t="s">
        <v>480</v>
      </c>
      <c r="M40" s="11" t="n">
        <v>45142</v>
      </c>
      <c r="N40" s="6" t="n">
        <v>1246.5</v>
      </c>
      <c r="O40" s="0" t="s">
        <v>480</v>
      </c>
      <c r="P40" s="11" t="n">
        <v>45651</v>
      </c>
      <c r="Q40" s="6" t="n">
        <v>5858.34</v>
      </c>
      <c r="R40" s="0" t="s">
        <v>480</v>
      </c>
      <c r="S40" s="11" t="n">
        <v>45832</v>
      </c>
      <c r="T40" s="6" t="n">
        <v>27792.31</v>
      </c>
      <c r="U40" s="0" t="s">
        <v>480</v>
      </c>
      <c r="V40" s="11" t="n">
        <v>45484</v>
      </c>
      <c r="W40" s="6" t="n">
        <v>-81409</v>
      </c>
      <c r="X40" s="0" t="s">
        <v>371</v>
      </c>
      <c r="Y40" s="11" t="n">
        <v>44965</v>
      </c>
      <c r="Z40" s="6" t="n">
        <v>1582.63</v>
      </c>
      <c r="AA40" s="0" t="s">
        <v>480</v>
      </c>
      <c r="AB40" s="11" t="n">
        <v>44831</v>
      </c>
      <c r="AC40" s="6" t="n">
        <v>233.06</v>
      </c>
      <c r="AD40" s="0" t="s">
        <v>480</v>
      </c>
      <c r="AE40" s="0"/>
      <c r="AF40" s="0"/>
      <c r="AG40" s="0"/>
      <c r="AH40" s="0"/>
      <c r="AI40" s="8" t="s">
        <f>=-SUM(AI2:AI38)</f>
      </c>
      <c r="AJ40" s="0" t="s">
        <v>483</v>
      </c>
    </row>
    <row collapsed="false" customFormat="false" customHeight="false" hidden="false" ht="12.1" outlineLevel="0" r="41">
      <c r="A41" s="11" t="n">
        <v>45716</v>
      </c>
      <c r="B41" s="6" t="n">
        <v>-1158.94</v>
      </c>
      <c r="C41" s="0" t="s">
        <v>482</v>
      </c>
      <c r="D41" s="11" t="n">
        <v>45840</v>
      </c>
      <c r="E41" s="6" t="n">
        <v>3458.38</v>
      </c>
      <c r="F41" s="0" t="s">
        <v>480</v>
      </c>
      <c r="G41" s="11" t="n">
        <v>45330</v>
      </c>
      <c r="H41" s="6" t="n">
        <v>45634.25</v>
      </c>
      <c r="I41" s="0" t="s">
        <v>480</v>
      </c>
      <c r="J41" s="11" t="n">
        <v>46006</v>
      </c>
      <c r="K41" s="6" t="n">
        <v>1719.33</v>
      </c>
      <c r="L41" s="0" t="s">
        <v>480</v>
      </c>
      <c r="M41" s="11" t="n">
        <v>45142</v>
      </c>
      <c r="N41" s="6" t="n">
        <v>1246.5</v>
      </c>
      <c r="O41" s="0" t="s">
        <v>480</v>
      </c>
      <c r="P41" s="11" t="n">
        <v>45656</v>
      </c>
      <c r="Q41" s="6" t="n">
        <v>2118.85</v>
      </c>
      <c r="R41" s="0" t="s">
        <v>480</v>
      </c>
      <c r="S41" s="11" t="n">
        <v>45833</v>
      </c>
      <c r="T41" s="6" t="n">
        <v>43428.56</v>
      </c>
      <c r="U41" s="0" t="s">
        <v>480</v>
      </c>
      <c r="V41" s="11" t="n">
        <v>45546</v>
      </c>
      <c r="W41" s="6" t="n">
        <v>23391.35</v>
      </c>
      <c r="X41" s="0" t="s">
        <v>480</v>
      </c>
      <c r="Y41" s="11" t="n">
        <v>44966</v>
      </c>
      <c r="Z41" s="6" t="n">
        <v>7968.19</v>
      </c>
      <c r="AA41" s="0" t="s">
        <v>480</v>
      </c>
      <c r="AB41" s="11" t="n">
        <v>44858</v>
      </c>
      <c r="AC41" s="6" t="n">
        <v>885.44</v>
      </c>
      <c r="AD41" s="0" t="s">
        <v>480</v>
      </c>
    </row>
    <row collapsed="false" customFormat="false" customHeight="false" hidden="false" ht="12.1" outlineLevel="0" r="42">
      <c r="A42" s="11" t="n">
        <v>45716</v>
      </c>
      <c r="B42" s="6" t="n">
        <v>-32450.21</v>
      </c>
      <c r="C42" s="0" t="s">
        <v>482</v>
      </c>
      <c r="D42" s="11" t="n">
        <v>45840</v>
      </c>
      <c r="E42" s="6" t="n">
        <v>3458.38</v>
      </c>
      <c r="F42" s="0" t="s">
        <v>480</v>
      </c>
      <c r="G42" s="11" t="n">
        <v>45342</v>
      </c>
      <c r="H42" s="6" t="n">
        <v>60224.08</v>
      </c>
      <c r="I42" s="0" t="s">
        <v>480</v>
      </c>
      <c r="J42" s="11" t="n">
        <v>46006</v>
      </c>
      <c r="K42" s="6" t="n">
        <v>501.47</v>
      </c>
      <c r="L42" s="0" t="s">
        <v>480</v>
      </c>
      <c r="M42" s="11" t="n">
        <v>45142</v>
      </c>
      <c r="N42" s="6" t="n">
        <v>1246.5</v>
      </c>
      <c r="O42" s="0" t="s">
        <v>480</v>
      </c>
      <c r="P42" s="11" t="n">
        <v>45656</v>
      </c>
      <c r="Q42" s="6" t="n">
        <v>42376.94</v>
      </c>
      <c r="R42" s="0" t="s">
        <v>480</v>
      </c>
      <c r="S42" s="11" t="n">
        <v>45840</v>
      </c>
      <c r="T42" s="6" t="n">
        <v>104381.14</v>
      </c>
      <c r="U42" s="0" t="s">
        <v>480</v>
      </c>
      <c r="V42" s="11" t="n">
        <v>45642</v>
      </c>
      <c r="W42" s="6" t="n">
        <v>22563.02</v>
      </c>
      <c r="X42" s="0" t="s">
        <v>480</v>
      </c>
      <c r="Y42" s="11" t="n">
        <v>45058</v>
      </c>
      <c r="Z42" s="6" t="n">
        <v>26145.29</v>
      </c>
      <c r="AA42" s="0" t="s">
        <v>480</v>
      </c>
      <c r="AB42" s="11" t="n">
        <v>44946</v>
      </c>
      <c r="AC42" s="6" t="n">
        <v>337.23</v>
      </c>
      <c r="AD42" s="0" t="s">
        <v>480</v>
      </c>
    </row>
    <row collapsed="false" customFormat="false" customHeight="false" hidden="false" ht="12.1" outlineLevel="0" r="43">
      <c r="A43" s="11" t="n">
        <v>45716</v>
      </c>
      <c r="B43" s="6" t="n">
        <v>1414483.57</v>
      </c>
      <c r="C43" s="0" t="s">
        <v>480</v>
      </c>
      <c r="D43" s="11" t="n">
        <v>45840</v>
      </c>
      <c r="E43" s="6" t="n">
        <v>3458.38</v>
      </c>
      <c r="F43" s="0" t="s">
        <v>480</v>
      </c>
      <c r="G43" s="11" t="n">
        <v>45342</v>
      </c>
      <c r="H43" s="6" t="n">
        <v>17845.98</v>
      </c>
      <c r="I43" s="0" t="s">
        <v>480</v>
      </c>
      <c r="J43" s="11" t="n">
        <v>46006</v>
      </c>
      <c r="K43" s="6" t="n">
        <v>1432.77</v>
      </c>
      <c r="L43" s="0" t="s">
        <v>480</v>
      </c>
      <c r="M43" s="11" t="n">
        <v>45142</v>
      </c>
      <c r="N43" s="6" t="n">
        <v>1246.5</v>
      </c>
      <c r="O43" s="0" t="s">
        <v>480</v>
      </c>
      <c r="P43" s="11" t="n">
        <v>45656</v>
      </c>
      <c r="Q43" s="6" t="n">
        <v>2114.98</v>
      </c>
      <c r="R43" s="0" t="s">
        <v>480</v>
      </c>
      <c r="S43" s="11" t="n">
        <v>45856</v>
      </c>
      <c r="T43" s="6" t="n">
        <v>-115786.8</v>
      </c>
      <c r="U43" s="0" t="s">
        <v>423</v>
      </c>
      <c r="V43" s="11" t="n">
        <v>45856</v>
      </c>
      <c r="W43" s="6" t="n">
        <v>-90932</v>
      </c>
      <c r="X43" s="0" t="s">
        <v>422</v>
      </c>
      <c r="Y43" s="11" t="n">
        <v>45058</v>
      </c>
      <c r="Z43" s="6" t="n">
        <v>1730.99</v>
      </c>
      <c r="AA43" s="0" t="s">
        <v>480</v>
      </c>
      <c r="AB43" s="11" t="n">
        <v>45078</v>
      </c>
      <c r="AC43" s="6" t="n">
        <v>4888.35</v>
      </c>
      <c r="AD43" s="0" t="s">
        <v>480</v>
      </c>
    </row>
    <row collapsed="false" customFormat="false" customHeight="false" hidden="false" ht="12.1" outlineLevel="0" r="44">
      <c r="A44" s="11" t="n">
        <v>45719</v>
      </c>
      <c r="B44" s="6" t="n">
        <v>1157.95</v>
      </c>
      <c r="C44" s="0" t="s">
        <v>480</v>
      </c>
      <c r="D44" s="11" t="n">
        <v>45840</v>
      </c>
      <c r="E44" s="6" t="n">
        <v>3458.38</v>
      </c>
      <c r="F44" s="0" t="s">
        <v>480</v>
      </c>
      <c r="G44" s="11" t="n">
        <v>45390</v>
      </c>
      <c r="H44" s="6" t="n">
        <v>68252.29</v>
      </c>
      <c r="I44" s="0" t="s">
        <v>480</v>
      </c>
      <c r="J44" s="11" t="n">
        <v>46038</v>
      </c>
      <c r="K44" s="6" t="n">
        <v>50210.08</v>
      </c>
      <c r="L44" s="0" t="s">
        <v>480</v>
      </c>
      <c r="M44" s="11" t="n">
        <v>45142</v>
      </c>
      <c r="N44" s="6" t="n">
        <v>1246.5</v>
      </c>
      <c r="O44" s="0" t="s">
        <v>480</v>
      </c>
      <c r="P44" s="11" t="n">
        <v>45688</v>
      </c>
      <c r="Q44" s="6" t="n">
        <v>45588.23</v>
      </c>
      <c r="R44" s="0" t="s">
        <v>480</v>
      </c>
      <c r="S44" s="11" t="n">
        <v>46015</v>
      </c>
      <c r="T44" s="6" t="n">
        <v>2986.78</v>
      </c>
      <c r="U44" s="0" t="s">
        <v>480</v>
      </c>
      <c r="V44" s="11" t="n">
        <v>46087</v>
      </c>
      <c r="W44" s="6" t="n">
        <v>138501.38</v>
      </c>
      <c r="X44" s="0" t="s">
        <v>480</v>
      </c>
      <c r="Y44" s="11" t="n">
        <v>45058</v>
      </c>
      <c r="Z44" s="6" t="n">
        <v>12116.94</v>
      </c>
      <c r="AA44" s="0" t="s">
        <v>480</v>
      </c>
      <c r="AB44" s="11" t="n">
        <v>45188</v>
      </c>
      <c r="AC44" s="6" t="n">
        <v>1011.4</v>
      </c>
      <c r="AD44" s="0" t="s">
        <v>480</v>
      </c>
    </row>
    <row collapsed="false" customFormat="false" customHeight="false" hidden="false" ht="12.1" outlineLevel="0" r="45">
      <c r="A45" s="11" t="n">
        <v>45744</v>
      </c>
      <c r="B45" s="6" t="n">
        <v>52706.67</v>
      </c>
      <c r="C45" s="0" t="s">
        <v>480</v>
      </c>
      <c r="D45" s="11" t="n">
        <v>45840</v>
      </c>
      <c r="E45" s="6" t="n">
        <v>3458.38</v>
      </c>
      <c r="F45" s="0" t="s">
        <v>480</v>
      </c>
      <c r="G45" s="11" t="n">
        <v>45440</v>
      </c>
      <c r="H45" s="6" t="n">
        <v>70178.06</v>
      </c>
      <c r="I45" s="0" t="s">
        <v>480</v>
      </c>
      <c r="J45" s="11" t="n">
        <v>46038</v>
      </c>
      <c r="K45" s="6" t="n">
        <v>106517.09</v>
      </c>
      <c r="L45" s="0" t="s">
        <v>480</v>
      </c>
      <c r="M45" s="11" t="n">
        <v>45142</v>
      </c>
      <c r="N45" s="6" t="n">
        <v>1246.5</v>
      </c>
      <c r="O45" s="0" t="s">
        <v>480</v>
      </c>
      <c r="P45" s="11" t="n">
        <v>45814</v>
      </c>
      <c r="Q45" s="6" t="n">
        <v>20345.23</v>
      </c>
      <c r="R45" s="0" t="s">
        <v>480</v>
      </c>
      <c r="S45" s="11" t="n">
        <v>46213</v>
      </c>
      <c r="T45" s="8" t="s">
        <f>=-Портфель!J8</f>
      </c>
      <c r="U45" s="0" t="s">
        <v>481</v>
      </c>
      <c r="V45" s="11" t="n">
        <v>46213</v>
      </c>
      <c r="W45" s="8" t="s">
        <f>=-Портфель!J9</f>
      </c>
      <c r="X45" s="0" t="s">
        <v>481</v>
      </c>
      <c r="Y45" s="11" t="n">
        <v>45058</v>
      </c>
      <c r="Z45" s="6" t="n">
        <v>10385.95</v>
      </c>
      <c r="AA45" s="0" t="s">
        <v>480</v>
      </c>
      <c r="AB45" s="11" t="n">
        <v>45406</v>
      </c>
      <c r="AC45" s="6" t="n">
        <v>168507.88</v>
      </c>
      <c r="AD45" s="0" t="s">
        <v>480</v>
      </c>
    </row>
    <row collapsed="false" customFormat="false" customHeight="false" hidden="false" ht="12.1" outlineLevel="0" r="46">
      <c r="A46" s="11" t="n">
        <v>45797</v>
      </c>
      <c r="B46" s="6" t="n">
        <v>6249.38</v>
      </c>
      <c r="C46" s="0" t="s">
        <v>480</v>
      </c>
      <c r="D46" s="11" t="n">
        <v>45840</v>
      </c>
      <c r="E46" s="6" t="n">
        <v>69167.66</v>
      </c>
      <c r="F46" s="0" t="s">
        <v>480</v>
      </c>
      <c r="G46" s="11" t="n">
        <v>45446</v>
      </c>
      <c r="H46" s="6" t="n">
        <v>67297.07</v>
      </c>
      <c r="I46" s="0" t="s">
        <v>480</v>
      </c>
      <c r="J46" s="11" t="n">
        <v>46038</v>
      </c>
      <c r="K46" s="6" t="n">
        <v>717.29</v>
      </c>
      <c r="L46" s="0" t="s">
        <v>480</v>
      </c>
      <c r="M46" s="11" t="n">
        <v>45142</v>
      </c>
      <c r="N46" s="6" t="n">
        <v>1246.5</v>
      </c>
      <c r="O46" s="0" t="s">
        <v>480</v>
      </c>
      <c r="P46" s="11" t="n">
        <v>45814</v>
      </c>
      <c r="Q46" s="6" t="n">
        <v>38409.86</v>
      </c>
      <c r="R46" s="0" t="s">
        <v>480</v>
      </c>
      <c r="S46" s="0"/>
      <c r="T46" s="10" t="s">
        <f>=XIRR(T2:T45,S2:S45)</f>
      </c>
      <c r="U46" s="0"/>
      <c r="V46" s="0"/>
      <c r="W46" s="10" t="s">
        <f>=XIRR(W2:W45,V2:V45)</f>
      </c>
      <c r="X46" s="0"/>
      <c r="Y46" s="11" t="n">
        <v>45068</v>
      </c>
      <c r="Z46" s="6" t="n">
        <v>34931.97</v>
      </c>
      <c r="AA46" s="0" t="s">
        <v>480</v>
      </c>
      <c r="AB46" s="11" t="n">
        <v>45406</v>
      </c>
      <c r="AC46" s="6" t="n">
        <v>32581.09</v>
      </c>
      <c r="AD46" s="0" t="s">
        <v>480</v>
      </c>
    </row>
    <row collapsed="false" customFormat="false" customHeight="false" hidden="false" ht="12.1" outlineLevel="0" r="47">
      <c r="A47" s="11" t="n">
        <v>45800</v>
      </c>
      <c r="B47" s="6" t="n">
        <v>6180.47</v>
      </c>
      <c r="C47" s="0" t="s">
        <v>480</v>
      </c>
      <c r="D47" s="11" t="n">
        <v>45847</v>
      </c>
      <c r="E47" s="6" t="n">
        <v>-114443</v>
      </c>
      <c r="F47" s="0" t="s">
        <v>415</v>
      </c>
      <c r="G47" s="11" t="n">
        <v>45462</v>
      </c>
      <c r="H47" s="6" t="n">
        <v>128261.28</v>
      </c>
      <c r="I47" s="0" t="s">
        <v>480</v>
      </c>
      <c r="J47" s="11" t="n">
        <v>46038</v>
      </c>
      <c r="K47" s="6" t="n">
        <v>71.73</v>
      </c>
      <c r="L47" s="0" t="s">
        <v>480</v>
      </c>
      <c r="M47" s="11" t="n">
        <v>45142</v>
      </c>
      <c r="N47" s="6" t="n">
        <v>1246.5</v>
      </c>
      <c r="O47" s="0" t="s">
        <v>480</v>
      </c>
      <c r="P47" s="11" t="n">
        <v>45814</v>
      </c>
      <c r="Q47" s="6" t="n">
        <v>27112.84</v>
      </c>
      <c r="R47" s="0" t="s">
        <v>480</v>
      </c>
      <c r="S47" s="0"/>
      <c r="T47" s="8" t="s">
        <f>=-SUM(T2:T45)</f>
      </c>
      <c r="U47" s="0" t="s">
        <v>483</v>
      </c>
      <c r="V47" s="0"/>
      <c r="W47" s="8" t="s">
        <f>=-SUM(W2:W45)</f>
      </c>
      <c r="X47" s="0" t="s">
        <v>483</v>
      </c>
      <c r="Y47" s="11" t="n">
        <v>45068</v>
      </c>
      <c r="Z47" s="6" t="n">
        <v>24128.85</v>
      </c>
      <c r="AA47" s="0" t="s">
        <v>480</v>
      </c>
      <c r="AB47" s="11" t="n">
        <v>45408</v>
      </c>
      <c r="AC47" s="6" t="n">
        <v>40060.02</v>
      </c>
      <c r="AD47" s="0" t="s">
        <v>480</v>
      </c>
    </row>
    <row collapsed="false" customFormat="false" customHeight="false" hidden="false" ht="12.1" outlineLevel="0" r="48">
      <c r="A48" s="11" t="n">
        <v>45800</v>
      </c>
      <c r="B48" s="6" t="n">
        <v>1236.09</v>
      </c>
      <c r="C48" s="0" t="s">
        <v>480</v>
      </c>
      <c r="D48" s="11" t="n">
        <v>45847</v>
      </c>
      <c r="E48" s="6" t="n">
        <v>267643.01</v>
      </c>
      <c r="F48" s="0" t="s">
        <v>480</v>
      </c>
      <c r="G48" s="11" t="n">
        <v>45462</v>
      </c>
      <c r="H48" s="6" t="n">
        <v>121544.1</v>
      </c>
      <c r="I48" s="0" t="s">
        <v>480</v>
      </c>
      <c r="J48" s="11" t="n">
        <v>46038</v>
      </c>
      <c r="K48" s="6" t="n">
        <v>57669.86</v>
      </c>
      <c r="L48" s="0" t="s">
        <v>480</v>
      </c>
      <c r="M48" s="11" t="n">
        <v>45142</v>
      </c>
      <c r="N48" s="6" t="n">
        <v>1246.5</v>
      </c>
      <c r="O48" s="0" t="s">
        <v>480</v>
      </c>
      <c r="P48" s="11" t="n">
        <v>45814</v>
      </c>
      <c r="Q48" s="6" t="n">
        <v>38409.86</v>
      </c>
      <c r="R48" s="0" t="s">
        <v>480</v>
      </c>
      <c r="S48" s="0"/>
      <c r="T48" s="0"/>
      <c r="U48" s="0"/>
      <c r="V48" s="0"/>
      <c r="W48" s="0"/>
      <c r="X48" s="0"/>
      <c r="Y48" s="11" t="n">
        <v>45176</v>
      </c>
      <c r="Z48" s="6" t="n">
        <v>-335785.09</v>
      </c>
      <c r="AA48" s="0" t="s">
        <v>482</v>
      </c>
      <c r="AB48" s="11" t="n">
        <v>45419</v>
      </c>
      <c r="AC48" s="6" t="n">
        <v>20809.52</v>
      </c>
      <c r="AD48" s="0" t="s">
        <v>480</v>
      </c>
    </row>
    <row collapsed="false" customFormat="false" customHeight="false" hidden="false" ht="12.1" outlineLevel="0" r="49">
      <c r="A49" s="11" t="n">
        <v>45800</v>
      </c>
      <c r="B49" s="6" t="n">
        <v>6180.47</v>
      </c>
      <c r="C49" s="0" t="s">
        <v>480</v>
      </c>
      <c r="D49" s="11" t="n">
        <v>45847</v>
      </c>
      <c r="E49" s="6" t="n">
        <v>57480.21</v>
      </c>
      <c r="F49" s="0" t="s">
        <v>480</v>
      </c>
      <c r="G49" s="11" t="n">
        <v>45462</v>
      </c>
      <c r="H49" s="6" t="n">
        <v>37343.13</v>
      </c>
      <c r="I49" s="0" t="s">
        <v>480</v>
      </c>
      <c r="J49" s="11" t="n">
        <v>46047</v>
      </c>
      <c r="K49" s="6" t="n">
        <v>73.01</v>
      </c>
      <c r="L49" s="0" t="s">
        <v>480</v>
      </c>
      <c r="M49" s="11" t="n">
        <v>45142</v>
      </c>
      <c r="N49" s="6" t="n">
        <v>1246.5</v>
      </c>
      <c r="O49" s="0" t="s">
        <v>480</v>
      </c>
      <c r="P49" s="11" t="n">
        <v>45814</v>
      </c>
      <c r="Q49" s="6" t="n">
        <v>38409.86</v>
      </c>
      <c r="R49" s="0" t="s">
        <v>480</v>
      </c>
      <c r="S49" s="0"/>
      <c r="T49" s="0"/>
      <c r="U49" s="0"/>
      <c r="V49" s="0"/>
      <c r="W49" s="0"/>
      <c r="X49" s="0"/>
      <c r="Y49" s="11" t="n">
        <v>45176</v>
      </c>
      <c r="Z49" s="6" t="n">
        <v>-1796.08</v>
      </c>
      <c r="AA49" s="0" t="s">
        <v>482</v>
      </c>
      <c r="AB49" s="11" t="n">
        <v>45422</v>
      </c>
      <c r="AC49" s="6" t="n">
        <v>115087.26</v>
      </c>
      <c r="AD49" s="0" t="s">
        <v>480</v>
      </c>
    </row>
    <row collapsed="false" customFormat="false" customHeight="false" hidden="false" ht="12.1" outlineLevel="0" r="50">
      <c r="A50" s="11" t="n">
        <v>45800</v>
      </c>
      <c r="B50" s="6" t="n">
        <v>4944.38</v>
      </c>
      <c r="C50" s="0" t="s">
        <v>480</v>
      </c>
      <c r="D50" s="11" t="n">
        <v>45847</v>
      </c>
      <c r="E50" s="6" t="n">
        <v>57202.87</v>
      </c>
      <c r="F50" s="0" t="s">
        <v>480</v>
      </c>
      <c r="G50" s="11" t="n">
        <v>45462</v>
      </c>
      <c r="H50" s="6" t="n">
        <v>43566.97</v>
      </c>
      <c r="I50" s="0" t="s">
        <v>480</v>
      </c>
      <c r="J50" s="11" t="n">
        <v>46047</v>
      </c>
      <c r="K50" s="6" t="n">
        <v>73.01</v>
      </c>
      <c r="L50" s="0" t="s">
        <v>480</v>
      </c>
      <c r="M50" s="11" t="n">
        <v>45142</v>
      </c>
      <c r="N50" s="6" t="n">
        <v>1246.5</v>
      </c>
      <c r="O50" s="0" t="s">
        <v>480</v>
      </c>
      <c r="P50" s="11" t="n">
        <v>45814</v>
      </c>
      <c r="Q50" s="6" t="n">
        <v>40669.26</v>
      </c>
      <c r="R50" s="0" t="s">
        <v>480</v>
      </c>
      <c r="S50" s="0"/>
      <c r="T50" s="0"/>
      <c r="U50" s="0"/>
      <c r="V50" s="0"/>
      <c r="W50" s="0"/>
      <c r="X50" s="0"/>
      <c r="Y50" s="11" t="n">
        <v>45176</v>
      </c>
      <c r="Z50" s="6" t="n">
        <v>-1796.08</v>
      </c>
      <c r="AA50" s="0" t="s">
        <v>482</v>
      </c>
      <c r="AB50" s="11" t="n">
        <v>45453</v>
      </c>
      <c r="AC50" s="6" t="n">
        <v>-32728.84</v>
      </c>
      <c r="AD50" s="0" t="s">
        <v>361</v>
      </c>
    </row>
    <row collapsed="false" customFormat="false" customHeight="false" hidden="false" ht="12.1" outlineLevel="0" r="51">
      <c r="A51" s="11" t="n">
        <v>45800</v>
      </c>
      <c r="B51" s="6" t="n">
        <v>2472.19</v>
      </c>
      <c r="C51" s="0" t="s">
        <v>480</v>
      </c>
      <c r="D51" s="11" t="n">
        <v>45974</v>
      </c>
      <c r="E51" s="6" t="n">
        <v>10992.4</v>
      </c>
      <c r="F51" s="0" t="s">
        <v>480</v>
      </c>
      <c r="G51" s="11" t="n">
        <v>45462</v>
      </c>
      <c r="H51" s="6" t="n">
        <v>68462.39</v>
      </c>
      <c r="I51" s="0" t="s">
        <v>480</v>
      </c>
      <c r="J51" s="11" t="n">
        <v>46047</v>
      </c>
      <c r="K51" s="6" t="n">
        <v>146.02</v>
      </c>
      <c r="L51" s="0" t="s">
        <v>480</v>
      </c>
      <c r="M51" s="11" t="n">
        <v>45142</v>
      </c>
      <c r="N51" s="6" t="n">
        <v>3739.5</v>
      </c>
      <c r="O51" s="0" t="s">
        <v>480</v>
      </c>
      <c r="P51" s="11" t="n">
        <v>45814</v>
      </c>
      <c r="Q51" s="6" t="n">
        <v>6778.21</v>
      </c>
      <c r="R51" s="0" t="s">
        <v>480</v>
      </c>
      <c r="S51" s="0"/>
      <c r="T51" s="0"/>
      <c r="U51" s="0"/>
      <c r="V51" s="0"/>
      <c r="W51" s="0"/>
      <c r="X51" s="0"/>
      <c r="Y51" s="11" t="n">
        <v>45176</v>
      </c>
      <c r="Z51" s="6" t="n">
        <v>-127521.77</v>
      </c>
      <c r="AA51" s="0" t="s">
        <v>482</v>
      </c>
      <c r="AB51" s="11" t="n">
        <v>45453</v>
      </c>
      <c r="AC51" s="6" t="n">
        <v>549.23</v>
      </c>
      <c r="AD51" s="0" t="s">
        <v>480</v>
      </c>
    </row>
    <row collapsed="false" customFormat="false" customHeight="false" hidden="false" ht="12.1" outlineLevel="0" r="52">
      <c r="A52" s="11" t="n">
        <v>45800</v>
      </c>
      <c r="B52" s="6" t="n">
        <v>6180.47</v>
      </c>
      <c r="C52" s="0" t="s">
        <v>480</v>
      </c>
      <c r="D52" s="11" t="n">
        <v>45974</v>
      </c>
      <c r="E52" s="6" t="n">
        <v>827177.74</v>
      </c>
      <c r="F52" s="0" t="s">
        <v>480</v>
      </c>
      <c r="G52" s="11" t="n">
        <v>45462</v>
      </c>
      <c r="H52" s="6" t="n">
        <v>119565.13</v>
      </c>
      <c r="I52" s="0" t="s">
        <v>480</v>
      </c>
      <c r="J52" s="11" t="n">
        <v>46047</v>
      </c>
      <c r="K52" s="6" t="n">
        <v>29203.68</v>
      </c>
      <c r="L52" s="0" t="s">
        <v>480</v>
      </c>
      <c r="M52" s="11" t="n">
        <v>45142</v>
      </c>
      <c r="N52" s="6" t="n">
        <v>8725.49</v>
      </c>
      <c r="O52" s="0" t="s">
        <v>480</v>
      </c>
      <c r="P52" s="11" t="n">
        <v>45814</v>
      </c>
      <c r="Q52" s="6" t="n">
        <v>22594.03</v>
      </c>
      <c r="R52" s="0" t="s">
        <v>480</v>
      </c>
      <c r="S52" s="0"/>
      <c r="T52" s="0"/>
      <c r="U52" s="0"/>
      <c r="V52" s="0"/>
      <c r="W52" s="0"/>
      <c r="X52" s="0"/>
      <c r="Y52" s="11" t="n">
        <v>45176</v>
      </c>
      <c r="Z52" s="6" t="n">
        <v>-8980.41</v>
      </c>
      <c r="AA52" s="0" t="s">
        <v>482</v>
      </c>
      <c r="AB52" s="11" t="n">
        <v>45527</v>
      </c>
      <c r="AC52" s="6" t="n">
        <v>9526.51</v>
      </c>
      <c r="AD52" s="0" t="s">
        <v>480</v>
      </c>
    </row>
    <row collapsed="false" customFormat="false" customHeight="false" hidden="false" ht="12.1" outlineLevel="0" r="53">
      <c r="A53" s="11" t="n">
        <v>45800</v>
      </c>
      <c r="B53" s="6" t="n">
        <v>124845.52</v>
      </c>
      <c r="C53" s="0" t="s">
        <v>480</v>
      </c>
      <c r="D53" s="11" t="n">
        <v>45975</v>
      </c>
      <c r="E53" s="6" t="n">
        <v>5456.18</v>
      </c>
      <c r="F53" s="0" t="s">
        <v>480</v>
      </c>
      <c r="G53" s="11" t="n">
        <v>45462</v>
      </c>
      <c r="H53" s="6" t="n">
        <v>31459.51</v>
      </c>
      <c r="I53" s="0" t="s">
        <v>480</v>
      </c>
      <c r="J53" s="11" t="n">
        <v>46047</v>
      </c>
      <c r="K53" s="6" t="n">
        <v>43513.48</v>
      </c>
      <c r="L53" s="0" t="s">
        <v>480</v>
      </c>
      <c r="M53" s="11" t="n">
        <v>45142</v>
      </c>
      <c r="N53" s="6" t="n">
        <v>1246.5</v>
      </c>
      <c r="O53" s="0" t="s">
        <v>480</v>
      </c>
      <c r="P53" s="11" t="n">
        <v>45814</v>
      </c>
      <c r="Q53" s="6" t="n">
        <v>40669.26</v>
      </c>
      <c r="R53" s="0" t="s">
        <v>480</v>
      </c>
      <c r="S53" s="0"/>
      <c r="T53" s="0"/>
      <c r="U53" s="0"/>
      <c r="V53" s="0"/>
      <c r="W53" s="0"/>
      <c r="X53" s="0"/>
      <c r="Y53" s="11" t="n">
        <v>45176</v>
      </c>
      <c r="Z53" s="6" t="n">
        <v>-1796.08</v>
      </c>
      <c r="AA53" s="0" t="s">
        <v>482</v>
      </c>
      <c r="AB53" s="11" t="n">
        <v>45527</v>
      </c>
      <c r="AC53" s="6" t="n">
        <v>1299.07</v>
      </c>
      <c r="AD53" s="0" t="s">
        <v>480</v>
      </c>
    </row>
    <row collapsed="false" customFormat="false" customHeight="false" hidden="false" ht="12.1" outlineLevel="0" r="54">
      <c r="A54" s="11" t="n">
        <v>45855</v>
      </c>
      <c r="B54" s="6" t="n">
        <v>-367377.5</v>
      </c>
      <c r="C54" s="0" t="s">
        <v>421</v>
      </c>
      <c r="D54" s="11" t="n">
        <v>45975</v>
      </c>
      <c r="E54" s="6" t="n">
        <v>2728.09</v>
      </c>
      <c r="F54" s="0" t="s">
        <v>480</v>
      </c>
      <c r="G54" s="11" t="n">
        <v>45484</v>
      </c>
      <c r="H54" s="6" t="n">
        <v>93995.75</v>
      </c>
      <c r="I54" s="0" t="s">
        <v>480</v>
      </c>
      <c r="J54" s="11" t="n">
        <v>46079</v>
      </c>
      <c r="K54" s="6" t="n">
        <v>1746.6</v>
      </c>
      <c r="L54" s="0" t="s">
        <v>480</v>
      </c>
      <c r="M54" s="11" t="n">
        <v>45142</v>
      </c>
      <c r="N54" s="6" t="n">
        <v>7478.99</v>
      </c>
      <c r="O54" s="0" t="s">
        <v>480</v>
      </c>
      <c r="P54" s="11" t="n">
        <v>45842</v>
      </c>
      <c r="Q54" s="6" t="n">
        <v>81644.64</v>
      </c>
      <c r="R54" s="0" t="s">
        <v>480</v>
      </c>
      <c r="S54" s="0"/>
      <c r="T54" s="0"/>
      <c r="U54" s="0"/>
      <c r="V54" s="0"/>
      <c r="W54" s="0"/>
      <c r="X54" s="0"/>
      <c r="Y54" s="11" t="n">
        <v>45176</v>
      </c>
      <c r="Z54" s="6" t="n">
        <v>-1796.08</v>
      </c>
      <c r="AA54" s="0" t="s">
        <v>482</v>
      </c>
      <c r="AB54" s="11" t="n">
        <v>45527</v>
      </c>
      <c r="AC54" s="6" t="n">
        <v>75779.05</v>
      </c>
      <c r="AD54" s="0" t="s">
        <v>480</v>
      </c>
    </row>
    <row collapsed="false" customFormat="false" customHeight="false" hidden="false" ht="12.1" outlineLevel="0" r="55">
      <c r="A55" s="11" t="n">
        <v>46213</v>
      </c>
      <c r="B55" s="8" t="s">
        <f>=-Портфель!J2</f>
      </c>
      <c r="C55" s="0" t="s">
        <v>481</v>
      </c>
      <c r="D55" s="11" t="n">
        <v>45975</v>
      </c>
      <c r="E55" s="6" t="n">
        <v>27280.91</v>
      </c>
      <c r="F55" s="0" t="s">
        <v>480</v>
      </c>
      <c r="G55" s="11" t="n">
        <v>45488</v>
      </c>
      <c r="H55" s="6" t="n">
        <v>50316.12</v>
      </c>
      <c r="I55" s="0" t="s">
        <v>480</v>
      </c>
      <c r="J55" s="11" t="n">
        <v>46079</v>
      </c>
      <c r="K55" s="6" t="n">
        <v>349.32</v>
      </c>
      <c r="L55" s="0" t="s">
        <v>480</v>
      </c>
      <c r="M55" s="11" t="n">
        <v>45142</v>
      </c>
      <c r="N55" s="6" t="n">
        <v>13711.48</v>
      </c>
      <c r="O55" s="0" t="s">
        <v>480</v>
      </c>
      <c r="P55" s="11" t="n">
        <v>45842</v>
      </c>
      <c r="Q55" s="6" t="n">
        <v>68037.2</v>
      </c>
      <c r="R55" s="0" t="s">
        <v>480</v>
      </c>
      <c r="S55" s="0"/>
      <c r="T55" s="0"/>
      <c r="U55" s="0"/>
      <c r="V55" s="0"/>
      <c r="W55" s="0"/>
      <c r="X55" s="0"/>
      <c r="Y55" s="11" t="n">
        <v>45176</v>
      </c>
      <c r="Z55" s="6" t="n">
        <v>-95192.31</v>
      </c>
      <c r="AA55" s="0" t="s">
        <v>482</v>
      </c>
      <c r="AB55" s="11" t="n">
        <v>45539</v>
      </c>
      <c r="AC55" s="6" t="n">
        <v>5824.23</v>
      </c>
      <c r="AD55" s="0" t="s">
        <v>480</v>
      </c>
    </row>
    <row collapsed="false" customFormat="false" customHeight="false" hidden="false" ht="12.1" outlineLevel="0" r="56">
      <c r="A56" s="0"/>
      <c r="B56" s="10" t="s">
        <f>=XIRR(B2:B55,A2:A55)</f>
      </c>
      <c r="C56" s="0"/>
      <c r="D56" s="11" t="n">
        <v>45975</v>
      </c>
      <c r="E56" s="6" t="n">
        <v>237343.9</v>
      </c>
      <c r="F56" s="0" t="s">
        <v>480</v>
      </c>
      <c r="G56" s="11" t="n">
        <v>45488</v>
      </c>
      <c r="H56" s="6" t="n">
        <v>106921.75</v>
      </c>
      <c r="I56" s="0" t="s">
        <v>480</v>
      </c>
      <c r="J56" s="11" t="n">
        <v>46079</v>
      </c>
      <c r="K56" s="6" t="n">
        <v>6986.39</v>
      </c>
      <c r="L56" s="0" t="s">
        <v>480</v>
      </c>
      <c r="M56" s="11" t="n">
        <v>45142</v>
      </c>
      <c r="N56" s="6" t="n">
        <v>1246.5</v>
      </c>
      <c r="O56" s="0" t="s">
        <v>480</v>
      </c>
      <c r="P56" s="11" t="n">
        <v>45843</v>
      </c>
      <c r="Q56" s="6" t="n">
        <v>179991.97</v>
      </c>
      <c r="R56" s="0" t="s">
        <v>480</v>
      </c>
      <c r="S56" s="0"/>
      <c r="T56" s="0"/>
      <c r="U56" s="0"/>
      <c r="V56" s="0"/>
      <c r="W56" s="0"/>
      <c r="X56" s="0"/>
      <c r="Y56" s="11" t="n">
        <v>45188</v>
      </c>
      <c r="Z56" s="6" t="n">
        <v>1699.68</v>
      </c>
      <c r="AA56" s="0" t="s">
        <v>480</v>
      </c>
      <c r="AB56" s="11" t="n">
        <v>45539</v>
      </c>
      <c r="AC56" s="6" t="n">
        <v>14144.56</v>
      </c>
      <c r="AD56" s="0" t="s">
        <v>480</v>
      </c>
    </row>
    <row collapsed="false" customFormat="false" customHeight="false" hidden="false" ht="12.1" outlineLevel="0" r="57">
      <c r="A57" s="0"/>
      <c r="B57" s="8" t="s">
        <f>=-SUM(B2:B55)</f>
      </c>
      <c r="C57" s="0" t="s">
        <v>483</v>
      </c>
      <c r="D57" s="11" t="n">
        <v>45978</v>
      </c>
      <c r="E57" s="6" t="n">
        <v>134853.92</v>
      </c>
      <c r="F57" s="0" t="s">
        <v>480</v>
      </c>
      <c r="G57" s="11" t="n">
        <v>45488</v>
      </c>
      <c r="H57" s="6" t="n">
        <v>157062.8</v>
      </c>
      <c r="I57" s="0" t="s">
        <v>480</v>
      </c>
      <c r="J57" s="11" t="n">
        <v>46079</v>
      </c>
      <c r="K57" s="6" t="n">
        <v>9606.29</v>
      </c>
      <c r="L57" s="0" t="s">
        <v>480</v>
      </c>
      <c r="M57" s="11" t="n">
        <v>45142</v>
      </c>
      <c r="N57" s="6" t="n">
        <v>1246.5</v>
      </c>
      <c r="O57" s="0" t="s">
        <v>480</v>
      </c>
      <c r="P57" s="11" t="n">
        <v>45845</v>
      </c>
      <c r="Q57" s="6" t="n">
        <v>-143419</v>
      </c>
      <c r="R57" s="0" t="s">
        <v>413</v>
      </c>
      <c r="S57" s="0"/>
      <c r="T57" s="0"/>
      <c r="U57" s="0"/>
      <c r="V57" s="0"/>
      <c r="W57" s="0"/>
      <c r="X57" s="0"/>
      <c r="Y57" s="11" t="n">
        <v>45264</v>
      </c>
      <c r="Z57" s="6" t="n">
        <v>1613.45</v>
      </c>
      <c r="AA57" s="0" t="s">
        <v>480</v>
      </c>
      <c r="AB57" s="11" t="n">
        <v>45539</v>
      </c>
      <c r="AC57" s="6" t="n">
        <v>832.03</v>
      </c>
      <c r="AD57" s="0" t="s">
        <v>480</v>
      </c>
    </row>
    <row collapsed="false" customFormat="false" customHeight="false" hidden="false" ht="12.1" outlineLevel="0" r="58">
      <c r="A58" s="0"/>
      <c r="B58" s="0"/>
      <c r="C58" s="0"/>
      <c r="D58" s="11" t="n">
        <v>45986</v>
      </c>
      <c r="E58" s="6" t="n">
        <v>259687.83</v>
      </c>
      <c r="F58" s="0" t="s">
        <v>480</v>
      </c>
      <c r="G58" s="11" t="n">
        <v>45491</v>
      </c>
      <c r="H58" s="6" t="n">
        <v>-435177</v>
      </c>
      <c r="I58" s="0" t="s">
        <v>378</v>
      </c>
      <c r="J58" s="11" t="n">
        <v>46079</v>
      </c>
      <c r="K58" s="6" t="n">
        <v>436.65</v>
      </c>
      <c r="L58" s="0" t="s">
        <v>480</v>
      </c>
      <c r="M58" s="11" t="n">
        <v>45142</v>
      </c>
      <c r="N58" s="6" t="n">
        <v>1246.5</v>
      </c>
      <c r="O58" s="0" t="s">
        <v>480</v>
      </c>
      <c r="P58" s="11" t="n">
        <v>46064</v>
      </c>
      <c r="Q58" s="6" t="n">
        <v>4430.77</v>
      </c>
      <c r="R58" s="0" t="s">
        <v>480</v>
      </c>
      <c r="S58" s="0"/>
      <c r="T58" s="0"/>
      <c r="U58" s="0"/>
      <c r="V58" s="0"/>
      <c r="W58" s="0"/>
      <c r="X58" s="0"/>
      <c r="Y58" s="11" t="n">
        <v>45266</v>
      </c>
      <c r="Z58" s="6" t="n">
        <v>3177.27</v>
      </c>
      <c r="AA58" s="0" t="s">
        <v>480</v>
      </c>
      <c r="AB58" s="11" t="n">
        <v>45573</v>
      </c>
      <c r="AC58" s="6" t="n">
        <v>80495.39</v>
      </c>
      <c r="AD58" s="0" t="s">
        <v>480</v>
      </c>
    </row>
    <row collapsed="false" customFormat="false" customHeight="false" hidden="false" ht="12.1" outlineLevel="0" r="59">
      <c r="A59" s="0"/>
      <c r="B59" s="0"/>
      <c r="C59" s="0"/>
      <c r="D59" s="11" t="n">
        <v>45986</v>
      </c>
      <c r="E59" s="6" t="n">
        <v>10820.33</v>
      </c>
      <c r="F59" s="0" t="s">
        <v>480</v>
      </c>
      <c r="G59" s="11" t="n">
        <v>45537</v>
      </c>
      <c r="H59" s="6" t="n">
        <v>464.23</v>
      </c>
      <c r="I59" s="0" t="s">
        <v>480</v>
      </c>
      <c r="J59" s="11" t="n">
        <v>46079</v>
      </c>
      <c r="K59" s="6" t="n">
        <v>436.65</v>
      </c>
      <c r="L59" s="0" t="s">
        <v>480</v>
      </c>
      <c r="M59" s="11" t="n">
        <v>45142</v>
      </c>
      <c r="N59" s="6" t="n">
        <v>1246.5</v>
      </c>
      <c r="O59" s="0" t="s">
        <v>480</v>
      </c>
      <c r="P59" s="11" t="n">
        <v>46087</v>
      </c>
      <c r="Q59" s="6" t="n">
        <v>2274.41</v>
      </c>
      <c r="R59" s="0" t="s">
        <v>480</v>
      </c>
      <c r="S59" s="0"/>
      <c r="T59" s="0"/>
      <c r="U59" s="0"/>
      <c r="V59" s="0"/>
      <c r="W59" s="0"/>
      <c r="X59" s="0"/>
      <c r="Y59" s="11" t="n">
        <v>45324</v>
      </c>
      <c r="Z59" s="6" t="n">
        <v>474813.85</v>
      </c>
      <c r="AA59" s="0" t="s">
        <v>480</v>
      </c>
      <c r="AB59" s="11" t="n">
        <v>45573</v>
      </c>
      <c r="AC59" s="6" t="n">
        <v>69558.51</v>
      </c>
      <c r="AD59" s="0" t="s">
        <v>480</v>
      </c>
    </row>
    <row collapsed="false" customFormat="false" customHeight="false" hidden="false" ht="12.1" outlineLevel="0" r="60">
      <c r="A60" s="0"/>
      <c r="B60" s="0"/>
      <c r="C60" s="0"/>
      <c r="D60" s="11" t="n">
        <v>45991</v>
      </c>
      <c r="E60" s="6" t="n">
        <v>198128.22</v>
      </c>
      <c r="F60" s="0" t="s">
        <v>480</v>
      </c>
      <c r="G60" s="11" t="n">
        <v>45656</v>
      </c>
      <c r="H60" s="6" t="n">
        <v>60582.38</v>
      </c>
      <c r="I60" s="0" t="s">
        <v>480</v>
      </c>
      <c r="J60" s="11" t="n">
        <v>46079</v>
      </c>
      <c r="K60" s="6" t="n">
        <v>155971.23</v>
      </c>
      <c r="L60" s="0" t="s">
        <v>480</v>
      </c>
      <c r="M60" s="11" t="n">
        <v>45142</v>
      </c>
      <c r="N60" s="6" t="n">
        <v>1246.5</v>
      </c>
      <c r="O60" s="0" t="s">
        <v>480</v>
      </c>
      <c r="P60" s="11" t="n">
        <v>46087</v>
      </c>
      <c r="Q60" s="6" t="n">
        <v>2274.41</v>
      </c>
      <c r="R60" s="0" t="s">
        <v>480</v>
      </c>
      <c r="S60" s="0"/>
      <c r="T60" s="0"/>
      <c r="U60" s="0"/>
      <c r="V60" s="0"/>
      <c r="W60" s="0"/>
      <c r="X60" s="0"/>
      <c r="Y60" s="11" t="n">
        <v>45324</v>
      </c>
      <c r="Z60" s="6" t="n">
        <v>41216.48</v>
      </c>
      <c r="AA60" s="0" t="s">
        <v>480</v>
      </c>
      <c r="AB60" s="11" t="n">
        <v>45573</v>
      </c>
      <c r="AC60" s="6" t="n">
        <v>17842.13</v>
      </c>
      <c r="AD60" s="0" t="s">
        <v>480</v>
      </c>
    </row>
    <row collapsed="false" customFormat="false" customHeight="false" hidden="false" ht="12.1" outlineLevel="0" r="61">
      <c r="A61" s="0"/>
      <c r="B61" s="0"/>
      <c r="C61" s="0"/>
      <c r="D61" s="11" t="n">
        <v>45991</v>
      </c>
      <c r="E61" s="6" t="n">
        <v>21712.68</v>
      </c>
      <c r="F61" s="0" t="s">
        <v>480</v>
      </c>
      <c r="G61" s="11" t="n">
        <v>45670</v>
      </c>
      <c r="H61" s="6" t="n">
        <v>575.03</v>
      </c>
      <c r="I61" s="0" t="s">
        <v>480</v>
      </c>
      <c r="J61" s="11" t="n">
        <v>46086</v>
      </c>
      <c r="K61" s="6" t="n">
        <v>8477.89</v>
      </c>
      <c r="L61" s="0" t="s">
        <v>480</v>
      </c>
      <c r="M61" s="11" t="n">
        <v>45142</v>
      </c>
      <c r="N61" s="6" t="n">
        <v>1246.5</v>
      </c>
      <c r="O61" s="0" t="s">
        <v>480</v>
      </c>
      <c r="P61" s="11" t="n">
        <v>46087</v>
      </c>
      <c r="Q61" s="6" t="n">
        <v>11372.05</v>
      </c>
      <c r="R61" s="0" t="s">
        <v>480</v>
      </c>
      <c r="S61" s="0"/>
      <c r="T61" s="0"/>
      <c r="U61" s="0"/>
      <c r="V61" s="0"/>
      <c r="W61" s="0"/>
      <c r="X61" s="0"/>
      <c r="Y61" s="11" t="n">
        <v>45324</v>
      </c>
      <c r="Z61" s="6" t="n">
        <v>13189.27</v>
      </c>
      <c r="AA61" s="0" t="s">
        <v>480</v>
      </c>
      <c r="AB61" s="11" t="n">
        <v>45574</v>
      </c>
      <c r="AC61" s="6" t="n">
        <v>5241.3</v>
      </c>
      <c r="AD61" s="0" t="s">
        <v>480</v>
      </c>
    </row>
    <row collapsed="false" customFormat="false" customHeight="false" hidden="false" ht="12.1" outlineLevel="0" r="62">
      <c r="A62" s="0"/>
      <c r="B62" s="0"/>
      <c r="C62" s="0"/>
      <c r="D62" s="11" t="n">
        <v>45991</v>
      </c>
      <c r="E62" s="6" t="n">
        <v>40711.28</v>
      </c>
      <c r="F62" s="0" t="s">
        <v>480</v>
      </c>
      <c r="G62" s="11" t="n">
        <v>45670</v>
      </c>
      <c r="H62" s="6" t="n">
        <v>2875.15</v>
      </c>
      <c r="I62" s="0" t="s">
        <v>480</v>
      </c>
      <c r="J62" s="11" t="n">
        <v>46086</v>
      </c>
      <c r="K62" s="6" t="n">
        <v>86644.03</v>
      </c>
      <c r="L62" s="0" t="s">
        <v>480</v>
      </c>
      <c r="M62" s="11" t="n">
        <v>45142</v>
      </c>
      <c r="N62" s="6" t="n">
        <v>1246.5</v>
      </c>
      <c r="O62" s="0" t="s">
        <v>480</v>
      </c>
      <c r="P62" s="11" t="n">
        <v>46087</v>
      </c>
      <c r="Q62" s="6" t="n">
        <v>20469.68</v>
      </c>
      <c r="R62" s="0" t="s">
        <v>480</v>
      </c>
      <c r="S62" s="0"/>
      <c r="T62" s="0"/>
      <c r="U62" s="0"/>
      <c r="V62" s="0"/>
      <c r="W62" s="0"/>
      <c r="X62" s="0"/>
      <c r="Y62" s="11" t="n">
        <v>45324</v>
      </c>
      <c r="Z62" s="6" t="n">
        <v>8243.3</v>
      </c>
      <c r="AA62" s="0" t="s">
        <v>480</v>
      </c>
      <c r="AB62" s="11" t="n">
        <v>45574</v>
      </c>
      <c r="AC62" s="6" t="n">
        <v>69906.2</v>
      </c>
      <c r="AD62" s="0" t="s">
        <v>480</v>
      </c>
    </row>
    <row collapsed="false" customFormat="false" customHeight="false" hidden="false" ht="12.1" outlineLevel="0" r="63">
      <c r="A63" s="0"/>
      <c r="B63" s="0"/>
      <c r="C63" s="0"/>
      <c r="D63" s="11" t="n">
        <v>45991</v>
      </c>
      <c r="E63" s="6" t="n">
        <v>37997.19</v>
      </c>
      <c r="F63" s="0" t="s">
        <v>480</v>
      </c>
      <c r="G63" s="11" t="n">
        <v>45670</v>
      </c>
      <c r="H63" s="6" t="n">
        <v>8625.45</v>
      </c>
      <c r="I63" s="0" t="s">
        <v>480</v>
      </c>
      <c r="J63" s="11" t="n">
        <v>46086</v>
      </c>
      <c r="K63" s="6" t="n">
        <v>1271.69</v>
      </c>
      <c r="L63" s="0" t="s">
        <v>480</v>
      </c>
      <c r="M63" s="11" t="n">
        <v>45142</v>
      </c>
      <c r="N63" s="6" t="n">
        <v>1246.5</v>
      </c>
      <c r="O63" s="0" t="s">
        <v>480</v>
      </c>
      <c r="P63" s="11" t="n">
        <v>46087</v>
      </c>
      <c r="Q63" s="6" t="n">
        <v>15920.87</v>
      </c>
      <c r="R63" s="0" t="s">
        <v>480</v>
      </c>
      <c r="S63" s="0"/>
      <c r="T63" s="0"/>
      <c r="U63" s="0"/>
      <c r="V63" s="0"/>
      <c r="W63" s="0"/>
      <c r="X63" s="0"/>
      <c r="Y63" s="11" t="n">
        <v>45324</v>
      </c>
      <c r="Z63" s="6" t="n">
        <v>21432.57</v>
      </c>
      <c r="AA63" s="0" t="s">
        <v>480</v>
      </c>
      <c r="AB63" s="11" t="n">
        <v>45582</v>
      </c>
      <c r="AC63" s="6" t="n">
        <v>-47192.5</v>
      </c>
      <c r="AD63" s="0" t="s">
        <v>388</v>
      </c>
    </row>
    <row collapsed="false" customFormat="false" customHeight="false" hidden="false" ht="12.1" outlineLevel="0" r="64">
      <c r="A64" s="0"/>
      <c r="B64" s="0"/>
      <c r="C64" s="0"/>
      <c r="D64" s="11" t="n">
        <v>45995</v>
      </c>
      <c r="E64" s="6" t="n">
        <v>62320.42</v>
      </c>
      <c r="F64" s="0" t="s">
        <v>480</v>
      </c>
      <c r="G64" s="11" t="n">
        <v>45670</v>
      </c>
      <c r="H64" s="6" t="n">
        <v>11500.6</v>
      </c>
      <c r="I64" s="0" t="s">
        <v>480</v>
      </c>
      <c r="J64" s="11" t="n">
        <v>46086</v>
      </c>
      <c r="K64" s="6" t="n">
        <v>84.78</v>
      </c>
      <c r="L64" s="0" t="s">
        <v>480</v>
      </c>
      <c r="M64" s="11" t="n">
        <v>45142</v>
      </c>
      <c r="N64" s="6" t="n">
        <v>3739.5</v>
      </c>
      <c r="O64" s="0" t="s">
        <v>480</v>
      </c>
      <c r="P64" s="11" t="n">
        <v>46087</v>
      </c>
      <c r="Q64" s="6" t="n">
        <v>2274.41</v>
      </c>
      <c r="R64" s="0" t="s">
        <v>480</v>
      </c>
      <c r="S64" s="0"/>
      <c r="T64" s="0"/>
      <c r="U64" s="0"/>
      <c r="V64" s="0"/>
      <c r="W64" s="0"/>
      <c r="X64" s="0"/>
      <c r="Y64" s="11" t="n">
        <v>45337</v>
      </c>
      <c r="Z64" s="6" t="n">
        <v>50233.88</v>
      </c>
      <c r="AA64" s="0" t="s">
        <v>480</v>
      </c>
      <c r="AB64" s="11" t="n">
        <v>45589</v>
      </c>
      <c r="AC64" s="6" t="n">
        <v>5085.91</v>
      </c>
      <c r="AD64" s="0" t="s">
        <v>480</v>
      </c>
    </row>
    <row collapsed="false" customFormat="false" customHeight="false" hidden="false" ht="12.1" outlineLevel="0" r="65">
      <c r="A65" s="0"/>
      <c r="B65" s="0"/>
      <c r="C65" s="0"/>
      <c r="D65" s="11" t="n">
        <v>45996</v>
      </c>
      <c r="E65" s="6" t="n">
        <v>460504.13</v>
      </c>
      <c r="F65" s="0" t="s">
        <v>480</v>
      </c>
      <c r="G65" s="11" t="n">
        <v>45670</v>
      </c>
      <c r="H65" s="6" t="n">
        <v>2875.15</v>
      </c>
      <c r="I65" s="0" t="s">
        <v>480</v>
      </c>
      <c r="J65" s="11" t="n">
        <v>46086</v>
      </c>
      <c r="K65" s="6" t="n">
        <v>1780.36</v>
      </c>
      <c r="L65" s="0" t="s">
        <v>480</v>
      </c>
      <c r="M65" s="11" t="n">
        <v>45142</v>
      </c>
      <c r="N65" s="6" t="n">
        <v>12464.98</v>
      </c>
      <c r="O65" s="0" t="s">
        <v>480</v>
      </c>
      <c r="P65" s="11" t="n">
        <v>46087</v>
      </c>
      <c r="Q65" s="6" t="n">
        <v>34116.14</v>
      </c>
      <c r="R65" s="0" t="s">
        <v>480</v>
      </c>
      <c r="S65" s="0"/>
      <c r="T65" s="0"/>
      <c r="U65" s="0"/>
      <c r="V65" s="0"/>
      <c r="W65" s="0"/>
      <c r="X65" s="0"/>
      <c r="Y65" s="11" t="n">
        <v>45337</v>
      </c>
      <c r="Z65" s="6" t="n">
        <v>19418.96</v>
      </c>
      <c r="AA65" s="0" t="s">
        <v>480</v>
      </c>
      <c r="AB65" s="11" t="n">
        <v>45656</v>
      </c>
      <c r="AC65" s="6" t="n">
        <v>38592</v>
      </c>
      <c r="AD65" s="0" t="s">
        <v>480</v>
      </c>
    </row>
    <row collapsed="false" customFormat="false" customHeight="false" hidden="false" ht="12.1" outlineLevel="0" r="66">
      <c r="A66" s="0"/>
      <c r="B66" s="0"/>
      <c r="C66" s="0"/>
      <c r="D66" s="11" t="n">
        <v>46028</v>
      </c>
      <c r="E66" s="6" t="n">
        <v>-381311</v>
      </c>
      <c r="F66" s="0" t="s">
        <v>459</v>
      </c>
      <c r="G66" s="11" t="n">
        <v>45670</v>
      </c>
      <c r="H66" s="6" t="n">
        <v>34501.8</v>
      </c>
      <c r="I66" s="0" t="s">
        <v>480</v>
      </c>
      <c r="J66" s="11" t="n">
        <v>46086</v>
      </c>
      <c r="K66" s="6" t="n">
        <v>1102.13</v>
      </c>
      <c r="L66" s="0" t="s">
        <v>480</v>
      </c>
      <c r="M66" s="11" t="n">
        <v>45142</v>
      </c>
      <c r="N66" s="6" t="n">
        <v>1246.5</v>
      </c>
      <c r="O66" s="0" t="s">
        <v>480</v>
      </c>
      <c r="P66" s="11" t="n">
        <v>46087</v>
      </c>
      <c r="Q66" s="6" t="n">
        <v>6823.23</v>
      </c>
      <c r="R66" s="0" t="s">
        <v>480</v>
      </c>
      <c r="S66" s="0"/>
      <c r="T66" s="0"/>
      <c r="U66" s="0"/>
      <c r="V66" s="0"/>
      <c r="W66" s="0"/>
      <c r="X66" s="0"/>
      <c r="Y66" s="11" t="n">
        <v>45338</v>
      </c>
      <c r="Z66" s="6" t="n">
        <v>-6461.41</v>
      </c>
      <c r="AA66" s="0" t="s">
        <v>482</v>
      </c>
      <c r="AB66" s="11" t="n">
        <v>45670</v>
      </c>
      <c r="AC66" s="6" t="n">
        <v>3852.04</v>
      </c>
      <c r="AD66" s="0" t="s">
        <v>480</v>
      </c>
    </row>
    <row collapsed="false" customFormat="false" customHeight="false" hidden="false" ht="12.1" outlineLevel="0" r="67">
      <c r="A67" s="0"/>
      <c r="B67" s="0"/>
      <c r="C67" s="0"/>
      <c r="D67" s="11" t="n">
        <v>46098</v>
      </c>
      <c r="E67" s="6" t="n">
        <v>7436.97</v>
      </c>
      <c r="F67" s="0" t="s">
        <v>480</v>
      </c>
      <c r="G67" s="11" t="n">
        <v>45670</v>
      </c>
      <c r="H67" s="6" t="n">
        <v>575.03</v>
      </c>
      <c r="I67" s="0" t="s">
        <v>480</v>
      </c>
      <c r="J67" s="11" t="n">
        <v>46086</v>
      </c>
      <c r="K67" s="6" t="n">
        <v>84.78</v>
      </c>
      <c r="L67" s="0" t="s">
        <v>480</v>
      </c>
      <c r="M67" s="11" t="n">
        <v>45142</v>
      </c>
      <c r="N67" s="6" t="n">
        <v>1246.5</v>
      </c>
      <c r="O67" s="0" t="s">
        <v>480</v>
      </c>
      <c r="P67" s="11" t="n">
        <v>46087</v>
      </c>
      <c r="Q67" s="6" t="n">
        <v>2274.41</v>
      </c>
      <c r="R67" s="0" t="s">
        <v>480</v>
      </c>
      <c r="S67" s="0"/>
      <c r="T67" s="0"/>
      <c r="U67" s="0"/>
      <c r="V67" s="0"/>
      <c r="W67" s="0"/>
      <c r="X67" s="0"/>
      <c r="Y67" s="11" t="n">
        <v>45342</v>
      </c>
      <c r="Z67" s="6" t="n">
        <v>54255.09</v>
      </c>
      <c r="AA67" s="0" t="s">
        <v>480</v>
      </c>
      <c r="AB67" s="11" t="n">
        <v>46213</v>
      </c>
      <c r="AC67" s="8" t="s">
        <f>=-Портфель!J11</f>
      </c>
      <c r="AD67" s="0" t="s">
        <v>481</v>
      </c>
    </row>
    <row collapsed="false" customFormat="false" customHeight="false" hidden="false" ht="12.1" outlineLevel="0" r="68">
      <c r="A68" s="0"/>
      <c r="B68" s="0"/>
      <c r="C68" s="0"/>
      <c r="D68" s="11" t="n">
        <v>46100</v>
      </c>
      <c r="E68" s="6" t="n">
        <v>4973.99</v>
      </c>
      <c r="F68" s="0" t="s">
        <v>480</v>
      </c>
      <c r="G68" s="11" t="n">
        <v>45670</v>
      </c>
      <c r="H68" s="6" t="n">
        <v>28751.5</v>
      </c>
      <c r="I68" s="0" t="s">
        <v>480</v>
      </c>
      <c r="J68" s="11" t="n">
        <v>46086</v>
      </c>
      <c r="K68" s="6" t="n">
        <v>6782.31</v>
      </c>
      <c r="L68" s="0" t="s">
        <v>480</v>
      </c>
      <c r="M68" s="11" t="n">
        <v>45142</v>
      </c>
      <c r="N68" s="6" t="n">
        <v>1246.5</v>
      </c>
      <c r="O68" s="0" t="s">
        <v>480</v>
      </c>
      <c r="P68" s="11" t="n">
        <v>46087</v>
      </c>
      <c r="Q68" s="6" t="n">
        <v>27292.91</v>
      </c>
      <c r="R68" s="0" t="s">
        <v>480</v>
      </c>
      <c r="S68" s="0"/>
      <c r="T68" s="0"/>
      <c r="U68" s="0"/>
      <c r="V68" s="0"/>
      <c r="W68" s="0"/>
      <c r="X68" s="0"/>
      <c r="Y68" s="11" t="n">
        <v>45370</v>
      </c>
      <c r="Z68" s="6" t="n">
        <v>19021.61</v>
      </c>
      <c r="AA68" s="0" t="s">
        <v>480</v>
      </c>
      <c r="AB68" s="0"/>
      <c r="AC68" s="10" t="s">
        <f>=XIRR(AC2:AC67,AB2:AB67)</f>
      </c>
      <c r="AD68" s="0"/>
    </row>
    <row collapsed="false" customFormat="false" customHeight="false" hidden="false" ht="12.1" outlineLevel="0" r="69">
      <c r="A69" s="0"/>
      <c r="B69" s="0"/>
      <c r="C69" s="0"/>
      <c r="D69" s="11" t="n">
        <v>46213</v>
      </c>
      <c r="E69" s="8" t="s">
        <f>=-Портфель!J3</f>
      </c>
      <c r="F69" s="0" t="s">
        <v>481</v>
      </c>
      <c r="G69" s="11" t="n">
        <v>45670</v>
      </c>
      <c r="H69" s="6" t="n">
        <v>24726.29</v>
      </c>
      <c r="I69" s="0" t="s">
        <v>480</v>
      </c>
      <c r="J69" s="11" t="n">
        <v>46086</v>
      </c>
      <c r="K69" s="6" t="n">
        <v>8477.89</v>
      </c>
      <c r="L69" s="0" t="s">
        <v>480</v>
      </c>
      <c r="M69" s="11" t="n">
        <v>45142</v>
      </c>
      <c r="N69" s="6" t="n">
        <v>2493</v>
      </c>
      <c r="O69" s="0" t="s">
        <v>480</v>
      </c>
      <c r="P69" s="11" t="n">
        <v>46087</v>
      </c>
      <c r="Q69" s="6" t="n">
        <v>4548.82</v>
      </c>
      <c r="R69" s="0" t="s">
        <v>480</v>
      </c>
      <c r="S69" s="0"/>
      <c r="T69" s="0"/>
      <c r="U69" s="0"/>
      <c r="V69" s="0"/>
      <c r="W69" s="0"/>
      <c r="X69" s="0"/>
      <c r="Y69" s="11" t="n">
        <v>45370</v>
      </c>
      <c r="Z69" s="6" t="n">
        <v>41213.48</v>
      </c>
      <c r="AA69" s="0" t="s">
        <v>480</v>
      </c>
      <c r="AB69" s="0"/>
      <c r="AC69" s="8" t="s">
        <f>=-SUM(AC2:AC67)</f>
      </c>
      <c r="AD69" s="0" t="s">
        <v>483</v>
      </c>
    </row>
    <row collapsed="false" customFormat="false" customHeight="false" hidden="false" ht="12.1" outlineLevel="0" r="70">
      <c r="A70" s="0"/>
      <c r="B70" s="0"/>
      <c r="C70" s="0"/>
      <c r="D70" s="0"/>
      <c r="E70" s="10" t="s">
        <f>=XIRR(E2:E69,D2:D69)</f>
      </c>
      <c r="F70" s="0"/>
      <c r="G70" s="11" t="n">
        <v>45699</v>
      </c>
      <c r="H70" s="6" t="n">
        <v>45045.71</v>
      </c>
      <c r="I70" s="0" t="s">
        <v>480</v>
      </c>
      <c r="J70" s="11" t="n">
        <v>46086</v>
      </c>
      <c r="K70" s="6" t="n">
        <v>4238.94</v>
      </c>
      <c r="L70" s="0" t="s">
        <v>480</v>
      </c>
      <c r="M70" s="11" t="n">
        <v>45142</v>
      </c>
      <c r="N70" s="6" t="n">
        <v>1246.5</v>
      </c>
      <c r="O70" s="0" t="s">
        <v>480</v>
      </c>
      <c r="P70" s="11" t="n">
        <v>46087</v>
      </c>
      <c r="Q70" s="6" t="n">
        <v>4548.82</v>
      </c>
      <c r="R70" s="0" t="s">
        <v>480</v>
      </c>
      <c r="S70" s="0"/>
      <c r="T70" s="0"/>
      <c r="U70" s="0"/>
      <c r="V70" s="0"/>
      <c r="W70" s="0"/>
      <c r="X70" s="0"/>
      <c r="Y70" s="11" t="n">
        <v>45371</v>
      </c>
      <c r="Z70" s="6" t="n">
        <v>60257.89</v>
      </c>
      <c r="AA70" s="0" t="s">
        <v>480</v>
      </c>
    </row>
    <row collapsed="false" customFormat="false" customHeight="false" hidden="false" ht="12.1" outlineLevel="0" r="71">
      <c r="A71" s="0"/>
      <c r="B71" s="0"/>
      <c r="C71" s="0"/>
      <c r="D71" s="0"/>
      <c r="E71" s="8" t="s">
        <f>=-SUM(E2:E69)</f>
      </c>
      <c r="F71" s="0" t="s">
        <v>483</v>
      </c>
      <c r="G71" s="11" t="n">
        <v>45699</v>
      </c>
      <c r="H71" s="6" t="n">
        <v>19305.31</v>
      </c>
      <c r="I71" s="0" t="s">
        <v>480</v>
      </c>
      <c r="J71" s="11" t="n">
        <v>46086</v>
      </c>
      <c r="K71" s="6" t="n">
        <v>3221.6</v>
      </c>
      <c r="L71" s="0" t="s">
        <v>480</v>
      </c>
      <c r="M71" s="11" t="n">
        <v>45142</v>
      </c>
      <c r="N71" s="6" t="n">
        <v>1246.5</v>
      </c>
      <c r="O71" s="0" t="s">
        <v>480</v>
      </c>
      <c r="P71" s="11" t="n">
        <v>46087</v>
      </c>
      <c r="Q71" s="6" t="n">
        <v>2274.41</v>
      </c>
      <c r="R71" s="0" t="s">
        <v>480</v>
      </c>
      <c r="S71" s="0"/>
      <c r="T71" s="0"/>
      <c r="U71" s="0"/>
      <c r="V71" s="0"/>
      <c r="W71" s="0"/>
      <c r="X71" s="0"/>
      <c r="Y71" s="11" t="n">
        <v>45371</v>
      </c>
      <c r="Z71" s="6" t="n">
        <v>19028.81</v>
      </c>
      <c r="AA71" s="0" t="s">
        <v>480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11" t="n">
        <v>45700</v>
      </c>
      <c r="H72" s="6" t="n">
        <v>71522.03</v>
      </c>
      <c r="I72" s="0" t="s">
        <v>480</v>
      </c>
      <c r="J72" s="11" t="n">
        <v>46086</v>
      </c>
      <c r="K72" s="6" t="n">
        <v>1610.8</v>
      </c>
      <c r="L72" s="0" t="s">
        <v>480</v>
      </c>
      <c r="M72" s="11" t="n">
        <v>45142</v>
      </c>
      <c r="N72" s="6" t="n">
        <v>1246.5</v>
      </c>
      <c r="O72" s="0" t="s">
        <v>480</v>
      </c>
      <c r="P72" s="11" t="n">
        <v>46087</v>
      </c>
      <c r="Q72" s="6" t="n">
        <v>113720.47</v>
      </c>
      <c r="R72" s="0" t="s">
        <v>480</v>
      </c>
      <c r="S72" s="0"/>
      <c r="T72" s="0"/>
      <c r="U72" s="0"/>
      <c r="V72" s="0"/>
      <c r="W72" s="0"/>
      <c r="X72" s="0"/>
      <c r="Y72" s="11" t="n">
        <v>45390</v>
      </c>
      <c r="Z72" s="6" t="n">
        <v>31143.95</v>
      </c>
      <c r="AA72" s="0" t="s">
        <v>480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11" t="n">
        <v>45702</v>
      </c>
      <c r="H73" s="6" t="n">
        <v>170798.29</v>
      </c>
      <c r="I73" s="0" t="s">
        <v>480</v>
      </c>
      <c r="J73" s="11" t="n">
        <v>46086</v>
      </c>
      <c r="K73" s="6" t="n">
        <v>19923.05</v>
      </c>
      <c r="L73" s="0" t="s">
        <v>480</v>
      </c>
      <c r="M73" s="11" t="n">
        <v>45142</v>
      </c>
      <c r="N73" s="6" t="n">
        <v>1246.5</v>
      </c>
      <c r="O73" s="0" t="s">
        <v>480</v>
      </c>
      <c r="P73" s="11" t="n">
        <v>46093</v>
      </c>
      <c r="Q73" s="6" t="n">
        <v>9043.62</v>
      </c>
      <c r="R73" s="0" t="s">
        <v>480</v>
      </c>
      <c r="S73" s="0"/>
      <c r="T73" s="0"/>
      <c r="U73" s="0"/>
      <c r="V73" s="0"/>
      <c r="W73" s="0"/>
      <c r="X73" s="0"/>
      <c r="Y73" s="11" t="n">
        <v>45414</v>
      </c>
      <c r="Z73" s="6" t="n">
        <v>36379.85</v>
      </c>
      <c r="AA73" s="0" t="s">
        <v>480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11" t="n">
        <v>45714</v>
      </c>
      <c r="H74" s="6" t="n">
        <v>29909.26</v>
      </c>
      <c r="I74" s="0" t="s">
        <v>480</v>
      </c>
      <c r="J74" s="11" t="n">
        <v>46086</v>
      </c>
      <c r="K74" s="6" t="n">
        <v>8477.89</v>
      </c>
      <c r="L74" s="0" t="s">
        <v>480</v>
      </c>
      <c r="M74" s="11" t="n">
        <v>45142</v>
      </c>
      <c r="N74" s="6" t="n">
        <v>1246.5</v>
      </c>
      <c r="O74" s="0" t="s">
        <v>480</v>
      </c>
      <c r="P74" s="11" t="n">
        <v>46094</v>
      </c>
      <c r="Q74" s="6" t="n">
        <v>74609.83</v>
      </c>
      <c r="R74" s="0" t="s">
        <v>480</v>
      </c>
      <c r="S74" s="0"/>
      <c r="T74" s="0"/>
      <c r="U74" s="0"/>
      <c r="V74" s="0"/>
      <c r="W74" s="0"/>
      <c r="X74" s="0"/>
      <c r="Y74" s="11" t="n">
        <v>45426</v>
      </c>
      <c r="Z74" s="6" t="n">
        <v>50068.02</v>
      </c>
      <c r="AA74" s="0" t="s">
        <v>480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11" t="n">
        <v>45715</v>
      </c>
      <c r="H75" s="6" t="n">
        <v>33793.51</v>
      </c>
      <c r="I75" s="0" t="s">
        <v>480</v>
      </c>
      <c r="J75" s="11" t="n">
        <v>46086</v>
      </c>
      <c r="K75" s="6" t="n">
        <v>98089.19</v>
      </c>
      <c r="L75" s="0" t="s">
        <v>480</v>
      </c>
      <c r="M75" s="11" t="n">
        <v>45184</v>
      </c>
      <c r="N75" s="6" t="n">
        <v>67807.91</v>
      </c>
      <c r="O75" s="0" t="s">
        <v>480</v>
      </c>
      <c r="P75" s="11" t="n">
        <v>46213</v>
      </c>
      <c r="Q75" s="8" t="s">
        <f>=-Портфель!J7</f>
      </c>
      <c r="R75" s="0" t="s">
        <v>481</v>
      </c>
      <c r="S75" s="0"/>
      <c r="T75" s="0"/>
      <c r="U75" s="0"/>
      <c r="V75" s="0"/>
      <c r="W75" s="0"/>
      <c r="X75" s="0"/>
      <c r="Y75" s="11" t="n">
        <v>45426</v>
      </c>
      <c r="Z75" s="6" t="n">
        <v>1564.63</v>
      </c>
      <c r="AA75" s="0" t="s">
        <v>480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11" t="n">
        <v>45729</v>
      </c>
      <c r="H76" s="6" t="n">
        <v>2172.07</v>
      </c>
      <c r="I76" s="0" t="s">
        <v>480</v>
      </c>
      <c r="J76" s="11" t="n">
        <v>46093</v>
      </c>
      <c r="K76" s="6" t="n">
        <v>7462.36</v>
      </c>
      <c r="L76" s="0" t="s">
        <v>480</v>
      </c>
      <c r="M76" s="11" t="n">
        <v>45184</v>
      </c>
      <c r="N76" s="6" t="n">
        <v>8789.91</v>
      </c>
      <c r="O76" s="0" t="s">
        <v>480</v>
      </c>
      <c r="P76" s="0"/>
      <c r="Q76" s="10" t="s">
        <f>=XIRR(Q2:Q75,P2:P75)</f>
      </c>
      <c r="R76" s="0"/>
      <c r="S76" s="0"/>
      <c r="T76" s="0"/>
      <c r="U76" s="0"/>
      <c r="V76" s="0"/>
      <c r="W76" s="0"/>
      <c r="X76" s="0"/>
      <c r="Y76" s="11" t="n">
        <v>45426</v>
      </c>
      <c r="Z76" s="6" t="n">
        <v>12517</v>
      </c>
      <c r="AA76" s="0" t="s">
        <v>480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11" t="n">
        <v>45729</v>
      </c>
      <c r="H77" s="6" t="n">
        <v>5974.43</v>
      </c>
      <c r="I77" s="0" t="s">
        <v>480</v>
      </c>
      <c r="J77" s="11" t="n">
        <v>46093</v>
      </c>
      <c r="K77" s="6" t="n">
        <v>1029.29</v>
      </c>
      <c r="L77" s="0" t="s">
        <v>480</v>
      </c>
      <c r="M77" s="11" t="n">
        <v>45184</v>
      </c>
      <c r="N77" s="6" t="n">
        <v>48972.38</v>
      </c>
      <c r="O77" s="0" t="s">
        <v>480</v>
      </c>
      <c r="P77" s="0"/>
      <c r="Q77" s="8" t="s">
        <f>=-SUM(Q2:Q75)</f>
      </c>
      <c r="R77" s="0" t="s">
        <v>483</v>
      </c>
      <c r="S77" s="0"/>
      <c r="T77" s="0"/>
      <c r="U77" s="0"/>
      <c r="V77" s="0"/>
      <c r="W77" s="0"/>
      <c r="X77" s="0"/>
      <c r="Y77" s="11" t="n">
        <v>45426</v>
      </c>
      <c r="Z77" s="6" t="n">
        <v>1564.63</v>
      </c>
      <c r="AA77" s="0" t="s">
        <v>480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11" t="n">
        <v>45744</v>
      </c>
      <c r="H78" s="6" t="n">
        <v>35627.85</v>
      </c>
      <c r="I78" s="0" t="s">
        <v>480</v>
      </c>
      <c r="J78" s="11" t="n">
        <v>46093</v>
      </c>
      <c r="K78" s="6" t="n">
        <v>21529.35</v>
      </c>
      <c r="L78" s="0" t="s">
        <v>480</v>
      </c>
      <c r="M78" s="11" t="n">
        <v>45188</v>
      </c>
      <c r="N78" s="6" t="n">
        <v>47218.88</v>
      </c>
      <c r="O78" s="0" t="s">
        <v>480</v>
      </c>
      <c r="P78" s="0"/>
      <c r="Q78" s="0"/>
      <c r="R78" s="0"/>
      <c r="S78" s="0"/>
      <c r="T78" s="0"/>
      <c r="U78" s="0"/>
      <c r="V78" s="0"/>
      <c r="W78" s="0"/>
      <c r="X78" s="0"/>
      <c r="Y78" s="11" t="n">
        <v>45426</v>
      </c>
      <c r="Z78" s="6" t="n">
        <v>1564.63</v>
      </c>
      <c r="AA78" s="0" t="s">
        <v>480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11" t="n">
        <v>45747</v>
      </c>
      <c r="H79" s="6" t="n">
        <v>533.81</v>
      </c>
      <c r="I79" s="0" t="s">
        <v>480</v>
      </c>
      <c r="J79" s="11" t="n">
        <v>46093</v>
      </c>
      <c r="K79" s="6" t="n">
        <v>2833.69</v>
      </c>
      <c r="L79" s="0" t="s">
        <v>480</v>
      </c>
      <c r="M79" s="11" t="n">
        <v>45236</v>
      </c>
      <c r="N79" s="6" t="n">
        <v>8815.12</v>
      </c>
      <c r="O79" s="0" t="s">
        <v>480</v>
      </c>
      <c r="P79" s="0"/>
      <c r="Q79" s="0"/>
      <c r="R79" s="0"/>
      <c r="S79" s="0"/>
      <c r="T79" s="0"/>
      <c r="U79" s="0"/>
      <c r="V79" s="0"/>
      <c r="W79" s="0"/>
      <c r="X79" s="0"/>
      <c r="Y79" s="11" t="n">
        <v>45426</v>
      </c>
      <c r="Z79" s="6" t="n">
        <v>1564.63</v>
      </c>
      <c r="AA79" s="0" t="s">
        <v>480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11" t="n">
        <v>45749</v>
      </c>
      <c r="H80" s="6" t="n">
        <v>126650.64</v>
      </c>
      <c r="I80" s="0" t="s">
        <v>480</v>
      </c>
      <c r="J80" s="11" t="n">
        <v>46093</v>
      </c>
      <c r="K80" s="6" t="n">
        <v>257.61</v>
      </c>
      <c r="L80" s="0" t="s">
        <v>480</v>
      </c>
      <c r="M80" s="11" t="n">
        <v>45245</v>
      </c>
      <c r="N80" s="6" t="n">
        <v>2400.96</v>
      </c>
      <c r="O80" s="0" t="s">
        <v>480</v>
      </c>
      <c r="P80" s="0"/>
      <c r="Q80" s="0"/>
      <c r="R80" s="0"/>
      <c r="S80" s="0"/>
      <c r="T80" s="0"/>
      <c r="U80" s="0"/>
      <c r="V80" s="0"/>
      <c r="W80" s="0"/>
      <c r="X80" s="0"/>
      <c r="Y80" s="11" t="n">
        <v>45426</v>
      </c>
      <c r="Z80" s="6" t="n">
        <v>1564.63</v>
      </c>
      <c r="AA80" s="0" t="s">
        <v>480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11" t="n">
        <v>45754</v>
      </c>
      <c r="H81" s="6" t="n">
        <v>22563.42</v>
      </c>
      <c r="I81" s="0" t="s">
        <v>480</v>
      </c>
      <c r="J81" s="11" t="n">
        <v>46093</v>
      </c>
      <c r="K81" s="6" t="n">
        <v>13910.83</v>
      </c>
      <c r="L81" s="0" t="s">
        <v>480</v>
      </c>
      <c r="M81" s="11" t="n">
        <v>45266</v>
      </c>
      <c r="N81" s="6" t="n">
        <v>1113.25</v>
      </c>
      <c r="O81" s="0" t="s">
        <v>480</v>
      </c>
      <c r="P81" s="0"/>
      <c r="Q81" s="0"/>
      <c r="R81" s="0"/>
      <c r="S81" s="0"/>
      <c r="T81" s="0"/>
      <c r="U81" s="0"/>
      <c r="V81" s="0"/>
      <c r="W81" s="0"/>
      <c r="X81" s="0"/>
      <c r="Y81" s="11" t="n">
        <v>45426</v>
      </c>
      <c r="Z81" s="6" t="n">
        <v>1564.63</v>
      </c>
      <c r="AA81" s="0" t="s">
        <v>480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11" t="n">
        <v>45754</v>
      </c>
      <c r="H82" s="6" t="n">
        <v>18973.79</v>
      </c>
      <c r="I82" s="0" t="s">
        <v>480</v>
      </c>
      <c r="J82" s="11" t="n">
        <v>46093</v>
      </c>
      <c r="K82" s="6" t="n">
        <v>2146.74</v>
      </c>
      <c r="L82" s="0" t="s">
        <v>480</v>
      </c>
      <c r="M82" s="11" t="n">
        <v>45286</v>
      </c>
      <c r="N82" s="6" t="n">
        <v>1070.43</v>
      </c>
      <c r="O82" s="0" t="s">
        <v>480</v>
      </c>
      <c r="P82" s="0"/>
      <c r="Q82" s="0"/>
      <c r="R82" s="0"/>
      <c r="S82" s="0"/>
      <c r="T82" s="0"/>
      <c r="U82" s="0"/>
      <c r="V82" s="0"/>
      <c r="W82" s="0"/>
      <c r="X82" s="0"/>
      <c r="Y82" s="11" t="n">
        <v>45426</v>
      </c>
      <c r="Z82" s="6" t="n">
        <v>1564.63</v>
      </c>
      <c r="AA82" s="0" t="s">
        <v>480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11" t="n">
        <v>45754</v>
      </c>
      <c r="H83" s="6" t="n">
        <v>9743.3</v>
      </c>
      <c r="I83" s="0" t="s">
        <v>480</v>
      </c>
      <c r="J83" s="11" t="n">
        <v>46093</v>
      </c>
      <c r="K83" s="6" t="n">
        <v>5323.9</v>
      </c>
      <c r="L83" s="0" t="s">
        <v>480</v>
      </c>
      <c r="M83" s="11" t="n">
        <v>45328</v>
      </c>
      <c r="N83" s="6" t="n">
        <v>12810.96</v>
      </c>
      <c r="O83" s="0" t="s">
        <v>480</v>
      </c>
      <c r="P83" s="0"/>
      <c r="Q83" s="0"/>
      <c r="R83" s="0"/>
      <c r="S83" s="0"/>
      <c r="T83" s="0"/>
      <c r="U83" s="0"/>
      <c r="V83" s="0"/>
      <c r="W83" s="0"/>
      <c r="X83" s="0"/>
      <c r="Y83" s="11" t="n">
        <v>45426</v>
      </c>
      <c r="Z83" s="6" t="n">
        <v>4693.88</v>
      </c>
      <c r="AA83" s="0" t="s">
        <v>480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11" t="n">
        <v>45756</v>
      </c>
      <c r="H84" s="6" t="n">
        <v>17915.03</v>
      </c>
      <c r="I84" s="0" t="s">
        <v>480</v>
      </c>
      <c r="J84" s="11" t="n">
        <v>46100</v>
      </c>
      <c r="K84" s="6" t="n">
        <v>600.77</v>
      </c>
      <c r="L84" s="0" t="s">
        <v>480</v>
      </c>
      <c r="M84" s="11" t="n">
        <v>45342</v>
      </c>
      <c r="N84" s="6" t="n">
        <v>36074.42</v>
      </c>
      <c r="O84" s="0" t="s">
        <v>480</v>
      </c>
      <c r="P84" s="0"/>
      <c r="Q84" s="0"/>
      <c r="R84" s="0"/>
      <c r="S84" s="0"/>
      <c r="T84" s="0"/>
      <c r="U84" s="0"/>
      <c r="V84" s="0"/>
      <c r="W84" s="0"/>
      <c r="X84" s="0"/>
      <c r="Y84" s="11" t="n">
        <v>45426</v>
      </c>
      <c r="Z84" s="6" t="n">
        <v>3129.25</v>
      </c>
      <c r="AA84" s="0" t="s">
        <v>480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11" t="n">
        <v>45756</v>
      </c>
      <c r="H85" s="6" t="n">
        <v>74219.42</v>
      </c>
      <c r="I85" s="0" t="s">
        <v>480</v>
      </c>
      <c r="J85" s="11" t="n">
        <v>46100</v>
      </c>
      <c r="K85" s="6" t="n">
        <v>514.95</v>
      </c>
      <c r="L85" s="0" t="s">
        <v>480</v>
      </c>
      <c r="M85" s="11" t="n">
        <v>45433</v>
      </c>
      <c r="N85" s="6" t="n">
        <v>21136.85</v>
      </c>
      <c r="O85" s="0" t="s">
        <v>480</v>
      </c>
      <c r="P85" s="0"/>
      <c r="Q85" s="0"/>
      <c r="R85" s="0"/>
      <c r="S85" s="0"/>
      <c r="T85" s="0"/>
      <c r="U85" s="0"/>
      <c r="V85" s="0"/>
      <c r="W85" s="0"/>
      <c r="X85" s="0"/>
      <c r="Y85" s="11" t="n">
        <v>45426</v>
      </c>
      <c r="Z85" s="6" t="n">
        <v>18775.51</v>
      </c>
      <c r="AA85" s="0" t="s">
        <v>480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11" t="n">
        <v>45756</v>
      </c>
      <c r="H86" s="6" t="n">
        <v>10237.15</v>
      </c>
      <c r="I86" s="0" t="s">
        <v>480</v>
      </c>
      <c r="J86" s="11" t="n">
        <v>46100</v>
      </c>
      <c r="K86" s="6" t="n">
        <v>171.65</v>
      </c>
      <c r="L86" s="0" t="s">
        <v>480</v>
      </c>
      <c r="M86" s="11" t="n">
        <v>45436</v>
      </c>
      <c r="N86" s="6" t="n">
        <v>34914.43</v>
      </c>
      <c r="O86" s="0" t="s">
        <v>480</v>
      </c>
      <c r="P86" s="0"/>
      <c r="Q86" s="0"/>
      <c r="R86" s="0"/>
      <c r="S86" s="0"/>
      <c r="T86" s="0"/>
      <c r="U86" s="0"/>
      <c r="V86" s="0"/>
      <c r="W86" s="0"/>
      <c r="X86" s="0"/>
      <c r="Y86" s="11" t="n">
        <v>45426</v>
      </c>
      <c r="Z86" s="6" t="n">
        <v>1564.63</v>
      </c>
      <c r="AA86" s="0" t="s">
        <v>480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11" t="n">
        <v>45797</v>
      </c>
      <c r="H87" s="6" t="n">
        <v>522.77</v>
      </c>
      <c r="I87" s="0" t="s">
        <v>480</v>
      </c>
      <c r="J87" s="11" t="n">
        <v>46100</v>
      </c>
      <c r="K87" s="6" t="n">
        <v>514.95</v>
      </c>
      <c r="L87" s="0" t="s">
        <v>480</v>
      </c>
      <c r="M87" s="11" t="n">
        <v>45436</v>
      </c>
      <c r="N87" s="6" t="n">
        <v>34417.76</v>
      </c>
      <c r="O87" s="0" t="s">
        <v>480</v>
      </c>
      <c r="P87" s="0"/>
      <c r="Q87" s="0"/>
      <c r="R87" s="0"/>
      <c r="S87" s="0"/>
      <c r="T87" s="0"/>
      <c r="U87" s="0"/>
      <c r="V87" s="0"/>
      <c r="W87" s="0"/>
      <c r="X87" s="0"/>
      <c r="Y87" s="11" t="n">
        <v>45426</v>
      </c>
      <c r="Z87" s="6" t="n">
        <v>4693.88</v>
      </c>
      <c r="AA87" s="0" t="s">
        <v>480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11" t="n">
        <v>45799</v>
      </c>
      <c r="H88" s="6" t="n">
        <v>505.25</v>
      </c>
      <c r="I88" s="0" t="s">
        <v>480</v>
      </c>
      <c r="J88" s="11" t="n">
        <v>46100</v>
      </c>
      <c r="K88" s="6" t="n">
        <v>600.77</v>
      </c>
      <c r="L88" s="0" t="s">
        <v>480</v>
      </c>
      <c r="M88" s="11" t="n">
        <v>45485</v>
      </c>
      <c r="N88" s="6" t="n">
        <v>90408.24</v>
      </c>
      <c r="O88" s="0" t="s">
        <v>480</v>
      </c>
      <c r="P88" s="0"/>
      <c r="Q88" s="0"/>
      <c r="R88" s="0"/>
      <c r="S88" s="0"/>
      <c r="T88" s="0"/>
      <c r="U88" s="0"/>
      <c r="V88" s="0"/>
      <c r="W88" s="0"/>
      <c r="X88" s="0"/>
      <c r="Y88" s="11" t="n">
        <v>45426</v>
      </c>
      <c r="Z88" s="6" t="n">
        <v>15646.26</v>
      </c>
      <c r="AA88" s="0" t="s">
        <v>480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11" t="n">
        <v>45800</v>
      </c>
      <c r="H89" s="6" t="n">
        <v>22999.83</v>
      </c>
      <c r="I89" s="0" t="s">
        <v>480</v>
      </c>
      <c r="J89" s="11" t="n">
        <v>46100</v>
      </c>
      <c r="K89" s="6" t="n">
        <v>514.95</v>
      </c>
      <c r="L89" s="0" t="s">
        <v>480</v>
      </c>
      <c r="M89" s="11" t="n">
        <v>45485</v>
      </c>
      <c r="N89" s="6" t="n">
        <v>12344.54</v>
      </c>
      <c r="O89" s="0" t="s">
        <v>480</v>
      </c>
      <c r="P89" s="0"/>
      <c r="Q89" s="0"/>
      <c r="R89" s="0"/>
      <c r="S89" s="0"/>
      <c r="T89" s="0"/>
      <c r="U89" s="0"/>
      <c r="V89" s="0"/>
      <c r="W89" s="0"/>
      <c r="X89" s="0"/>
      <c r="Y89" s="11" t="n">
        <v>45426</v>
      </c>
      <c r="Z89" s="6" t="n">
        <v>15646.26</v>
      </c>
      <c r="AA89" s="0" t="s">
        <v>480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11" t="n">
        <v>45818</v>
      </c>
      <c r="H90" s="6" t="n">
        <v>31613.44</v>
      </c>
      <c r="I90" s="0" t="s">
        <v>480</v>
      </c>
      <c r="J90" s="11" t="n">
        <v>46100</v>
      </c>
      <c r="K90" s="6" t="n">
        <v>600.77</v>
      </c>
      <c r="L90" s="0" t="s">
        <v>480</v>
      </c>
      <c r="M90" s="11" t="n">
        <v>45485</v>
      </c>
      <c r="N90" s="6" t="n">
        <v>88310.91</v>
      </c>
      <c r="O90" s="0" t="s">
        <v>480</v>
      </c>
      <c r="P90" s="0"/>
      <c r="Q90" s="0"/>
      <c r="R90" s="0"/>
      <c r="S90" s="0"/>
      <c r="T90" s="0"/>
      <c r="U90" s="0"/>
      <c r="V90" s="0"/>
      <c r="W90" s="0"/>
      <c r="X90" s="0"/>
      <c r="Y90" s="11" t="n">
        <v>45426</v>
      </c>
      <c r="Z90" s="6" t="n">
        <v>7823.13</v>
      </c>
      <c r="AA90" s="0" t="s">
        <v>480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11" t="n">
        <v>45818</v>
      </c>
      <c r="H91" s="6" t="n">
        <v>18566.62</v>
      </c>
      <c r="I91" s="0" t="s">
        <v>480</v>
      </c>
      <c r="J91" s="11" t="n">
        <v>46100</v>
      </c>
      <c r="K91" s="6" t="n">
        <v>16564.09</v>
      </c>
      <c r="L91" s="0" t="s">
        <v>480</v>
      </c>
      <c r="M91" s="11" t="n">
        <v>45716</v>
      </c>
      <c r="N91" s="6" t="n">
        <v>-86613.94</v>
      </c>
      <c r="O91" s="0" t="s">
        <v>482</v>
      </c>
      <c r="P91" s="0"/>
      <c r="Q91" s="0"/>
      <c r="R91" s="0"/>
      <c r="S91" s="0"/>
      <c r="T91" s="0"/>
      <c r="U91" s="0"/>
      <c r="V91" s="0"/>
      <c r="W91" s="0"/>
      <c r="X91" s="0"/>
      <c r="Y91" s="11" t="n">
        <v>45426</v>
      </c>
      <c r="Z91" s="6" t="n">
        <v>3129.25</v>
      </c>
      <c r="AA91" s="0" t="s">
        <v>480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11" t="n">
        <v>45831</v>
      </c>
      <c r="H92" s="6" t="n">
        <v>70122.44</v>
      </c>
      <c r="I92" s="0" t="s">
        <v>480</v>
      </c>
      <c r="J92" s="11" t="n">
        <v>46100</v>
      </c>
      <c r="K92" s="6" t="n">
        <v>22056.85</v>
      </c>
      <c r="L92" s="0" t="s">
        <v>480</v>
      </c>
      <c r="M92" s="11" t="n">
        <v>45753</v>
      </c>
      <c r="N92" s="6" t="n">
        <v>-3534.59</v>
      </c>
      <c r="O92" s="0" t="s">
        <v>482</v>
      </c>
      <c r="P92" s="0"/>
      <c r="Q92" s="0"/>
      <c r="R92" s="0"/>
      <c r="S92" s="0"/>
      <c r="T92" s="0"/>
      <c r="U92" s="0"/>
      <c r="V92" s="0"/>
      <c r="W92" s="0"/>
      <c r="X92" s="0"/>
      <c r="Y92" s="11" t="n">
        <v>45426</v>
      </c>
      <c r="Z92" s="6" t="n">
        <v>4693.88</v>
      </c>
      <c r="AA92" s="0" t="s">
        <v>480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11" t="n">
        <v>45831</v>
      </c>
      <c r="H93" s="6" t="n">
        <v>515.61</v>
      </c>
      <c r="I93" s="0" t="s">
        <v>480</v>
      </c>
      <c r="J93" s="11" t="n">
        <v>46100</v>
      </c>
      <c r="K93" s="6" t="n">
        <v>16478.27</v>
      </c>
      <c r="L93" s="0" t="s">
        <v>480</v>
      </c>
      <c r="M93" s="11" t="n">
        <v>45753</v>
      </c>
      <c r="N93" s="6" t="n">
        <v>-1413.83</v>
      </c>
      <c r="O93" s="0" t="s">
        <v>482</v>
      </c>
      <c r="P93" s="0"/>
      <c r="Q93" s="0"/>
      <c r="R93" s="0"/>
      <c r="S93" s="0"/>
      <c r="T93" s="0"/>
      <c r="U93" s="0"/>
      <c r="V93" s="0"/>
      <c r="W93" s="0"/>
      <c r="X93" s="0"/>
      <c r="Y93" s="11" t="n">
        <v>45426</v>
      </c>
      <c r="Z93" s="6" t="n">
        <v>1564.63</v>
      </c>
      <c r="AA93" s="0" t="s">
        <v>480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11" t="n">
        <v>45831</v>
      </c>
      <c r="H94" s="6" t="n">
        <v>5156.06</v>
      </c>
      <c r="I94" s="0" t="s">
        <v>480</v>
      </c>
      <c r="J94" s="11" t="n">
        <v>46100</v>
      </c>
      <c r="K94" s="6" t="n">
        <v>27206.31</v>
      </c>
      <c r="L94" s="0" t="s">
        <v>480</v>
      </c>
      <c r="M94" s="11" t="n">
        <v>45753</v>
      </c>
      <c r="N94" s="6" t="n">
        <v>-1413.83</v>
      </c>
      <c r="O94" s="0" t="s">
        <v>482</v>
      </c>
      <c r="P94" s="0"/>
      <c r="Q94" s="0"/>
      <c r="R94" s="0"/>
      <c r="S94" s="0"/>
      <c r="T94" s="0"/>
      <c r="U94" s="0"/>
      <c r="V94" s="0"/>
      <c r="W94" s="0"/>
      <c r="X94" s="0"/>
      <c r="Y94" s="11" t="n">
        <v>45426</v>
      </c>
      <c r="Z94" s="6" t="n">
        <v>1564.63</v>
      </c>
      <c r="AA94" s="0" t="s">
        <v>480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11" t="n">
        <v>45855</v>
      </c>
      <c r="H95" s="6" t="n">
        <v>-438523</v>
      </c>
      <c r="I95" s="0" t="s">
        <v>420</v>
      </c>
      <c r="J95" s="11" t="n">
        <v>46105</v>
      </c>
      <c r="K95" s="6" t="n">
        <v>32146.63</v>
      </c>
      <c r="L95" s="0" t="s">
        <v>480</v>
      </c>
      <c r="M95" s="11" t="n">
        <v>45753</v>
      </c>
      <c r="N95" s="6" t="n">
        <v>-107451.4</v>
      </c>
      <c r="O95" s="0" t="s">
        <v>482</v>
      </c>
      <c r="P95" s="0"/>
      <c r="Q95" s="0"/>
      <c r="R95" s="0"/>
      <c r="S95" s="0"/>
      <c r="T95" s="0"/>
      <c r="U95" s="0"/>
      <c r="V95" s="0"/>
      <c r="W95" s="0"/>
      <c r="X95" s="0"/>
      <c r="Y95" s="11" t="n">
        <v>45429</v>
      </c>
      <c r="Z95" s="6" t="n">
        <v>23298.32</v>
      </c>
      <c r="AA95" s="0" t="s">
        <v>480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11" t="n">
        <v>46027</v>
      </c>
      <c r="H96" s="6" t="n">
        <v>2565.73</v>
      </c>
      <c r="I96" s="0" t="s">
        <v>480</v>
      </c>
      <c r="J96" s="11" t="n">
        <v>46105</v>
      </c>
      <c r="K96" s="6" t="n">
        <v>50108.39</v>
      </c>
      <c r="L96" s="0" t="s">
        <v>480</v>
      </c>
      <c r="M96" s="11" t="n">
        <v>45753</v>
      </c>
      <c r="N96" s="6" t="n">
        <v>-122296.66</v>
      </c>
      <c r="O96" s="0" t="s">
        <v>482</v>
      </c>
      <c r="P96" s="0"/>
      <c r="Q96" s="0"/>
      <c r="R96" s="0"/>
      <c r="S96" s="0"/>
      <c r="T96" s="0"/>
      <c r="U96" s="0"/>
      <c r="V96" s="0"/>
      <c r="W96" s="0"/>
      <c r="X96" s="0"/>
      <c r="Y96" s="11" t="n">
        <v>45433</v>
      </c>
      <c r="Z96" s="6" t="n">
        <v>4190.58</v>
      </c>
      <c r="AA96" s="0" t="s">
        <v>480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11" t="n">
        <v>46213</v>
      </c>
      <c r="H97" s="8" t="s">
        <f>=-Портфель!J4</f>
      </c>
      <c r="I97" s="0" t="s">
        <v>481</v>
      </c>
      <c r="J97" s="11" t="n">
        <v>46105</v>
      </c>
      <c r="K97" s="6" t="n">
        <v>38826.61</v>
      </c>
      <c r="L97" s="0" t="s">
        <v>480</v>
      </c>
      <c r="M97" s="11" t="n">
        <v>45753</v>
      </c>
      <c r="N97" s="6" t="n">
        <v>-53018.78</v>
      </c>
      <c r="O97" s="0" t="s">
        <v>482</v>
      </c>
      <c r="P97" s="0"/>
      <c r="Q97" s="0"/>
      <c r="R97" s="0"/>
      <c r="S97" s="0"/>
      <c r="T97" s="0"/>
      <c r="U97" s="0"/>
      <c r="V97" s="0"/>
      <c r="W97" s="0"/>
      <c r="X97" s="0"/>
      <c r="Y97" s="11" t="n">
        <v>45433</v>
      </c>
      <c r="Z97" s="6" t="n">
        <v>19556.02</v>
      </c>
      <c r="AA97" s="0" t="s">
        <v>480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10" t="s">
        <f>=XIRR(H2:H97,G2:G97)</f>
      </c>
      <c r="I98" s="0"/>
      <c r="J98" s="11" t="n">
        <v>46105</v>
      </c>
      <c r="K98" s="6" t="n">
        <v>16199.18</v>
      </c>
      <c r="L98" s="0" t="s">
        <v>480</v>
      </c>
      <c r="M98" s="11" t="n">
        <v>45753</v>
      </c>
      <c r="N98" s="6" t="n">
        <v>-9189.92</v>
      </c>
      <c r="O98" s="0" t="s">
        <v>482</v>
      </c>
      <c r="P98" s="0"/>
      <c r="Q98" s="0"/>
      <c r="R98" s="0"/>
      <c r="S98" s="0"/>
      <c r="T98" s="0"/>
      <c r="U98" s="0"/>
      <c r="V98" s="0"/>
      <c r="W98" s="0"/>
      <c r="X98" s="0"/>
      <c r="Y98" s="11" t="n">
        <v>45464</v>
      </c>
      <c r="Z98" s="6" t="n">
        <v>57878.14</v>
      </c>
      <c r="AA98" s="0" t="s">
        <v>480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8" t="s">
        <f>=-SUM(H2:H97)</f>
      </c>
      <c r="I99" s="0" t="s">
        <v>483</v>
      </c>
      <c r="J99" s="11" t="n">
        <v>46105</v>
      </c>
      <c r="K99" s="6" t="n">
        <v>49335.01</v>
      </c>
      <c r="L99" s="0" t="s">
        <v>480</v>
      </c>
      <c r="M99" s="11" t="n">
        <v>45753</v>
      </c>
      <c r="N99" s="6" t="n">
        <v>-3534.59</v>
      </c>
      <c r="O99" s="0" t="s">
        <v>482</v>
      </c>
      <c r="P99" s="0"/>
      <c r="Q99" s="0"/>
      <c r="R99" s="0"/>
      <c r="S99" s="0"/>
      <c r="T99" s="0"/>
      <c r="U99" s="0"/>
      <c r="V99" s="0"/>
      <c r="W99" s="0"/>
      <c r="X99" s="0"/>
      <c r="Y99" s="11" t="n">
        <v>45464</v>
      </c>
      <c r="Z99" s="6" t="n">
        <v>57778.1</v>
      </c>
      <c r="AA99" s="0" t="s">
        <v>480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11" t="n">
        <v>46105</v>
      </c>
      <c r="K100" s="6" t="n">
        <v>2488.2</v>
      </c>
      <c r="L100" s="0" t="s">
        <v>480</v>
      </c>
      <c r="M100" s="11" t="n">
        <v>45753</v>
      </c>
      <c r="N100" s="6" t="n">
        <v>-127245.08</v>
      </c>
      <c r="O100" s="0" t="s">
        <v>482</v>
      </c>
      <c r="P100" s="0"/>
      <c r="Q100" s="0"/>
      <c r="R100" s="0"/>
      <c r="S100" s="0"/>
      <c r="T100" s="0"/>
      <c r="U100" s="0"/>
      <c r="V100" s="0"/>
      <c r="W100" s="0"/>
      <c r="X100" s="0"/>
      <c r="Y100" s="11" t="n">
        <v>45651</v>
      </c>
      <c r="Z100" s="6" t="n">
        <v>17464.98</v>
      </c>
      <c r="AA100" s="0" t="s">
        <v>480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11" t="n">
        <v>46106</v>
      </c>
      <c r="K101" s="6" t="n">
        <v>17200.56</v>
      </c>
      <c r="L101" s="0" t="s">
        <v>480</v>
      </c>
      <c r="M101" s="11" t="n">
        <v>45753</v>
      </c>
      <c r="N101" s="6" t="n">
        <v>-4241.5</v>
      </c>
      <c r="O101" s="0" t="s">
        <v>482</v>
      </c>
      <c r="P101" s="0"/>
      <c r="Q101" s="0"/>
      <c r="R101" s="0"/>
      <c r="S101" s="0"/>
      <c r="T101" s="0"/>
      <c r="U101" s="0"/>
      <c r="V101" s="0"/>
      <c r="W101" s="0"/>
      <c r="X101" s="0"/>
      <c r="Y101" s="11" t="n">
        <v>45853</v>
      </c>
      <c r="Z101" s="6" t="n">
        <v>1216.96</v>
      </c>
      <c r="AA101" s="0" t="s">
        <v>480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11" t="n">
        <v>46106</v>
      </c>
      <c r="K102" s="6" t="n">
        <v>4728.32</v>
      </c>
      <c r="L102" s="0" t="s">
        <v>480</v>
      </c>
      <c r="M102" s="11" t="n">
        <v>45753</v>
      </c>
      <c r="N102" s="6" t="n">
        <v>-24742.1</v>
      </c>
      <c r="O102" s="0" t="s">
        <v>482</v>
      </c>
      <c r="P102" s="0"/>
      <c r="Q102" s="0"/>
      <c r="R102" s="0"/>
      <c r="S102" s="0"/>
      <c r="T102" s="0"/>
      <c r="U102" s="0"/>
      <c r="V102" s="0"/>
      <c r="W102" s="0"/>
      <c r="X102" s="0"/>
      <c r="Y102" s="11" t="n">
        <v>46213</v>
      </c>
      <c r="Z102" s="8" t="s">
        <f>=-Портфель!J10</f>
      </c>
      <c r="AA102" s="0" t="s">
        <v>481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11" t="n">
        <v>46106</v>
      </c>
      <c r="K103" s="6" t="n">
        <v>173.59</v>
      </c>
      <c r="L103" s="0" t="s">
        <v>480</v>
      </c>
      <c r="M103" s="11" t="n">
        <v>45753</v>
      </c>
      <c r="N103" s="6" t="n">
        <v>-97554.56</v>
      </c>
      <c r="O103" s="0" t="s">
        <v>482</v>
      </c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10" t="s">
        <f>=XIRR(Z2:Z102,Y2:Y102)</f>
      </c>
      <c r="AA103" s="0"/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11" t="n">
        <v>46106</v>
      </c>
      <c r="K104" s="6" t="n">
        <v>3732.17</v>
      </c>
      <c r="L104" s="0" t="s">
        <v>480</v>
      </c>
      <c r="M104" s="11" t="n">
        <v>45849</v>
      </c>
      <c r="N104" s="6" t="n">
        <v>24626.65</v>
      </c>
      <c r="O104" s="0" t="s">
        <v>480</v>
      </c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8" t="s">
        <f>=-SUM(Z2:Z102)</f>
      </c>
      <c r="AA104" s="0" t="s">
        <v>483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11" t="n">
        <v>46106</v>
      </c>
      <c r="K105" s="6" t="n">
        <v>249100.8</v>
      </c>
      <c r="L105" s="0" t="s">
        <v>480</v>
      </c>
      <c r="M105" s="11" t="n">
        <v>45849</v>
      </c>
      <c r="N105" s="6" t="n">
        <v>6314.52</v>
      </c>
      <c r="O105" s="0" t="s">
        <v>480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11" t="n">
        <v>46121</v>
      </c>
      <c r="K106" s="6" t="n">
        <v>6755.33</v>
      </c>
      <c r="L106" s="0" t="s">
        <v>480</v>
      </c>
      <c r="M106" s="11" t="n">
        <v>45849</v>
      </c>
      <c r="N106" s="6" t="n">
        <v>15786.31</v>
      </c>
      <c r="O106" s="0" t="s">
        <v>480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11" t="n">
        <v>46213</v>
      </c>
      <c r="K107" s="8" t="s">
        <f>=-Портфель!J5</f>
      </c>
      <c r="L107" s="0" t="s">
        <v>481</v>
      </c>
      <c r="M107" s="11" t="n">
        <v>45849</v>
      </c>
      <c r="N107" s="6" t="n">
        <v>3788.71</v>
      </c>
      <c r="O107" s="0" t="s">
        <v>480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10" t="s">
        <f>=XIRR(K2:K107,J2:J107)</f>
      </c>
      <c r="L108" s="0"/>
      <c r="M108" s="11" t="n">
        <v>45849</v>
      </c>
      <c r="N108" s="6" t="n">
        <v>8208.88</v>
      </c>
      <c r="O108" s="0" t="s">
        <v>480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8" t="s">
        <f>=-SUM(K2:K107)</f>
      </c>
      <c r="L109" s="0" t="s">
        <v>483</v>
      </c>
      <c r="M109" s="11" t="n">
        <v>45849</v>
      </c>
      <c r="N109" s="6" t="n">
        <v>15786.31</v>
      </c>
      <c r="O109" s="0" t="s">
        <v>480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11" t="n">
        <v>45849</v>
      </c>
      <c r="N110" s="6" t="n">
        <v>6314.52</v>
      </c>
      <c r="O110" s="0" t="s">
        <v>480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11" t="n">
        <v>45849</v>
      </c>
      <c r="N111" s="6" t="n">
        <v>5683.07</v>
      </c>
      <c r="O111" s="0" t="s">
        <v>480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11" t="n">
        <v>45849</v>
      </c>
      <c r="N112" s="6" t="n">
        <v>6314.52</v>
      </c>
      <c r="O112" s="0" t="s">
        <v>480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11" t="n">
        <v>45849</v>
      </c>
      <c r="N113" s="6" t="n">
        <v>15786.31</v>
      </c>
      <c r="O113" s="0" t="s">
        <v>480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11" t="n">
        <v>45849</v>
      </c>
      <c r="N114" s="6" t="n">
        <v>6945.98</v>
      </c>
      <c r="O114" s="0" t="s">
        <v>480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11" t="n">
        <v>45849</v>
      </c>
      <c r="N115" s="6" t="n">
        <v>5683.07</v>
      </c>
      <c r="O115" s="0" t="s">
        <v>480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11" t="n">
        <v>45849</v>
      </c>
      <c r="N116" s="6" t="n">
        <v>15786.31</v>
      </c>
      <c r="O116" s="0" t="s">
        <v>480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11" t="n">
        <v>45849</v>
      </c>
      <c r="N117" s="6" t="n">
        <v>5051.62</v>
      </c>
      <c r="O117" s="0" t="s">
        <v>480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11" t="n">
        <v>45849</v>
      </c>
      <c r="N118" s="6" t="n">
        <v>4420.17</v>
      </c>
      <c r="O118" s="0" t="s">
        <v>480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11" t="n">
        <v>45849</v>
      </c>
      <c r="N119" s="6" t="n">
        <v>3157.26</v>
      </c>
      <c r="O119" s="0" t="s">
        <v>480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11" t="n">
        <v>45849</v>
      </c>
      <c r="N120" s="6" t="n">
        <v>5051.62</v>
      </c>
      <c r="O120" s="0" t="s">
        <v>480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11" t="n">
        <v>45849</v>
      </c>
      <c r="N121" s="6" t="n">
        <v>4420.17</v>
      </c>
      <c r="O121" s="0" t="s">
        <v>480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11" t="n">
        <v>45849</v>
      </c>
      <c r="N122" s="6" t="n">
        <v>15786.31</v>
      </c>
      <c r="O122" s="0" t="s">
        <v>480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11" t="n">
        <v>45849</v>
      </c>
      <c r="N123" s="6" t="n">
        <v>5051.62</v>
      </c>
      <c r="O123" s="0" t="s">
        <v>480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11" t="n">
        <v>45849</v>
      </c>
      <c r="N124" s="6" t="n">
        <v>3788.71</v>
      </c>
      <c r="O124" s="0" t="s">
        <v>480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11" t="n">
        <v>45849</v>
      </c>
      <c r="N125" s="6" t="n">
        <v>5051.62</v>
      </c>
      <c r="O125" s="0" t="s">
        <v>480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11" t="n">
        <v>45849</v>
      </c>
      <c r="N126" s="6" t="n">
        <v>15786.31</v>
      </c>
      <c r="O126" s="0" t="s">
        <v>480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11" t="n">
        <v>45849</v>
      </c>
      <c r="N127" s="6" t="n">
        <v>3788.71</v>
      </c>
      <c r="O127" s="0" t="s">
        <v>480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11" t="n">
        <v>45849</v>
      </c>
      <c r="N128" s="6" t="n">
        <v>6945.98</v>
      </c>
      <c r="O128" s="0" t="s">
        <v>480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11" t="n">
        <v>45849</v>
      </c>
      <c r="N129" s="6" t="n">
        <v>3157.26</v>
      </c>
      <c r="O129" s="0" t="s">
        <v>480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11" t="n">
        <v>45849</v>
      </c>
      <c r="N130" s="6" t="n">
        <v>15786.31</v>
      </c>
      <c r="O130" s="0" t="s">
        <v>480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11" t="n">
        <v>45849</v>
      </c>
      <c r="N131" s="6" t="n">
        <v>6314.52</v>
      </c>
      <c r="O131" s="0" t="s">
        <v>480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11" t="n">
        <v>45849</v>
      </c>
      <c r="N132" s="6" t="n">
        <v>5051.62</v>
      </c>
      <c r="O132" s="0" t="s">
        <v>480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11" t="n">
        <v>45849</v>
      </c>
      <c r="N133" s="6" t="n">
        <v>1262.9</v>
      </c>
      <c r="O133" s="0" t="s">
        <v>480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11" t="n">
        <v>45849</v>
      </c>
      <c r="N134" s="6" t="n">
        <v>15786.31</v>
      </c>
      <c r="O134" s="0" t="s">
        <v>480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11" t="n">
        <v>45849</v>
      </c>
      <c r="N135" s="6" t="n">
        <v>2525.81</v>
      </c>
      <c r="O135" s="0" t="s">
        <v>480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11" t="n">
        <v>45849</v>
      </c>
      <c r="N136" s="6" t="n">
        <v>3788.71</v>
      </c>
      <c r="O136" s="0" t="s">
        <v>480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11" t="n">
        <v>45849</v>
      </c>
      <c r="N137" s="6" t="n">
        <v>8840.33</v>
      </c>
      <c r="O137" s="0" t="s">
        <v>480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11" t="n">
        <v>45849</v>
      </c>
      <c r="N138" s="6" t="n">
        <v>4420.17</v>
      </c>
      <c r="O138" s="0" t="s">
        <v>480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11" t="n">
        <v>45849</v>
      </c>
      <c r="N139" s="6" t="n">
        <v>4420.17</v>
      </c>
      <c r="O139" s="0" t="s">
        <v>480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11" t="n">
        <v>45849</v>
      </c>
      <c r="N140" s="6" t="n">
        <v>15786.31</v>
      </c>
      <c r="O140" s="0" t="s">
        <v>480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11" t="n">
        <v>45849</v>
      </c>
      <c r="N141" s="6" t="n">
        <v>5683.07</v>
      </c>
      <c r="O141" s="0" t="s">
        <v>480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11" t="n">
        <v>45849</v>
      </c>
      <c r="N142" s="6" t="n">
        <v>4420.17</v>
      </c>
      <c r="O142" s="0" t="s">
        <v>480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11" t="n">
        <v>45849</v>
      </c>
      <c r="N143" s="6" t="n">
        <v>3157.26</v>
      </c>
      <c r="O143" s="0" t="s">
        <v>480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11" t="n">
        <v>45849</v>
      </c>
      <c r="N144" s="6" t="n">
        <v>13891.95</v>
      </c>
      <c r="O144" s="0" t="s">
        <v>480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11" t="n">
        <v>45849</v>
      </c>
      <c r="N145" s="6" t="n">
        <v>4420.17</v>
      </c>
      <c r="O145" s="0" t="s">
        <v>480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11" t="n">
        <v>45849</v>
      </c>
      <c r="N146" s="6" t="n">
        <v>14523.41</v>
      </c>
      <c r="O146" s="0" t="s">
        <v>480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11" t="n">
        <v>45849</v>
      </c>
      <c r="N147" s="6" t="n">
        <v>3788.71</v>
      </c>
      <c r="O147" s="0" t="s">
        <v>480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11" t="n">
        <v>45849</v>
      </c>
      <c r="N148" s="6" t="n">
        <v>8208.88</v>
      </c>
      <c r="O148" s="0" t="s">
        <v>480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11" t="n">
        <v>45849</v>
      </c>
      <c r="N149" s="6" t="n">
        <v>15786.31</v>
      </c>
      <c r="O149" s="0" t="s">
        <v>480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11" t="n">
        <v>45849</v>
      </c>
      <c r="N150" s="6" t="n">
        <v>5683.07</v>
      </c>
      <c r="O150" s="0" t="s">
        <v>480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11" t="n">
        <v>45849</v>
      </c>
      <c r="N151" s="6" t="n">
        <v>15786.31</v>
      </c>
      <c r="O151" s="0" t="s">
        <v>480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11" t="n">
        <v>45849</v>
      </c>
      <c r="N152" s="6" t="n">
        <v>3788.71</v>
      </c>
      <c r="O152" s="0" t="s">
        <v>480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11" t="n">
        <v>45849</v>
      </c>
      <c r="N153" s="6" t="n">
        <v>3788.71</v>
      </c>
      <c r="O153" s="0" t="s">
        <v>480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11" t="n">
        <v>45849</v>
      </c>
      <c r="N154" s="6" t="n">
        <v>15786.31</v>
      </c>
      <c r="O154" s="0" t="s">
        <v>480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11" t="n">
        <v>45849</v>
      </c>
      <c r="N155" s="6" t="n">
        <v>3788.71</v>
      </c>
      <c r="O155" s="0" t="s">
        <v>480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11" t="n">
        <v>45849</v>
      </c>
      <c r="N156" s="6" t="n">
        <v>5683.07</v>
      </c>
      <c r="O156" s="0" t="s">
        <v>480</v>
      </c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11" t="n">
        <v>45849</v>
      </c>
      <c r="N157" s="6" t="n">
        <v>3157.26</v>
      </c>
      <c r="O157" s="0" t="s">
        <v>480</v>
      </c>
    </row>
    <row collapsed="false" customFormat="false" customHeight="false" hidden="false" ht="12.1" outlineLevel="0" r="158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11" t="n">
        <v>45849</v>
      </c>
      <c r="N158" s="6" t="n">
        <v>4420.17</v>
      </c>
      <c r="O158" s="0" t="s">
        <v>480</v>
      </c>
    </row>
    <row collapsed="false" customFormat="false" customHeight="false" hidden="false" ht="12.1" outlineLevel="0" r="159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11" t="n">
        <v>45849</v>
      </c>
      <c r="N159" s="6" t="n">
        <v>4420.17</v>
      </c>
      <c r="O159" s="0" t="s">
        <v>480</v>
      </c>
    </row>
    <row collapsed="false" customFormat="false" customHeight="false" hidden="false" ht="12.1" outlineLevel="0" r="160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11" t="n">
        <v>45849</v>
      </c>
      <c r="N160" s="6" t="n">
        <v>1894.36</v>
      </c>
      <c r="O160" s="0" t="s">
        <v>480</v>
      </c>
    </row>
    <row collapsed="false" customFormat="false" customHeight="false" hidden="false" ht="12.1" outlineLevel="0" r="161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11" t="n">
        <v>45849</v>
      </c>
      <c r="N161" s="6" t="n">
        <v>4420.17</v>
      </c>
      <c r="O161" s="0" t="s">
        <v>480</v>
      </c>
    </row>
    <row collapsed="false" customFormat="false" customHeight="false" hidden="false" ht="12.1" outlineLevel="0" r="162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11" t="n">
        <v>45849</v>
      </c>
      <c r="N162" s="6" t="n">
        <v>3157.26</v>
      </c>
      <c r="O162" s="0" t="s">
        <v>480</v>
      </c>
    </row>
    <row collapsed="false" customFormat="false" customHeight="false" hidden="false" ht="12.1" outlineLevel="0" r="163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11" t="n">
        <v>45849</v>
      </c>
      <c r="N163" s="6" t="n">
        <v>15786.31</v>
      </c>
      <c r="O163" s="0" t="s">
        <v>480</v>
      </c>
    </row>
    <row collapsed="false" customFormat="false" customHeight="false" hidden="false" ht="12.1" outlineLevel="0" r="164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11" t="n">
        <v>45849</v>
      </c>
      <c r="N164" s="6" t="n">
        <v>15786.31</v>
      </c>
      <c r="O164" s="0" t="s">
        <v>480</v>
      </c>
    </row>
    <row collapsed="false" customFormat="false" customHeight="false" hidden="false" ht="12.1" outlineLevel="0" r="165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11" t="n">
        <v>45849</v>
      </c>
      <c r="N165" s="6" t="n">
        <v>4420.17</v>
      </c>
      <c r="O165" s="0" t="s">
        <v>480</v>
      </c>
    </row>
    <row collapsed="false" customFormat="false" customHeight="false" hidden="false" ht="12.1" outlineLevel="0" r="166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11" t="n">
        <v>45849</v>
      </c>
      <c r="N166" s="6" t="n">
        <v>126290.5</v>
      </c>
      <c r="O166" s="0" t="s">
        <v>480</v>
      </c>
    </row>
    <row collapsed="false" customFormat="false" customHeight="false" hidden="false" ht="12.1" outlineLevel="0" r="167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11" t="n">
        <v>45849</v>
      </c>
      <c r="N167" s="6" t="n">
        <v>31572.62</v>
      </c>
      <c r="O167" s="0" t="s">
        <v>480</v>
      </c>
    </row>
    <row collapsed="false" customFormat="false" customHeight="false" hidden="false" ht="12.1" outlineLevel="0" r="168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11" t="n">
        <v>45849</v>
      </c>
      <c r="N168" s="6" t="n">
        <v>7577.43</v>
      </c>
      <c r="O168" s="0" t="s">
        <v>480</v>
      </c>
    </row>
    <row collapsed="false" customFormat="false" customHeight="false" hidden="false" ht="12.1" outlineLevel="0" r="169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11" t="n">
        <v>45849</v>
      </c>
      <c r="N169" s="6" t="n">
        <v>9471.79</v>
      </c>
      <c r="O169" s="0" t="s">
        <v>480</v>
      </c>
    </row>
    <row collapsed="false" customFormat="false" customHeight="false" hidden="false" ht="12.1" outlineLevel="0" r="170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11" t="n">
        <v>45986</v>
      </c>
      <c r="N170" s="6" t="n">
        <v>171557.4</v>
      </c>
      <c r="O170" s="0" t="s">
        <v>480</v>
      </c>
    </row>
    <row collapsed="false" customFormat="false" customHeight="false" hidden="false" ht="12.1" outlineLevel="0" r="171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11" t="n">
        <v>45986</v>
      </c>
      <c r="N171" s="6" t="n">
        <v>1266.11</v>
      </c>
      <c r="O171" s="0" t="s">
        <v>480</v>
      </c>
    </row>
    <row collapsed="false" customFormat="false" customHeight="false" hidden="false" ht="12.1" outlineLevel="0" r="172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11" t="n">
        <v>45986</v>
      </c>
      <c r="N172" s="6" t="n">
        <v>6330.53</v>
      </c>
      <c r="O172" s="0" t="s">
        <v>480</v>
      </c>
    </row>
    <row collapsed="false" customFormat="false" customHeight="false" hidden="false" ht="12.1" outlineLevel="0" r="173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11" t="n">
        <v>45986</v>
      </c>
      <c r="N173" s="6" t="n">
        <v>633.05</v>
      </c>
      <c r="O173" s="0" t="s">
        <v>480</v>
      </c>
    </row>
    <row collapsed="false" customFormat="false" customHeight="false" hidden="false" ht="12.1" outlineLevel="0" r="174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11" t="n">
        <v>45986</v>
      </c>
      <c r="N174" s="6" t="n">
        <v>453266.03</v>
      </c>
      <c r="O174" s="0" t="s">
        <v>480</v>
      </c>
    </row>
    <row collapsed="false" customFormat="false" customHeight="false" hidden="false" ht="12.1" outlineLevel="0" r="175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11" t="n">
        <v>46006</v>
      </c>
      <c r="N175" s="6" t="n">
        <v>23828.93</v>
      </c>
      <c r="O175" s="0" t="s">
        <v>480</v>
      </c>
    </row>
    <row collapsed="false" customFormat="false" customHeight="false" hidden="false" ht="12.1" outlineLevel="0" r="176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11" t="n">
        <v>46034</v>
      </c>
      <c r="N176" s="6" t="n">
        <v>464293.44</v>
      </c>
      <c r="O176" s="0" t="s">
        <v>480</v>
      </c>
    </row>
    <row collapsed="false" customFormat="false" customHeight="false" hidden="false" ht="12.1" outlineLevel="0" r="177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11" t="n">
        <v>46034</v>
      </c>
      <c r="N177" s="6" t="n">
        <v>80104.23</v>
      </c>
      <c r="O177" s="0" t="s">
        <v>480</v>
      </c>
    </row>
    <row collapsed="false" customFormat="false" customHeight="false" hidden="false" ht="12.1" outlineLevel="0" r="178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11" t="n">
        <v>46034</v>
      </c>
      <c r="N178" s="6" t="n">
        <v>80104.23</v>
      </c>
      <c r="O178" s="0" t="s">
        <v>480</v>
      </c>
    </row>
    <row collapsed="false" customFormat="false" customHeight="false" hidden="false" ht="12.1" outlineLevel="0" r="179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11" t="n">
        <v>46034</v>
      </c>
      <c r="N179" s="6" t="n">
        <v>73104.83</v>
      </c>
      <c r="O179" s="0" t="s">
        <v>480</v>
      </c>
    </row>
    <row collapsed="false" customFormat="false" customHeight="false" hidden="false" ht="12.1" outlineLevel="0" r="180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11" t="n">
        <v>46034</v>
      </c>
      <c r="N180" s="6" t="n">
        <v>80104.23</v>
      </c>
      <c r="O180" s="0" t="s">
        <v>480</v>
      </c>
    </row>
    <row collapsed="false" customFormat="false" customHeight="false" hidden="false" ht="12.1" outlineLevel="0" r="181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11" t="n">
        <v>46037</v>
      </c>
      <c r="N181" s="6" t="n">
        <v>1534.21</v>
      </c>
      <c r="O181" s="0" t="s">
        <v>480</v>
      </c>
    </row>
    <row collapsed="false" customFormat="false" customHeight="false" hidden="false" ht="12.1" outlineLevel="0" r="182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11" t="n">
        <v>46037</v>
      </c>
      <c r="N182" s="6" t="n">
        <v>141914.74</v>
      </c>
      <c r="O182" s="0" t="s">
        <v>480</v>
      </c>
    </row>
    <row collapsed="false" customFormat="false" customHeight="false" hidden="false" ht="12.1" outlineLevel="0" r="183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11" t="n">
        <v>46037</v>
      </c>
      <c r="N183" s="6" t="n">
        <v>49861.94</v>
      </c>
      <c r="O183" s="0" t="s">
        <v>480</v>
      </c>
    </row>
    <row collapsed="false" customFormat="false" customHeight="false" hidden="false" ht="12.1" outlineLevel="0" r="184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11" t="n">
        <v>46037</v>
      </c>
      <c r="N184" s="6" t="n">
        <v>3068.43</v>
      </c>
      <c r="O184" s="0" t="s">
        <v>480</v>
      </c>
    </row>
    <row collapsed="false" customFormat="false" customHeight="false" hidden="false" ht="12.1" outlineLevel="0" r="185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11" t="n">
        <v>46037</v>
      </c>
      <c r="N185" s="6" t="n">
        <v>9972.39</v>
      </c>
      <c r="O185" s="0" t="s">
        <v>480</v>
      </c>
    </row>
    <row collapsed="false" customFormat="false" customHeight="false" hidden="false" ht="12.1" outlineLevel="0" r="186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11" t="n">
        <v>46037</v>
      </c>
      <c r="N186" s="6" t="n">
        <v>19177.67</v>
      </c>
      <c r="O186" s="0" t="s">
        <v>480</v>
      </c>
    </row>
    <row collapsed="false" customFormat="false" customHeight="false" hidden="false" ht="12.1" outlineLevel="0" r="187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11" t="n">
        <v>46037</v>
      </c>
      <c r="N187" s="6" t="n">
        <v>767.11</v>
      </c>
      <c r="O187" s="0" t="s">
        <v>480</v>
      </c>
    </row>
    <row collapsed="false" customFormat="false" customHeight="false" hidden="false" ht="12.1" outlineLevel="0" r="188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11" t="n">
        <v>46037</v>
      </c>
      <c r="N188" s="6" t="n">
        <v>153421.34</v>
      </c>
      <c r="O188" s="0" t="s">
        <v>480</v>
      </c>
    </row>
    <row collapsed="false" customFormat="false" customHeight="false" hidden="false" ht="12.1" outlineLevel="0" r="189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11" t="n">
        <v>46037</v>
      </c>
      <c r="N189" s="6" t="n">
        <v>767.11</v>
      </c>
      <c r="O189" s="0" t="s">
        <v>480</v>
      </c>
    </row>
    <row collapsed="false" customFormat="false" customHeight="false" hidden="false" ht="12.1" outlineLevel="0" r="190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11" t="n">
        <v>46037</v>
      </c>
      <c r="N190" s="6" t="n">
        <v>3068.43</v>
      </c>
      <c r="O190" s="0" t="s">
        <v>480</v>
      </c>
    </row>
    <row collapsed="false" customFormat="false" customHeight="false" hidden="false" ht="12.1" outlineLevel="0" r="191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11" t="n">
        <v>46086</v>
      </c>
      <c r="N191" s="6" t="n">
        <v>45983.19</v>
      </c>
      <c r="O191" s="0" t="s">
        <v>480</v>
      </c>
    </row>
    <row collapsed="false" customFormat="false" customHeight="false" hidden="false" ht="12.1" outlineLevel="0" r="192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11" t="n">
        <v>46086</v>
      </c>
      <c r="N192" s="6" t="n">
        <v>49632.65</v>
      </c>
      <c r="O192" s="0" t="s">
        <v>480</v>
      </c>
    </row>
    <row collapsed="false" customFormat="false" customHeight="false" hidden="false" ht="12.1" outlineLevel="0" r="193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11" t="n">
        <v>46086</v>
      </c>
      <c r="N193" s="6" t="n">
        <v>50362.54</v>
      </c>
      <c r="O193" s="0" t="s">
        <v>480</v>
      </c>
    </row>
    <row collapsed="false" customFormat="false" customHeight="false" hidden="false" ht="12.1" outlineLevel="0" r="194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11" t="n">
        <v>46086</v>
      </c>
      <c r="N194" s="6" t="n">
        <v>50362.54</v>
      </c>
      <c r="O194" s="0" t="s">
        <v>480</v>
      </c>
    </row>
    <row collapsed="false" customFormat="false" customHeight="false" hidden="false" ht="12.1" outlineLevel="0" r="195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11" t="n">
        <v>46086</v>
      </c>
      <c r="N195" s="6" t="n">
        <v>11678.27</v>
      </c>
      <c r="O195" s="0" t="s">
        <v>480</v>
      </c>
    </row>
    <row collapsed="false" customFormat="false" customHeight="false" hidden="false" ht="12.1" outlineLevel="0" r="196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11" t="n">
        <v>46086</v>
      </c>
      <c r="N196" s="6" t="n">
        <v>10948.38</v>
      </c>
      <c r="O196" s="0" t="s">
        <v>480</v>
      </c>
    </row>
    <row collapsed="false" customFormat="false" customHeight="false" hidden="false" ht="12.1" outlineLevel="0" r="197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11" t="n">
        <v>46086</v>
      </c>
      <c r="N197" s="6" t="n">
        <v>729.89</v>
      </c>
      <c r="O197" s="0" t="s">
        <v>480</v>
      </c>
    </row>
    <row collapsed="false" customFormat="false" customHeight="false" hidden="false" ht="12.1" outlineLevel="0" r="198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11" t="n">
        <v>46086</v>
      </c>
      <c r="N198" s="6" t="n">
        <v>729.89</v>
      </c>
      <c r="O198" s="0" t="s">
        <v>480</v>
      </c>
    </row>
    <row collapsed="false" customFormat="false" customHeight="false" hidden="false" ht="12.1" outlineLevel="0" r="199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11" t="n">
        <v>46086</v>
      </c>
      <c r="N199" s="6" t="n">
        <v>8758.7</v>
      </c>
      <c r="O199" s="0" t="s">
        <v>480</v>
      </c>
    </row>
    <row collapsed="false" customFormat="false" customHeight="false" hidden="false" ht="12.1" outlineLevel="0" r="200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11" t="n">
        <v>46121</v>
      </c>
      <c r="N200" s="6" t="n">
        <v>71510.59</v>
      </c>
      <c r="O200" s="0" t="s">
        <v>480</v>
      </c>
    </row>
    <row collapsed="false" customFormat="false" customHeight="false" hidden="false" ht="12.1" outlineLevel="0" r="201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11" t="n">
        <v>46213</v>
      </c>
      <c r="N201" s="8" t="s">
        <f>=-Портфель!J6</f>
      </c>
      <c r="O201" s="0" t="s">
        <v>481</v>
      </c>
    </row>
    <row collapsed="false" customFormat="false" customHeight="false" hidden="false" ht="12.1" outlineLevel="0" r="202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10" t="s">
        <f>=XIRR(N2:N201,M2:M201)</f>
      </c>
      <c r="O202" s="0"/>
    </row>
    <row collapsed="false" customFormat="false" customHeight="false" hidden="false" ht="12.1" outlineLevel="0" r="203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8" t="s">
        <f>=-SUM(N2:N201)</f>
      </c>
      <c r="O203" s="0" t="s">
        <v>483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3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484</v>
      </c>
      <c r="C1" s="0"/>
      <c r="D1" s="0"/>
      <c r="E1" s="4" t="s">
        <v>485</v>
      </c>
      <c r="F1" s="0"/>
      <c r="G1" s="0"/>
      <c r="H1" s="4" t="s">
        <v>486</v>
      </c>
      <c r="I1" s="0"/>
      <c r="J1" s="0"/>
      <c r="K1" s="4" t="s">
        <v>487</v>
      </c>
      <c r="L1" s="0"/>
      <c r="M1" s="0"/>
      <c r="N1" s="4" t="s">
        <v>488</v>
      </c>
      <c r="O1" s="0"/>
      <c r="P1" s="0"/>
      <c r="Q1" s="4" t="s">
        <v>489</v>
      </c>
      <c r="R1" s="0"/>
      <c r="S1" s="0"/>
      <c r="T1" s="4" t="s">
        <v>490</v>
      </c>
      <c r="U1" s="0"/>
      <c r="V1" s="0"/>
      <c r="W1" s="4" t="s">
        <v>491</v>
      </c>
      <c r="X1" s="0"/>
      <c r="Y1" s="0"/>
      <c r="Z1" s="4" t="s">
        <v>492</v>
      </c>
      <c r="AA1" s="0"/>
      <c r="AB1" s="0"/>
      <c r="AC1" s="4" t="s">
        <v>493</v>
      </c>
      <c r="AD1" s="0"/>
      <c r="AE1" s="0"/>
      <c r="AF1" s="4" t="s">
        <v>494</v>
      </c>
      <c r="AG1" s="0"/>
      <c r="AH1" s="0"/>
      <c r="AI1" s="4" t="s">
        <v>495</v>
      </c>
      <c r="AJ1" s="0"/>
      <c r="AK1" s="0"/>
      <c r="AL1" s="4" t="s">
        <v>496</v>
      </c>
      <c r="AM1" s="0"/>
      <c r="AN1" s="0"/>
      <c r="AO1" s="4" t="s">
        <v>497</v>
      </c>
      <c r="AP1" s="0"/>
      <c r="AQ1" s="0"/>
      <c r="AR1" s="4" t="s">
        <v>498</v>
      </c>
      <c r="AS1" s="0"/>
      <c r="AT1" s="0"/>
      <c r="AU1" s="4" t="s">
        <v>499</v>
      </c>
      <c r="AV1" s="0"/>
      <c r="AW1" s="0"/>
      <c r="AX1" s="4" t="s">
        <v>500</v>
      </c>
      <c r="AY1" s="0"/>
      <c r="AZ1" s="0"/>
      <c r="BA1" s="4" t="s">
        <v>501</v>
      </c>
      <c r="BB1" s="0"/>
      <c r="BC1" s="0"/>
      <c r="BD1" s="4" t="s">
        <v>502</v>
      </c>
      <c r="BE1" s="0"/>
      <c r="BF1" s="0"/>
      <c r="BG1" s="4" t="s">
        <v>503</v>
      </c>
      <c r="BH1" s="0"/>
      <c r="BI1" s="0"/>
      <c r="BJ1" s="4" t="s">
        <v>504</v>
      </c>
      <c r="BK1" s="0"/>
      <c r="BL1" s="0"/>
      <c r="BM1" s="4" t="s">
        <v>505</v>
      </c>
      <c r="BN1" s="0"/>
      <c r="BO1" s="0"/>
      <c r="BP1" s="4" t="s">
        <v>506</v>
      </c>
      <c r="BQ1" s="0"/>
      <c r="BR1" s="0"/>
      <c r="BS1" s="4" t="s">
        <v>507</v>
      </c>
      <c r="BT1" s="0"/>
      <c r="BU1" s="0"/>
      <c r="BV1" s="4" t="s">
        <v>508</v>
      </c>
      <c r="BW1" s="0"/>
      <c r="BX1" s="0"/>
      <c r="BY1" s="4" t="s">
        <v>509</v>
      </c>
      <c r="BZ1" s="0"/>
      <c r="CA1" s="0"/>
      <c r="CB1" s="4" t="s">
        <v>510</v>
      </c>
      <c r="CC1" s="0"/>
      <c r="CD1" s="0"/>
      <c r="CE1" s="4" t="s">
        <v>511</v>
      </c>
      <c r="CF1" s="0"/>
      <c r="CG1" s="0"/>
      <c r="CH1" s="4" t="s">
        <v>512</v>
      </c>
      <c r="CI1" s="0"/>
      <c r="CJ1" s="0"/>
      <c r="CK1" s="4" t="s">
        <v>513</v>
      </c>
      <c r="CL1" s="0"/>
      <c r="CM1" s="0"/>
      <c r="CN1" s="4" t="s">
        <v>514</v>
      </c>
      <c r="CO1" s="0"/>
      <c r="CP1" s="0"/>
      <c r="CQ1" s="4" t="s">
        <v>515</v>
      </c>
      <c r="CR1" s="0"/>
      <c r="CS1" s="0"/>
      <c r="CT1" s="4" t="s">
        <v>516</v>
      </c>
      <c r="CU1" s="0"/>
      <c r="CV1" s="0"/>
      <c r="CW1" s="4" t="s">
        <v>517</v>
      </c>
      <c r="CX1" s="0"/>
      <c r="CY1" s="0"/>
      <c r="CZ1" s="4" t="s">
        <v>518</v>
      </c>
      <c r="DA1" s="0"/>
      <c r="DB1" s="0"/>
      <c r="DC1" s="4" t="s">
        <v>519</v>
      </c>
      <c r="DD1" s="0"/>
      <c r="DE1" s="0"/>
      <c r="DF1" s="4" t="s">
        <v>520</v>
      </c>
      <c r="DG1" s="0"/>
    </row>
    <row collapsed="false" customFormat="false" customHeight="false" hidden="false" ht="12.1" outlineLevel="0" r="2">
      <c r="A2" s="11" t="n">
        <v>43441</v>
      </c>
      <c r="B2" s="6" t="n">
        <v>14655.94</v>
      </c>
      <c r="C2" s="0" t="s">
        <v>480</v>
      </c>
      <c r="D2" s="11" t="n">
        <v>43441</v>
      </c>
      <c r="E2" s="6" t="n">
        <v>33190.07</v>
      </c>
      <c r="F2" s="0" t="s">
        <v>480</v>
      </c>
      <c r="G2" s="11" t="n">
        <v>43441</v>
      </c>
      <c r="H2" s="6" t="n">
        <v>33169.37</v>
      </c>
      <c r="I2" s="0" t="s">
        <v>480</v>
      </c>
      <c r="J2" s="11" t="n">
        <v>43441</v>
      </c>
      <c r="K2" s="6" t="n">
        <v>30459.78</v>
      </c>
      <c r="L2" s="0" t="s">
        <v>480</v>
      </c>
      <c r="M2" s="11" t="n">
        <v>43441</v>
      </c>
      <c r="N2" s="6" t="n">
        <v>32849.58</v>
      </c>
      <c r="O2" s="0" t="s">
        <v>480</v>
      </c>
      <c r="P2" s="11" t="n">
        <v>43441</v>
      </c>
      <c r="Q2" s="6" t="n">
        <v>30165.46</v>
      </c>
      <c r="R2" s="0" t="s">
        <v>480</v>
      </c>
      <c r="S2" s="11" t="n">
        <v>43441</v>
      </c>
      <c r="T2" s="6" t="n">
        <v>31035.92</v>
      </c>
      <c r="U2" s="0" t="s">
        <v>480</v>
      </c>
      <c r="V2" s="11" t="n">
        <v>43441</v>
      </c>
      <c r="W2" s="6" t="n">
        <v>16688.56</v>
      </c>
      <c r="X2" s="0" t="s">
        <v>480</v>
      </c>
      <c r="Y2" s="11" t="n">
        <v>43441</v>
      </c>
      <c r="Z2" s="6" t="n">
        <v>12869.6</v>
      </c>
      <c r="AA2" s="0" t="s">
        <v>480</v>
      </c>
      <c r="AB2" s="11" t="n">
        <v>43441</v>
      </c>
      <c r="AC2" s="6" t="n">
        <v>12747.53</v>
      </c>
      <c r="AD2" s="0" t="s">
        <v>480</v>
      </c>
      <c r="AE2" s="11" t="n">
        <v>43441</v>
      </c>
      <c r="AF2" s="6" t="n">
        <v>7651.93</v>
      </c>
      <c r="AG2" s="0" t="s">
        <v>480</v>
      </c>
      <c r="AH2" s="11" t="n">
        <v>43446</v>
      </c>
      <c r="AI2" s="6" t="n">
        <v>7799</v>
      </c>
      <c r="AJ2" s="0" t="s">
        <v>480</v>
      </c>
      <c r="AK2" s="11" t="n">
        <v>43446</v>
      </c>
      <c r="AL2" s="6" t="n">
        <v>12871.4</v>
      </c>
      <c r="AM2" s="0" t="s">
        <v>480</v>
      </c>
      <c r="AN2" s="11" t="n">
        <v>43812</v>
      </c>
      <c r="AO2" s="6" t="n">
        <v>12486.4</v>
      </c>
      <c r="AP2" s="0" t="s">
        <v>480</v>
      </c>
      <c r="AQ2" s="11" t="n">
        <v>43812</v>
      </c>
      <c r="AR2" s="6" t="n">
        <v>22517.54</v>
      </c>
      <c r="AS2" s="0" t="s">
        <v>480</v>
      </c>
      <c r="AT2" s="11" t="n">
        <v>43833</v>
      </c>
      <c r="AU2" s="6" t="n">
        <v>25293.96</v>
      </c>
      <c r="AV2" s="0" t="s">
        <v>480</v>
      </c>
      <c r="AW2" s="11" t="n">
        <v>43833</v>
      </c>
      <c r="AX2" s="6" t="n">
        <v>1943.99</v>
      </c>
      <c r="AY2" s="0" t="s">
        <v>480</v>
      </c>
      <c r="AZ2" s="11" t="n">
        <v>43836</v>
      </c>
      <c r="BA2" s="6" t="n">
        <v>34267.58</v>
      </c>
      <c r="BB2" s="0" t="s">
        <v>480</v>
      </c>
      <c r="BC2" s="11" t="n">
        <v>43846</v>
      </c>
      <c r="BD2" s="6" t="n">
        <v>8866.95</v>
      </c>
      <c r="BE2" s="0" t="s">
        <v>480</v>
      </c>
      <c r="BF2" s="11" t="n">
        <v>43860</v>
      </c>
      <c r="BG2" s="6" t="n">
        <v>4682.4</v>
      </c>
      <c r="BH2" s="0" t="s">
        <v>480</v>
      </c>
      <c r="BI2" s="11" t="n">
        <v>43880</v>
      </c>
      <c r="BJ2" s="6" t="n">
        <v>1038.03</v>
      </c>
      <c r="BK2" s="0" t="s">
        <v>480</v>
      </c>
      <c r="BL2" s="11" t="n">
        <v>43902</v>
      </c>
      <c r="BM2" s="6" t="n">
        <v>15007.7</v>
      </c>
      <c r="BN2" s="0" t="s">
        <v>480</v>
      </c>
      <c r="BO2" s="11" t="n">
        <v>43902</v>
      </c>
      <c r="BP2" s="6" t="n">
        <v>19610.05</v>
      </c>
      <c r="BQ2" s="0" t="s">
        <v>480</v>
      </c>
      <c r="BR2" s="11" t="n">
        <v>43927</v>
      </c>
      <c r="BS2" s="6" t="n">
        <v>16588.5</v>
      </c>
      <c r="BT2" s="0" t="s">
        <v>480</v>
      </c>
      <c r="BU2" s="11" t="n">
        <v>44060</v>
      </c>
      <c r="BV2" s="6" t="n">
        <v>58004.78</v>
      </c>
      <c r="BW2" s="0" t="s">
        <v>480</v>
      </c>
      <c r="BX2" s="11" t="n">
        <v>44252</v>
      </c>
      <c r="BY2" s="6" t="n">
        <v>24292.57</v>
      </c>
      <c r="BZ2" s="0" t="s">
        <v>480</v>
      </c>
      <c r="CA2" s="11" t="n">
        <v>44774</v>
      </c>
      <c r="CB2" s="6" t="n">
        <v>36675.93</v>
      </c>
      <c r="CC2" s="0" t="s">
        <v>480</v>
      </c>
      <c r="CD2" s="11" t="n">
        <v>45002</v>
      </c>
      <c r="CE2" s="6" t="n">
        <v>12214.15</v>
      </c>
      <c r="CF2" s="0" t="s">
        <v>480</v>
      </c>
      <c r="CG2" s="11" t="n">
        <v>45665</v>
      </c>
      <c r="CH2" s="6" t="n">
        <v>156.98</v>
      </c>
      <c r="CI2" s="0" t="s">
        <v>480</v>
      </c>
      <c r="CJ2" s="11" t="n">
        <v>45672</v>
      </c>
      <c r="CK2" s="6" t="n">
        <v>42149.49</v>
      </c>
      <c r="CL2" s="0" t="s">
        <v>480</v>
      </c>
      <c r="CM2" s="11" t="n">
        <v>45853</v>
      </c>
      <c r="CN2" s="6" t="n">
        <v>6224.08</v>
      </c>
      <c r="CO2" s="0" t="s">
        <v>480</v>
      </c>
      <c r="CP2" s="11" t="n">
        <v>45853</v>
      </c>
      <c r="CQ2" s="6" t="n">
        <v>5293.91</v>
      </c>
      <c r="CR2" s="0" t="s">
        <v>480</v>
      </c>
      <c r="CS2" s="11" t="n">
        <v>45853</v>
      </c>
      <c r="CT2" s="6" t="n">
        <v>3237.56</v>
      </c>
      <c r="CU2" s="0" t="s">
        <v>480</v>
      </c>
      <c r="CV2" s="11" t="n">
        <v>45853</v>
      </c>
      <c r="CW2" s="6" t="n">
        <v>4235.84</v>
      </c>
      <c r="CX2" s="0" t="s">
        <v>480</v>
      </c>
      <c r="CY2" s="11" t="n">
        <v>45853</v>
      </c>
      <c r="CZ2" s="6" t="n">
        <v>6281.69</v>
      </c>
      <c r="DA2" s="0" t="s">
        <v>480</v>
      </c>
      <c r="DB2" s="11" t="n">
        <v>45854</v>
      </c>
      <c r="DC2" s="6" t="n">
        <v>588.75</v>
      </c>
      <c r="DD2" s="0" t="s">
        <v>480</v>
      </c>
      <c r="DE2" s="11" t="n">
        <v>45870</v>
      </c>
      <c r="DF2" s="6" t="n">
        <v>2827.24</v>
      </c>
      <c r="DG2" s="0" t="s">
        <v>480</v>
      </c>
    </row>
    <row collapsed="false" customFormat="false" customHeight="false" hidden="false" ht="12.1" outlineLevel="0" r="3">
      <c r="A3" s="11" t="n">
        <v>43441</v>
      </c>
      <c r="B3" s="6" t="n">
        <v>12701.04</v>
      </c>
      <c r="C3" s="0" t="s">
        <v>480</v>
      </c>
      <c r="D3" s="11" t="n">
        <v>43446</v>
      </c>
      <c r="E3" s="6" t="n">
        <v>-1003.9</v>
      </c>
      <c r="F3" s="0" t="s">
        <v>482</v>
      </c>
      <c r="G3" s="11" t="n">
        <v>43446</v>
      </c>
      <c r="H3" s="6" t="n">
        <v>-974.71</v>
      </c>
      <c r="I3" s="0" t="s">
        <v>482</v>
      </c>
      <c r="J3" s="11" t="n">
        <v>43441</v>
      </c>
      <c r="K3" s="6" t="n">
        <v>2029.62</v>
      </c>
      <c r="L3" s="0" t="s">
        <v>480</v>
      </c>
      <c r="M3" s="11" t="n">
        <v>43446</v>
      </c>
      <c r="N3" s="6" t="n">
        <v>-1085.12</v>
      </c>
      <c r="O3" s="0" t="s">
        <v>96</v>
      </c>
      <c r="P3" s="11" t="n">
        <v>44036</v>
      </c>
      <c r="Q3" s="6" t="n">
        <v>-35546.45</v>
      </c>
      <c r="R3" s="0" t="s">
        <v>482</v>
      </c>
      <c r="S3" s="11" t="n">
        <v>43446</v>
      </c>
      <c r="T3" s="6" t="n">
        <v>-5214.83</v>
      </c>
      <c r="U3" s="0" t="s">
        <v>482</v>
      </c>
      <c r="V3" s="11" t="n">
        <v>43446</v>
      </c>
      <c r="W3" s="6" t="n">
        <v>2776.43</v>
      </c>
      <c r="X3" s="0" t="s">
        <v>480</v>
      </c>
      <c r="Y3" s="11" t="n">
        <v>43446</v>
      </c>
      <c r="Z3" s="6" t="n">
        <v>-1369.09</v>
      </c>
      <c r="AA3" s="0" t="s">
        <v>482</v>
      </c>
      <c r="AB3" s="11" t="n">
        <v>43637</v>
      </c>
      <c r="AC3" s="6" t="n">
        <v>-689.52</v>
      </c>
      <c r="AD3" s="0" t="s">
        <v>118</v>
      </c>
      <c r="AE3" s="11" t="n">
        <v>43446</v>
      </c>
      <c r="AF3" s="6" t="n">
        <v>-7536.14</v>
      </c>
      <c r="AG3" s="0" t="s">
        <v>482</v>
      </c>
      <c r="AH3" s="11" t="n">
        <v>43446</v>
      </c>
      <c r="AI3" s="6" t="n">
        <v>7803</v>
      </c>
      <c r="AJ3" s="0" t="s">
        <v>480</v>
      </c>
      <c r="AK3" s="11" t="n">
        <v>43446</v>
      </c>
      <c r="AL3" s="6" t="n">
        <v>12881.81</v>
      </c>
      <c r="AM3" s="0" t="s">
        <v>480</v>
      </c>
      <c r="AN3" s="11" t="n">
        <v>43812</v>
      </c>
      <c r="AO3" s="6" t="n">
        <v>29134.94</v>
      </c>
      <c r="AP3" s="0" t="s">
        <v>480</v>
      </c>
      <c r="AQ3" s="11" t="n">
        <v>43963</v>
      </c>
      <c r="AR3" s="6" t="n">
        <v>-783</v>
      </c>
      <c r="AS3" s="0" t="s">
        <v>166</v>
      </c>
      <c r="AT3" s="11" t="n">
        <v>43833</v>
      </c>
      <c r="AU3" s="6" t="n">
        <v>2810.44</v>
      </c>
      <c r="AV3" s="0" t="s">
        <v>480</v>
      </c>
      <c r="AW3" s="11" t="n">
        <v>43833</v>
      </c>
      <c r="AX3" s="6" t="n">
        <v>17495.97</v>
      </c>
      <c r="AY3" s="0" t="s">
        <v>480</v>
      </c>
      <c r="AZ3" s="11" t="n">
        <v>43840</v>
      </c>
      <c r="BA3" s="6" t="n">
        <v>-1280.9</v>
      </c>
      <c r="BB3" s="0" t="s">
        <v>154</v>
      </c>
      <c r="BC3" s="11" t="n">
        <v>43857</v>
      </c>
      <c r="BD3" s="6" t="n">
        <v>-9016.17</v>
      </c>
      <c r="BE3" s="0" t="s">
        <v>482</v>
      </c>
      <c r="BF3" s="11" t="n">
        <v>43906</v>
      </c>
      <c r="BG3" s="6" t="n">
        <v>8494.36</v>
      </c>
      <c r="BH3" s="0" t="s">
        <v>480</v>
      </c>
      <c r="BI3" s="11" t="n">
        <v>43889</v>
      </c>
      <c r="BJ3" s="6" t="n">
        <v>15954.19</v>
      </c>
      <c r="BK3" s="0" t="s">
        <v>480</v>
      </c>
      <c r="BL3" s="11" t="n">
        <v>43906</v>
      </c>
      <c r="BM3" s="6" t="n">
        <v>13807.08</v>
      </c>
      <c r="BN3" s="0" t="s">
        <v>480</v>
      </c>
      <c r="BO3" s="11" t="n">
        <v>44285</v>
      </c>
      <c r="BP3" s="6" t="n">
        <v>-27063.75</v>
      </c>
      <c r="BQ3" s="0" t="s">
        <v>482</v>
      </c>
      <c r="BR3" s="11" t="n">
        <v>43951</v>
      </c>
      <c r="BS3" s="6" t="n">
        <v>15239.82</v>
      </c>
      <c r="BT3" s="0" t="s">
        <v>480</v>
      </c>
      <c r="BU3" s="11" t="n">
        <v>44062</v>
      </c>
      <c r="BV3" s="6" t="n">
        <v>57144.27</v>
      </c>
      <c r="BW3" s="0" t="s">
        <v>480</v>
      </c>
      <c r="BX3" s="11" t="n">
        <v>44390</v>
      </c>
      <c r="BY3" s="6" t="n">
        <v>-26320.2</v>
      </c>
      <c r="BZ3" s="0" t="s">
        <v>482</v>
      </c>
      <c r="CA3" s="11" t="n">
        <v>44834</v>
      </c>
      <c r="CB3" s="6" t="n">
        <v>-966.06</v>
      </c>
      <c r="CC3" s="0" t="s">
        <v>299</v>
      </c>
      <c r="CD3" s="11" t="n">
        <v>45113</v>
      </c>
      <c r="CE3" s="6" t="n">
        <v>99374.23</v>
      </c>
      <c r="CF3" s="0" t="s">
        <v>480</v>
      </c>
      <c r="CG3" s="11" t="n">
        <v>45699</v>
      </c>
      <c r="CH3" s="6" t="n">
        <v>-159.94</v>
      </c>
      <c r="CI3" s="0" t="s">
        <v>482</v>
      </c>
      <c r="CJ3" s="11" t="n">
        <v>45672</v>
      </c>
      <c r="CK3" s="6" t="n">
        <v>11708.19</v>
      </c>
      <c r="CL3" s="0" t="s">
        <v>480</v>
      </c>
      <c r="CM3" s="11" t="n">
        <v>45854</v>
      </c>
      <c r="CN3" s="6" t="n">
        <v>1802.95</v>
      </c>
      <c r="CO3" s="0" t="s">
        <v>480</v>
      </c>
      <c r="CP3" s="11" t="n">
        <v>45853</v>
      </c>
      <c r="CQ3" s="6" t="n">
        <v>1520.62</v>
      </c>
      <c r="CR3" s="0" t="s">
        <v>480</v>
      </c>
      <c r="CS3" s="11" t="n">
        <v>45853</v>
      </c>
      <c r="CT3" s="6" t="n">
        <v>1295.7</v>
      </c>
      <c r="CU3" s="0" t="s">
        <v>480</v>
      </c>
      <c r="CV3" s="11" t="n">
        <v>45853</v>
      </c>
      <c r="CW3" s="6" t="n">
        <v>4840.96</v>
      </c>
      <c r="CX3" s="0" t="s">
        <v>480</v>
      </c>
      <c r="CY3" s="11" t="n">
        <v>45853</v>
      </c>
      <c r="CZ3" s="6" t="n">
        <v>16152.92</v>
      </c>
      <c r="DA3" s="0" t="s">
        <v>480</v>
      </c>
      <c r="DB3" s="11" t="n">
        <v>45854</v>
      </c>
      <c r="DC3" s="6" t="n">
        <v>24139.54</v>
      </c>
      <c r="DD3" s="0" t="s">
        <v>480</v>
      </c>
      <c r="DE3" s="11" t="n">
        <v>45882</v>
      </c>
      <c r="DF3" s="6" t="n">
        <v>-119.64</v>
      </c>
      <c r="DG3" s="0" t="s">
        <v>430</v>
      </c>
    </row>
    <row collapsed="false" customFormat="false" customHeight="false" hidden="false" ht="12.1" outlineLevel="0" r="4">
      <c r="A4" s="11" t="n">
        <v>43441</v>
      </c>
      <c r="B4" s="6" t="n">
        <v>7815.95</v>
      </c>
      <c r="C4" s="0" t="s">
        <v>480</v>
      </c>
      <c r="D4" s="11" t="n">
        <v>43446</v>
      </c>
      <c r="E4" s="6" t="n">
        <v>-1003.91</v>
      </c>
      <c r="F4" s="0" t="s">
        <v>482</v>
      </c>
      <c r="G4" s="11" t="n">
        <v>43446</v>
      </c>
      <c r="H4" s="6" t="n">
        <v>-974.71</v>
      </c>
      <c r="I4" s="0" t="s">
        <v>482</v>
      </c>
      <c r="J4" s="11" t="n">
        <v>43488</v>
      </c>
      <c r="K4" s="6" t="n">
        <v>-1212.8</v>
      </c>
      <c r="L4" s="0" t="s">
        <v>102</v>
      </c>
      <c r="M4" s="11" t="n">
        <v>43446</v>
      </c>
      <c r="N4" s="6" t="n">
        <v>992.89</v>
      </c>
      <c r="O4" s="0" t="s">
        <v>480</v>
      </c>
      <c r="P4" s="0"/>
      <c r="Q4" s="10" t="s">
        <f>=XIRR(Q2:Q3,P2:P3)</f>
      </c>
      <c r="R4" s="0"/>
      <c r="S4" s="11" t="n">
        <v>43446</v>
      </c>
      <c r="T4" s="6" t="n">
        <v>-5223.32</v>
      </c>
      <c r="U4" s="0" t="s">
        <v>482</v>
      </c>
      <c r="V4" s="11" t="n">
        <v>43446</v>
      </c>
      <c r="W4" s="6" t="n">
        <v>2776.43</v>
      </c>
      <c r="X4" s="0" t="s">
        <v>480</v>
      </c>
      <c r="Y4" s="11" t="n">
        <v>43446</v>
      </c>
      <c r="Z4" s="6" t="n">
        <v>-11633.94</v>
      </c>
      <c r="AA4" s="0" t="s">
        <v>482</v>
      </c>
      <c r="AB4" s="11" t="n">
        <v>43745</v>
      </c>
      <c r="AC4" s="6" t="n">
        <v>-768.93</v>
      </c>
      <c r="AD4" s="0" t="s">
        <v>135</v>
      </c>
      <c r="AE4" s="11" t="n">
        <v>43446</v>
      </c>
      <c r="AF4" s="6" t="n">
        <v>-7551.13</v>
      </c>
      <c r="AG4" s="0" t="s">
        <v>482</v>
      </c>
      <c r="AH4" s="11" t="n">
        <v>43447</v>
      </c>
      <c r="AI4" s="6" t="n">
        <v>-7795</v>
      </c>
      <c r="AJ4" s="0" t="s">
        <v>482</v>
      </c>
      <c r="AK4" s="11" t="n">
        <v>43447</v>
      </c>
      <c r="AL4" s="6" t="n">
        <v>-13528.15</v>
      </c>
      <c r="AM4" s="0" t="s">
        <v>482</v>
      </c>
      <c r="AN4" s="11" t="n">
        <v>43990</v>
      </c>
      <c r="AO4" s="6" t="n">
        <v>-985</v>
      </c>
      <c r="AP4" s="0" t="s">
        <v>176</v>
      </c>
      <c r="AQ4" s="11" t="n">
        <v>44116</v>
      </c>
      <c r="AR4" s="6" t="n">
        <v>-522</v>
      </c>
      <c r="AS4" s="0" t="s">
        <v>209</v>
      </c>
      <c r="AT4" s="11" t="n">
        <v>44004</v>
      </c>
      <c r="AU4" s="6" t="n">
        <v>-966.25</v>
      </c>
      <c r="AV4" s="0" t="s">
        <v>184</v>
      </c>
      <c r="AW4" s="11" t="n">
        <v>44018</v>
      </c>
      <c r="AX4" s="6" t="n">
        <v>-938.1</v>
      </c>
      <c r="AY4" s="0" t="s">
        <v>187</v>
      </c>
      <c r="AZ4" s="11" t="n">
        <v>44001</v>
      </c>
      <c r="BA4" s="6" t="n">
        <v>-1366</v>
      </c>
      <c r="BB4" s="0" t="s">
        <v>183</v>
      </c>
      <c r="BC4" s="11" t="n">
        <v>43859</v>
      </c>
      <c r="BD4" s="6" t="n">
        <v>10805.54</v>
      </c>
      <c r="BE4" s="0" t="s">
        <v>480</v>
      </c>
      <c r="BF4" s="11" t="n">
        <v>44023</v>
      </c>
      <c r="BG4" s="6" t="n">
        <v>-365</v>
      </c>
      <c r="BH4" s="0" t="s">
        <v>193</v>
      </c>
      <c r="BI4" s="11" t="n">
        <v>43889</v>
      </c>
      <c r="BJ4" s="6" t="n">
        <v>938.98</v>
      </c>
      <c r="BK4" s="0" t="s">
        <v>480</v>
      </c>
      <c r="BL4" s="11" t="n">
        <v>43991</v>
      </c>
      <c r="BM4" s="6" t="n">
        <v>-3074.04</v>
      </c>
      <c r="BN4" s="0" t="s">
        <v>178</v>
      </c>
      <c r="BO4" s="0"/>
      <c r="BP4" s="10" t="s">
        <f>=XIRR(BP2:BP3,BO2:BO3)</f>
      </c>
      <c r="BQ4" s="0"/>
      <c r="BR4" s="11" t="n">
        <v>44022</v>
      </c>
      <c r="BS4" s="6" t="n">
        <v>-3156</v>
      </c>
      <c r="BT4" s="0" t="s">
        <v>192</v>
      </c>
      <c r="BU4" s="11" t="n">
        <v>44063</v>
      </c>
      <c r="BV4" s="6" t="n">
        <v>39384.61</v>
      </c>
      <c r="BW4" s="0" t="s">
        <v>480</v>
      </c>
      <c r="BX4" s="0"/>
      <c r="BY4" s="10" t="s">
        <f>=XIRR(BY2:BY3,BX2:BX3)</f>
      </c>
      <c r="BZ4" s="0"/>
      <c r="CA4" s="11" t="n">
        <v>44844</v>
      </c>
      <c r="CB4" s="6" t="n">
        <v>5216.61</v>
      </c>
      <c r="CC4" s="0" t="s">
        <v>480</v>
      </c>
      <c r="CD4" s="11" t="n">
        <v>45117</v>
      </c>
      <c r="CE4" s="6" t="n">
        <v>-8084.14</v>
      </c>
      <c r="CF4" s="0" t="s">
        <v>327</v>
      </c>
      <c r="CG4" s="0"/>
      <c r="CH4" s="10" t="s">
        <f>=XIRR(CH2:CH3,CG2:CG3)</f>
      </c>
      <c r="CI4" s="0"/>
      <c r="CJ4" s="11" t="n">
        <v>45672</v>
      </c>
      <c r="CK4" s="6" t="n">
        <v>2341.64</v>
      </c>
      <c r="CL4" s="0" t="s">
        <v>480</v>
      </c>
      <c r="CM4" s="11" t="n">
        <v>45854</v>
      </c>
      <c r="CN4" s="6" t="n">
        <v>3605.9</v>
      </c>
      <c r="CO4" s="0" t="s">
        <v>480</v>
      </c>
      <c r="CP4" s="11" t="n">
        <v>45854</v>
      </c>
      <c r="CQ4" s="6" t="n">
        <v>765.65</v>
      </c>
      <c r="CR4" s="0" t="s">
        <v>480</v>
      </c>
      <c r="CS4" s="11" t="n">
        <v>45853</v>
      </c>
      <c r="CT4" s="6" t="n">
        <v>2588.17</v>
      </c>
      <c r="CU4" s="0" t="s">
        <v>480</v>
      </c>
      <c r="CV4" s="11" t="n">
        <v>45853</v>
      </c>
      <c r="CW4" s="6" t="n">
        <v>604.63</v>
      </c>
      <c r="CX4" s="0" t="s">
        <v>480</v>
      </c>
      <c r="CY4" s="11" t="n">
        <v>45987</v>
      </c>
      <c r="CZ4" s="6" t="n">
        <v>-1328</v>
      </c>
      <c r="DA4" s="0" t="s">
        <v>446</v>
      </c>
      <c r="DB4" s="11" t="n">
        <v>45854</v>
      </c>
      <c r="DC4" s="6" t="n">
        <v>8831.39</v>
      </c>
      <c r="DD4" s="0" t="s">
        <v>480</v>
      </c>
      <c r="DE4" s="11" t="n">
        <v>46064</v>
      </c>
      <c r="DF4" s="6" t="n">
        <v>-119.64</v>
      </c>
      <c r="DG4" s="0" t="s">
        <v>430</v>
      </c>
    </row>
    <row collapsed="false" customFormat="false" customHeight="false" hidden="false" ht="12.1" outlineLevel="0" r="5">
      <c r="A5" s="11" t="n">
        <v>43446</v>
      </c>
      <c r="B5" s="6" t="n">
        <v>978.79</v>
      </c>
      <c r="C5" s="0" t="s">
        <v>480</v>
      </c>
      <c r="D5" s="11" t="n">
        <v>43447</v>
      </c>
      <c r="E5" s="6" t="n">
        <v>1006.47</v>
      </c>
      <c r="F5" s="0" t="s">
        <v>480</v>
      </c>
      <c r="G5" s="11" t="n">
        <v>43447</v>
      </c>
      <c r="H5" s="6" t="n">
        <v>977.34</v>
      </c>
      <c r="I5" s="0" t="s">
        <v>480</v>
      </c>
      <c r="J5" s="11" t="n">
        <v>43670</v>
      </c>
      <c r="K5" s="6" t="n">
        <v>-1212.8</v>
      </c>
      <c r="L5" s="0" t="s">
        <v>102</v>
      </c>
      <c r="M5" s="11" t="n">
        <v>43446</v>
      </c>
      <c r="N5" s="6" t="n">
        <v>992.89</v>
      </c>
      <c r="O5" s="0" t="s">
        <v>480</v>
      </c>
      <c r="P5" s="0"/>
      <c r="Q5" s="8" t="s">
        <f>=-SUM(Q2:Q3)</f>
      </c>
      <c r="R5" s="0" t="s">
        <v>483</v>
      </c>
      <c r="S5" s="11" t="n">
        <v>43447</v>
      </c>
      <c r="T5" s="6" t="n">
        <v>5116.63</v>
      </c>
      <c r="U5" s="0" t="s">
        <v>480</v>
      </c>
      <c r="V5" s="11" t="n">
        <v>43447</v>
      </c>
      <c r="W5" s="6" t="n">
        <v>-2728.59</v>
      </c>
      <c r="X5" s="0" t="s">
        <v>482</v>
      </c>
      <c r="Y5" s="11" t="n">
        <v>43866</v>
      </c>
      <c r="Z5" s="6" t="n">
        <v>29685.22</v>
      </c>
      <c r="AA5" s="0" t="s">
        <v>480</v>
      </c>
      <c r="AB5" s="11" t="n">
        <v>43826</v>
      </c>
      <c r="AC5" s="6" t="n">
        <v>-525.09</v>
      </c>
      <c r="AD5" s="0" t="s">
        <v>150</v>
      </c>
      <c r="AE5" s="11" t="n">
        <v>43447</v>
      </c>
      <c r="AF5" s="6" t="n">
        <v>7414.79</v>
      </c>
      <c r="AG5" s="0" t="s">
        <v>480</v>
      </c>
      <c r="AH5" s="11" t="n">
        <v>43616</v>
      </c>
      <c r="AI5" s="6" t="n">
        <v>-298.28</v>
      </c>
      <c r="AJ5" s="0" t="s">
        <v>111</v>
      </c>
      <c r="AK5" s="11" t="n">
        <v>43655</v>
      </c>
      <c r="AL5" s="6" t="n">
        <v>-799.47</v>
      </c>
      <c r="AM5" s="0" t="s">
        <v>124</v>
      </c>
      <c r="AN5" s="11" t="n">
        <v>44119</v>
      </c>
      <c r="AO5" s="6" t="n">
        <v>-940</v>
      </c>
      <c r="AP5" s="0" t="s">
        <v>213</v>
      </c>
      <c r="AQ5" s="11" t="n">
        <v>44327</v>
      </c>
      <c r="AR5" s="6" t="n">
        <v>-1018</v>
      </c>
      <c r="AS5" s="0" t="s">
        <v>240</v>
      </c>
      <c r="AT5" s="11" t="n">
        <v>44185</v>
      </c>
      <c r="AU5" s="6" t="n">
        <v>-966.25</v>
      </c>
      <c r="AV5" s="0" t="s">
        <v>184</v>
      </c>
      <c r="AW5" s="11" t="n">
        <v>44421</v>
      </c>
      <c r="AX5" s="6" t="n">
        <v>1399.84</v>
      </c>
      <c r="AY5" s="0" t="s">
        <v>480</v>
      </c>
      <c r="AZ5" s="11" t="n">
        <v>44204</v>
      </c>
      <c r="BA5" s="6" t="n">
        <v>-2134.1</v>
      </c>
      <c r="BB5" s="0" t="s">
        <v>226</v>
      </c>
      <c r="BC5" s="11" t="n">
        <v>43859</v>
      </c>
      <c r="BD5" s="6" t="n">
        <v>75638.78</v>
      </c>
      <c r="BE5" s="0" t="s">
        <v>480</v>
      </c>
      <c r="BF5" s="11" t="n">
        <v>44103</v>
      </c>
      <c r="BG5" s="6" t="n">
        <v>-304</v>
      </c>
      <c r="BH5" s="0" t="s">
        <v>203</v>
      </c>
      <c r="BI5" s="11" t="n">
        <v>43889</v>
      </c>
      <c r="BJ5" s="6" t="n">
        <v>1877.97</v>
      </c>
      <c r="BK5" s="0" t="s">
        <v>480</v>
      </c>
      <c r="BL5" s="11" t="n">
        <v>44384</v>
      </c>
      <c r="BM5" s="6" t="n">
        <v>-1970.86</v>
      </c>
      <c r="BN5" s="0" t="s">
        <v>256</v>
      </c>
      <c r="BO5" s="0"/>
      <c r="BP5" s="8" t="s">
        <f>=-SUM(BP2:BP3)</f>
      </c>
      <c r="BQ5" s="0" t="s">
        <v>483</v>
      </c>
      <c r="BR5" s="11" t="n">
        <v>44313</v>
      </c>
      <c r="BS5" s="6" t="n">
        <v>-254</v>
      </c>
      <c r="BT5" s="0" t="s">
        <v>238</v>
      </c>
      <c r="BU5" s="11" t="n">
        <v>44074</v>
      </c>
      <c r="BV5" s="6" t="n">
        <v>7564.53</v>
      </c>
      <c r="BW5" s="0" t="s">
        <v>480</v>
      </c>
      <c r="BX5" s="0"/>
      <c r="BY5" s="8" t="s">
        <f>=-SUM(BY2:BY3)</f>
      </c>
      <c r="BZ5" s="0" t="s">
        <v>483</v>
      </c>
      <c r="CA5" s="11" t="n">
        <v>44865</v>
      </c>
      <c r="CB5" s="6" t="n">
        <v>-405.56</v>
      </c>
      <c r="CC5" s="0" t="s">
        <v>303</v>
      </c>
      <c r="CD5" s="11" t="n">
        <v>45114</v>
      </c>
      <c r="CE5" s="6" t="n">
        <v>658.75</v>
      </c>
      <c r="CF5" s="0" t="s">
        <v>480</v>
      </c>
      <c r="CG5" s="0"/>
      <c r="CH5" s="8" t="s">
        <f>=-SUM(CH2:CH3)</f>
      </c>
      <c r="CI5" s="0" t="s">
        <v>483</v>
      </c>
      <c r="CJ5" s="11" t="n">
        <v>45672</v>
      </c>
      <c r="CK5" s="6" t="n">
        <v>42149.49</v>
      </c>
      <c r="CL5" s="0" t="s">
        <v>480</v>
      </c>
      <c r="CM5" s="11" t="n">
        <v>45856</v>
      </c>
      <c r="CN5" s="6" t="n">
        <v>24617.14</v>
      </c>
      <c r="CO5" s="0" t="s">
        <v>480</v>
      </c>
      <c r="CP5" s="11" t="n">
        <v>45854</v>
      </c>
      <c r="CQ5" s="6" t="n">
        <v>3828.22</v>
      </c>
      <c r="CR5" s="0" t="s">
        <v>480</v>
      </c>
      <c r="CS5" s="11" t="n">
        <v>45856</v>
      </c>
      <c r="CT5" s="6" t="n">
        <v>663.47</v>
      </c>
      <c r="CU5" s="0" t="s">
        <v>480</v>
      </c>
      <c r="CV5" s="11" t="n">
        <v>45853</v>
      </c>
      <c r="CW5" s="6" t="n">
        <v>1817.6</v>
      </c>
      <c r="CX5" s="0" t="s">
        <v>480</v>
      </c>
      <c r="CY5" s="11" t="n">
        <v>46093</v>
      </c>
      <c r="CZ5" s="6" t="n">
        <v>-23222.17</v>
      </c>
      <c r="DA5" s="0" t="s">
        <v>482</v>
      </c>
      <c r="DB5" s="11" t="n">
        <v>45854</v>
      </c>
      <c r="DC5" s="6" t="n">
        <v>7065.23</v>
      </c>
      <c r="DD5" s="0" t="s">
        <v>480</v>
      </c>
      <c r="DE5" s="11" t="n">
        <v>46094</v>
      </c>
      <c r="DF5" s="6" t="n">
        <v>-2895.97</v>
      </c>
      <c r="DG5" s="0" t="s">
        <v>482</v>
      </c>
    </row>
    <row collapsed="false" customFormat="false" customHeight="false" hidden="false" ht="12.1" outlineLevel="0" r="6">
      <c r="A6" s="11" t="n">
        <v>43446</v>
      </c>
      <c r="B6" s="6" t="n">
        <v>978.8</v>
      </c>
      <c r="C6" s="0" t="s">
        <v>480</v>
      </c>
      <c r="D6" s="11" t="n">
        <v>43572</v>
      </c>
      <c r="E6" s="6" t="n">
        <v>-1212.8</v>
      </c>
      <c r="F6" s="0" t="s">
        <v>109</v>
      </c>
      <c r="G6" s="11" t="n">
        <v>43516</v>
      </c>
      <c r="H6" s="6" t="n">
        <v>-1151.7</v>
      </c>
      <c r="I6" s="0" t="s">
        <v>104</v>
      </c>
      <c r="J6" s="11" t="n">
        <v>43852</v>
      </c>
      <c r="K6" s="6" t="n">
        <v>-1212.8</v>
      </c>
      <c r="L6" s="0" t="s">
        <v>102</v>
      </c>
      <c r="M6" s="11" t="n">
        <v>43447</v>
      </c>
      <c r="N6" s="6" t="n">
        <v>-992.17</v>
      </c>
      <c r="O6" s="0" t="s">
        <v>482</v>
      </c>
      <c r="P6" s="0"/>
      <c r="Q6" s="0"/>
      <c r="R6" s="0"/>
      <c r="S6" s="11" t="n">
        <v>43455</v>
      </c>
      <c r="T6" s="6" t="n">
        <v>-413</v>
      </c>
      <c r="U6" s="0" t="s">
        <v>98</v>
      </c>
      <c r="V6" s="11" t="n">
        <v>44036</v>
      </c>
      <c r="W6" s="6" t="n">
        <v>-7099.29</v>
      </c>
      <c r="X6" s="0" t="s">
        <v>482</v>
      </c>
      <c r="Y6" s="11" t="n">
        <v>43875</v>
      </c>
      <c r="Z6" s="6" t="n">
        <v>-330.5</v>
      </c>
      <c r="AA6" s="0" t="s">
        <v>158</v>
      </c>
      <c r="AB6" s="11" t="n">
        <v>43857</v>
      </c>
      <c r="AC6" s="6" t="n">
        <v>-20893.28</v>
      </c>
      <c r="AD6" s="0" t="s">
        <v>482</v>
      </c>
      <c r="AE6" s="11" t="n">
        <v>43833</v>
      </c>
      <c r="AF6" s="6" t="n">
        <v>7718.96</v>
      </c>
      <c r="AG6" s="0" t="s">
        <v>480</v>
      </c>
      <c r="AH6" s="11" t="n">
        <v>43983</v>
      </c>
      <c r="AI6" s="6" t="n">
        <v>-341.38</v>
      </c>
      <c r="AJ6" s="0" t="s">
        <v>172</v>
      </c>
      <c r="AK6" s="11" t="n">
        <v>43889</v>
      </c>
      <c r="AL6" s="6" t="n">
        <v>31996.41</v>
      </c>
      <c r="AM6" s="0" t="s">
        <v>480</v>
      </c>
      <c r="AN6" s="11" t="n">
        <v>44354</v>
      </c>
      <c r="AO6" s="6" t="n">
        <v>-1984</v>
      </c>
      <c r="AP6" s="0" t="s">
        <v>246</v>
      </c>
      <c r="AQ6" s="11" t="n">
        <v>44585</v>
      </c>
      <c r="AR6" s="6" t="n">
        <v>-5850.9</v>
      </c>
      <c r="AS6" s="0" t="s">
        <v>482</v>
      </c>
      <c r="AT6" s="11" t="n">
        <v>44252</v>
      </c>
      <c r="AU6" s="6" t="n">
        <v>28357</v>
      </c>
      <c r="AV6" s="0" t="s">
        <v>480</v>
      </c>
      <c r="AW6" s="11" t="n">
        <v>44421</v>
      </c>
      <c r="AX6" s="6" t="n">
        <v>9798.88</v>
      </c>
      <c r="AY6" s="0" t="s">
        <v>480</v>
      </c>
      <c r="AZ6" s="11" t="n">
        <v>44372</v>
      </c>
      <c r="BA6" s="6" t="n">
        <v>-2134.1</v>
      </c>
      <c r="BB6" s="0" t="s">
        <v>226</v>
      </c>
      <c r="BC6" s="11" t="n">
        <v>43901</v>
      </c>
      <c r="BD6" s="6" t="n">
        <v>15608</v>
      </c>
      <c r="BE6" s="0" t="s">
        <v>480</v>
      </c>
      <c r="BF6" s="11" t="n">
        <v>44193</v>
      </c>
      <c r="BG6" s="6" t="n">
        <v>-619.2</v>
      </c>
      <c r="BH6" s="0" t="s">
        <v>223</v>
      </c>
      <c r="BI6" s="11" t="n">
        <v>43901</v>
      </c>
      <c r="BJ6" s="6" t="n">
        <v>17609.03</v>
      </c>
      <c r="BK6" s="0" t="s">
        <v>480</v>
      </c>
      <c r="BL6" s="11" t="n">
        <v>44390</v>
      </c>
      <c r="BM6" s="6" t="n">
        <v>30418.24</v>
      </c>
      <c r="BN6" s="0" t="s">
        <v>480</v>
      </c>
      <c r="BO6" s="0"/>
      <c r="BP6" s="0"/>
      <c r="BQ6" s="0"/>
      <c r="BR6" s="11" t="n">
        <v>44329</v>
      </c>
      <c r="BS6" s="6" t="n">
        <v>768.05</v>
      </c>
      <c r="BT6" s="0" t="s">
        <v>480</v>
      </c>
      <c r="BU6" s="11" t="n">
        <v>44074</v>
      </c>
      <c r="BV6" s="6" t="n">
        <v>2696.61</v>
      </c>
      <c r="BW6" s="0" t="s">
        <v>480</v>
      </c>
      <c r="BX6" s="0"/>
      <c r="BY6" s="0"/>
      <c r="BZ6" s="0"/>
      <c r="CA6" s="11" t="n">
        <v>44895</v>
      </c>
      <c r="CB6" s="6" t="n">
        <v>-377.2</v>
      </c>
      <c r="CC6" s="0" t="s">
        <v>304</v>
      </c>
      <c r="CD6" s="11" t="n">
        <v>45133</v>
      </c>
      <c r="CE6" s="6" t="n">
        <v>1372.55</v>
      </c>
      <c r="CF6" s="0" t="s">
        <v>480</v>
      </c>
      <c r="CG6" s="0"/>
      <c r="CH6" s="0"/>
      <c r="CI6" s="0"/>
      <c r="CJ6" s="11" t="n">
        <v>45672</v>
      </c>
      <c r="CK6" s="6" t="n">
        <v>18733.11</v>
      </c>
      <c r="CL6" s="0" t="s">
        <v>480</v>
      </c>
      <c r="CM6" s="11" t="n">
        <v>45859</v>
      </c>
      <c r="CN6" s="6" t="n">
        <v>914.18</v>
      </c>
      <c r="CO6" s="0" t="s">
        <v>480</v>
      </c>
      <c r="CP6" s="11" t="n">
        <v>45854</v>
      </c>
      <c r="CQ6" s="6" t="n">
        <v>26797.54</v>
      </c>
      <c r="CR6" s="0" t="s">
        <v>480</v>
      </c>
      <c r="CS6" s="11" t="n">
        <v>45856</v>
      </c>
      <c r="CT6" s="6" t="n">
        <v>25212.01</v>
      </c>
      <c r="CU6" s="0" t="s">
        <v>480</v>
      </c>
      <c r="CV6" s="11" t="n">
        <v>45853</v>
      </c>
      <c r="CW6" s="6" t="n">
        <v>24840.64</v>
      </c>
      <c r="CX6" s="0" t="s">
        <v>480</v>
      </c>
      <c r="CY6" s="0"/>
      <c r="CZ6" s="10" t="s">
        <f>=XIRR(CZ2:CZ5,CY2:CY5)</f>
      </c>
      <c r="DA6" s="0"/>
      <c r="DB6" s="11" t="n">
        <v>45854</v>
      </c>
      <c r="DC6" s="6" t="n">
        <v>53578.01</v>
      </c>
      <c r="DD6" s="0" t="s">
        <v>480</v>
      </c>
      <c r="DE6" s="0"/>
      <c r="DF6" s="10" t="s">
        <f>=XIRR(DF2:DF5,DE2:DE5)</f>
      </c>
      <c r="DG6" s="0"/>
    </row>
    <row collapsed="false" customFormat="false" customHeight="false" hidden="false" ht="12.1" outlineLevel="0" r="7">
      <c r="A7" s="11" t="n">
        <v>43447</v>
      </c>
      <c r="B7" s="6" t="n">
        <v>-1952.56</v>
      </c>
      <c r="C7" s="0" t="s">
        <v>482</v>
      </c>
      <c r="D7" s="11" t="n">
        <v>43754</v>
      </c>
      <c r="E7" s="6" t="n">
        <v>-1212.8</v>
      </c>
      <c r="F7" s="0" t="s">
        <v>109</v>
      </c>
      <c r="G7" s="11" t="n">
        <v>43698</v>
      </c>
      <c r="H7" s="6" t="n">
        <v>-1151.7</v>
      </c>
      <c r="I7" s="0" t="s">
        <v>104</v>
      </c>
      <c r="J7" s="11" t="n">
        <v>44034</v>
      </c>
      <c r="K7" s="6" t="n">
        <v>-1212.8</v>
      </c>
      <c r="L7" s="0" t="s">
        <v>102</v>
      </c>
      <c r="M7" s="11" t="n">
        <v>43628</v>
      </c>
      <c r="N7" s="6" t="n">
        <v>-1119.03</v>
      </c>
      <c r="O7" s="0" t="s">
        <v>112</v>
      </c>
      <c r="P7" s="0"/>
      <c r="Q7" s="0"/>
      <c r="R7" s="0"/>
      <c r="S7" s="11" t="n">
        <v>43655</v>
      </c>
      <c r="T7" s="6" t="n">
        <v>-674</v>
      </c>
      <c r="U7" s="0" t="s">
        <v>123</v>
      </c>
      <c r="V7" s="11" t="n">
        <v>44036</v>
      </c>
      <c r="W7" s="6" t="n">
        <v>-17748.23</v>
      </c>
      <c r="X7" s="0" t="s">
        <v>482</v>
      </c>
      <c r="Y7" s="11" t="n">
        <v>43962</v>
      </c>
      <c r="Z7" s="6" t="n">
        <v>-822</v>
      </c>
      <c r="AA7" s="0" t="s">
        <v>165</v>
      </c>
      <c r="AB7" s="11" t="n">
        <v>43901</v>
      </c>
      <c r="AC7" s="6" t="n">
        <v>20210.36</v>
      </c>
      <c r="AD7" s="0" t="s">
        <v>480</v>
      </c>
      <c r="AE7" s="11" t="n">
        <v>43889</v>
      </c>
      <c r="AF7" s="6" t="n">
        <v>39620.31</v>
      </c>
      <c r="AG7" s="0" t="s">
        <v>480</v>
      </c>
      <c r="AH7" s="11" t="n">
        <v>44354</v>
      </c>
      <c r="AI7" s="6" t="n">
        <v>-313</v>
      </c>
      <c r="AJ7" s="0" t="s">
        <v>245</v>
      </c>
      <c r="AK7" s="11" t="n">
        <v>44114</v>
      </c>
      <c r="AL7" s="6" t="n">
        <v>-2329.5</v>
      </c>
      <c r="AM7" s="0" t="s">
        <v>207</v>
      </c>
      <c r="AN7" s="11" t="n">
        <v>44473</v>
      </c>
      <c r="AO7" s="6" t="n">
        <v>-8004</v>
      </c>
      <c r="AP7" s="0" t="s">
        <v>270</v>
      </c>
      <c r="AQ7" s="11" t="n">
        <v>44585</v>
      </c>
      <c r="AR7" s="6" t="n">
        <v>-13652.11</v>
      </c>
      <c r="AS7" s="0" t="s">
        <v>482</v>
      </c>
      <c r="AT7" s="11" t="n">
        <v>44252</v>
      </c>
      <c r="AU7" s="6" t="n">
        <v>19821.89</v>
      </c>
      <c r="AV7" s="0" t="s">
        <v>480</v>
      </c>
      <c r="AW7" s="11" t="n">
        <v>44421</v>
      </c>
      <c r="AX7" s="6" t="n">
        <v>2799.68</v>
      </c>
      <c r="AY7" s="0" t="s">
        <v>480</v>
      </c>
      <c r="AZ7" s="11" t="n">
        <v>44561</v>
      </c>
      <c r="BA7" s="6" t="n">
        <v>-2560.7</v>
      </c>
      <c r="BB7" s="0" t="s">
        <v>284</v>
      </c>
      <c r="BC7" s="11" t="n">
        <v>43906</v>
      </c>
      <c r="BD7" s="6" t="n">
        <v>20620.58</v>
      </c>
      <c r="BE7" s="0" t="s">
        <v>480</v>
      </c>
      <c r="BF7" s="11" t="n">
        <v>44281</v>
      </c>
      <c r="BG7" s="6" t="n">
        <v>-5516.69</v>
      </c>
      <c r="BH7" s="0" t="s">
        <v>482</v>
      </c>
      <c r="BI7" s="11" t="n">
        <v>43906</v>
      </c>
      <c r="BJ7" s="6" t="n">
        <v>15708.05</v>
      </c>
      <c r="BK7" s="0" t="s">
        <v>480</v>
      </c>
      <c r="BL7" s="11" t="n">
        <v>44774</v>
      </c>
      <c r="BM7" s="6" t="n">
        <v>30735.37</v>
      </c>
      <c r="BN7" s="0" t="s">
        <v>480</v>
      </c>
      <c r="BO7" s="0"/>
      <c r="BP7" s="0"/>
      <c r="BQ7" s="0"/>
      <c r="BR7" s="11" t="n">
        <v>44369</v>
      </c>
      <c r="BS7" s="6" t="n">
        <v>8461.88</v>
      </c>
      <c r="BT7" s="0" t="s">
        <v>480</v>
      </c>
      <c r="BU7" s="11" t="n">
        <v>44099</v>
      </c>
      <c r="BV7" s="6" t="n">
        <v>6679</v>
      </c>
      <c r="BW7" s="0" t="s">
        <v>480</v>
      </c>
      <c r="BX7" s="0"/>
      <c r="BY7" s="0"/>
      <c r="BZ7" s="0"/>
      <c r="CA7" s="11" t="n">
        <v>44926</v>
      </c>
      <c r="CB7" s="6" t="n">
        <v>-374.08</v>
      </c>
      <c r="CC7" s="0" t="s">
        <v>309</v>
      </c>
      <c r="CD7" s="11" t="n">
        <v>45142</v>
      </c>
      <c r="CE7" s="6" t="n">
        <v>14474.79</v>
      </c>
      <c r="CF7" s="0" t="s">
        <v>480</v>
      </c>
      <c r="CG7" s="0"/>
      <c r="CH7" s="0"/>
      <c r="CI7" s="0"/>
      <c r="CJ7" s="11" t="n">
        <v>45672</v>
      </c>
      <c r="CK7" s="6" t="n">
        <v>2340.94</v>
      </c>
      <c r="CL7" s="0" t="s">
        <v>480</v>
      </c>
      <c r="CM7" s="11" t="n">
        <v>45859</v>
      </c>
      <c r="CN7" s="6" t="n">
        <v>102387.75</v>
      </c>
      <c r="CO7" s="0" t="s">
        <v>480</v>
      </c>
      <c r="CP7" s="11" t="n">
        <v>45854</v>
      </c>
      <c r="CQ7" s="6" t="n">
        <v>33688.34</v>
      </c>
      <c r="CR7" s="0" t="s">
        <v>480</v>
      </c>
      <c r="CS7" s="11" t="n">
        <v>45882</v>
      </c>
      <c r="CT7" s="6" t="n">
        <v>-1518</v>
      </c>
      <c r="CU7" s="0" t="s">
        <v>429</v>
      </c>
      <c r="CV7" s="11" t="n">
        <v>45856</v>
      </c>
      <c r="CW7" s="6" t="n">
        <v>24890.82</v>
      </c>
      <c r="CX7" s="0" t="s">
        <v>480</v>
      </c>
      <c r="CY7" s="0"/>
      <c r="CZ7" s="8" t="s">
        <f>=-SUM(CZ2:CZ5)</f>
      </c>
      <c r="DA7" s="0" t="s">
        <v>483</v>
      </c>
      <c r="DB7" s="11" t="n">
        <v>45854</v>
      </c>
      <c r="DC7" s="6" t="n">
        <v>49126.01</v>
      </c>
      <c r="DD7" s="0" t="s">
        <v>480</v>
      </c>
      <c r="DE7" s="0"/>
      <c r="DF7" s="8" t="s">
        <f>=-SUM(DF2:DF5)</f>
      </c>
      <c r="DG7" s="0" t="s">
        <v>483</v>
      </c>
    </row>
    <row collapsed="false" customFormat="false" customHeight="false" hidden="false" ht="12.1" outlineLevel="0" r="8">
      <c r="A8" s="11" t="n">
        <v>43551</v>
      </c>
      <c r="B8" s="6" t="n">
        <v>-1391.04</v>
      </c>
      <c r="C8" s="0" t="s">
        <v>107</v>
      </c>
      <c r="D8" s="11" t="n">
        <v>43936</v>
      </c>
      <c r="E8" s="6" t="n">
        <v>-1212.8</v>
      </c>
      <c r="F8" s="0" t="s">
        <v>109</v>
      </c>
      <c r="G8" s="11" t="n">
        <v>43880</v>
      </c>
      <c r="H8" s="6" t="n">
        <v>-1151.7</v>
      </c>
      <c r="I8" s="0" t="s">
        <v>104</v>
      </c>
      <c r="J8" s="11" t="n">
        <v>44216</v>
      </c>
      <c r="K8" s="6" t="n">
        <v>-1054.8</v>
      </c>
      <c r="L8" s="0" t="s">
        <v>228</v>
      </c>
      <c r="M8" s="11" t="n">
        <v>43810</v>
      </c>
      <c r="N8" s="6" t="n">
        <v>-1119.03</v>
      </c>
      <c r="O8" s="0" t="s">
        <v>112</v>
      </c>
      <c r="P8" s="0"/>
      <c r="Q8" s="0"/>
      <c r="R8" s="0"/>
      <c r="S8" s="11" t="n">
        <v>43819</v>
      </c>
      <c r="T8" s="6" t="n">
        <v>-835</v>
      </c>
      <c r="U8" s="0" t="s">
        <v>149</v>
      </c>
      <c r="V8" s="0"/>
      <c r="W8" s="10" t="s">
        <f>=XIRR(W2:W7,V2:V7)</f>
      </c>
      <c r="X8" s="0"/>
      <c r="Y8" s="11" t="n">
        <v>44078</v>
      </c>
      <c r="Z8" s="6" t="n">
        <v>-778</v>
      </c>
      <c r="AA8" s="0" t="s">
        <v>198</v>
      </c>
      <c r="AB8" s="11" t="n">
        <v>43902</v>
      </c>
      <c r="AC8" s="6" t="n">
        <v>18509.49</v>
      </c>
      <c r="AD8" s="0" t="s">
        <v>480</v>
      </c>
      <c r="AE8" s="11" t="n">
        <v>44116</v>
      </c>
      <c r="AF8" s="6" t="n">
        <v>-605.8</v>
      </c>
      <c r="AG8" s="0" t="s">
        <v>208</v>
      </c>
      <c r="AH8" s="11" t="n">
        <v>44722</v>
      </c>
      <c r="AI8" s="6" t="n">
        <v>-411.16</v>
      </c>
      <c r="AJ8" s="0" t="s">
        <v>289</v>
      </c>
      <c r="AK8" s="11" t="n">
        <v>44387</v>
      </c>
      <c r="AL8" s="6" t="n">
        <v>-3458</v>
      </c>
      <c r="AM8" s="0" t="s">
        <v>259</v>
      </c>
      <c r="AN8" s="11" t="n">
        <v>44579</v>
      </c>
      <c r="AO8" s="6" t="n">
        <v>-9744</v>
      </c>
      <c r="AP8" s="0" t="s">
        <v>287</v>
      </c>
      <c r="AQ8" s="0"/>
      <c r="AR8" s="10" t="s">
        <f>=XIRR(AR2:AR7,AQ2:AQ7)</f>
      </c>
      <c r="AS8" s="0"/>
      <c r="AT8" s="11" t="n">
        <v>44252</v>
      </c>
      <c r="AU8" s="6" t="n">
        <v>22653.58</v>
      </c>
      <c r="AV8" s="0" t="s">
        <v>480</v>
      </c>
      <c r="AW8" s="11" t="n">
        <v>44585</v>
      </c>
      <c r="AX8" s="6" t="n">
        <v>-1307.89</v>
      </c>
      <c r="AY8" s="0" t="s">
        <v>482</v>
      </c>
      <c r="AZ8" s="11" t="n">
        <v>45071</v>
      </c>
      <c r="BA8" s="6" t="n">
        <v>-4076.87</v>
      </c>
      <c r="BB8" s="0" t="s">
        <v>482</v>
      </c>
      <c r="BC8" s="11" t="n">
        <v>43906</v>
      </c>
      <c r="BD8" s="6" t="n">
        <v>688.55</v>
      </c>
      <c r="BE8" s="0" t="s">
        <v>480</v>
      </c>
      <c r="BF8" s="11" t="n">
        <v>44306</v>
      </c>
      <c r="BG8" s="6" t="n">
        <v>-15454.72</v>
      </c>
      <c r="BH8" s="0" t="s">
        <v>482</v>
      </c>
      <c r="BI8" s="11" t="n">
        <v>44021</v>
      </c>
      <c r="BJ8" s="6" t="n">
        <v>-4511</v>
      </c>
      <c r="BK8" s="0" t="s">
        <v>190</v>
      </c>
      <c r="BL8" s="11" t="n">
        <v>44844</v>
      </c>
      <c r="BM8" s="6" t="n">
        <v>9724.86</v>
      </c>
      <c r="BN8" s="0" t="s">
        <v>480</v>
      </c>
      <c r="BO8" s="0"/>
      <c r="BP8" s="0"/>
      <c r="BQ8" s="0"/>
      <c r="BR8" s="11" t="n">
        <v>44369</v>
      </c>
      <c r="BS8" s="6" t="n">
        <v>763.45</v>
      </c>
      <c r="BT8" s="0" t="s">
        <v>480</v>
      </c>
      <c r="BU8" s="11" t="n">
        <v>44106</v>
      </c>
      <c r="BV8" s="6" t="n">
        <v>434.86</v>
      </c>
      <c r="BW8" s="0" t="s">
        <v>480</v>
      </c>
      <c r="BX8" s="0"/>
      <c r="BY8" s="0"/>
      <c r="BZ8" s="0"/>
      <c r="CA8" s="11" t="n">
        <v>44957</v>
      </c>
      <c r="CB8" s="6" t="n">
        <v>-379.8</v>
      </c>
      <c r="CC8" s="0" t="s">
        <v>312</v>
      </c>
      <c r="CD8" s="11" t="n">
        <v>45176</v>
      </c>
      <c r="CE8" s="6" t="n">
        <v>-18013.18</v>
      </c>
      <c r="CF8" s="0" t="s">
        <v>482</v>
      </c>
      <c r="CG8" s="0"/>
      <c r="CH8" s="0"/>
      <c r="CI8" s="0"/>
      <c r="CJ8" s="11" t="n">
        <v>45672</v>
      </c>
      <c r="CK8" s="6" t="n">
        <v>49159.66</v>
      </c>
      <c r="CL8" s="0" t="s">
        <v>480</v>
      </c>
      <c r="CM8" s="11" t="n">
        <v>45875</v>
      </c>
      <c r="CN8" s="6" t="n">
        <v>916.87</v>
      </c>
      <c r="CO8" s="0" t="s">
        <v>480</v>
      </c>
      <c r="CP8" s="11" t="n">
        <v>45994</v>
      </c>
      <c r="CQ8" s="6" t="n">
        <v>-3996.78</v>
      </c>
      <c r="CR8" s="0" t="s">
        <v>449</v>
      </c>
      <c r="CS8" s="11" t="n">
        <v>46064</v>
      </c>
      <c r="CT8" s="6" t="n">
        <v>-1518</v>
      </c>
      <c r="CU8" s="0" t="s">
        <v>429</v>
      </c>
      <c r="CV8" s="11" t="n">
        <v>45859</v>
      </c>
      <c r="CW8" s="6" t="n">
        <v>2500.41</v>
      </c>
      <c r="CX8" s="0" t="s">
        <v>480</v>
      </c>
      <c r="CY8" s="0"/>
      <c r="CZ8" s="0"/>
      <c r="DA8" s="0"/>
      <c r="DB8" s="11" t="n">
        <v>45856</v>
      </c>
      <c r="DC8" s="6" t="n">
        <v>23910</v>
      </c>
      <c r="DD8" s="0" t="s">
        <v>480</v>
      </c>
    </row>
    <row collapsed="false" customFormat="false" customHeight="false" hidden="false" ht="12.1" outlineLevel="0" r="9">
      <c r="A9" s="11" t="n">
        <v>43733</v>
      </c>
      <c r="B9" s="6" t="n">
        <v>-1391.04</v>
      </c>
      <c r="C9" s="0" t="s">
        <v>107</v>
      </c>
      <c r="D9" s="11" t="n">
        <v>44118</v>
      </c>
      <c r="E9" s="6" t="n">
        <v>-1212.8</v>
      </c>
      <c r="F9" s="0" t="s">
        <v>109</v>
      </c>
      <c r="G9" s="11" t="n">
        <v>44062</v>
      </c>
      <c r="H9" s="6" t="n">
        <v>-1151.7</v>
      </c>
      <c r="I9" s="0" t="s">
        <v>104</v>
      </c>
      <c r="J9" s="11" t="n">
        <v>44398</v>
      </c>
      <c r="K9" s="6" t="n">
        <v>-1054.8</v>
      </c>
      <c r="L9" s="0" t="s">
        <v>228</v>
      </c>
      <c r="M9" s="11" t="n">
        <v>43809</v>
      </c>
      <c r="N9" s="6" t="n">
        <v>-33000</v>
      </c>
      <c r="O9" s="0" t="s">
        <v>147</v>
      </c>
      <c r="P9" s="0"/>
      <c r="Q9" s="0"/>
      <c r="R9" s="0"/>
      <c r="S9" s="11" t="n">
        <v>43857</v>
      </c>
      <c r="T9" s="6" t="n">
        <v>-32233.46</v>
      </c>
      <c r="U9" s="0" t="s">
        <v>482</v>
      </c>
      <c r="V9" s="0"/>
      <c r="W9" s="8" t="s">
        <f>=-SUM(W2:W7)</f>
      </c>
      <c r="X9" s="0" t="s">
        <v>483</v>
      </c>
      <c r="Y9" s="11" t="n">
        <v>44323</v>
      </c>
      <c r="Z9" s="6" t="n">
        <v>-1730</v>
      </c>
      <c r="AA9" s="0" t="s">
        <v>239</v>
      </c>
      <c r="AB9" s="11" t="n">
        <v>43906</v>
      </c>
      <c r="AC9" s="6" t="n">
        <v>16808.62</v>
      </c>
      <c r="AD9" s="0" t="s">
        <v>480</v>
      </c>
      <c r="AE9" s="11" t="n">
        <v>44225</v>
      </c>
      <c r="AF9" s="6" t="n">
        <v>-2446.54</v>
      </c>
      <c r="AG9" s="0" t="s">
        <v>482</v>
      </c>
      <c r="AH9" s="11" t="n">
        <v>44825</v>
      </c>
      <c r="AI9" s="6" t="n">
        <v>-5753.13</v>
      </c>
      <c r="AJ9" s="0" t="s">
        <v>482</v>
      </c>
      <c r="AK9" s="11" t="n">
        <v>44651</v>
      </c>
      <c r="AL9" s="6" t="n">
        <v>1404.37</v>
      </c>
      <c r="AM9" s="0" t="s">
        <v>480</v>
      </c>
      <c r="AN9" s="11" t="n">
        <v>45744</v>
      </c>
      <c r="AO9" s="6" t="n">
        <v>-18888.94</v>
      </c>
      <c r="AP9" s="0" t="s">
        <v>482</v>
      </c>
      <c r="AQ9" s="0"/>
      <c r="AR9" s="8" t="s">
        <f>=-SUM(AR2:AR7)</f>
      </c>
      <c r="AS9" s="0" t="s">
        <v>483</v>
      </c>
      <c r="AT9" s="11" t="n">
        <v>44369</v>
      </c>
      <c r="AU9" s="6" t="n">
        <v>-3864.01</v>
      </c>
      <c r="AV9" s="0" t="s">
        <v>250</v>
      </c>
      <c r="AW9" s="11" t="n">
        <v>44585</v>
      </c>
      <c r="AX9" s="6" t="n">
        <v>-7847.39</v>
      </c>
      <c r="AY9" s="0" t="s">
        <v>482</v>
      </c>
      <c r="AZ9" s="11" t="n">
        <v>45071</v>
      </c>
      <c r="BA9" s="6" t="n">
        <v>-4076.87</v>
      </c>
      <c r="BB9" s="0" t="s">
        <v>482</v>
      </c>
      <c r="BC9" s="11" t="n">
        <v>43906</v>
      </c>
      <c r="BD9" s="6" t="n">
        <v>13082.51</v>
      </c>
      <c r="BE9" s="0" t="s">
        <v>480</v>
      </c>
      <c r="BF9" s="11" t="n">
        <v>44424</v>
      </c>
      <c r="BG9" s="6" t="n">
        <v>27704.61</v>
      </c>
      <c r="BH9" s="0" t="s">
        <v>480</v>
      </c>
      <c r="BI9" s="11" t="n">
        <v>44407</v>
      </c>
      <c r="BJ9" s="6" t="n">
        <v>3330.79</v>
      </c>
      <c r="BK9" s="0" t="s">
        <v>480</v>
      </c>
      <c r="BL9" s="11" t="n">
        <v>45119</v>
      </c>
      <c r="BM9" s="6" t="n">
        <v>-2725.32</v>
      </c>
      <c r="BN9" s="0" t="s">
        <v>334</v>
      </c>
      <c r="BO9" s="0"/>
      <c r="BP9" s="0"/>
      <c r="BQ9" s="0"/>
      <c r="BR9" s="11" t="n">
        <v>44370</v>
      </c>
      <c r="BS9" s="6" t="n">
        <v>3812.29</v>
      </c>
      <c r="BT9" s="0" t="s">
        <v>480</v>
      </c>
      <c r="BU9" s="11" t="n">
        <v>44106</v>
      </c>
      <c r="BV9" s="6" t="n">
        <v>434.86</v>
      </c>
      <c r="BW9" s="0" t="s">
        <v>480</v>
      </c>
      <c r="BX9" s="0"/>
      <c r="BY9" s="0"/>
      <c r="BZ9" s="0"/>
      <c r="CA9" s="11" t="n">
        <v>44981</v>
      </c>
      <c r="CB9" s="6" t="n">
        <v>-378.16</v>
      </c>
      <c r="CC9" s="0" t="s">
        <v>313</v>
      </c>
      <c r="CD9" s="11" t="n">
        <v>45176</v>
      </c>
      <c r="CE9" s="6" t="n">
        <v>-7620.96</v>
      </c>
      <c r="CF9" s="0" t="s">
        <v>482</v>
      </c>
      <c r="CG9" s="0"/>
      <c r="CH9" s="0"/>
      <c r="CI9" s="0"/>
      <c r="CJ9" s="11" t="n">
        <v>45673</v>
      </c>
      <c r="CK9" s="6" t="n">
        <v>30171.1</v>
      </c>
      <c r="CL9" s="0" t="s">
        <v>480</v>
      </c>
      <c r="CM9" s="11" t="n">
        <v>45875</v>
      </c>
      <c r="CN9" s="6" t="n">
        <v>11919.39</v>
      </c>
      <c r="CO9" s="0" t="s">
        <v>480</v>
      </c>
      <c r="CP9" s="11" t="n">
        <v>46105</v>
      </c>
      <c r="CQ9" s="6" t="n">
        <v>-2351.86</v>
      </c>
      <c r="CR9" s="0" t="s">
        <v>482</v>
      </c>
      <c r="CS9" s="11" t="n">
        <v>46105</v>
      </c>
      <c r="CT9" s="6" t="n">
        <v>-3199.23</v>
      </c>
      <c r="CU9" s="0" t="s">
        <v>482</v>
      </c>
      <c r="CV9" s="11" t="n">
        <v>45868</v>
      </c>
      <c r="CW9" s="6" t="n">
        <v>-2752.68</v>
      </c>
      <c r="CX9" s="0" t="s">
        <v>425</v>
      </c>
      <c r="CY9" s="0"/>
      <c r="CZ9" s="0"/>
      <c r="DA9" s="0"/>
      <c r="DB9" s="11" t="n">
        <v>45883</v>
      </c>
      <c r="DC9" s="6" t="n">
        <v>1889.11</v>
      </c>
      <c r="DD9" s="0" t="s">
        <v>480</v>
      </c>
    </row>
    <row collapsed="false" customFormat="false" customHeight="false" hidden="false" ht="12.1" outlineLevel="0" r="10">
      <c r="A10" s="11" t="n">
        <v>43915</v>
      </c>
      <c r="B10" s="6" t="n">
        <v>-1391.04</v>
      </c>
      <c r="C10" s="0" t="s">
        <v>107</v>
      </c>
      <c r="D10" s="11" t="n">
        <v>44300</v>
      </c>
      <c r="E10" s="6" t="n">
        <v>-1054.8</v>
      </c>
      <c r="F10" s="0" t="s">
        <v>235</v>
      </c>
      <c r="G10" s="11" t="n">
        <v>44244</v>
      </c>
      <c r="H10" s="6" t="n">
        <v>-1001.7</v>
      </c>
      <c r="I10" s="0" t="s">
        <v>229</v>
      </c>
      <c r="J10" s="11" t="n">
        <v>44580</v>
      </c>
      <c r="K10" s="6" t="n">
        <v>-1054.8</v>
      </c>
      <c r="L10" s="0" t="s">
        <v>228</v>
      </c>
      <c r="M10" s="0"/>
      <c r="N10" s="10" t="s">
        <f>=XIRR(N2:N9,M2:M9)</f>
      </c>
      <c r="O10" s="0"/>
      <c r="P10" s="0"/>
      <c r="Q10" s="0"/>
      <c r="R10" s="0"/>
      <c r="S10" s="11" t="n">
        <v>43902</v>
      </c>
      <c r="T10" s="6" t="n">
        <v>4552.33</v>
      </c>
      <c r="U10" s="0" t="s">
        <v>480</v>
      </c>
      <c r="V10" s="0"/>
      <c r="W10" s="0"/>
      <c r="X10" s="0"/>
      <c r="Y10" s="11" t="n">
        <v>44449</v>
      </c>
      <c r="Z10" s="6" t="n">
        <v>-867</v>
      </c>
      <c r="AA10" s="0" t="s">
        <v>266</v>
      </c>
      <c r="AB10" s="11" t="n">
        <v>43914</v>
      </c>
      <c r="AC10" s="6" t="n">
        <v>-18590.46</v>
      </c>
      <c r="AD10" s="0" t="s">
        <v>482</v>
      </c>
      <c r="AE10" s="11" t="n">
        <v>44225</v>
      </c>
      <c r="AF10" s="6" t="n">
        <v>-489.31</v>
      </c>
      <c r="AG10" s="0" t="s">
        <v>482</v>
      </c>
      <c r="AH10" s="0"/>
      <c r="AI10" s="10" t="s">
        <f>=XIRR(AI2:AI9,AH2:AH9)</f>
      </c>
      <c r="AJ10" s="0"/>
      <c r="AK10" s="11" t="n">
        <v>44727</v>
      </c>
      <c r="AL10" s="6" t="n">
        <v>13992.42</v>
      </c>
      <c r="AM10" s="0" t="s">
        <v>480</v>
      </c>
      <c r="AN10" s="11" t="n">
        <v>45744</v>
      </c>
      <c r="AO10" s="6" t="n">
        <v>-2698.42</v>
      </c>
      <c r="AP10" s="0" t="s">
        <v>482</v>
      </c>
      <c r="AQ10" s="0"/>
      <c r="AR10" s="0"/>
      <c r="AS10" s="0"/>
      <c r="AT10" s="11" t="n">
        <v>44369</v>
      </c>
      <c r="AU10" s="6" t="n">
        <v>19849.9</v>
      </c>
      <c r="AV10" s="0" t="s">
        <v>480</v>
      </c>
      <c r="AW10" s="11" t="n">
        <v>44585</v>
      </c>
      <c r="AX10" s="6" t="n">
        <v>-1307.89</v>
      </c>
      <c r="AY10" s="0" t="s">
        <v>482</v>
      </c>
      <c r="AZ10" s="11" t="n">
        <v>45071</v>
      </c>
      <c r="BA10" s="6" t="n">
        <v>-8153.74</v>
      </c>
      <c r="BB10" s="0" t="s">
        <v>482</v>
      </c>
      <c r="BC10" s="11" t="n">
        <v>44247</v>
      </c>
      <c r="BD10" s="6" t="n">
        <v>-89672.17</v>
      </c>
      <c r="BE10" s="0" t="s">
        <v>482</v>
      </c>
      <c r="BF10" s="11" t="n">
        <v>44428</v>
      </c>
      <c r="BG10" s="6" t="n">
        <v>8212.1</v>
      </c>
      <c r="BH10" s="0" t="s">
        <v>480</v>
      </c>
      <c r="BI10" s="11" t="n">
        <v>44407</v>
      </c>
      <c r="BJ10" s="6" t="n">
        <v>21650.18</v>
      </c>
      <c r="BK10" s="0" t="s">
        <v>480</v>
      </c>
      <c r="BL10" s="11" t="n">
        <v>45481</v>
      </c>
      <c r="BM10" s="6" t="n">
        <v>-1675.36</v>
      </c>
      <c r="BN10" s="0" t="s">
        <v>366</v>
      </c>
      <c r="BO10" s="0"/>
      <c r="BP10" s="0"/>
      <c r="BQ10" s="0"/>
      <c r="BR10" s="11" t="n">
        <v>44459</v>
      </c>
      <c r="BS10" s="6" t="n">
        <v>-4813.04</v>
      </c>
      <c r="BT10" s="0" t="s">
        <v>267</v>
      </c>
      <c r="BU10" s="11" t="n">
        <v>44106</v>
      </c>
      <c r="BV10" s="6" t="n">
        <v>434.86</v>
      </c>
      <c r="BW10" s="0" t="s">
        <v>480</v>
      </c>
      <c r="BX10" s="0"/>
      <c r="BY10" s="0"/>
      <c r="BZ10" s="0"/>
      <c r="CA10" s="11" t="n">
        <v>45016</v>
      </c>
      <c r="CB10" s="6" t="n">
        <v>-336.16</v>
      </c>
      <c r="CC10" s="0" t="s">
        <v>315</v>
      </c>
      <c r="CD10" s="11" t="n">
        <v>45176</v>
      </c>
      <c r="CE10" s="6" t="n">
        <v>-13856.29</v>
      </c>
      <c r="CF10" s="0" t="s">
        <v>482</v>
      </c>
      <c r="CG10" s="0"/>
      <c r="CH10" s="0"/>
      <c r="CI10" s="0"/>
      <c r="CJ10" s="11" t="n">
        <v>45681</v>
      </c>
      <c r="CK10" s="6" t="n">
        <v>25912.36</v>
      </c>
      <c r="CL10" s="0" t="s">
        <v>480</v>
      </c>
      <c r="CM10" s="11" t="n">
        <v>45994</v>
      </c>
      <c r="CN10" s="6" t="n">
        <v>-8874.36</v>
      </c>
      <c r="CO10" s="0" t="s">
        <v>448</v>
      </c>
      <c r="CP10" s="11" t="n">
        <v>46105</v>
      </c>
      <c r="CQ10" s="6" t="n">
        <v>-35277.93</v>
      </c>
      <c r="CR10" s="0" t="s">
        <v>482</v>
      </c>
      <c r="CS10" s="11" t="n">
        <v>46105</v>
      </c>
      <c r="CT10" s="6" t="n">
        <v>-5118.75</v>
      </c>
      <c r="CU10" s="0" t="s">
        <v>482</v>
      </c>
      <c r="CV10" s="11" t="n">
        <v>46050</v>
      </c>
      <c r="CW10" s="6" t="n">
        <v>-2752.68</v>
      </c>
      <c r="CX10" s="0" t="s">
        <v>425</v>
      </c>
      <c r="CY10" s="0"/>
      <c r="CZ10" s="0"/>
      <c r="DA10" s="0"/>
      <c r="DB10" s="11" t="n">
        <v>45994</v>
      </c>
      <c r="DC10" s="6" t="n">
        <v>-8808.4</v>
      </c>
      <c r="DD10" s="0" t="s">
        <v>450</v>
      </c>
    </row>
    <row collapsed="false" customFormat="false" customHeight="false" hidden="false" ht="12.1" outlineLevel="0" r="11">
      <c r="A11" s="11" t="n">
        <v>44097</v>
      </c>
      <c r="B11" s="6" t="n">
        <v>-1391.04</v>
      </c>
      <c r="C11" s="0" t="s">
        <v>107</v>
      </c>
      <c r="D11" s="11" t="n">
        <v>44299</v>
      </c>
      <c r="E11" s="6" t="n">
        <v>-32000</v>
      </c>
      <c r="F11" s="0" t="s">
        <v>234</v>
      </c>
      <c r="G11" s="11" t="n">
        <v>44426</v>
      </c>
      <c r="H11" s="6" t="n">
        <v>-1001.7</v>
      </c>
      <c r="I11" s="0" t="s">
        <v>229</v>
      </c>
      <c r="J11" s="11" t="n">
        <v>44585</v>
      </c>
      <c r="K11" s="6" t="n">
        <v>-31726.22</v>
      </c>
      <c r="L11" s="0" t="s">
        <v>482</v>
      </c>
      <c r="M11" s="0"/>
      <c r="N11" s="8" t="s">
        <f>=-SUM(N2:N9)</f>
      </c>
      <c r="O11" s="0" t="s">
        <v>483</v>
      </c>
      <c r="P11" s="0"/>
      <c r="Q11" s="0"/>
      <c r="R11" s="0"/>
      <c r="S11" s="11" t="n">
        <v>43909</v>
      </c>
      <c r="T11" s="6" t="n">
        <v>34001.43</v>
      </c>
      <c r="U11" s="0" t="s">
        <v>480</v>
      </c>
      <c r="V11" s="0"/>
      <c r="W11" s="0"/>
      <c r="X11" s="0"/>
      <c r="Y11" s="11" t="n">
        <v>44456</v>
      </c>
      <c r="Z11" s="6" t="n">
        <v>5317.07</v>
      </c>
      <c r="AA11" s="0" t="s">
        <v>480</v>
      </c>
      <c r="AB11" s="11" t="n">
        <v>43976</v>
      </c>
      <c r="AC11" s="6" t="n">
        <v>-969.4</v>
      </c>
      <c r="AD11" s="0" t="s">
        <v>168</v>
      </c>
      <c r="AE11" s="11" t="n">
        <v>44225</v>
      </c>
      <c r="AF11" s="6" t="n">
        <v>-489.31</v>
      </c>
      <c r="AG11" s="0" t="s">
        <v>482</v>
      </c>
      <c r="AH11" s="0"/>
      <c r="AI11" s="8" t="s">
        <f>=-SUM(AI2:AI9)</f>
      </c>
      <c r="AJ11" s="0" t="s">
        <v>483</v>
      </c>
      <c r="AK11" s="11" t="n">
        <v>44752</v>
      </c>
      <c r="AL11" s="6" t="n">
        <v>-4384.69</v>
      </c>
      <c r="AM11" s="0" t="s">
        <v>292</v>
      </c>
      <c r="AN11" s="11" t="n">
        <v>45744</v>
      </c>
      <c r="AO11" s="6" t="n">
        <v>-51269.98</v>
      </c>
      <c r="AP11" s="0" t="s">
        <v>482</v>
      </c>
      <c r="AQ11" s="0"/>
      <c r="AR11" s="0"/>
      <c r="AS11" s="0"/>
      <c r="AT11" s="11" t="n">
        <v>44369</v>
      </c>
      <c r="AU11" s="6" t="n">
        <v>19849.9</v>
      </c>
      <c r="AV11" s="0" t="s">
        <v>480</v>
      </c>
      <c r="AW11" s="11" t="n">
        <v>44585</v>
      </c>
      <c r="AX11" s="6" t="n">
        <v>-15694.78</v>
      </c>
      <c r="AY11" s="0" t="s">
        <v>482</v>
      </c>
      <c r="AZ11" s="11" t="n">
        <v>45071</v>
      </c>
      <c r="BA11" s="6" t="n">
        <v>-12230.61</v>
      </c>
      <c r="BB11" s="0" t="s">
        <v>482</v>
      </c>
      <c r="BC11" s="11" t="n">
        <v>44306</v>
      </c>
      <c r="BD11" s="6" t="n">
        <v>-12888.26</v>
      </c>
      <c r="BE11" s="0" t="s">
        <v>482</v>
      </c>
      <c r="BF11" s="11" t="n">
        <v>44466</v>
      </c>
      <c r="BG11" s="6" t="n">
        <v>1298.65</v>
      </c>
      <c r="BH11" s="0" t="s">
        <v>480</v>
      </c>
      <c r="BI11" s="11" t="n">
        <v>44424</v>
      </c>
      <c r="BJ11" s="6" t="n">
        <v>8318.99</v>
      </c>
      <c r="BK11" s="0" t="s">
        <v>480</v>
      </c>
      <c r="BL11" s="11" t="n">
        <v>45749</v>
      </c>
      <c r="BM11" s="6" t="n">
        <v>-8076.77</v>
      </c>
      <c r="BN11" s="0" t="s">
        <v>482</v>
      </c>
      <c r="BO11" s="0"/>
      <c r="BP11" s="0"/>
      <c r="BQ11" s="0"/>
      <c r="BR11" s="11" t="n">
        <v>44753</v>
      </c>
      <c r="BS11" s="6" t="n">
        <v>-375.52</v>
      </c>
      <c r="BT11" s="0" t="s">
        <v>294</v>
      </c>
      <c r="BU11" s="11" t="n">
        <v>44106</v>
      </c>
      <c r="BV11" s="6" t="n">
        <v>434.86</v>
      </c>
      <c r="BW11" s="0" t="s">
        <v>480</v>
      </c>
      <c r="BX11" s="0"/>
      <c r="BY11" s="0"/>
      <c r="BZ11" s="0"/>
      <c r="CA11" s="11" t="n">
        <v>45044</v>
      </c>
      <c r="CB11" s="6" t="n">
        <v>-295.6</v>
      </c>
      <c r="CC11" s="0" t="s">
        <v>317</v>
      </c>
      <c r="CD11" s="11" t="n">
        <v>45176</v>
      </c>
      <c r="CE11" s="6" t="n">
        <v>-3464.07</v>
      </c>
      <c r="CF11" s="0" t="s">
        <v>482</v>
      </c>
      <c r="CG11" s="0"/>
      <c r="CH11" s="0"/>
      <c r="CI11" s="0"/>
      <c r="CJ11" s="11" t="n">
        <v>45688</v>
      </c>
      <c r="CK11" s="6" t="n">
        <v>49894.9</v>
      </c>
      <c r="CL11" s="0" t="s">
        <v>480</v>
      </c>
      <c r="CM11" s="11" t="n">
        <v>46093</v>
      </c>
      <c r="CN11" s="6" t="n">
        <v>-9240.08</v>
      </c>
      <c r="CO11" s="0" t="s">
        <v>482</v>
      </c>
      <c r="CP11" s="11" t="n">
        <v>46105</v>
      </c>
      <c r="CQ11" s="6" t="n">
        <v>-1567.92</v>
      </c>
      <c r="CR11" s="0" t="s">
        <v>482</v>
      </c>
      <c r="CS11" s="11" t="n">
        <v>46105</v>
      </c>
      <c r="CT11" s="6" t="n">
        <v>-639.85</v>
      </c>
      <c r="CU11" s="0" t="s">
        <v>482</v>
      </c>
      <c r="CV11" s="11" t="n">
        <v>46092</v>
      </c>
      <c r="CW11" s="6" t="n">
        <v>-1792.06</v>
      </c>
      <c r="CX11" s="0" t="s">
        <v>482</v>
      </c>
      <c r="CY11" s="0"/>
      <c r="CZ11" s="0"/>
      <c r="DA11" s="0"/>
      <c r="DB11" s="11" t="n">
        <v>46079</v>
      </c>
      <c r="DC11" s="6" t="n">
        <v>-613.3</v>
      </c>
      <c r="DD11" s="0" t="s">
        <v>482</v>
      </c>
    </row>
    <row collapsed="false" customFormat="false" customHeight="false" hidden="false" ht="12.1" outlineLevel="0" r="12">
      <c r="A12" s="11" t="n">
        <v>44279</v>
      </c>
      <c r="B12" s="6" t="n">
        <v>-1210.04</v>
      </c>
      <c r="C12" s="0" t="s">
        <v>230</v>
      </c>
      <c r="D12" s="0"/>
      <c r="E12" s="10" t="s">
        <f>=XIRR(E2:E11,D2:D11)</f>
      </c>
      <c r="F12" s="0"/>
      <c r="G12" s="11" t="n">
        <v>44585</v>
      </c>
      <c r="H12" s="6" t="n">
        <v>-6938.87</v>
      </c>
      <c r="I12" s="0" t="s">
        <v>482</v>
      </c>
      <c r="J12" s="0"/>
      <c r="K12" s="10" t="s">
        <f>=XIRR(K2:K11,J2:J11)</f>
      </c>
      <c r="L12" s="0"/>
      <c r="M12" s="0"/>
      <c r="N12" s="0"/>
      <c r="O12" s="0"/>
      <c r="P12" s="0"/>
      <c r="Q12" s="0"/>
      <c r="R12" s="0"/>
      <c r="S12" s="11" t="n">
        <v>44022</v>
      </c>
      <c r="T12" s="6" t="n">
        <v>-3045</v>
      </c>
      <c r="U12" s="0" t="s">
        <v>191</v>
      </c>
      <c r="V12" s="0"/>
      <c r="W12" s="0"/>
      <c r="X12" s="0"/>
      <c r="Y12" s="11" t="n">
        <v>44456</v>
      </c>
      <c r="Z12" s="6" t="n">
        <v>22597.49</v>
      </c>
      <c r="AA12" s="0" t="s">
        <v>480</v>
      </c>
      <c r="AB12" s="11" t="n">
        <v>44189</v>
      </c>
      <c r="AC12" s="6" t="n">
        <v>-1084.7</v>
      </c>
      <c r="AD12" s="0" t="s">
        <v>221</v>
      </c>
      <c r="AE12" s="11" t="n">
        <v>44225</v>
      </c>
      <c r="AF12" s="6" t="n">
        <v>-24465.31</v>
      </c>
      <c r="AG12" s="0" t="s">
        <v>482</v>
      </c>
      <c r="AH12" s="0"/>
      <c r="AI12" s="0"/>
      <c r="AJ12" s="0"/>
      <c r="AK12" s="11" t="n">
        <v>45118</v>
      </c>
      <c r="AL12" s="6" t="n">
        <v>-4153.21</v>
      </c>
      <c r="AM12" s="0" t="s">
        <v>330</v>
      </c>
      <c r="AN12" s="11" t="n">
        <v>45744</v>
      </c>
      <c r="AO12" s="6" t="n">
        <v>-40476.3</v>
      </c>
      <c r="AP12" s="0" t="s">
        <v>482</v>
      </c>
      <c r="AQ12" s="0"/>
      <c r="AR12" s="0"/>
      <c r="AS12" s="0"/>
      <c r="AT12" s="11" t="n">
        <v>44369</v>
      </c>
      <c r="AU12" s="6" t="n">
        <v>17014.2</v>
      </c>
      <c r="AV12" s="0" t="s">
        <v>480</v>
      </c>
      <c r="AW12" s="0"/>
      <c r="AX12" s="10" t="s">
        <f>=XIRR(AX2:AX11,AW2:AW11)</f>
      </c>
      <c r="AY12" s="0"/>
      <c r="AZ12" s="11" t="n">
        <v>45071</v>
      </c>
      <c r="BA12" s="6" t="n">
        <v>-4076.87</v>
      </c>
      <c r="BB12" s="0" t="s">
        <v>482</v>
      </c>
      <c r="BC12" s="0"/>
      <c r="BD12" s="10" t="s">
        <f>=XIRR(BD2:BD11,BC2:BC11)</f>
      </c>
      <c r="BE12" s="0"/>
      <c r="BF12" s="11" t="n">
        <v>44467</v>
      </c>
      <c r="BG12" s="6" t="n">
        <v>2595.3</v>
      </c>
      <c r="BH12" s="0" t="s">
        <v>480</v>
      </c>
      <c r="BI12" s="11" t="n">
        <v>45215</v>
      </c>
      <c r="BJ12" s="6" t="n">
        <v>-726.51</v>
      </c>
      <c r="BK12" s="0" t="s">
        <v>482</v>
      </c>
      <c r="BL12" s="11" t="n">
        <v>45749</v>
      </c>
      <c r="BM12" s="6" t="n">
        <v>-16153.54</v>
      </c>
      <c r="BN12" s="0" t="s">
        <v>482</v>
      </c>
      <c r="BO12" s="0"/>
      <c r="BP12" s="0"/>
      <c r="BQ12" s="0"/>
      <c r="BR12" s="11" t="n">
        <v>44827</v>
      </c>
      <c r="BS12" s="6" t="n">
        <v>3840.72</v>
      </c>
      <c r="BT12" s="0" t="s">
        <v>480</v>
      </c>
      <c r="BU12" s="11" t="n">
        <v>44106</v>
      </c>
      <c r="BV12" s="6" t="n">
        <v>434.86</v>
      </c>
      <c r="BW12" s="0" t="s">
        <v>480</v>
      </c>
      <c r="BX12" s="0"/>
      <c r="BY12" s="0"/>
      <c r="BZ12" s="0"/>
      <c r="CA12" s="11" t="n">
        <v>44774</v>
      </c>
      <c r="CB12" s="6" t="n">
        <v>-36675.93</v>
      </c>
      <c r="CC12" s="0" t="s">
        <v>521</v>
      </c>
      <c r="CD12" s="11" t="n">
        <v>45176</v>
      </c>
      <c r="CE12" s="6" t="n">
        <v>-6928.15</v>
      </c>
      <c r="CF12" s="0" t="s">
        <v>482</v>
      </c>
      <c r="CG12" s="0"/>
      <c r="CH12" s="0"/>
      <c r="CI12" s="0"/>
      <c r="CJ12" s="11" t="n">
        <v>45702</v>
      </c>
      <c r="CK12" s="6" t="n">
        <v>28631.45</v>
      </c>
      <c r="CL12" s="0" t="s">
        <v>480</v>
      </c>
      <c r="CM12" s="11" t="n">
        <v>46093</v>
      </c>
      <c r="CN12" s="6" t="n">
        <v>-924.01</v>
      </c>
      <c r="CO12" s="0" t="s">
        <v>482</v>
      </c>
      <c r="CP12" s="11" t="n">
        <v>46105</v>
      </c>
      <c r="CQ12" s="6" t="n">
        <v>-3919.77</v>
      </c>
      <c r="CR12" s="0" t="s">
        <v>482</v>
      </c>
      <c r="CS12" s="11" t="n">
        <v>46105</v>
      </c>
      <c r="CT12" s="6" t="n">
        <v>-639.85</v>
      </c>
      <c r="CU12" s="0" t="s">
        <v>482</v>
      </c>
      <c r="CV12" s="11" t="n">
        <v>46092</v>
      </c>
      <c r="CW12" s="6" t="n">
        <v>-2389.41</v>
      </c>
      <c r="CX12" s="0" t="s">
        <v>482</v>
      </c>
      <c r="CY12" s="0"/>
      <c r="CZ12" s="0"/>
      <c r="DA12" s="0"/>
      <c r="DB12" s="11" t="n">
        <v>46079</v>
      </c>
      <c r="DC12" s="6" t="n">
        <v>-613.3</v>
      </c>
      <c r="DD12" s="0" t="s">
        <v>482</v>
      </c>
    </row>
    <row collapsed="false" customFormat="false" customHeight="false" hidden="false" ht="12.1" outlineLevel="0" r="13">
      <c r="A13" s="11" t="n">
        <v>44461</v>
      </c>
      <c r="B13" s="6" t="n">
        <v>-1210.04</v>
      </c>
      <c r="C13" s="0" t="s">
        <v>230</v>
      </c>
      <c r="D13" s="0"/>
      <c r="E13" s="8" t="s">
        <f>=-SUM(E2:E11)</f>
      </c>
      <c r="F13" s="0" t="s">
        <v>483</v>
      </c>
      <c r="G13" s="11" t="n">
        <v>44585</v>
      </c>
      <c r="H13" s="6" t="n">
        <v>-991.26</v>
      </c>
      <c r="I13" s="0" t="s">
        <v>482</v>
      </c>
      <c r="J13" s="0"/>
      <c r="K13" s="8" t="s">
        <f>=-SUM(K2:K11)</f>
      </c>
      <c r="L13" s="0" t="s">
        <v>483</v>
      </c>
      <c r="M13" s="0"/>
      <c r="N13" s="0"/>
      <c r="O13" s="0"/>
      <c r="P13" s="0"/>
      <c r="Q13" s="0"/>
      <c r="R13" s="0"/>
      <c r="S13" s="11" t="n">
        <v>44183</v>
      </c>
      <c r="T13" s="6" t="n">
        <v>-400</v>
      </c>
      <c r="U13" s="0" t="s">
        <v>219</v>
      </c>
      <c r="V13" s="0"/>
      <c r="W13" s="0"/>
      <c r="X13" s="0"/>
      <c r="Y13" s="11" t="n">
        <v>44456</v>
      </c>
      <c r="Z13" s="6" t="n">
        <v>11963.38</v>
      </c>
      <c r="AA13" s="0" t="s">
        <v>480</v>
      </c>
      <c r="AB13" s="11" t="n">
        <v>44246</v>
      </c>
      <c r="AC13" s="6" t="n">
        <v>-55966.4</v>
      </c>
      <c r="AD13" s="0" t="s">
        <v>482</v>
      </c>
      <c r="AE13" s="11" t="n">
        <v>44225</v>
      </c>
      <c r="AF13" s="6" t="n">
        <v>-6360.98</v>
      </c>
      <c r="AG13" s="0" t="s">
        <v>482</v>
      </c>
      <c r="AH13" s="0"/>
      <c r="AI13" s="0"/>
      <c r="AJ13" s="0"/>
      <c r="AK13" s="11" t="n">
        <v>45646</v>
      </c>
      <c r="AL13" s="6" t="n">
        <v>-995.6</v>
      </c>
      <c r="AM13" s="0" t="s">
        <v>482</v>
      </c>
      <c r="AN13" s="11" t="n">
        <v>45744</v>
      </c>
      <c r="AO13" s="6" t="n">
        <v>-2698.42</v>
      </c>
      <c r="AP13" s="0" t="s">
        <v>482</v>
      </c>
      <c r="AQ13" s="0"/>
      <c r="AR13" s="0"/>
      <c r="AS13" s="0"/>
      <c r="AT13" s="11" t="n">
        <v>44370</v>
      </c>
      <c r="AU13" s="6" t="n">
        <v>2816.69</v>
      </c>
      <c r="AV13" s="0" t="s">
        <v>480</v>
      </c>
      <c r="AW13" s="0"/>
      <c r="AX13" s="8" t="s">
        <f>=-SUM(AX2:AX11)</f>
      </c>
      <c r="AY13" s="0" t="s">
        <v>483</v>
      </c>
      <c r="AZ13" s="11" t="n">
        <v>45071</v>
      </c>
      <c r="BA13" s="6" t="n">
        <v>-8153.74</v>
      </c>
      <c r="BB13" s="0" t="s">
        <v>482</v>
      </c>
      <c r="BC13" s="0"/>
      <c r="BD13" s="8" t="s">
        <f>=-SUM(BD2:BD11)</f>
      </c>
      <c r="BE13" s="0" t="s">
        <v>483</v>
      </c>
      <c r="BF13" s="11" t="n">
        <v>44494</v>
      </c>
      <c r="BG13" s="6" t="n">
        <v>44354.36</v>
      </c>
      <c r="BH13" s="0" t="s">
        <v>480</v>
      </c>
      <c r="BI13" s="11" t="n">
        <v>45215</v>
      </c>
      <c r="BJ13" s="6" t="n">
        <v>-726.51</v>
      </c>
      <c r="BK13" s="0" t="s">
        <v>482</v>
      </c>
      <c r="BL13" s="11" t="n">
        <v>45750</v>
      </c>
      <c r="BM13" s="6" t="n">
        <v>-8096.76</v>
      </c>
      <c r="BN13" s="0" t="s">
        <v>482</v>
      </c>
      <c r="BO13" s="0"/>
      <c r="BP13" s="0"/>
      <c r="BQ13" s="0"/>
      <c r="BR13" s="11" t="n">
        <v>45118</v>
      </c>
      <c r="BS13" s="6" t="n">
        <v>-829.6</v>
      </c>
      <c r="BT13" s="0" t="s">
        <v>332</v>
      </c>
      <c r="BU13" s="11" t="n">
        <v>44106</v>
      </c>
      <c r="BV13" s="6" t="n">
        <v>434.86</v>
      </c>
      <c r="BW13" s="0" t="s">
        <v>480</v>
      </c>
      <c r="BX13" s="0"/>
      <c r="BY13" s="0"/>
      <c r="BZ13" s="0"/>
      <c r="CA13" s="11" t="n">
        <v>44844</v>
      </c>
      <c r="CB13" s="6" t="n">
        <v>-5216.61</v>
      </c>
      <c r="CC13" s="0" t="s">
        <v>521</v>
      </c>
      <c r="CD13" s="11" t="n">
        <v>45176</v>
      </c>
      <c r="CE13" s="6" t="n">
        <v>-6928.15</v>
      </c>
      <c r="CF13" s="0" t="s">
        <v>482</v>
      </c>
      <c r="CG13" s="0"/>
      <c r="CH13" s="0"/>
      <c r="CI13" s="0"/>
      <c r="CJ13" s="11" t="n">
        <v>45716</v>
      </c>
      <c r="CK13" s="6" t="n">
        <v>10916.36</v>
      </c>
      <c r="CL13" s="0" t="s">
        <v>480</v>
      </c>
      <c r="CM13" s="11" t="n">
        <v>46093</v>
      </c>
      <c r="CN13" s="6" t="n">
        <v>-84084.72</v>
      </c>
      <c r="CO13" s="0" t="s">
        <v>482</v>
      </c>
      <c r="CP13" s="11" t="n">
        <v>46105</v>
      </c>
      <c r="CQ13" s="6" t="n">
        <v>-783.95</v>
      </c>
      <c r="CR13" s="0" t="s">
        <v>482</v>
      </c>
      <c r="CS13" s="11" t="n">
        <v>46105</v>
      </c>
      <c r="CT13" s="6" t="n">
        <v>-4478.9</v>
      </c>
      <c r="CU13" s="0" t="s">
        <v>482</v>
      </c>
      <c r="CV13" s="11" t="n">
        <v>46092</v>
      </c>
      <c r="CW13" s="6" t="n">
        <v>-597.35</v>
      </c>
      <c r="CX13" s="0" t="s">
        <v>482</v>
      </c>
      <c r="CY13" s="0"/>
      <c r="CZ13" s="0"/>
      <c r="DA13" s="0"/>
      <c r="DB13" s="11" t="n">
        <v>46079</v>
      </c>
      <c r="DC13" s="6" t="n">
        <v>-2453.2</v>
      </c>
      <c r="DD13" s="0" t="s">
        <v>482</v>
      </c>
    </row>
    <row collapsed="false" customFormat="false" customHeight="false" hidden="false" ht="12.1" outlineLevel="0" r="14">
      <c r="A14" s="11" t="n">
        <v>44585</v>
      </c>
      <c r="B14" s="6" t="n">
        <v>-957.06</v>
      </c>
      <c r="C14" s="0" t="s">
        <v>482</v>
      </c>
      <c r="D14" s="0"/>
      <c r="E14" s="0"/>
      <c r="F14" s="0"/>
      <c r="G14" s="11" t="n">
        <v>44585</v>
      </c>
      <c r="H14" s="6" t="n">
        <v>-24781.7</v>
      </c>
      <c r="I14" s="0" t="s">
        <v>482</v>
      </c>
      <c r="J14" s="0"/>
      <c r="K14" s="0"/>
      <c r="L14" s="0"/>
      <c r="M14" s="0"/>
      <c r="N14" s="0"/>
      <c r="O14" s="0"/>
      <c r="P14" s="0"/>
      <c r="Q14" s="0"/>
      <c r="R14" s="0"/>
      <c r="S14" s="11" t="n">
        <v>44382</v>
      </c>
      <c r="T14" s="6" t="n">
        <v>-1853</v>
      </c>
      <c r="U14" s="0" t="s">
        <v>254</v>
      </c>
      <c r="V14" s="0"/>
      <c r="W14" s="0"/>
      <c r="X14" s="0"/>
      <c r="Y14" s="11" t="n">
        <v>44459</v>
      </c>
      <c r="Z14" s="6" t="n">
        <v>39823.9</v>
      </c>
      <c r="AA14" s="0" t="s">
        <v>480</v>
      </c>
      <c r="AB14" s="11" t="n">
        <v>44246</v>
      </c>
      <c r="AC14" s="6" t="n">
        <v>-56074.34</v>
      </c>
      <c r="AD14" s="0" t="s">
        <v>482</v>
      </c>
      <c r="AE14" s="11" t="n">
        <v>45092</v>
      </c>
      <c r="AF14" s="6" t="n">
        <v>36986.79</v>
      </c>
      <c r="AG14" s="0" t="s">
        <v>480</v>
      </c>
      <c r="AH14" s="0"/>
      <c r="AI14" s="0"/>
      <c r="AJ14" s="0"/>
      <c r="AK14" s="11" t="n">
        <v>45646</v>
      </c>
      <c r="AL14" s="6" t="n">
        <v>-36339.46</v>
      </c>
      <c r="AM14" s="0" t="s">
        <v>482</v>
      </c>
      <c r="AN14" s="11" t="n">
        <v>45744</v>
      </c>
      <c r="AO14" s="6" t="n">
        <v>-8095.26</v>
      </c>
      <c r="AP14" s="0" t="s">
        <v>482</v>
      </c>
      <c r="AQ14" s="0"/>
      <c r="AR14" s="0"/>
      <c r="AS14" s="0"/>
      <c r="AT14" s="11" t="n">
        <v>44390</v>
      </c>
      <c r="AU14" s="6" t="n">
        <v>13943.36</v>
      </c>
      <c r="AV14" s="0" t="s">
        <v>480</v>
      </c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11" t="n">
        <v>44551</v>
      </c>
      <c r="BG14" s="6" t="n">
        <v>1296.65</v>
      </c>
      <c r="BH14" s="0" t="s">
        <v>480</v>
      </c>
      <c r="BI14" s="11" t="n">
        <v>45215</v>
      </c>
      <c r="BJ14" s="6" t="n">
        <v>-726.51</v>
      </c>
      <c r="BK14" s="0" t="s">
        <v>482</v>
      </c>
      <c r="BL14" s="11" t="n">
        <v>45750</v>
      </c>
      <c r="BM14" s="6" t="n">
        <v>-8096.76</v>
      </c>
      <c r="BN14" s="0" t="s">
        <v>482</v>
      </c>
      <c r="BO14" s="0"/>
      <c r="BP14" s="0"/>
      <c r="BQ14" s="0"/>
      <c r="BR14" s="11" t="n">
        <v>45482</v>
      </c>
      <c r="BS14" s="6" t="n">
        <v>-1636.6</v>
      </c>
      <c r="BT14" s="0" t="s">
        <v>369</v>
      </c>
      <c r="BU14" s="11" t="n">
        <v>44106</v>
      </c>
      <c r="BV14" s="6" t="n">
        <v>434.86</v>
      </c>
      <c r="BW14" s="0" t="s">
        <v>480</v>
      </c>
      <c r="BX14" s="0"/>
      <c r="BY14" s="0"/>
      <c r="BZ14" s="0"/>
      <c r="CA14" s="0"/>
      <c r="CB14" s="10" t="s">
        <f>=XIRR(CB2:CB13,CA2:CA13)</f>
      </c>
      <c r="CC14" s="0"/>
      <c r="CD14" s="11" t="n">
        <v>45176</v>
      </c>
      <c r="CE14" s="6" t="n">
        <v>-692.81</v>
      </c>
      <c r="CF14" s="0" t="s">
        <v>482</v>
      </c>
      <c r="CG14" s="0"/>
      <c r="CH14" s="0"/>
      <c r="CI14" s="0"/>
      <c r="CJ14" s="11" t="n">
        <v>45814</v>
      </c>
      <c r="CK14" s="6" t="n">
        <v>-50694.71</v>
      </c>
      <c r="CL14" s="0" t="s">
        <v>482</v>
      </c>
      <c r="CM14" s="11" t="n">
        <v>46093</v>
      </c>
      <c r="CN14" s="6" t="n">
        <v>-924.01</v>
      </c>
      <c r="CO14" s="0" t="s">
        <v>482</v>
      </c>
      <c r="CP14" s="11" t="n">
        <v>46105</v>
      </c>
      <c r="CQ14" s="6" t="n">
        <v>-3919.77</v>
      </c>
      <c r="CR14" s="0" t="s">
        <v>482</v>
      </c>
      <c r="CS14" s="11" t="n">
        <v>46105</v>
      </c>
      <c r="CT14" s="6" t="n">
        <v>-5118.75</v>
      </c>
      <c r="CU14" s="0" t="s">
        <v>482</v>
      </c>
      <c r="CV14" s="11" t="n">
        <v>46092</v>
      </c>
      <c r="CW14" s="6" t="n">
        <v>-1194.71</v>
      </c>
      <c r="CX14" s="0" t="s">
        <v>482</v>
      </c>
      <c r="CY14" s="0"/>
      <c r="CZ14" s="0"/>
      <c r="DA14" s="0"/>
      <c r="DB14" s="11" t="n">
        <v>46079</v>
      </c>
      <c r="DC14" s="6" t="n">
        <v>-613.3</v>
      </c>
      <c r="DD14" s="0" t="s">
        <v>482</v>
      </c>
    </row>
    <row collapsed="false" customFormat="false" customHeight="false" hidden="false" ht="12.1" outlineLevel="0" r="15">
      <c r="A15" s="11" t="n">
        <v>44585</v>
      </c>
      <c r="B15" s="6" t="n">
        <v>-33497.17</v>
      </c>
      <c r="C15" s="0" t="s">
        <v>482</v>
      </c>
      <c r="D15" s="0"/>
      <c r="E15" s="0"/>
      <c r="F15" s="0"/>
      <c r="G15" s="0"/>
      <c r="H15" s="10" t="s">
        <f>=XIRR(H2:H14,G2:G14)</f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44551</v>
      </c>
      <c r="T15" s="6" t="n">
        <v>-2958</v>
      </c>
      <c r="U15" s="0" t="s">
        <v>279</v>
      </c>
      <c r="V15" s="0"/>
      <c r="W15" s="0"/>
      <c r="X15" s="0"/>
      <c r="Y15" s="11" t="n">
        <v>44468</v>
      </c>
      <c r="Z15" s="6" t="n">
        <v>12092.03</v>
      </c>
      <c r="AA15" s="0" t="s">
        <v>480</v>
      </c>
      <c r="AB15" s="11" t="n">
        <v>44249</v>
      </c>
      <c r="AC15" s="6" t="n">
        <v>52111.24</v>
      </c>
      <c r="AD15" s="0" t="s">
        <v>480</v>
      </c>
      <c r="AE15" s="11" t="n">
        <v>45098</v>
      </c>
      <c r="AF15" s="6" t="n">
        <v>2013.61</v>
      </c>
      <c r="AG15" s="0" t="s">
        <v>480</v>
      </c>
      <c r="AH15" s="0"/>
      <c r="AI15" s="0"/>
      <c r="AJ15" s="0"/>
      <c r="AK15" s="11" t="n">
        <v>45646</v>
      </c>
      <c r="AL15" s="6" t="n">
        <v>-11495.4</v>
      </c>
      <c r="AM15" s="0" t="s">
        <v>482</v>
      </c>
      <c r="AN15" s="11" t="n">
        <v>45744</v>
      </c>
      <c r="AO15" s="6" t="n">
        <v>-261746.76</v>
      </c>
      <c r="AP15" s="0" t="s">
        <v>482</v>
      </c>
      <c r="AQ15" s="0"/>
      <c r="AR15" s="0"/>
      <c r="AS15" s="0"/>
      <c r="AT15" s="11" t="n">
        <v>44547</v>
      </c>
      <c r="AU15" s="6" t="n">
        <v>-10101.07</v>
      </c>
      <c r="AV15" s="0" t="s">
        <v>277</v>
      </c>
      <c r="AW15" s="0"/>
      <c r="AX15" s="0"/>
      <c r="AY15" s="0"/>
      <c r="AZ15" s="0"/>
      <c r="BA15" s="8" t="s">
        <f>=-SUM(BA2:BA13)</f>
      </c>
      <c r="BB15" s="0" t="s">
        <v>483</v>
      </c>
      <c r="BC15" s="0"/>
      <c r="BD15" s="0"/>
      <c r="BE15" s="0"/>
      <c r="BF15" s="11" t="n">
        <v>44556</v>
      </c>
      <c r="BG15" s="6" t="n">
        <v>-2850</v>
      </c>
      <c r="BH15" s="0" t="s">
        <v>282</v>
      </c>
      <c r="BI15" s="11" t="n">
        <v>45215</v>
      </c>
      <c r="BJ15" s="6" t="n">
        <v>-726.51</v>
      </c>
      <c r="BK15" s="0" t="s">
        <v>482</v>
      </c>
      <c r="BL15" s="11" t="n">
        <v>45750</v>
      </c>
      <c r="BM15" s="6" t="n">
        <v>-16193.52</v>
      </c>
      <c r="BN15" s="0" t="s">
        <v>482</v>
      </c>
      <c r="BO15" s="0"/>
      <c r="BP15" s="0"/>
      <c r="BQ15" s="0"/>
      <c r="BR15" s="11" t="n">
        <v>45484</v>
      </c>
      <c r="BS15" s="6" t="n">
        <v>-5541.78</v>
      </c>
      <c r="BT15" s="0" t="s">
        <v>482</v>
      </c>
      <c r="BU15" s="11" t="n">
        <v>44106</v>
      </c>
      <c r="BV15" s="6" t="n">
        <v>434.86</v>
      </c>
      <c r="BW15" s="0" t="s">
        <v>480</v>
      </c>
      <c r="BX15" s="0"/>
      <c r="BY15" s="0"/>
      <c r="BZ15" s="0"/>
      <c r="CA15" s="0"/>
      <c r="CB15" s="8" t="s">
        <f>=-SUM(CB2:CB13)</f>
      </c>
      <c r="CC15" s="0" t="s">
        <v>483</v>
      </c>
      <c r="CD15" s="11" t="n">
        <v>45176</v>
      </c>
      <c r="CE15" s="6" t="n">
        <v>-55425.17</v>
      </c>
      <c r="CF15" s="0" t="s">
        <v>482</v>
      </c>
      <c r="CG15" s="0"/>
      <c r="CH15" s="0"/>
      <c r="CI15" s="0"/>
      <c r="CJ15" s="11" t="n">
        <v>45814</v>
      </c>
      <c r="CK15" s="6" t="n">
        <v>-2204.12</v>
      </c>
      <c r="CL15" s="0" t="s">
        <v>482</v>
      </c>
      <c r="CM15" s="11" t="n">
        <v>46093</v>
      </c>
      <c r="CN15" s="6" t="n">
        <v>-59136.5</v>
      </c>
      <c r="CO15" s="0" t="s">
        <v>482</v>
      </c>
      <c r="CP15" s="11" t="n">
        <v>46105</v>
      </c>
      <c r="CQ15" s="6" t="n">
        <v>-783.95</v>
      </c>
      <c r="CR15" s="0" t="s">
        <v>482</v>
      </c>
      <c r="CS15" s="11" t="n">
        <v>46105</v>
      </c>
      <c r="CT15" s="6" t="n">
        <v>-639.85</v>
      </c>
      <c r="CU15" s="0" t="s">
        <v>482</v>
      </c>
      <c r="CV15" s="11" t="n">
        <v>46092</v>
      </c>
      <c r="CW15" s="6" t="n">
        <v>-2986.77</v>
      </c>
      <c r="CX15" s="0" t="s">
        <v>482</v>
      </c>
      <c r="CY15" s="0"/>
      <c r="CZ15" s="0"/>
      <c r="DA15" s="0"/>
      <c r="DB15" s="11" t="n">
        <v>46079</v>
      </c>
      <c r="DC15" s="6" t="n">
        <v>-1226.6</v>
      </c>
      <c r="DD15" s="0" t="s">
        <v>482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0"/>
      <c r="E16" s="0"/>
      <c r="F16" s="0"/>
      <c r="G16" s="0"/>
      <c r="H16" s="8" t="s">
        <f>=-SUM(H2:H14)</f>
      </c>
      <c r="I16" s="0" t="s">
        <v>483</v>
      </c>
      <c r="J16" s="0"/>
      <c r="K16" s="0"/>
      <c r="L16" s="0"/>
      <c r="M16" s="0"/>
      <c r="N16" s="0"/>
      <c r="O16" s="0"/>
      <c r="P16" s="0"/>
      <c r="Q16" s="0"/>
      <c r="R16" s="0"/>
      <c r="S16" s="11" t="n">
        <v>44741</v>
      </c>
      <c r="T16" s="6" t="n">
        <v>11915.48</v>
      </c>
      <c r="U16" s="0" t="s">
        <v>480</v>
      </c>
      <c r="V16" s="0"/>
      <c r="W16" s="0"/>
      <c r="X16" s="0"/>
      <c r="Y16" s="11" t="n">
        <v>44589</v>
      </c>
      <c r="Z16" s="6" t="n">
        <v>23005.58</v>
      </c>
      <c r="AA16" s="0" t="s">
        <v>480</v>
      </c>
      <c r="AB16" s="11" t="n">
        <v>44251</v>
      </c>
      <c r="AC16" s="6" t="n">
        <v>-76771.91</v>
      </c>
      <c r="AD16" s="0" t="s">
        <v>482</v>
      </c>
      <c r="AE16" s="11" t="n">
        <v>45098</v>
      </c>
      <c r="AF16" s="6" t="n">
        <v>1006.8</v>
      </c>
      <c r="AG16" s="0" t="s">
        <v>480</v>
      </c>
      <c r="AH16" s="0"/>
      <c r="AI16" s="0"/>
      <c r="AJ16" s="0"/>
      <c r="AK16" s="11" t="n">
        <v>45699</v>
      </c>
      <c r="AL16" s="6" t="n">
        <v>11922.17</v>
      </c>
      <c r="AM16" s="0" t="s">
        <v>480</v>
      </c>
      <c r="AN16" s="11" t="n">
        <v>45744</v>
      </c>
      <c r="AO16" s="6" t="n">
        <v>-26984.2</v>
      </c>
      <c r="AP16" s="0" t="s">
        <v>482</v>
      </c>
      <c r="AQ16" s="0"/>
      <c r="AR16" s="0"/>
      <c r="AS16" s="0"/>
      <c r="AT16" s="11" t="n">
        <v>44564</v>
      </c>
      <c r="AU16" s="6" t="n">
        <v>29065.52</v>
      </c>
      <c r="AV16" s="0" t="s">
        <v>480</v>
      </c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44564</v>
      </c>
      <c r="BG16" s="6" t="n">
        <v>25368.68</v>
      </c>
      <c r="BH16" s="0" t="s">
        <v>480</v>
      </c>
      <c r="BI16" s="11" t="n">
        <v>45215</v>
      </c>
      <c r="BJ16" s="6" t="n">
        <v>-726.51</v>
      </c>
      <c r="BK16" s="0" t="s">
        <v>482</v>
      </c>
      <c r="BL16" s="11" t="n">
        <v>45750</v>
      </c>
      <c r="BM16" s="6" t="n">
        <v>-8096.76</v>
      </c>
      <c r="BN16" s="0" t="s">
        <v>482</v>
      </c>
      <c r="BO16" s="0"/>
      <c r="BP16" s="0"/>
      <c r="BQ16" s="0"/>
      <c r="BR16" s="11" t="n">
        <v>45484</v>
      </c>
      <c r="BS16" s="6" t="n">
        <v>-692.72</v>
      </c>
      <c r="BT16" s="0" t="s">
        <v>482</v>
      </c>
      <c r="BU16" s="11" t="n">
        <v>44106</v>
      </c>
      <c r="BV16" s="6" t="n">
        <v>5218.33</v>
      </c>
      <c r="BW16" s="0" t="s">
        <v>480</v>
      </c>
      <c r="BX16" s="0"/>
      <c r="BY16" s="0"/>
      <c r="BZ16" s="0"/>
      <c r="CA16" s="0"/>
      <c r="CB16" s="0"/>
      <c r="CC16" s="0"/>
      <c r="CD16" s="11" t="n">
        <v>45189</v>
      </c>
      <c r="CE16" s="6" t="n">
        <v>65627.24</v>
      </c>
      <c r="CF16" s="0" t="s">
        <v>480</v>
      </c>
      <c r="CG16" s="0"/>
      <c r="CH16" s="0"/>
      <c r="CI16" s="0"/>
      <c r="CJ16" s="11" t="n">
        <v>45814</v>
      </c>
      <c r="CK16" s="6" t="n">
        <v>-2204.12</v>
      </c>
      <c r="CL16" s="0" t="s">
        <v>482</v>
      </c>
      <c r="CM16" s="0"/>
      <c r="CN16" s="10" t="s">
        <f>=XIRR(CN2:CN15,CM2:CM15)</f>
      </c>
      <c r="CO16" s="0"/>
      <c r="CP16" s="11" t="n">
        <v>46105</v>
      </c>
      <c r="CQ16" s="6" t="n">
        <v>-2351.86</v>
      </c>
      <c r="CR16" s="0" t="s">
        <v>482</v>
      </c>
      <c r="CS16" s="11" t="n">
        <v>46105</v>
      </c>
      <c r="CT16" s="6" t="n">
        <v>-12157.03</v>
      </c>
      <c r="CU16" s="0" t="s">
        <v>482</v>
      </c>
      <c r="CV16" s="11" t="n">
        <v>46092</v>
      </c>
      <c r="CW16" s="6" t="n">
        <v>-597.35</v>
      </c>
      <c r="CX16" s="0" t="s">
        <v>482</v>
      </c>
      <c r="CY16" s="0"/>
      <c r="CZ16" s="0"/>
      <c r="DA16" s="0"/>
      <c r="DB16" s="11" t="n">
        <v>46079</v>
      </c>
      <c r="DC16" s="6" t="n">
        <v>-613.3</v>
      </c>
      <c r="DD16" s="0" t="s">
        <v>482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483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44743</v>
      </c>
      <c r="T17" s="6" t="n">
        <v>31614.54</v>
      </c>
      <c r="U17" s="0" t="s">
        <v>480</v>
      </c>
      <c r="V17" s="0"/>
      <c r="W17" s="0"/>
      <c r="X17" s="0"/>
      <c r="Y17" s="11" t="n">
        <v>45253</v>
      </c>
      <c r="Z17" s="6" t="n">
        <v>-59895</v>
      </c>
      <c r="AA17" s="0" t="s">
        <v>482</v>
      </c>
      <c r="AB17" s="11" t="n">
        <v>44251</v>
      </c>
      <c r="AC17" s="6" t="n">
        <v>75405.21</v>
      </c>
      <c r="AD17" s="0" t="s">
        <v>480</v>
      </c>
      <c r="AE17" s="11" t="n">
        <v>45098</v>
      </c>
      <c r="AF17" s="6" t="n">
        <v>3020.41</v>
      </c>
      <c r="AG17" s="0" t="s">
        <v>480</v>
      </c>
      <c r="AH17" s="0"/>
      <c r="AI17" s="0"/>
      <c r="AJ17" s="0"/>
      <c r="AK17" s="11" t="n">
        <v>45699</v>
      </c>
      <c r="AL17" s="6" t="n">
        <v>7586.83</v>
      </c>
      <c r="AM17" s="0" t="s">
        <v>480</v>
      </c>
      <c r="AN17" s="11" t="n">
        <v>45744</v>
      </c>
      <c r="AO17" s="6" t="n">
        <v>-26984.2</v>
      </c>
      <c r="AP17" s="0" t="s">
        <v>482</v>
      </c>
      <c r="AQ17" s="0"/>
      <c r="AR17" s="0"/>
      <c r="AS17" s="0"/>
      <c r="AT17" s="11" t="n">
        <v>44564</v>
      </c>
      <c r="AU17" s="6" t="n">
        <v>36992.49</v>
      </c>
      <c r="AV17" s="0" t="s">
        <v>480</v>
      </c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44582</v>
      </c>
      <c r="BG17" s="6" t="n">
        <v>1043.48</v>
      </c>
      <c r="BH17" s="0" t="s">
        <v>480</v>
      </c>
      <c r="BI17" s="11" t="n">
        <v>45215</v>
      </c>
      <c r="BJ17" s="6" t="n">
        <v>-726.51</v>
      </c>
      <c r="BK17" s="0" t="s">
        <v>482</v>
      </c>
      <c r="BL17" s="0"/>
      <c r="BM17" s="10" t="s">
        <f>=XIRR(BM2:BM16,BL2:BL16)</f>
      </c>
      <c r="BN17" s="0"/>
      <c r="BO17" s="0"/>
      <c r="BP17" s="0"/>
      <c r="BQ17" s="0"/>
      <c r="BR17" s="11" t="n">
        <v>45484</v>
      </c>
      <c r="BS17" s="6" t="n">
        <v>-17318.07</v>
      </c>
      <c r="BT17" s="0" t="s">
        <v>482</v>
      </c>
      <c r="BU17" s="11" t="n">
        <v>44116</v>
      </c>
      <c r="BV17" s="6" t="n">
        <v>-2801.56</v>
      </c>
      <c r="BW17" s="0" t="s">
        <v>212</v>
      </c>
      <c r="BX17" s="0"/>
      <c r="BY17" s="0"/>
      <c r="BZ17" s="0"/>
      <c r="CA17" s="0"/>
      <c r="CB17" s="0"/>
      <c r="CC17" s="0"/>
      <c r="CD17" s="11" t="n">
        <v>45190</v>
      </c>
      <c r="CE17" s="6" t="n">
        <v>588.82</v>
      </c>
      <c r="CF17" s="0" t="s">
        <v>480</v>
      </c>
      <c r="CG17" s="0"/>
      <c r="CH17" s="0"/>
      <c r="CI17" s="0"/>
      <c r="CJ17" s="11" t="n">
        <v>45814</v>
      </c>
      <c r="CK17" s="6" t="n">
        <v>-22041.18</v>
      </c>
      <c r="CL17" s="0" t="s">
        <v>482</v>
      </c>
      <c r="CM17" s="0"/>
      <c r="CN17" s="8" t="s">
        <f>=-SUM(CN2:CN15)</f>
      </c>
      <c r="CO17" s="0" t="s">
        <v>483</v>
      </c>
      <c r="CP17" s="11" t="n">
        <v>46105</v>
      </c>
      <c r="CQ17" s="6" t="n">
        <v>-783.95</v>
      </c>
      <c r="CR17" s="0" t="s">
        <v>482</v>
      </c>
      <c r="CS17" s="0"/>
      <c r="CT17" s="10" t="s">
        <f>=XIRR(CT2:CT16,CS2:CS16)</f>
      </c>
      <c r="CU17" s="0"/>
      <c r="CV17" s="11" t="n">
        <v>46092</v>
      </c>
      <c r="CW17" s="6" t="n">
        <v>-16128.54</v>
      </c>
      <c r="CX17" s="0" t="s">
        <v>482</v>
      </c>
      <c r="CY17" s="0"/>
      <c r="CZ17" s="0"/>
      <c r="DA17" s="0"/>
      <c r="DB17" s="11" t="n">
        <v>46079</v>
      </c>
      <c r="DC17" s="6" t="n">
        <v>-6746.3</v>
      </c>
      <c r="DD17" s="0" t="s">
        <v>482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44743</v>
      </c>
      <c r="T18" s="6" t="n">
        <v>3951.82</v>
      </c>
      <c r="U18" s="0" t="s">
        <v>480</v>
      </c>
      <c r="V18" s="0"/>
      <c r="W18" s="0"/>
      <c r="X18" s="0"/>
      <c r="Y18" s="0"/>
      <c r="Z18" s="10" t="s">
        <f>=XIRR(Z2:Z17,Y2:Y17)</f>
      </c>
      <c r="AA18" s="0"/>
      <c r="AB18" s="11" t="n">
        <v>44252</v>
      </c>
      <c r="AC18" s="6" t="n">
        <v>-50029.96</v>
      </c>
      <c r="AD18" s="0" t="s">
        <v>482</v>
      </c>
      <c r="AE18" s="11" t="n">
        <v>45098</v>
      </c>
      <c r="AF18" s="6" t="n">
        <v>1006.8</v>
      </c>
      <c r="AG18" s="0" t="s">
        <v>480</v>
      </c>
      <c r="AH18" s="0"/>
      <c r="AI18" s="0"/>
      <c r="AJ18" s="0"/>
      <c r="AK18" s="11" t="n">
        <v>45699</v>
      </c>
      <c r="AL18" s="6" t="n">
        <v>54191.67</v>
      </c>
      <c r="AM18" s="0" t="s">
        <v>480</v>
      </c>
      <c r="AN18" s="11" t="n">
        <v>45744</v>
      </c>
      <c r="AO18" s="6" t="n">
        <v>-2698.42</v>
      </c>
      <c r="AP18" s="0" t="s">
        <v>482</v>
      </c>
      <c r="AQ18" s="0"/>
      <c r="AR18" s="0"/>
      <c r="AS18" s="0"/>
      <c r="AT18" s="11" t="n">
        <v>44613</v>
      </c>
      <c r="AU18" s="6" t="n">
        <v>11505.29</v>
      </c>
      <c r="AV18" s="0" t="s">
        <v>480</v>
      </c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44585</v>
      </c>
      <c r="BG18" s="6" t="n">
        <v>10104.65</v>
      </c>
      <c r="BH18" s="0" t="s">
        <v>480</v>
      </c>
      <c r="BI18" s="11" t="n">
        <v>45215</v>
      </c>
      <c r="BJ18" s="6" t="n">
        <v>-4359.06</v>
      </c>
      <c r="BK18" s="0" t="s">
        <v>482</v>
      </c>
      <c r="BL18" s="0"/>
      <c r="BM18" s="8" t="s">
        <f>=-SUM(BM2:BM16)</f>
      </c>
      <c r="BN18" s="0" t="s">
        <v>483</v>
      </c>
      <c r="BO18" s="0"/>
      <c r="BP18" s="0"/>
      <c r="BQ18" s="0"/>
      <c r="BR18" s="11" t="n">
        <v>45484</v>
      </c>
      <c r="BS18" s="6" t="n">
        <v>-2078.17</v>
      </c>
      <c r="BT18" s="0" t="s">
        <v>482</v>
      </c>
      <c r="BU18" s="11" t="n">
        <v>44132</v>
      </c>
      <c r="BV18" s="6" t="n">
        <v>780.46</v>
      </c>
      <c r="BW18" s="0" t="s">
        <v>480</v>
      </c>
      <c r="BX18" s="0"/>
      <c r="BY18" s="0"/>
      <c r="BZ18" s="0"/>
      <c r="CA18" s="0"/>
      <c r="CB18" s="0"/>
      <c r="CC18" s="0"/>
      <c r="CD18" s="11" t="n">
        <v>45208</v>
      </c>
      <c r="CE18" s="6" t="n">
        <v>3490.24</v>
      </c>
      <c r="CF18" s="0" t="s">
        <v>480</v>
      </c>
      <c r="CG18" s="0"/>
      <c r="CH18" s="0"/>
      <c r="CI18" s="0"/>
      <c r="CJ18" s="11" t="n">
        <v>45814</v>
      </c>
      <c r="CK18" s="6" t="n">
        <v>-2204.12</v>
      </c>
      <c r="CL18" s="0" t="s">
        <v>482</v>
      </c>
      <c r="CM18" s="0"/>
      <c r="CN18" s="0"/>
      <c r="CO18" s="0"/>
      <c r="CP18" s="11" t="n">
        <v>46105</v>
      </c>
      <c r="CQ18" s="6" t="n">
        <v>-783.95</v>
      </c>
      <c r="CR18" s="0" t="s">
        <v>482</v>
      </c>
      <c r="CS18" s="0"/>
      <c r="CT18" s="8" t="s">
        <f>=-SUM(CT2:CT16)</f>
      </c>
      <c r="CU18" s="0" t="s">
        <v>483</v>
      </c>
      <c r="CV18" s="11" t="n">
        <v>46092</v>
      </c>
      <c r="CW18" s="6" t="n">
        <v>-16725.9</v>
      </c>
      <c r="CX18" s="0" t="s">
        <v>482</v>
      </c>
      <c r="CY18" s="0"/>
      <c r="CZ18" s="0"/>
      <c r="DA18" s="0"/>
      <c r="DB18" s="11" t="n">
        <v>46079</v>
      </c>
      <c r="DC18" s="6" t="n">
        <v>-1226.6</v>
      </c>
      <c r="DD18" s="0" t="s">
        <v>482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44743</v>
      </c>
      <c r="T19" s="6" t="n">
        <v>3951.82</v>
      </c>
      <c r="U19" s="0" t="s">
        <v>480</v>
      </c>
      <c r="V19" s="0"/>
      <c r="W19" s="0"/>
      <c r="X19" s="0"/>
      <c r="Y19" s="0"/>
      <c r="Z19" s="8" t="s">
        <f>=-SUM(Z2:Z17)</f>
      </c>
      <c r="AA19" s="0" t="s">
        <v>483</v>
      </c>
      <c r="AB19" s="11" t="n">
        <v>44252</v>
      </c>
      <c r="AC19" s="6" t="n">
        <v>23410.04</v>
      </c>
      <c r="AD19" s="0" t="s">
        <v>480</v>
      </c>
      <c r="AE19" s="11" t="n">
        <v>45098</v>
      </c>
      <c r="AF19" s="6" t="n">
        <v>90612.23</v>
      </c>
      <c r="AG19" s="0" t="s">
        <v>480</v>
      </c>
      <c r="AH19" s="0"/>
      <c r="AI19" s="0"/>
      <c r="AJ19" s="0"/>
      <c r="AK19" s="11" t="n">
        <v>45699</v>
      </c>
      <c r="AL19" s="6" t="n">
        <v>22760.5</v>
      </c>
      <c r="AM19" s="0" t="s">
        <v>480</v>
      </c>
      <c r="AN19" s="11" t="n">
        <v>45744</v>
      </c>
      <c r="AO19" s="6" t="n">
        <v>-70158.93</v>
      </c>
      <c r="AP19" s="0" t="s">
        <v>482</v>
      </c>
      <c r="AQ19" s="0"/>
      <c r="AR19" s="0"/>
      <c r="AS19" s="0"/>
      <c r="AT19" s="11" t="n">
        <v>45398</v>
      </c>
      <c r="AU19" s="6" t="n">
        <v>-75143.93</v>
      </c>
      <c r="AV19" s="0" t="s">
        <v>482</v>
      </c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44594</v>
      </c>
      <c r="BG19" s="6" t="n">
        <v>5092.34</v>
      </c>
      <c r="BH19" s="0" t="s">
        <v>480</v>
      </c>
      <c r="BI19" s="11" t="n">
        <v>45215</v>
      </c>
      <c r="BJ19" s="6" t="n">
        <v>-64659.33</v>
      </c>
      <c r="BK19" s="0" t="s">
        <v>482</v>
      </c>
      <c r="BL19" s="0"/>
      <c r="BM19" s="0"/>
      <c r="BN19" s="0"/>
      <c r="BO19" s="0"/>
      <c r="BP19" s="0"/>
      <c r="BQ19" s="0"/>
      <c r="BR19" s="11" t="n">
        <v>45484</v>
      </c>
      <c r="BS19" s="6" t="n">
        <v>-3463.61</v>
      </c>
      <c r="BT19" s="0" t="s">
        <v>482</v>
      </c>
      <c r="BU19" s="11" t="n">
        <v>44132</v>
      </c>
      <c r="BV19" s="6" t="n">
        <v>11646.98</v>
      </c>
      <c r="BW19" s="0" t="s">
        <v>480</v>
      </c>
      <c r="BX19" s="0"/>
      <c r="BY19" s="0"/>
      <c r="BZ19" s="0"/>
      <c r="CA19" s="0"/>
      <c r="CB19" s="0"/>
      <c r="CC19" s="0"/>
      <c r="CD19" s="11" t="n">
        <v>45208</v>
      </c>
      <c r="CE19" s="6" t="n">
        <v>5815.33</v>
      </c>
      <c r="CF19" s="0" t="s">
        <v>480</v>
      </c>
      <c r="CG19" s="0"/>
      <c r="CH19" s="0"/>
      <c r="CI19" s="0"/>
      <c r="CJ19" s="11" t="n">
        <v>45814</v>
      </c>
      <c r="CK19" s="6" t="n">
        <v>-2204.12</v>
      </c>
      <c r="CL19" s="0" t="s">
        <v>482</v>
      </c>
      <c r="CM19" s="0"/>
      <c r="CN19" s="0"/>
      <c r="CO19" s="0"/>
      <c r="CP19" s="11" t="n">
        <v>46105</v>
      </c>
      <c r="CQ19" s="6" t="n">
        <v>-783.95</v>
      </c>
      <c r="CR19" s="0" t="s">
        <v>482</v>
      </c>
      <c r="CS19" s="0"/>
      <c r="CT19" s="0"/>
      <c r="CU19" s="0"/>
      <c r="CV19" s="11" t="n">
        <v>46092</v>
      </c>
      <c r="CW19" s="6" t="n">
        <v>-10155.01</v>
      </c>
      <c r="CX19" s="0" t="s">
        <v>482</v>
      </c>
      <c r="CY19" s="0"/>
      <c r="CZ19" s="0"/>
      <c r="DA19" s="0"/>
      <c r="DB19" s="11" t="n">
        <v>46079</v>
      </c>
      <c r="DC19" s="6" t="n">
        <v>-2453.2</v>
      </c>
      <c r="DD19" s="0" t="s">
        <v>482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44743</v>
      </c>
      <c r="T20" s="6" t="n">
        <v>3951.82</v>
      </c>
      <c r="U20" s="0" t="s">
        <v>480</v>
      </c>
      <c r="V20" s="0"/>
      <c r="W20" s="0"/>
      <c r="X20" s="0"/>
      <c r="Y20" s="0"/>
      <c r="Z20" s="0"/>
      <c r="AA20" s="0"/>
      <c r="AB20" s="11" t="n">
        <v>44252</v>
      </c>
      <c r="AC20" s="6" t="n">
        <v>23410.04</v>
      </c>
      <c r="AD20" s="0" t="s">
        <v>480</v>
      </c>
      <c r="AE20" s="11" t="n">
        <v>45111</v>
      </c>
      <c r="AF20" s="6" t="n">
        <v>8459.18</v>
      </c>
      <c r="AG20" s="0" t="s">
        <v>480</v>
      </c>
      <c r="AH20" s="0"/>
      <c r="AI20" s="0"/>
      <c r="AJ20" s="0"/>
      <c r="AK20" s="11" t="n">
        <v>45714</v>
      </c>
      <c r="AL20" s="6" t="n">
        <v>-100173.91</v>
      </c>
      <c r="AM20" s="0" t="s">
        <v>482</v>
      </c>
      <c r="AN20" s="11" t="n">
        <v>45744</v>
      </c>
      <c r="AO20" s="6" t="n">
        <v>-161905.21</v>
      </c>
      <c r="AP20" s="0" t="s">
        <v>482</v>
      </c>
      <c r="AQ20" s="0"/>
      <c r="AR20" s="0"/>
      <c r="AS20" s="0"/>
      <c r="AT20" s="11" t="n">
        <v>45398</v>
      </c>
      <c r="AU20" s="6" t="n">
        <v>-44202.31</v>
      </c>
      <c r="AV20" s="0" t="s">
        <v>482</v>
      </c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44596</v>
      </c>
      <c r="BG20" s="6" t="n">
        <v>999.46</v>
      </c>
      <c r="BH20" s="0" t="s">
        <v>480</v>
      </c>
      <c r="BI20" s="11" t="n">
        <v>45288</v>
      </c>
      <c r="BJ20" s="6" t="n">
        <v>666.27</v>
      </c>
      <c r="BK20" s="0" t="s">
        <v>480</v>
      </c>
      <c r="BL20" s="0"/>
      <c r="BM20" s="0"/>
      <c r="BN20" s="0"/>
      <c r="BO20" s="0"/>
      <c r="BP20" s="0"/>
      <c r="BQ20" s="0"/>
      <c r="BR20" s="11" t="n">
        <v>45484</v>
      </c>
      <c r="BS20" s="6" t="n">
        <v>-15239.9</v>
      </c>
      <c r="BT20" s="0" t="s">
        <v>482</v>
      </c>
      <c r="BU20" s="11" t="n">
        <v>44218</v>
      </c>
      <c r="BV20" s="6" t="n">
        <v>10804.98</v>
      </c>
      <c r="BW20" s="0" t="s">
        <v>480</v>
      </c>
      <c r="BX20" s="0"/>
      <c r="BY20" s="0"/>
      <c r="BZ20" s="0"/>
      <c r="CA20" s="0"/>
      <c r="CB20" s="0"/>
      <c r="CC20" s="0"/>
      <c r="CD20" s="11" t="n">
        <v>45208</v>
      </c>
      <c r="CE20" s="6" t="n">
        <v>5815.33</v>
      </c>
      <c r="CF20" s="0" t="s">
        <v>480</v>
      </c>
      <c r="CG20" s="0"/>
      <c r="CH20" s="0"/>
      <c r="CI20" s="0"/>
      <c r="CJ20" s="11" t="n">
        <v>45814</v>
      </c>
      <c r="CK20" s="6" t="n">
        <v>-2204.12</v>
      </c>
      <c r="CL20" s="0" t="s">
        <v>482</v>
      </c>
      <c r="CM20" s="0"/>
      <c r="CN20" s="0"/>
      <c r="CO20" s="0"/>
      <c r="CP20" s="11" t="n">
        <v>46105</v>
      </c>
      <c r="CQ20" s="6" t="n">
        <v>-2351.86</v>
      </c>
      <c r="CR20" s="0" t="s">
        <v>482</v>
      </c>
      <c r="CS20" s="0"/>
      <c r="CT20" s="0"/>
      <c r="CU20" s="0"/>
      <c r="CV20" s="11" t="n">
        <v>46092</v>
      </c>
      <c r="CW20" s="6" t="n">
        <v>-2389.41</v>
      </c>
      <c r="CX20" s="0" t="s">
        <v>482</v>
      </c>
      <c r="CY20" s="0"/>
      <c r="CZ20" s="0"/>
      <c r="DA20" s="0"/>
      <c r="DB20" s="11" t="n">
        <v>46079</v>
      </c>
      <c r="DC20" s="6" t="n">
        <v>-1226.6</v>
      </c>
      <c r="DD20" s="0" t="s">
        <v>482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44743</v>
      </c>
      <c r="T21" s="6" t="n">
        <v>15807.27</v>
      </c>
      <c r="U21" s="0" t="s">
        <v>480</v>
      </c>
      <c r="V21" s="0"/>
      <c r="W21" s="0"/>
      <c r="X21" s="0"/>
      <c r="Y21" s="0"/>
      <c r="Z21" s="0"/>
      <c r="AA21" s="0"/>
      <c r="AB21" s="11" t="n">
        <v>44252</v>
      </c>
      <c r="AC21" s="6" t="n">
        <v>46627.96</v>
      </c>
      <c r="AD21" s="0" t="s">
        <v>480</v>
      </c>
      <c r="AE21" s="11" t="n">
        <v>45111</v>
      </c>
      <c r="AF21" s="6" t="n">
        <v>30353.54</v>
      </c>
      <c r="AG21" s="0" t="s">
        <v>480</v>
      </c>
      <c r="AH21" s="0"/>
      <c r="AI21" s="0"/>
      <c r="AJ21" s="0"/>
      <c r="AK21" s="0"/>
      <c r="AL21" s="10" t="s">
        <f>=XIRR(AL2:AL20,AK2:AK20)</f>
      </c>
      <c r="AM21" s="0"/>
      <c r="AN21" s="11" t="n">
        <v>45744</v>
      </c>
      <c r="AO21" s="6" t="n">
        <v>-404763.03</v>
      </c>
      <c r="AP21" s="0" t="s">
        <v>482</v>
      </c>
      <c r="AQ21" s="0"/>
      <c r="AR21" s="0"/>
      <c r="AS21" s="0"/>
      <c r="AT21" s="11" t="n">
        <v>45398</v>
      </c>
      <c r="AU21" s="6" t="n">
        <v>-2210.12</v>
      </c>
      <c r="AV21" s="0" t="s">
        <v>482</v>
      </c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44722</v>
      </c>
      <c r="BG21" s="6" t="n">
        <v>9970.58</v>
      </c>
      <c r="BH21" s="0" t="s">
        <v>480</v>
      </c>
      <c r="BI21" s="11" t="n">
        <v>45338</v>
      </c>
      <c r="BJ21" s="6" t="n">
        <v>-698.12</v>
      </c>
      <c r="BK21" s="0" t="s">
        <v>482</v>
      </c>
      <c r="BL21" s="0"/>
      <c r="BM21" s="0"/>
      <c r="BN21" s="0"/>
      <c r="BO21" s="0"/>
      <c r="BP21" s="0"/>
      <c r="BQ21" s="0"/>
      <c r="BR21" s="0"/>
      <c r="BS21" s="10" t="s">
        <f>=XIRR(BS2:BS20,BR2:BR20)</f>
      </c>
      <c r="BT21" s="0"/>
      <c r="BU21" s="11" t="n">
        <v>44224</v>
      </c>
      <c r="BV21" s="6" t="n">
        <v>9255.55</v>
      </c>
      <c r="BW21" s="0" t="s">
        <v>480</v>
      </c>
      <c r="BX21" s="0"/>
      <c r="BY21" s="0"/>
      <c r="BZ21" s="0"/>
      <c r="CA21" s="0"/>
      <c r="CB21" s="0"/>
      <c r="CC21" s="0"/>
      <c r="CD21" s="11" t="n">
        <v>45208</v>
      </c>
      <c r="CE21" s="6" t="n">
        <v>4652.26</v>
      </c>
      <c r="CF21" s="0" t="s">
        <v>480</v>
      </c>
      <c r="CG21" s="0"/>
      <c r="CH21" s="0"/>
      <c r="CI21" s="0"/>
      <c r="CJ21" s="11" t="n">
        <v>45814</v>
      </c>
      <c r="CK21" s="6" t="n">
        <v>-22041.18</v>
      </c>
      <c r="CL21" s="0" t="s">
        <v>482</v>
      </c>
      <c r="CM21" s="0"/>
      <c r="CN21" s="0"/>
      <c r="CO21" s="0"/>
      <c r="CP21" s="11" t="n">
        <v>46105</v>
      </c>
      <c r="CQ21" s="6" t="n">
        <v>-2351.86</v>
      </c>
      <c r="CR21" s="0" t="s">
        <v>482</v>
      </c>
      <c r="CS21" s="0"/>
      <c r="CT21" s="0"/>
      <c r="CU21" s="0"/>
      <c r="CV21" s="11" t="n">
        <v>46092</v>
      </c>
      <c r="CW21" s="6" t="n">
        <v>-7168.24</v>
      </c>
      <c r="CX21" s="0" t="s">
        <v>482</v>
      </c>
      <c r="CY21" s="0"/>
      <c r="CZ21" s="0"/>
      <c r="DA21" s="0"/>
      <c r="DB21" s="11" t="n">
        <v>46079</v>
      </c>
      <c r="DC21" s="6" t="n">
        <v>-6133</v>
      </c>
      <c r="DD21" s="0" t="s">
        <v>482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44753</v>
      </c>
      <c r="T22" s="6" t="n">
        <v>19129.56</v>
      </c>
      <c r="U22" s="0" t="s">
        <v>480</v>
      </c>
      <c r="V22" s="0"/>
      <c r="W22" s="0"/>
      <c r="X22" s="0"/>
      <c r="Y22" s="0"/>
      <c r="Z22" s="0"/>
      <c r="AA22" s="0"/>
      <c r="AB22" s="11" t="n">
        <v>44253</v>
      </c>
      <c r="AC22" s="6" t="n">
        <v>-114431.3</v>
      </c>
      <c r="AD22" s="0" t="s">
        <v>482</v>
      </c>
      <c r="AE22" s="11" t="n">
        <v>45114</v>
      </c>
      <c r="AF22" s="6" t="n">
        <v>30477.12</v>
      </c>
      <c r="AG22" s="0" t="s">
        <v>480</v>
      </c>
      <c r="AH22" s="0"/>
      <c r="AI22" s="0"/>
      <c r="AJ22" s="0"/>
      <c r="AK22" s="0"/>
      <c r="AL22" s="8" t="s">
        <f>=-SUM(AL2:AL20)</f>
      </c>
      <c r="AM22" s="0" t="s">
        <v>483</v>
      </c>
      <c r="AN22" s="11" t="n">
        <v>45744</v>
      </c>
      <c r="AO22" s="6" t="n">
        <v>958523.26</v>
      </c>
      <c r="AP22" s="0" t="s">
        <v>480</v>
      </c>
      <c r="AQ22" s="0"/>
      <c r="AR22" s="0"/>
      <c r="AS22" s="0"/>
      <c r="AT22" s="11" t="n">
        <v>45398</v>
      </c>
      <c r="AU22" s="6" t="n">
        <v>-24311.27</v>
      </c>
      <c r="AV22" s="0" t="s">
        <v>482</v>
      </c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44782</v>
      </c>
      <c r="BG22" s="6" t="n">
        <v>3886.94</v>
      </c>
      <c r="BH22" s="0" t="s">
        <v>480</v>
      </c>
      <c r="BI22" s="11" t="n">
        <v>45344</v>
      </c>
      <c r="BJ22" s="6" t="n">
        <v>10163.9</v>
      </c>
      <c r="BK22" s="0" t="s">
        <v>480</v>
      </c>
      <c r="BL22" s="0"/>
      <c r="BM22" s="0"/>
      <c r="BN22" s="0"/>
      <c r="BO22" s="0"/>
      <c r="BP22" s="0"/>
      <c r="BQ22" s="0"/>
      <c r="BR22" s="0"/>
      <c r="BS22" s="8" t="s">
        <f>=-SUM(BS2:BS20)</f>
      </c>
      <c r="BT22" s="0" t="s">
        <v>483</v>
      </c>
      <c r="BU22" s="11" t="n">
        <v>44225</v>
      </c>
      <c r="BV22" s="6" t="n">
        <v>1380.53</v>
      </c>
      <c r="BW22" s="0" t="s">
        <v>480</v>
      </c>
      <c r="BX22" s="0"/>
      <c r="BY22" s="0"/>
      <c r="BZ22" s="0"/>
      <c r="CA22" s="0"/>
      <c r="CB22" s="0"/>
      <c r="CC22" s="0"/>
      <c r="CD22" s="11" t="n">
        <v>45209</v>
      </c>
      <c r="CE22" s="6" t="n">
        <v>25079.03</v>
      </c>
      <c r="CF22" s="0" t="s">
        <v>480</v>
      </c>
      <c r="CG22" s="0"/>
      <c r="CH22" s="0"/>
      <c r="CI22" s="0"/>
      <c r="CJ22" s="11" t="n">
        <v>45814</v>
      </c>
      <c r="CK22" s="6" t="n">
        <v>-52898.83</v>
      </c>
      <c r="CL22" s="0" t="s">
        <v>482</v>
      </c>
      <c r="CM22" s="0"/>
      <c r="CN22" s="0"/>
      <c r="CO22" s="0"/>
      <c r="CP22" s="11" t="n">
        <v>46105</v>
      </c>
      <c r="CQ22" s="6" t="n">
        <v>-10975.36</v>
      </c>
      <c r="CR22" s="0" t="s">
        <v>482</v>
      </c>
      <c r="CS22" s="0"/>
      <c r="CT22" s="0"/>
      <c r="CU22" s="0"/>
      <c r="CV22" s="0"/>
      <c r="CW22" s="10" t="s">
        <f>=XIRR(CW2:CW21,CV2:CV21)</f>
      </c>
      <c r="CX22" s="0"/>
      <c r="CY22" s="0"/>
      <c r="CZ22" s="0"/>
      <c r="DA22" s="0"/>
      <c r="DB22" s="11" t="n">
        <v>46079</v>
      </c>
      <c r="DC22" s="6" t="n">
        <v>-613.3</v>
      </c>
      <c r="DD22" s="0" t="s">
        <v>482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44754</v>
      </c>
      <c r="T23" s="6" t="n">
        <v>14879.44</v>
      </c>
      <c r="U23" s="0" t="s">
        <v>480</v>
      </c>
      <c r="V23" s="0"/>
      <c r="W23" s="0"/>
      <c r="X23" s="0"/>
      <c r="Y23" s="0"/>
      <c r="Z23" s="0"/>
      <c r="AA23" s="0"/>
      <c r="AB23" s="11" t="n">
        <v>44260</v>
      </c>
      <c r="AC23" s="6" t="n">
        <v>-44165.48</v>
      </c>
      <c r="AD23" s="0" t="s">
        <v>482</v>
      </c>
      <c r="AE23" s="11" t="n">
        <v>45118</v>
      </c>
      <c r="AF23" s="6" t="n">
        <v>-9763.55</v>
      </c>
      <c r="AG23" s="0" t="s">
        <v>329</v>
      </c>
      <c r="AH23" s="0"/>
      <c r="AI23" s="0"/>
      <c r="AJ23" s="0"/>
      <c r="AK23" s="0"/>
      <c r="AL23" s="0"/>
      <c r="AM23" s="0"/>
      <c r="AN23" s="0"/>
      <c r="AO23" s="10" t="s">
        <f>=XIRR(AO2:AO22,AN2:AN22)</f>
      </c>
      <c r="AP23" s="0"/>
      <c r="AQ23" s="0"/>
      <c r="AR23" s="0"/>
      <c r="AS23" s="0"/>
      <c r="AT23" s="11" t="n">
        <v>45398</v>
      </c>
      <c r="AU23" s="6" t="n">
        <v>-19891.04</v>
      </c>
      <c r="AV23" s="0" t="s">
        <v>482</v>
      </c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44806</v>
      </c>
      <c r="BG23" s="6" t="n">
        <v>20386.19</v>
      </c>
      <c r="BH23" s="0" t="s">
        <v>480</v>
      </c>
      <c r="BI23" s="11" t="n">
        <v>45373</v>
      </c>
      <c r="BJ23" s="6" t="n">
        <v>615.45</v>
      </c>
      <c r="BK23" s="0" t="s">
        <v>480</v>
      </c>
      <c r="BL23" s="0"/>
      <c r="BM23" s="0"/>
      <c r="BN23" s="0"/>
      <c r="BO23" s="0"/>
      <c r="BP23" s="0"/>
      <c r="BQ23" s="0"/>
      <c r="BR23" s="0"/>
      <c r="BS23" s="0"/>
      <c r="BT23" s="0"/>
      <c r="BU23" s="11" t="n">
        <v>44225</v>
      </c>
      <c r="BV23" s="6" t="n">
        <v>458.78</v>
      </c>
      <c r="BW23" s="0" t="s">
        <v>480</v>
      </c>
      <c r="BX23" s="0"/>
      <c r="BY23" s="0"/>
      <c r="BZ23" s="0"/>
      <c r="CA23" s="0"/>
      <c r="CB23" s="0"/>
      <c r="CC23" s="0"/>
      <c r="CD23" s="11" t="n">
        <v>45210</v>
      </c>
      <c r="CE23" s="6" t="n">
        <v>1818.73</v>
      </c>
      <c r="CF23" s="0" t="s">
        <v>480</v>
      </c>
      <c r="CG23" s="0"/>
      <c r="CH23" s="0"/>
      <c r="CI23" s="0"/>
      <c r="CJ23" s="11" t="n">
        <v>45814</v>
      </c>
      <c r="CK23" s="6" t="n">
        <v>-2204.12</v>
      </c>
      <c r="CL23" s="0" t="s">
        <v>482</v>
      </c>
      <c r="CM23" s="0"/>
      <c r="CN23" s="0"/>
      <c r="CO23" s="0"/>
      <c r="CP23" s="11" t="n">
        <v>46106</v>
      </c>
      <c r="CQ23" s="6" t="n">
        <v>-784.37</v>
      </c>
      <c r="CR23" s="0" t="s">
        <v>482</v>
      </c>
      <c r="CS23" s="0"/>
      <c r="CT23" s="0"/>
      <c r="CU23" s="0"/>
      <c r="CV23" s="0"/>
      <c r="CW23" s="8" t="s">
        <f>=-SUM(CW2:CW21)</f>
      </c>
      <c r="CX23" s="0" t="s">
        <v>483</v>
      </c>
      <c r="CY23" s="0"/>
      <c r="CZ23" s="0"/>
      <c r="DA23" s="0"/>
      <c r="DB23" s="11" t="n">
        <v>46079</v>
      </c>
      <c r="DC23" s="6" t="n">
        <v>-613.3</v>
      </c>
      <c r="DD23" s="0" t="s">
        <v>482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44825</v>
      </c>
      <c r="T24" s="6" t="n">
        <v>-3958.02</v>
      </c>
      <c r="U24" s="0" t="s">
        <v>482</v>
      </c>
      <c r="V24" s="0"/>
      <c r="W24" s="0"/>
      <c r="X24" s="0"/>
      <c r="Y24" s="0"/>
      <c r="Z24" s="0"/>
      <c r="AA24" s="0"/>
      <c r="AB24" s="11" t="n">
        <v>44260</v>
      </c>
      <c r="AC24" s="6" t="n">
        <v>111666.96</v>
      </c>
      <c r="AD24" s="0" t="s">
        <v>480</v>
      </c>
      <c r="AE24" s="11" t="n">
        <v>45210</v>
      </c>
      <c r="AF24" s="6" t="n">
        <v>-9703.7</v>
      </c>
      <c r="AG24" s="0" t="s">
        <v>340</v>
      </c>
      <c r="AH24" s="0"/>
      <c r="AI24" s="0"/>
      <c r="AJ24" s="0"/>
      <c r="AK24" s="0"/>
      <c r="AL24" s="0"/>
      <c r="AM24" s="0"/>
      <c r="AN24" s="0"/>
      <c r="AO24" s="8" t="s">
        <f>=-SUM(AO2:AO22)</f>
      </c>
      <c r="AP24" s="0" t="s">
        <v>483</v>
      </c>
      <c r="AQ24" s="0"/>
      <c r="AR24" s="0"/>
      <c r="AS24" s="0"/>
      <c r="AT24" s="11" t="n">
        <v>45398</v>
      </c>
      <c r="AU24" s="6" t="n">
        <v>-2210.12</v>
      </c>
      <c r="AV24" s="0" t="s">
        <v>482</v>
      </c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44844</v>
      </c>
      <c r="BG24" s="6" t="n">
        <v>1384.69</v>
      </c>
      <c r="BH24" s="0" t="s">
        <v>480</v>
      </c>
      <c r="BI24" s="11" t="n">
        <v>45373</v>
      </c>
      <c r="BJ24" s="6" t="n">
        <v>12312.92</v>
      </c>
      <c r="BK24" s="0" t="s">
        <v>480</v>
      </c>
      <c r="BL24" s="0"/>
      <c r="BM24" s="0"/>
      <c r="BN24" s="0"/>
      <c r="BO24" s="0"/>
      <c r="BP24" s="0"/>
      <c r="BQ24" s="0"/>
      <c r="BR24" s="0"/>
      <c r="BS24" s="0"/>
      <c r="BT24" s="0"/>
      <c r="BU24" s="11" t="n">
        <v>44225</v>
      </c>
      <c r="BV24" s="6" t="n">
        <v>34295.57</v>
      </c>
      <c r="BW24" s="0" t="s">
        <v>480</v>
      </c>
      <c r="BX24" s="0"/>
      <c r="BY24" s="0"/>
      <c r="BZ24" s="0"/>
      <c r="CA24" s="0"/>
      <c r="CB24" s="0"/>
      <c r="CC24" s="0"/>
      <c r="CD24" s="11" t="n">
        <v>45266</v>
      </c>
      <c r="CE24" s="6" t="n">
        <v>537.21</v>
      </c>
      <c r="CF24" s="0" t="s">
        <v>480</v>
      </c>
      <c r="CG24" s="0"/>
      <c r="CH24" s="0"/>
      <c r="CI24" s="0"/>
      <c r="CJ24" s="11" t="n">
        <v>45814</v>
      </c>
      <c r="CK24" s="6" t="n">
        <v>-52898.83</v>
      </c>
      <c r="CL24" s="0" t="s">
        <v>482</v>
      </c>
      <c r="CM24" s="0"/>
      <c r="CN24" s="0"/>
      <c r="CO24" s="0"/>
      <c r="CP24" s="11" t="n">
        <v>46106</v>
      </c>
      <c r="CQ24" s="6" t="n">
        <v>-784.37</v>
      </c>
      <c r="CR24" s="0" t="s">
        <v>482</v>
      </c>
      <c r="CS24" s="0"/>
      <c r="CT24" s="0"/>
      <c r="CU24" s="0"/>
      <c r="CV24" s="0"/>
      <c r="CW24" s="0"/>
      <c r="CX24" s="0"/>
      <c r="CY24" s="0"/>
      <c r="CZ24" s="0"/>
      <c r="DA24" s="0"/>
      <c r="DB24" s="11" t="n">
        <v>46079</v>
      </c>
      <c r="DC24" s="6" t="n">
        <v>-613.3</v>
      </c>
      <c r="DD24" s="0" t="s">
        <v>482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44827</v>
      </c>
      <c r="T25" s="6" t="n">
        <v>7867.93</v>
      </c>
      <c r="U25" s="0" t="s">
        <v>480</v>
      </c>
      <c r="V25" s="0"/>
      <c r="W25" s="0"/>
      <c r="X25" s="0"/>
      <c r="Y25" s="0"/>
      <c r="Z25" s="0"/>
      <c r="AA25" s="0"/>
      <c r="AB25" s="11" t="n">
        <v>44264</v>
      </c>
      <c r="AC25" s="6" t="n">
        <v>-113601.79</v>
      </c>
      <c r="AD25" s="0" t="s">
        <v>482</v>
      </c>
      <c r="AE25" s="11" t="n">
        <v>45216</v>
      </c>
      <c r="AF25" s="6" t="n">
        <v>405397.89</v>
      </c>
      <c r="AG25" s="0" t="s">
        <v>480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45398</v>
      </c>
      <c r="AU25" s="6" t="n">
        <v>-2210.12</v>
      </c>
      <c r="AV25" s="0" t="s">
        <v>482</v>
      </c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44872</v>
      </c>
      <c r="BG25" s="6" t="n">
        <v>25621.84</v>
      </c>
      <c r="BH25" s="0" t="s">
        <v>480</v>
      </c>
      <c r="BI25" s="11" t="n">
        <v>45373</v>
      </c>
      <c r="BJ25" s="6" t="n">
        <v>3693.88</v>
      </c>
      <c r="BK25" s="0" t="s">
        <v>480</v>
      </c>
      <c r="BL25" s="0"/>
      <c r="BM25" s="0"/>
      <c r="BN25" s="0"/>
      <c r="BO25" s="0"/>
      <c r="BP25" s="0"/>
      <c r="BQ25" s="0"/>
      <c r="BR25" s="0"/>
      <c r="BS25" s="0"/>
      <c r="BT25" s="0"/>
      <c r="BU25" s="11" t="n">
        <v>44314</v>
      </c>
      <c r="BV25" s="6" t="n">
        <v>2504</v>
      </c>
      <c r="BW25" s="0" t="s">
        <v>480</v>
      </c>
      <c r="BX25" s="0"/>
      <c r="BY25" s="0"/>
      <c r="BZ25" s="0"/>
      <c r="CA25" s="0"/>
      <c r="CB25" s="0"/>
      <c r="CC25" s="0"/>
      <c r="CD25" s="11" t="n">
        <v>45316</v>
      </c>
      <c r="CE25" s="6" t="n">
        <v>17010.8</v>
      </c>
      <c r="CF25" s="0" t="s">
        <v>480</v>
      </c>
      <c r="CG25" s="0"/>
      <c r="CH25" s="0"/>
      <c r="CI25" s="0"/>
      <c r="CJ25" s="11" t="n">
        <v>45814</v>
      </c>
      <c r="CK25" s="6" t="n">
        <v>-4408.24</v>
      </c>
      <c r="CL25" s="0" t="s">
        <v>482</v>
      </c>
      <c r="CM25" s="0"/>
      <c r="CN25" s="0"/>
      <c r="CO25" s="0"/>
      <c r="CP25" s="11" t="n">
        <v>46106</v>
      </c>
      <c r="CQ25" s="6" t="n">
        <v>-1568.76</v>
      </c>
      <c r="CR25" s="0" t="s">
        <v>482</v>
      </c>
      <c r="CS25" s="0"/>
      <c r="CT25" s="0"/>
      <c r="CU25" s="0"/>
      <c r="CV25" s="0"/>
      <c r="CW25" s="0"/>
      <c r="CX25" s="0"/>
      <c r="CY25" s="0"/>
      <c r="CZ25" s="0"/>
      <c r="DA25" s="0"/>
      <c r="DB25" s="11" t="n">
        <v>46079</v>
      </c>
      <c r="DC25" s="6" t="n">
        <v>-613.3</v>
      </c>
      <c r="DD25" s="0" t="s">
        <v>482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44866</v>
      </c>
      <c r="T26" s="6" t="n">
        <v>23414.36</v>
      </c>
      <c r="U26" s="0" t="s">
        <v>480</v>
      </c>
      <c r="V26" s="0"/>
      <c r="W26" s="0"/>
      <c r="X26" s="0"/>
      <c r="Y26" s="0"/>
      <c r="Z26" s="0"/>
      <c r="AA26" s="0"/>
      <c r="AB26" s="11" t="n">
        <v>44264</v>
      </c>
      <c r="AC26" s="6" t="n">
        <v>-68856.66</v>
      </c>
      <c r="AD26" s="0" t="s">
        <v>482</v>
      </c>
      <c r="AE26" s="11" t="n">
        <v>45216</v>
      </c>
      <c r="AF26" s="6" t="n">
        <v>2505.8</v>
      </c>
      <c r="AG26" s="0" t="s">
        <v>480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11" t="n">
        <v>45398</v>
      </c>
      <c r="AU26" s="6" t="n">
        <v>-22101.16</v>
      </c>
      <c r="AV26" s="0" t="s">
        <v>482</v>
      </c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44911</v>
      </c>
      <c r="BG26" s="6" t="n">
        <v>-25081.96</v>
      </c>
      <c r="BH26" s="0" t="s">
        <v>482</v>
      </c>
      <c r="BI26" s="11" t="n">
        <v>45373</v>
      </c>
      <c r="BJ26" s="6" t="n">
        <v>4309.52</v>
      </c>
      <c r="BK26" s="0" t="s">
        <v>480</v>
      </c>
      <c r="BL26" s="0"/>
      <c r="BM26" s="0"/>
      <c r="BN26" s="0"/>
      <c r="BO26" s="0"/>
      <c r="BP26" s="0"/>
      <c r="BQ26" s="0"/>
      <c r="BR26" s="0"/>
      <c r="BS26" s="0"/>
      <c r="BT26" s="0"/>
      <c r="BU26" s="11" t="n">
        <v>44315</v>
      </c>
      <c r="BV26" s="6" t="n">
        <v>1860.72</v>
      </c>
      <c r="BW26" s="0" t="s">
        <v>480</v>
      </c>
      <c r="BX26" s="0"/>
      <c r="BY26" s="0"/>
      <c r="BZ26" s="0"/>
      <c r="CA26" s="0"/>
      <c r="CB26" s="0"/>
      <c r="CC26" s="0"/>
      <c r="CD26" s="11" t="n">
        <v>45321</v>
      </c>
      <c r="CE26" s="6" t="n">
        <v>4605.84</v>
      </c>
      <c r="CF26" s="0" t="s">
        <v>480</v>
      </c>
      <c r="CG26" s="0"/>
      <c r="CH26" s="0"/>
      <c r="CI26" s="0"/>
      <c r="CJ26" s="11" t="n">
        <v>45814</v>
      </c>
      <c r="CK26" s="6" t="n">
        <v>-52898.83</v>
      </c>
      <c r="CL26" s="0" t="s">
        <v>482</v>
      </c>
      <c r="CM26" s="0"/>
      <c r="CN26" s="0"/>
      <c r="CO26" s="0"/>
      <c r="CP26" s="11" t="n">
        <v>46106</v>
      </c>
      <c r="CQ26" s="6" t="n">
        <v>-784.37</v>
      </c>
      <c r="CR26" s="0" t="s">
        <v>482</v>
      </c>
      <c r="CS26" s="0"/>
      <c r="CT26" s="0"/>
      <c r="CU26" s="0"/>
      <c r="CV26" s="0"/>
      <c r="CW26" s="0"/>
      <c r="CX26" s="0"/>
      <c r="CY26" s="0"/>
      <c r="CZ26" s="0"/>
      <c r="DA26" s="0"/>
      <c r="DB26" s="11" t="n">
        <v>46079</v>
      </c>
      <c r="DC26" s="6" t="n">
        <v>-1839.9</v>
      </c>
      <c r="DD26" s="0" t="s">
        <v>482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44867</v>
      </c>
      <c r="T27" s="6" t="n">
        <v>46548.61</v>
      </c>
      <c r="U27" s="0" t="s">
        <v>480</v>
      </c>
      <c r="V27" s="0"/>
      <c r="W27" s="0"/>
      <c r="X27" s="0"/>
      <c r="Y27" s="0"/>
      <c r="Z27" s="0"/>
      <c r="AA27" s="0"/>
      <c r="AB27" s="11" t="n">
        <v>44265</v>
      </c>
      <c r="AC27" s="6" t="n">
        <v>-46232.24</v>
      </c>
      <c r="AD27" s="0" t="s">
        <v>482</v>
      </c>
      <c r="AE27" s="11" t="n">
        <v>45217</v>
      </c>
      <c r="AF27" s="6" t="n">
        <v>157991.57</v>
      </c>
      <c r="AG27" s="0" t="s">
        <v>480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11" t="n">
        <v>45398</v>
      </c>
      <c r="AU27" s="6" t="n">
        <v>-2210.12</v>
      </c>
      <c r="AV27" s="0" t="s">
        <v>482</v>
      </c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44911</v>
      </c>
      <c r="BG27" s="6" t="n">
        <v>-27868.85</v>
      </c>
      <c r="BH27" s="0" t="s">
        <v>482</v>
      </c>
      <c r="BI27" s="11" t="n">
        <v>45373</v>
      </c>
      <c r="BJ27" s="6" t="n">
        <v>5540.82</v>
      </c>
      <c r="BK27" s="0" t="s">
        <v>480</v>
      </c>
      <c r="BL27" s="0"/>
      <c r="BM27" s="0"/>
      <c r="BN27" s="0"/>
      <c r="BO27" s="0"/>
      <c r="BP27" s="0"/>
      <c r="BQ27" s="0"/>
      <c r="BR27" s="0"/>
      <c r="BS27" s="0"/>
      <c r="BT27" s="0"/>
      <c r="BU27" s="11" t="n">
        <v>44316</v>
      </c>
      <c r="BV27" s="6" t="n">
        <v>5600.16</v>
      </c>
      <c r="BW27" s="0" t="s">
        <v>480</v>
      </c>
      <c r="BX27" s="0"/>
      <c r="BY27" s="0"/>
      <c r="BZ27" s="0"/>
      <c r="CA27" s="0"/>
      <c r="CB27" s="0"/>
      <c r="CC27" s="0"/>
      <c r="CD27" s="11" t="n">
        <v>45324</v>
      </c>
      <c r="CE27" s="6" t="n">
        <v>1178.47</v>
      </c>
      <c r="CF27" s="0" t="s">
        <v>480</v>
      </c>
      <c r="CG27" s="0"/>
      <c r="CH27" s="0"/>
      <c r="CI27" s="0"/>
      <c r="CJ27" s="11" t="n">
        <v>45814</v>
      </c>
      <c r="CK27" s="6" t="n">
        <v>-4408.24</v>
      </c>
      <c r="CL27" s="0" t="s">
        <v>482</v>
      </c>
      <c r="CM27" s="0"/>
      <c r="CN27" s="0"/>
      <c r="CO27" s="0"/>
      <c r="CP27" s="11" t="n">
        <v>46106</v>
      </c>
      <c r="CQ27" s="6" t="n">
        <v>-784.37</v>
      </c>
      <c r="CR27" s="0" t="s">
        <v>482</v>
      </c>
      <c r="CS27" s="0"/>
      <c r="CT27" s="0"/>
      <c r="CU27" s="0"/>
      <c r="CV27" s="0"/>
      <c r="CW27" s="0"/>
      <c r="CX27" s="0"/>
      <c r="CY27" s="0"/>
      <c r="CZ27" s="0"/>
      <c r="DA27" s="0"/>
      <c r="DB27" s="11" t="n">
        <v>46079</v>
      </c>
      <c r="DC27" s="6" t="n">
        <v>-2453.2</v>
      </c>
      <c r="DD27" s="0" t="s">
        <v>482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44867</v>
      </c>
      <c r="T28" s="6" t="n">
        <v>23199.28</v>
      </c>
      <c r="U28" s="0" t="s">
        <v>480</v>
      </c>
      <c r="V28" s="0"/>
      <c r="W28" s="0"/>
      <c r="X28" s="0"/>
      <c r="Y28" s="0"/>
      <c r="Z28" s="0"/>
      <c r="AA28" s="0"/>
      <c r="AB28" s="11" t="n">
        <v>44267</v>
      </c>
      <c r="AC28" s="6" t="n">
        <v>-70799.5</v>
      </c>
      <c r="AD28" s="0" t="s">
        <v>482</v>
      </c>
      <c r="AE28" s="11" t="n">
        <v>45217</v>
      </c>
      <c r="AF28" s="6" t="n">
        <v>7523.41</v>
      </c>
      <c r="AG28" s="0" t="s">
        <v>480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45398</v>
      </c>
      <c r="AU28" s="6" t="n">
        <v>-6630.35</v>
      </c>
      <c r="AV28" s="0" t="s">
        <v>482</v>
      </c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44911</v>
      </c>
      <c r="BG28" s="6" t="n">
        <v>-27868.85</v>
      </c>
      <c r="BH28" s="0" t="s">
        <v>482</v>
      </c>
      <c r="BI28" s="11" t="n">
        <v>45380</v>
      </c>
      <c r="BJ28" s="6" t="n">
        <v>33543.01</v>
      </c>
      <c r="BK28" s="0" t="s">
        <v>480</v>
      </c>
      <c r="BL28" s="0"/>
      <c r="BM28" s="0"/>
      <c r="BN28" s="0"/>
      <c r="BO28" s="0"/>
      <c r="BP28" s="0"/>
      <c r="BQ28" s="0"/>
      <c r="BR28" s="0"/>
      <c r="BS28" s="0"/>
      <c r="BT28" s="0"/>
      <c r="BU28" s="11" t="n">
        <v>44327</v>
      </c>
      <c r="BV28" s="6" t="n">
        <v>1921.55</v>
      </c>
      <c r="BW28" s="0" t="s">
        <v>480</v>
      </c>
      <c r="BX28" s="0"/>
      <c r="BY28" s="0"/>
      <c r="BZ28" s="0"/>
      <c r="CA28" s="0"/>
      <c r="CB28" s="0"/>
      <c r="CC28" s="0"/>
      <c r="CD28" s="11" t="n">
        <v>45434</v>
      </c>
      <c r="CE28" s="6" t="n">
        <v>1627.44</v>
      </c>
      <c r="CF28" s="0" t="s">
        <v>480</v>
      </c>
      <c r="CG28" s="0"/>
      <c r="CH28" s="0"/>
      <c r="CI28" s="0"/>
      <c r="CJ28" s="0"/>
      <c r="CK28" s="10" t="s">
        <f>=XIRR(CK2:CK27,CJ2:CJ27)</f>
      </c>
      <c r="CL28" s="0"/>
      <c r="CM28" s="0"/>
      <c r="CN28" s="0"/>
      <c r="CO28" s="0"/>
      <c r="CP28" s="0"/>
      <c r="CQ28" s="10" t="s">
        <f>=XIRR(CQ2:CQ27,CP2:CP27)</f>
      </c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11" t="n">
        <v>46079</v>
      </c>
      <c r="DC28" s="6" t="n">
        <v>-61330.05</v>
      </c>
      <c r="DD28" s="0" t="s">
        <v>482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11" t="n">
        <v>44874</v>
      </c>
      <c r="T29" s="6" t="n">
        <v>60344.13</v>
      </c>
      <c r="U29" s="0" t="s">
        <v>480</v>
      </c>
      <c r="V29" s="0"/>
      <c r="W29" s="0"/>
      <c r="X29" s="0"/>
      <c r="Y29" s="0"/>
      <c r="Z29" s="0"/>
      <c r="AA29" s="0"/>
      <c r="AB29" s="11" t="n">
        <v>44267</v>
      </c>
      <c r="AC29" s="6" t="n">
        <v>-23597.83</v>
      </c>
      <c r="AD29" s="0" t="s">
        <v>482</v>
      </c>
      <c r="AE29" s="11" t="n">
        <v>45217</v>
      </c>
      <c r="AF29" s="6" t="n">
        <v>154229.87</v>
      </c>
      <c r="AG29" s="0" t="s">
        <v>480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45454</v>
      </c>
      <c r="AU29" s="6" t="n">
        <v>15854.34</v>
      </c>
      <c r="AV29" s="0" t="s">
        <v>480</v>
      </c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44911</v>
      </c>
      <c r="BG29" s="6" t="n">
        <v>-22991.8</v>
      </c>
      <c r="BH29" s="0" t="s">
        <v>482</v>
      </c>
      <c r="BI29" s="11" t="n">
        <v>45380</v>
      </c>
      <c r="BJ29" s="6" t="n">
        <v>56765.1</v>
      </c>
      <c r="BK29" s="0" t="s">
        <v>480</v>
      </c>
      <c r="BL29" s="0"/>
      <c r="BM29" s="0"/>
      <c r="BN29" s="0"/>
      <c r="BO29" s="0"/>
      <c r="BP29" s="0"/>
      <c r="BQ29" s="0"/>
      <c r="BR29" s="0"/>
      <c r="BS29" s="0"/>
      <c r="BT29" s="0"/>
      <c r="BU29" s="11" t="n">
        <v>44327</v>
      </c>
      <c r="BV29" s="6" t="n">
        <v>962.38</v>
      </c>
      <c r="BW29" s="0" t="s">
        <v>480</v>
      </c>
      <c r="BX29" s="0"/>
      <c r="BY29" s="0"/>
      <c r="BZ29" s="0"/>
      <c r="CA29" s="0"/>
      <c r="CB29" s="0"/>
      <c r="CC29" s="0"/>
      <c r="CD29" s="11" t="n">
        <v>45434</v>
      </c>
      <c r="CE29" s="6" t="n">
        <v>21156.71</v>
      </c>
      <c r="CF29" s="0" t="s">
        <v>480</v>
      </c>
      <c r="CG29" s="0"/>
      <c r="CH29" s="0"/>
      <c r="CI29" s="0"/>
      <c r="CJ29" s="0"/>
      <c r="CK29" s="8" t="s">
        <f>=-SUM(CK2:CK27)</f>
      </c>
      <c r="CL29" s="0" t="s">
        <v>483</v>
      </c>
      <c r="CM29" s="0"/>
      <c r="CN29" s="0"/>
      <c r="CO29" s="0"/>
      <c r="CP29" s="0"/>
      <c r="CQ29" s="8" t="s">
        <f>=-SUM(CQ2:CQ27)</f>
      </c>
      <c r="CR29" s="0" t="s">
        <v>483</v>
      </c>
      <c r="CS29" s="0"/>
      <c r="CT29" s="0"/>
      <c r="CU29" s="0"/>
      <c r="CV29" s="0"/>
      <c r="CW29" s="0"/>
      <c r="CX29" s="0"/>
      <c r="CY29" s="0"/>
      <c r="CZ29" s="0"/>
      <c r="DA29" s="0"/>
      <c r="DB29" s="11" t="n">
        <v>46079</v>
      </c>
      <c r="DC29" s="6" t="n">
        <v>-2453.2</v>
      </c>
      <c r="DD29" s="0" t="s">
        <v>482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11" t="n">
        <v>44887</v>
      </c>
      <c r="T30" s="6" t="n">
        <v>46198.47</v>
      </c>
      <c r="U30" s="0" t="s">
        <v>480</v>
      </c>
      <c r="V30" s="0"/>
      <c r="W30" s="0"/>
      <c r="X30" s="0"/>
      <c r="Y30" s="0"/>
      <c r="Z30" s="0"/>
      <c r="AA30" s="0"/>
      <c r="AB30" s="11" t="n">
        <v>44267</v>
      </c>
      <c r="AC30" s="6" t="n">
        <v>-141575</v>
      </c>
      <c r="AD30" s="0" t="s">
        <v>482</v>
      </c>
      <c r="AE30" s="11" t="n">
        <v>45300</v>
      </c>
      <c r="AF30" s="6" t="n">
        <v>-47886.05</v>
      </c>
      <c r="AG30" s="0" t="s">
        <v>350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11" t="n">
        <v>45454</v>
      </c>
      <c r="AU30" s="6" t="n">
        <v>49544.81</v>
      </c>
      <c r="AV30" s="0" t="s">
        <v>480</v>
      </c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44911</v>
      </c>
      <c r="BG30" s="6" t="n">
        <v>-27172.13</v>
      </c>
      <c r="BH30" s="0" t="s">
        <v>482</v>
      </c>
      <c r="BI30" s="11" t="n">
        <v>45699</v>
      </c>
      <c r="BJ30" s="6" t="n">
        <v>1633.74</v>
      </c>
      <c r="BK30" s="0" t="s">
        <v>480</v>
      </c>
      <c r="BL30" s="0"/>
      <c r="BM30" s="0"/>
      <c r="BN30" s="0"/>
      <c r="BO30" s="0"/>
      <c r="BP30" s="0"/>
      <c r="BQ30" s="0"/>
      <c r="BR30" s="0"/>
      <c r="BS30" s="0"/>
      <c r="BT30" s="0"/>
      <c r="BU30" s="11" t="n">
        <v>44327</v>
      </c>
      <c r="BV30" s="6" t="n">
        <v>3368.31</v>
      </c>
      <c r="BW30" s="0" t="s">
        <v>480</v>
      </c>
      <c r="BX30" s="0"/>
      <c r="BY30" s="0"/>
      <c r="BZ30" s="0"/>
      <c r="CA30" s="0"/>
      <c r="CB30" s="0"/>
      <c r="CC30" s="0"/>
      <c r="CD30" s="11" t="n">
        <v>45434</v>
      </c>
      <c r="CE30" s="6" t="n">
        <v>7596.12</v>
      </c>
      <c r="CF30" s="0" t="s">
        <v>480</v>
      </c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11" t="n">
        <v>46079</v>
      </c>
      <c r="DC30" s="6" t="n">
        <v>-613.3</v>
      </c>
      <c r="DD30" s="0" t="s">
        <v>482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44916</v>
      </c>
      <c r="T31" s="6" t="n">
        <v>-18040</v>
      </c>
      <c r="U31" s="0" t="s">
        <v>306</v>
      </c>
      <c r="V31" s="0"/>
      <c r="W31" s="0"/>
      <c r="X31" s="0"/>
      <c r="Y31" s="0"/>
      <c r="Z31" s="0"/>
      <c r="AA31" s="0"/>
      <c r="AB31" s="11" t="n">
        <v>44271</v>
      </c>
      <c r="AC31" s="6" t="n">
        <v>-224525.2</v>
      </c>
      <c r="AD31" s="0" t="s">
        <v>482</v>
      </c>
      <c r="AE31" s="11" t="n">
        <v>45330</v>
      </c>
      <c r="AF31" s="6" t="n">
        <v>709.88</v>
      </c>
      <c r="AG31" s="0" t="s">
        <v>480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11" t="n">
        <v>45454</v>
      </c>
      <c r="AU31" s="6" t="n">
        <v>29726.89</v>
      </c>
      <c r="AV31" s="0" t="s">
        <v>480</v>
      </c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10" t="s">
        <f>=XIRR(BG2:BG30,BF2:BF30)</f>
      </c>
      <c r="BH31" s="0"/>
      <c r="BI31" s="11" t="n">
        <v>45751</v>
      </c>
      <c r="BJ31" s="6" t="n">
        <v>-99758.52</v>
      </c>
      <c r="BK31" s="0" t="s">
        <v>482</v>
      </c>
      <c r="BL31" s="0"/>
      <c r="BM31" s="0"/>
      <c r="BN31" s="0"/>
      <c r="BO31" s="0"/>
      <c r="BP31" s="0"/>
      <c r="BQ31" s="0"/>
      <c r="BR31" s="0"/>
      <c r="BS31" s="0"/>
      <c r="BT31" s="0"/>
      <c r="BU31" s="11" t="n">
        <v>44328</v>
      </c>
      <c r="BV31" s="6" t="n">
        <v>3359.21</v>
      </c>
      <c r="BW31" s="0" t="s">
        <v>480</v>
      </c>
      <c r="BX31" s="0"/>
      <c r="BY31" s="0"/>
      <c r="BZ31" s="0"/>
      <c r="CA31" s="0"/>
      <c r="CB31" s="0"/>
      <c r="CC31" s="0"/>
      <c r="CD31" s="11" t="n">
        <v>45453</v>
      </c>
      <c r="CE31" s="6" t="n">
        <v>1439.98</v>
      </c>
      <c r="CF31" s="0" t="s">
        <v>480</v>
      </c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11" t="n">
        <v>46079</v>
      </c>
      <c r="DC31" s="6" t="n">
        <v>-80342.37</v>
      </c>
      <c r="DD31" s="0" t="s">
        <v>482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11" t="n">
        <v>44916</v>
      </c>
      <c r="T32" s="6" t="n">
        <v>-37842</v>
      </c>
      <c r="U32" s="0" t="s">
        <v>307</v>
      </c>
      <c r="V32" s="0"/>
      <c r="W32" s="0"/>
      <c r="X32" s="0"/>
      <c r="Y32" s="0"/>
      <c r="Z32" s="0"/>
      <c r="AA32" s="0"/>
      <c r="AB32" s="11" t="n">
        <v>44273</v>
      </c>
      <c r="AC32" s="6" t="n">
        <v>-437687.23</v>
      </c>
      <c r="AD32" s="0" t="s">
        <v>482</v>
      </c>
      <c r="AE32" s="11" t="n">
        <v>45482</v>
      </c>
      <c r="AF32" s="6" t="n">
        <v>-34292.22</v>
      </c>
      <c r="AG32" s="0" t="s">
        <v>368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11" t="n">
        <v>45454</v>
      </c>
      <c r="AU32" s="6" t="n">
        <v>9908.96</v>
      </c>
      <c r="AV32" s="0" t="s">
        <v>480</v>
      </c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8" t="s">
        <f>=-SUM(BG2:BG30)</f>
      </c>
      <c r="BH32" s="0" t="s">
        <v>483</v>
      </c>
      <c r="BI32" s="0"/>
      <c r="BJ32" s="10" t="s">
        <f>=XIRR(BJ2:BJ31,BI2:BI31)</f>
      </c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11" t="n">
        <v>44329</v>
      </c>
      <c r="BV32" s="6" t="n">
        <v>474.39</v>
      </c>
      <c r="BW32" s="0" t="s">
        <v>480</v>
      </c>
      <c r="BX32" s="0"/>
      <c r="BY32" s="0"/>
      <c r="BZ32" s="0"/>
      <c r="CA32" s="0"/>
      <c r="CB32" s="0"/>
      <c r="CC32" s="0"/>
      <c r="CD32" s="11" t="n">
        <v>45646</v>
      </c>
      <c r="CE32" s="6" t="n">
        <v>-12854.86</v>
      </c>
      <c r="CF32" s="0" t="s">
        <v>482</v>
      </c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10" t="s">
        <f>=XIRR(DC2:DC31,DB2:DB31)</f>
      </c>
      <c r="DD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11" t="n">
        <v>44915</v>
      </c>
      <c r="T33" s="6" t="n">
        <v>16288.51</v>
      </c>
      <c r="U33" s="0" t="s">
        <v>480</v>
      </c>
      <c r="V33" s="0"/>
      <c r="W33" s="0"/>
      <c r="X33" s="0"/>
      <c r="Y33" s="0"/>
      <c r="Z33" s="0"/>
      <c r="AA33" s="0"/>
      <c r="AB33" s="11" t="n">
        <v>44273</v>
      </c>
      <c r="AC33" s="6" t="n">
        <v>-23038.16</v>
      </c>
      <c r="AD33" s="0" t="s">
        <v>482</v>
      </c>
      <c r="AE33" s="11" t="n">
        <v>45497</v>
      </c>
      <c r="AF33" s="6" t="n">
        <v>667.97</v>
      </c>
      <c r="AG33" s="0" t="s">
        <v>480</v>
      </c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11" t="n">
        <v>45454</v>
      </c>
      <c r="AU33" s="6" t="n">
        <v>1981.79</v>
      </c>
      <c r="AV33" s="0" t="s">
        <v>480</v>
      </c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8" t="s">
        <f>=-SUM(BJ2:BJ31)</f>
      </c>
      <c r="BK33" s="0" t="s">
        <v>483</v>
      </c>
      <c r="BL33" s="0"/>
      <c r="BM33" s="0"/>
      <c r="BN33" s="0"/>
      <c r="BO33" s="0"/>
      <c r="BP33" s="0"/>
      <c r="BQ33" s="0"/>
      <c r="BR33" s="0"/>
      <c r="BS33" s="0"/>
      <c r="BT33" s="0"/>
      <c r="BU33" s="11" t="n">
        <v>44386</v>
      </c>
      <c r="BV33" s="6" t="n">
        <v>-5565</v>
      </c>
      <c r="BW33" s="0" t="s">
        <v>258</v>
      </c>
      <c r="BX33" s="0"/>
      <c r="BY33" s="0"/>
      <c r="BZ33" s="0"/>
      <c r="CA33" s="0"/>
      <c r="CB33" s="0"/>
      <c r="CC33" s="0"/>
      <c r="CD33" s="11" t="n">
        <v>45646</v>
      </c>
      <c r="CE33" s="6" t="n">
        <v>-964.11</v>
      </c>
      <c r="CF33" s="0" t="s">
        <v>482</v>
      </c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8" t="s">
        <f>=-SUM(DC2:DC31)</f>
      </c>
      <c r="DD33" s="0" t="s">
        <v>483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11" t="n">
        <v>44935</v>
      </c>
      <c r="T34" s="6" t="n">
        <v>49303.71</v>
      </c>
      <c r="U34" s="0" t="s">
        <v>480</v>
      </c>
      <c r="V34" s="0"/>
      <c r="W34" s="0"/>
      <c r="X34" s="0"/>
      <c r="Y34" s="0"/>
      <c r="Z34" s="0"/>
      <c r="AA34" s="0"/>
      <c r="AB34" s="11" t="n">
        <v>44273</v>
      </c>
      <c r="AC34" s="6" t="n">
        <v>1140884.12</v>
      </c>
      <c r="AD34" s="0" t="s">
        <v>480</v>
      </c>
      <c r="AE34" s="11" t="n">
        <v>45516</v>
      </c>
      <c r="AF34" s="6" t="n">
        <v>172493.97</v>
      </c>
      <c r="AG34" s="0" t="s">
        <v>480</v>
      </c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11" t="n">
        <v>45454</v>
      </c>
      <c r="AU34" s="6" t="n">
        <v>3963.58</v>
      </c>
      <c r="AV34" s="0" t="s">
        <v>480</v>
      </c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11" t="n">
        <v>44407</v>
      </c>
      <c r="BV34" s="6" t="n">
        <v>6859.11</v>
      </c>
      <c r="BW34" s="0" t="s">
        <v>480</v>
      </c>
      <c r="BX34" s="0"/>
      <c r="BY34" s="0"/>
      <c r="BZ34" s="0"/>
      <c r="CA34" s="0"/>
      <c r="CB34" s="0"/>
      <c r="CC34" s="0"/>
      <c r="CD34" s="11" t="n">
        <v>45646</v>
      </c>
      <c r="CE34" s="6" t="n">
        <v>-964.11</v>
      </c>
      <c r="CF34" s="0" t="s">
        <v>482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11" t="n">
        <v>44935</v>
      </c>
      <c r="T35" s="6" t="n">
        <v>4106.64</v>
      </c>
      <c r="U35" s="0" t="s">
        <v>480</v>
      </c>
      <c r="V35" s="0"/>
      <c r="W35" s="0"/>
      <c r="X35" s="0"/>
      <c r="Y35" s="0"/>
      <c r="Z35" s="0"/>
      <c r="AA35" s="0"/>
      <c r="AB35" s="11" t="n">
        <v>44273</v>
      </c>
      <c r="AC35" s="6" t="n">
        <v>-136358.13</v>
      </c>
      <c r="AD35" s="0" t="s">
        <v>482</v>
      </c>
      <c r="AE35" s="11" t="n">
        <v>45573</v>
      </c>
      <c r="AF35" s="6" t="n">
        <v>-61549.4</v>
      </c>
      <c r="AG35" s="0" t="s">
        <v>385</v>
      </c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11" t="n">
        <v>45454</v>
      </c>
      <c r="AU35" s="6" t="n">
        <v>1981.79</v>
      </c>
      <c r="AV35" s="0" t="s">
        <v>480</v>
      </c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11" t="n">
        <v>44433</v>
      </c>
      <c r="BV35" s="6" t="n">
        <v>3852.32</v>
      </c>
      <c r="BW35" s="0" t="s">
        <v>480</v>
      </c>
      <c r="BX35" s="0"/>
      <c r="BY35" s="0"/>
      <c r="BZ35" s="0"/>
      <c r="CA35" s="0"/>
      <c r="CB35" s="0"/>
      <c r="CC35" s="0"/>
      <c r="CD35" s="11" t="n">
        <v>45646</v>
      </c>
      <c r="CE35" s="6" t="n">
        <v>-50133.94</v>
      </c>
      <c r="CF35" s="0" t="s">
        <v>482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11" t="n">
        <v>44963</v>
      </c>
      <c r="T36" s="6" t="n">
        <v>23529.41</v>
      </c>
      <c r="U36" s="0" t="s">
        <v>480</v>
      </c>
      <c r="V36" s="0"/>
      <c r="W36" s="0"/>
      <c r="X36" s="0"/>
      <c r="Y36" s="0"/>
      <c r="Z36" s="0"/>
      <c r="AA36" s="0"/>
      <c r="AB36" s="11" t="n">
        <v>44273</v>
      </c>
      <c r="AC36" s="6" t="n">
        <v>-249989.92</v>
      </c>
      <c r="AD36" s="0" t="s">
        <v>482</v>
      </c>
      <c r="AE36" s="11" t="n">
        <v>45590</v>
      </c>
      <c r="AF36" s="6" t="n">
        <v>27317.92</v>
      </c>
      <c r="AG36" s="0" t="s">
        <v>480</v>
      </c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11" t="n">
        <v>45454</v>
      </c>
      <c r="AU36" s="6" t="n">
        <v>1981.79</v>
      </c>
      <c r="AV36" s="0" t="s">
        <v>480</v>
      </c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11" t="n">
        <v>44433</v>
      </c>
      <c r="BV36" s="6" t="n">
        <v>16878.44</v>
      </c>
      <c r="BW36" s="0" t="s">
        <v>480</v>
      </c>
      <c r="BX36" s="0"/>
      <c r="BY36" s="0"/>
      <c r="BZ36" s="0"/>
      <c r="CA36" s="0"/>
      <c r="CB36" s="0"/>
      <c r="CC36" s="0"/>
      <c r="CD36" s="11" t="n">
        <v>45646</v>
      </c>
      <c r="CE36" s="6" t="n">
        <v>-22852.86</v>
      </c>
      <c r="CF36" s="0" t="s">
        <v>482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11" t="n">
        <v>44972</v>
      </c>
      <c r="T37" s="6" t="n">
        <v>19347.74</v>
      </c>
      <c r="U37" s="0" t="s">
        <v>480</v>
      </c>
      <c r="V37" s="0"/>
      <c r="W37" s="0"/>
      <c r="X37" s="0"/>
      <c r="Y37" s="0"/>
      <c r="Z37" s="0"/>
      <c r="AA37" s="0"/>
      <c r="AB37" s="11" t="n">
        <v>44273</v>
      </c>
      <c r="AC37" s="6" t="n">
        <v>-113631.78</v>
      </c>
      <c r="AD37" s="0" t="s">
        <v>482</v>
      </c>
      <c r="AE37" s="11" t="n">
        <v>45645</v>
      </c>
      <c r="AF37" s="6" t="n">
        <v>158547.39</v>
      </c>
      <c r="AG37" s="0" t="s">
        <v>480</v>
      </c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11" t="n">
        <v>45454</v>
      </c>
      <c r="AU37" s="6" t="n">
        <v>11890.75</v>
      </c>
      <c r="AV37" s="0" t="s">
        <v>480</v>
      </c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11" t="n">
        <v>44435</v>
      </c>
      <c r="BV37" s="6" t="n">
        <v>1380.09</v>
      </c>
      <c r="BW37" s="0" t="s">
        <v>480</v>
      </c>
      <c r="BX37" s="0"/>
      <c r="BY37" s="0"/>
      <c r="BZ37" s="0"/>
      <c r="CA37" s="0"/>
      <c r="CB37" s="0"/>
      <c r="CC37" s="0"/>
      <c r="CD37" s="11" t="n">
        <v>45646</v>
      </c>
      <c r="CE37" s="6" t="n">
        <v>-6437.42</v>
      </c>
      <c r="CF37" s="0" t="s">
        <v>482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11" t="n">
        <v>45054</v>
      </c>
      <c r="T38" s="6" t="n">
        <v>31939.77</v>
      </c>
      <c r="U38" s="0" t="s">
        <v>480</v>
      </c>
      <c r="V38" s="0"/>
      <c r="W38" s="0"/>
      <c r="X38" s="0"/>
      <c r="Y38" s="0"/>
      <c r="Z38" s="0"/>
      <c r="AA38" s="0"/>
      <c r="AB38" s="11" t="n">
        <v>44273</v>
      </c>
      <c r="AC38" s="6" t="n">
        <v>-227263.56</v>
      </c>
      <c r="AD38" s="0" t="s">
        <v>482</v>
      </c>
      <c r="AE38" s="11" t="n">
        <v>45665</v>
      </c>
      <c r="AF38" s="6" t="n">
        <v>-32996.59</v>
      </c>
      <c r="AG38" s="0" t="s">
        <v>396</v>
      </c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11" t="n">
        <v>45454</v>
      </c>
      <c r="AU38" s="6" t="n">
        <v>3963.58</v>
      </c>
      <c r="AV38" s="0" t="s">
        <v>480</v>
      </c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11" t="n">
        <v>44435</v>
      </c>
      <c r="BV38" s="6" t="n">
        <v>29830.41</v>
      </c>
      <c r="BW38" s="0" t="s">
        <v>480</v>
      </c>
      <c r="BX38" s="0"/>
      <c r="BY38" s="0"/>
      <c r="BZ38" s="0"/>
      <c r="CA38" s="0"/>
      <c r="CB38" s="0"/>
      <c r="CC38" s="0"/>
      <c r="CD38" s="11" t="n">
        <v>45646</v>
      </c>
      <c r="CE38" s="6" t="n">
        <v>-321.87</v>
      </c>
      <c r="CF38" s="0" t="s">
        <v>482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11" t="n">
        <v>45077</v>
      </c>
      <c r="T39" s="6" t="n">
        <v>50141.05</v>
      </c>
      <c r="U39" s="0" t="s">
        <v>480</v>
      </c>
      <c r="V39" s="0"/>
      <c r="W39" s="0"/>
      <c r="X39" s="0"/>
      <c r="Y39" s="0"/>
      <c r="Z39" s="0"/>
      <c r="AA39" s="0"/>
      <c r="AB39" s="11" t="n">
        <v>44273</v>
      </c>
      <c r="AC39" s="6" t="n">
        <v>-181778.87</v>
      </c>
      <c r="AD39" s="0" t="s">
        <v>482</v>
      </c>
      <c r="AE39" s="11" t="n">
        <v>45673</v>
      </c>
      <c r="AF39" s="6" t="n">
        <v>677.07</v>
      </c>
      <c r="AG39" s="0" t="s">
        <v>480</v>
      </c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11" t="n">
        <v>45454</v>
      </c>
      <c r="AU39" s="6" t="n">
        <v>43599.43</v>
      </c>
      <c r="AV39" s="0" t="s">
        <v>480</v>
      </c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11" t="n">
        <v>44459</v>
      </c>
      <c r="BV39" s="6" t="n">
        <v>460.03</v>
      </c>
      <c r="BW39" s="0" t="s">
        <v>480</v>
      </c>
      <c r="BX39" s="0"/>
      <c r="BY39" s="0"/>
      <c r="BZ39" s="0"/>
      <c r="CA39" s="0"/>
      <c r="CB39" s="0"/>
      <c r="CC39" s="0"/>
      <c r="CD39" s="11" t="n">
        <v>45646</v>
      </c>
      <c r="CE39" s="6" t="n">
        <v>-321.87</v>
      </c>
      <c r="CF39" s="0" t="s">
        <v>482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11" t="n">
        <v>45082</v>
      </c>
      <c r="T40" s="6" t="n">
        <v>-47632</v>
      </c>
      <c r="U40" s="0" t="s">
        <v>321</v>
      </c>
      <c r="V40" s="0"/>
      <c r="W40" s="0"/>
      <c r="X40" s="0"/>
      <c r="Y40" s="0"/>
      <c r="Z40" s="0"/>
      <c r="AA40" s="0"/>
      <c r="AB40" s="11" t="n">
        <v>44274</v>
      </c>
      <c r="AC40" s="6" t="n">
        <v>747832.42</v>
      </c>
      <c r="AD40" s="0" t="s">
        <v>480</v>
      </c>
      <c r="AE40" s="11" t="n">
        <v>45715</v>
      </c>
      <c r="AF40" s="6" t="n">
        <v>-585136.65</v>
      </c>
      <c r="AG40" s="0" t="s">
        <v>482</v>
      </c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11" t="n">
        <v>45454</v>
      </c>
      <c r="AU40" s="6" t="n">
        <v>1981.79</v>
      </c>
      <c r="AV40" s="0" t="s">
        <v>480</v>
      </c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11" t="n">
        <v>44481</v>
      </c>
      <c r="BV40" s="6" t="n">
        <v>-9299.44</v>
      </c>
      <c r="BW40" s="0" t="s">
        <v>273</v>
      </c>
      <c r="BX40" s="0"/>
      <c r="BY40" s="0"/>
      <c r="BZ40" s="0"/>
      <c r="CA40" s="0"/>
      <c r="CB40" s="0"/>
      <c r="CC40" s="0"/>
      <c r="CD40" s="11" t="n">
        <v>45646</v>
      </c>
      <c r="CE40" s="6" t="n">
        <v>-5793.68</v>
      </c>
      <c r="CF40" s="0" t="s">
        <v>482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11" t="n">
        <v>45208</v>
      </c>
      <c r="T41" s="6" t="n">
        <v>68527.4</v>
      </c>
      <c r="U41" s="0" t="s">
        <v>480</v>
      </c>
      <c r="V41" s="0"/>
      <c r="W41" s="0"/>
      <c r="X41" s="0"/>
      <c r="Y41" s="0"/>
      <c r="Z41" s="0"/>
      <c r="AA41" s="0"/>
      <c r="AB41" s="11" t="n">
        <v>44274</v>
      </c>
      <c r="AC41" s="6" t="n">
        <v>385281.03</v>
      </c>
      <c r="AD41" s="0" t="s">
        <v>480</v>
      </c>
      <c r="AE41" s="11" t="n">
        <v>45715</v>
      </c>
      <c r="AF41" s="6" t="n">
        <v>-20177.13</v>
      </c>
      <c r="AG41" s="0" t="s">
        <v>482</v>
      </c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11" t="n">
        <v>45454</v>
      </c>
      <c r="AU41" s="6" t="n">
        <v>1981.79</v>
      </c>
      <c r="AV41" s="0" t="s">
        <v>480</v>
      </c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11" t="n">
        <v>44509</v>
      </c>
      <c r="BV41" s="6" t="n">
        <v>1475.23</v>
      </c>
      <c r="BW41" s="0" t="s">
        <v>480</v>
      </c>
      <c r="BX41" s="0"/>
      <c r="BY41" s="0"/>
      <c r="BZ41" s="0"/>
      <c r="CA41" s="0"/>
      <c r="CB41" s="0"/>
      <c r="CC41" s="0"/>
      <c r="CD41" s="0"/>
      <c r="CE41" s="10" t="s">
        <f>=XIRR(CE2:CE40,CD2:CD40)</f>
      </c>
      <c r="CF41" s="0"/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11" t="n">
        <v>45210</v>
      </c>
      <c r="T42" s="6" t="n">
        <v>106242.48</v>
      </c>
      <c r="U42" s="0" t="s">
        <v>480</v>
      </c>
      <c r="V42" s="0"/>
      <c r="W42" s="0"/>
      <c r="X42" s="0"/>
      <c r="Y42" s="0"/>
      <c r="Z42" s="0"/>
      <c r="AA42" s="0"/>
      <c r="AB42" s="11" t="n">
        <v>44274</v>
      </c>
      <c r="AC42" s="6" t="n">
        <v>226295.69</v>
      </c>
      <c r="AD42" s="0" t="s">
        <v>480</v>
      </c>
      <c r="AE42" s="11" t="n">
        <v>45715</v>
      </c>
      <c r="AF42" s="6" t="n">
        <v>-136916.21</v>
      </c>
      <c r="AG42" s="0" t="s">
        <v>482</v>
      </c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11" t="n">
        <v>45454</v>
      </c>
      <c r="AU42" s="6" t="n">
        <v>1981.79</v>
      </c>
      <c r="AV42" s="0" t="s">
        <v>480</v>
      </c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11" t="n">
        <v>44515</v>
      </c>
      <c r="BV42" s="6" t="n">
        <v>2403.7</v>
      </c>
      <c r="BW42" s="0" t="s">
        <v>480</v>
      </c>
      <c r="BX42" s="0"/>
      <c r="BY42" s="0"/>
      <c r="BZ42" s="0"/>
      <c r="CA42" s="0"/>
      <c r="CB42" s="0"/>
      <c r="CC42" s="0"/>
      <c r="CD42" s="0"/>
      <c r="CE42" s="8" t="s">
        <f>=-SUM(CE2:CE40)</f>
      </c>
      <c r="CF42" s="0" t="s">
        <v>483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11" t="n">
        <v>45210</v>
      </c>
      <c r="T43" s="6" t="n">
        <v>106167.45</v>
      </c>
      <c r="U43" s="0" t="s">
        <v>480</v>
      </c>
      <c r="V43" s="0"/>
      <c r="W43" s="0"/>
      <c r="X43" s="0"/>
      <c r="Y43" s="0"/>
      <c r="Z43" s="0"/>
      <c r="AA43" s="0"/>
      <c r="AB43" s="11" t="n">
        <v>44274</v>
      </c>
      <c r="AC43" s="6" t="n">
        <v>226295.69</v>
      </c>
      <c r="AD43" s="0" t="s">
        <v>480</v>
      </c>
      <c r="AE43" s="11" t="n">
        <v>45715</v>
      </c>
      <c r="AF43" s="6" t="n">
        <v>-134754.38</v>
      </c>
      <c r="AG43" s="0" t="s">
        <v>482</v>
      </c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11" t="n">
        <v>45454</v>
      </c>
      <c r="AU43" s="6" t="n">
        <v>1981.79</v>
      </c>
      <c r="AV43" s="0" t="s">
        <v>480</v>
      </c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11" t="n">
        <v>44519</v>
      </c>
      <c r="BV43" s="6" t="n">
        <v>1836.92</v>
      </c>
      <c r="BW43" s="0" t="s">
        <v>480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11" t="n">
        <v>45210</v>
      </c>
      <c r="T44" s="6" t="n">
        <v>141456.56</v>
      </c>
      <c r="U44" s="0" t="s">
        <v>480</v>
      </c>
      <c r="V44" s="0"/>
      <c r="W44" s="0"/>
      <c r="X44" s="0"/>
      <c r="Y44" s="0"/>
      <c r="Z44" s="0"/>
      <c r="AA44" s="0"/>
      <c r="AB44" s="11" t="n">
        <v>44274</v>
      </c>
      <c r="AC44" s="6" t="n">
        <v>112997.76</v>
      </c>
      <c r="AD44" s="0" t="s">
        <v>480</v>
      </c>
      <c r="AE44" s="11" t="n">
        <v>45715</v>
      </c>
      <c r="AF44" s="6" t="n">
        <v>-3603.06</v>
      </c>
      <c r="AG44" s="0" t="s">
        <v>482</v>
      </c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11" t="n">
        <v>45454</v>
      </c>
      <c r="AU44" s="6" t="n">
        <v>9908.96</v>
      </c>
      <c r="AV44" s="0" t="s">
        <v>480</v>
      </c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11" t="n">
        <v>44519</v>
      </c>
      <c r="BV44" s="6" t="n">
        <v>45822.9</v>
      </c>
      <c r="BW44" s="0" t="s">
        <v>480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11" t="n">
        <v>45210</v>
      </c>
      <c r="T45" s="6" t="n">
        <v>62710.07</v>
      </c>
      <c r="U45" s="0" t="s">
        <v>480</v>
      </c>
      <c r="V45" s="0"/>
      <c r="W45" s="0"/>
      <c r="X45" s="0"/>
      <c r="Y45" s="0"/>
      <c r="Z45" s="0"/>
      <c r="AA45" s="0"/>
      <c r="AB45" s="11" t="n">
        <v>44274</v>
      </c>
      <c r="AC45" s="6" t="n">
        <v>338993.28</v>
      </c>
      <c r="AD45" s="0" t="s">
        <v>480</v>
      </c>
      <c r="AE45" s="11" t="n">
        <v>45715</v>
      </c>
      <c r="AF45" s="6" t="n">
        <v>-126827.65</v>
      </c>
      <c r="AG45" s="0" t="s">
        <v>482</v>
      </c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11" t="n">
        <v>45454</v>
      </c>
      <c r="AU45" s="6" t="n">
        <v>1981.79</v>
      </c>
      <c r="AV45" s="0" t="s">
        <v>480</v>
      </c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11" t="n">
        <v>44522</v>
      </c>
      <c r="BV45" s="6" t="n">
        <v>30858.42</v>
      </c>
      <c r="BW45" s="0" t="s">
        <v>480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11" t="n">
        <v>45210</v>
      </c>
      <c r="T46" s="6" t="n">
        <v>89995.98</v>
      </c>
      <c r="U46" s="0" t="s">
        <v>480</v>
      </c>
      <c r="V46" s="0"/>
      <c r="W46" s="0"/>
      <c r="X46" s="0"/>
      <c r="Y46" s="0"/>
      <c r="Z46" s="0"/>
      <c r="AA46" s="0"/>
      <c r="AB46" s="11" t="n">
        <v>44274</v>
      </c>
      <c r="AC46" s="6" t="n">
        <v>-1140315.4</v>
      </c>
      <c r="AD46" s="0" t="s">
        <v>482</v>
      </c>
      <c r="AE46" s="11" t="n">
        <v>45715</v>
      </c>
      <c r="AF46" s="6" t="n">
        <v>-564959.53</v>
      </c>
      <c r="AG46" s="0" t="s">
        <v>482</v>
      </c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11" t="n">
        <v>45454</v>
      </c>
      <c r="AU46" s="6" t="n">
        <v>7927.17</v>
      </c>
      <c r="AV46" s="0" t="s">
        <v>480</v>
      </c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11" t="n">
        <v>44523</v>
      </c>
      <c r="BV46" s="6" t="n">
        <v>23463.73</v>
      </c>
      <c r="BW46" s="0" t="s">
        <v>480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11" t="n">
        <v>45212</v>
      </c>
      <c r="T47" s="6" t="n">
        <v>7243.9</v>
      </c>
      <c r="U47" s="0" t="s">
        <v>480</v>
      </c>
      <c r="V47" s="0"/>
      <c r="W47" s="0"/>
      <c r="X47" s="0"/>
      <c r="Y47" s="0"/>
      <c r="Z47" s="0"/>
      <c r="AA47" s="0"/>
      <c r="AB47" s="11" t="n">
        <v>44274</v>
      </c>
      <c r="AC47" s="6" t="n">
        <v>159933.9</v>
      </c>
      <c r="AD47" s="0" t="s">
        <v>480</v>
      </c>
      <c r="AE47" s="0"/>
      <c r="AF47" s="10" t="s">
        <f>=XIRR(AF2:AF46,AE2:AE46)</f>
      </c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11" t="n">
        <v>45454</v>
      </c>
      <c r="AU47" s="6" t="n">
        <v>35664.95</v>
      </c>
      <c r="AV47" s="0" t="s">
        <v>480</v>
      </c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11" t="n">
        <v>44525</v>
      </c>
      <c r="BV47" s="6" t="n">
        <v>54598.29</v>
      </c>
      <c r="BW47" s="0" t="s">
        <v>480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11" t="n">
        <v>45212</v>
      </c>
      <c r="T48" s="6" t="n">
        <v>86926.76</v>
      </c>
      <c r="U48" s="0" t="s">
        <v>480</v>
      </c>
      <c r="V48" s="0"/>
      <c r="W48" s="0"/>
      <c r="X48" s="0"/>
      <c r="Y48" s="0"/>
      <c r="Z48" s="0"/>
      <c r="AA48" s="0"/>
      <c r="AB48" s="11" t="n">
        <v>44274</v>
      </c>
      <c r="AC48" s="6" t="n">
        <v>571192.51</v>
      </c>
      <c r="AD48" s="0" t="s">
        <v>480</v>
      </c>
      <c r="AE48" s="0"/>
      <c r="AF48" s="8" t="s">
        <f>=-SUM(AF2:AF46)</f>
      </c>
      <c r="AG48" s="0" t="s">
        <v>483</v>
      </c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11" t="n">
        <v>45461</v>
      </c>
      <c r="AU48" s="6" t="n">
        <v>11510.05</v>
      </c>
      <c r="AV48" s="0" t="s">
        <v>480</v>
      </c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11" t="n">
        <v>44544</v>
      </c>
      <c r="BV48" s="6" t="n">
        <v>20910.45</v>
      </c>
      <c r="BW48" s="0" t="s">
        <v>480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11" t="n">
        <v>45212</v>
      </c>
      <c r="T49" s="6" t="n">
        <v>7243.9</v>
      </c>
      <c r="U49" s="0" t="s">
        <v>480</v>
      </c>
      <c r="V49" s="0"/>
      <c r="W49" s="0"/>
      <c r="X49" s="0"/>
      <c r="Y49" s="0"/>
      <c r="Z49" s="0"/>
      <c r="AA49" s="0"/>
      <c r="AB49" s="11" t="n">
        <v>44274</v>
      </c>
      <c r="AC49" s="6" t="n">
        <v>411258.61</v>
      </c>
      <c r="AD49" s="0" t="s">
        <v>480</v>
      </c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11" t="n">
        <v>45555</v>
      </c>
      <c r="AU49" s="6" t="n">
        <v>3481.39</v>
      </c>
      <c r="AV49" s="0" t="s">
        <v>480</v>
      </c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11" t="n">
        <v>44544</v>
      </c>
      <c r="BV49" s="6" t="n">
        <v>21160.58</v>
      </c>
      <c r="BW49" s="0" t="s">
        <v>480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11" t="n">
        <v>45212</v>
      </c>
      <c r="T50" s="6" t="n">
        <v>36219.48</v>
      </c>
      <c r="U50" s="0" t="s">
        <v>480</v>
      </c>
      <c r="V50" s="0"/>
      <c r="W50" s="0"/>
      <c r="X50" s="0"/>
      <c r="Y50" s="0"/>
      <c r="Z50" s="0"/>
      <c r="AA50" s="0"/>
      <c r="AB50" s="11" t="n">
        <v>44274</v>
      </c>
      <c r="AC50" s="6" t="n">
        <v>22759.65</v>
      </c>
      <c r="AD50" s="0" t="s">
        <v>480</v>
      </c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11" t="n">
        <v>45714</v>
      </c>
      <c r="AU50" s="6" t="n">
        <v>-202493.16</v>
      </c>
      <c r="AV50" s="0" t="s">
        <v>482</v>
      </c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11" t="n">
        <v>44571</v>
      </c>
      <c r="BV50" s="6" t="n">
        <v>-9559.98</v>
      </c>
      <c r="BW50" s="0" t="s">
        <v>285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11" t="n">
        <v>45277</v>
      </c>
      <c r="T51" s="6" t="n">
        <v>-87889</v>
      </c>
      <c r="U51" s="0" t="s">
        <v>345</v>
      </c>
      <c r="V51" s="0"/>
      <c r="W51" s="0"/>
      <c r="X51" s="0"/>
      <c r="Y51" s="0"/>
      <c r="Z51" s="0"/>
      <c r="AA51" s="0"/>
      <c r="AB51" s="11" t="n">
        <v>44274</v>
      </c>
      <c r="AC51" s="6" t="n">
        <v>22759.65</v>
      </c>
      <c r="AD51" s="0" t="s">
        <v>480</v>
      </c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11" t="n">
        <v>45714</v>
      </c>
      <c r="AU51" s="6" t="n">
        <v>-56390.51</v>
      </c>
      <c r="AV51" s="0" t="s">
        <v>482</v>
      </c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11" t="n">
        <v>44585</v>
      </c>
      <c r="BV51" s="6" t="n">
        <v>10279.73</v>
      </c>
      <c r="BW51" s="0" t="s">
        <v>480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11" t="n">
        <v>45321</v>
      </c>
      <c r="T52" s="6" t="n">
        <v>27971.18</v>
      </c>
      <c r="U52" s="0" t="s">
        <v>480</v>
      </c>
      <c r="V52" s="0"/>
      <c r="W52" s="0"/>
      <c r="X52" s="0"/>
      <c r="Y52" s="0"/>
      <c r="Z52" s="0"/>
      <c r="AA52" s="0"/>
      <c r="AB52" s="11" t="n">
        <v>44274</v>
      </c>
      <c r="AC52" s="6" t="n">
        <v>68278.94</v>
      </c>
      <c r="AD52" s="0" t="s">
        <v>480</v>
      </c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11" t="n">
        <v>45714</v>
      </c>
      <c r="AU52" s="6" t="n">
        <v>-2563.97</v>
      </c>
      <c r="AV52" s="0" t="s">
        <v>482</v>
      </c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11" t="n">
        <v>44606</v>
      </c>
      <c r="BV52" s="6" t="n">
        <v>868.4</v>
      </c>
      <c r="BW52" s="0" t="s">
        <v>480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11" t="n">
        <v>45419</v>
      </c>
      <c r="T53" s="6" t="n">
        <v>-99650</v>
      </c>
      <c r="U53" s="0" t="s">
        <v>357</v>
      </c>
      <c r="V53" s="0"/>
      <c r="W53" s="0"/>
      <c r="X53" s="0"/>
      <c r="Y53" s="0"/>
      <c r="Z53" s="0"/>
      <c r="AA53" s="0"/>
      <c r="AB53" s="11" t="n">
        <v>44274</v>
      </c>
      <c r="AC53" s="6" t="n">
        <v>136545.88</v>
      </c>
      <c r="AD53" s="0" t="s">
        <v>480</v>
      </c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11" t="n">
        <v>45714</v>
      </c>
      <c r="AU53" s="6" t="n">
        <v>-2563.97</v>
      </c>
      <c r="AV53" s="0" t="s">
        <v>482</v>
      </c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11" t="n">
        <v>44613</v>
      </c>
      <c r="BV53" s="6" t="n">
        <v>404.19</v>
      </c>
      <c r="BW53" s="0" t="s">
        <v>480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11" t="n">
        <v>45497</v>
      </c>
      <c r="T54" s="6" t="n">
        <v>27915.16</v>
      </c>
      <c r="U54" s="0" t="s">
        <v>480</v>
      </c>
      <c r="V54" s="0"/>
      <c r="W54" s="0"/>
      <c r="X54" s="0"/>
      <c r="Y54" s="0"/>
      <c r="Z54" s="0"/>
      <c r="AA54" s="0"/>
      <c r="AB54" s="11" t="n">
        <v>44274</v>
      </c>
      <c r="AC54" s="6" t="n">
        <v>227576.47</v>
      </c>
      <c r="AD54" s="0" t="s">
        <v>480</v>
      </c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11" t="n">
        <v>45714</v>
      </c>
      <c r="AU54" s="6" t="n">
        <v>-5127.95</v>
      </c>
      <c r="AV54" s="0" t="s">
        <v>482</v>
      </c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11" t="n">
        <v>44613</v>
      </c>
      <c r="BV54" s="6" t="n">
        <v>404.19</v>
      </c>
      <c r="BW54" s="0" t="s">
        <v>480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11" t="n">
        <v>45527</v>
      </c>
      <c r="T55" s="6" t="n">
        <v>89551.81</v>
      </c>
      <c r="U55" s="0" t="s">
        <v>480</v>
      </c>
      <c r="V55" s="0"/>
      <c r="W55" s="0"/>
      <c r="X55" s="0"/>
      <c r="Y55" s="0"/>
      <c r="Z55" s="0"/>
      <c r="AA55" s="0"/>
      <c r="AB55" s="11" t="n">
        <v>44274</v>
      </c>
      <c r="AC55" s="6" t="n">
        <v>204818.82</v>
      </c>
      <c r="AD55" s="0" t="s">
        <v>480</v>
      </c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11" t="n">
        <v>45714</v>
      </c>
      <c r="AU55" s="6" t="n">
        <v>-58971.4</v>
      </c>
      <c r="AV55" s="0" t="s">
        <v>482</v>
      </c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11" t="n">
        <v>44613</v>
      </c>
      <c r="BV55" s="6" t="n">
        <v>400.28</v>
      </c>
      <c r="BW55" s="0" t="s">
        <v>480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11" t="n">
        <v>45539</v>
      </c>
      <c r="T56" s="6" t="n">
        <v>43312.32</v>
      </c>
      <c r="U56" s="0" t="s">
        <v>480</v>
      </c>
      <c r="V56" s="0"/>
      <c r="W56" s="0"/>
      <c r="X56" s="0"/>
      <c r="Y56" s="0"/>
      <c r="Z56" s="0"/>
      <c r="AA56" s="0"/>
      <c r="AB56" s="11" t="n">
        <v>44279</v>
      </c>
      <c r="AC56" s="6" t="n">
        <v>-1938336.3</v>
      </c>
      <c r="AD56" s="0" t="s">
        <v>482</v>
      </c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11" t="n">
        <v>45715</v>
      </c>
      <c r="AU56" s="6" t="n">
        <v>19943.97</v>
      </c>
      <c r="AV56" s="0" t="s">
        <v>480</v>
      </c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11" t="n">
        <v>44616</v>
      </c>
      <c r="BV56" s="6" t="n">
        <v>304.14</v>
      </c>
      <c r="BW56" s="0" t="s">
        <v>480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11" t="n">
        <v>45589</v>
      </c>
      <c r="T57" s="6" t="n">
        <v>6962.78</v>
      </c>
      <c r="U57" s="0" t="s">
        <v>480</v>
      </c>
      <c r="V57" s="0"/>
      <c r="W57" s="0"/>
      <c r="X57" s="0"/>
      <c r="Y57" s="0"/>
      <c r="Z57" s="0"/>
      <c r="AA57" s="0"/>
      <c r="AB57" s="11" t="n">
        <v>44279</v>
      </c>
      <c r="AC57" s="6" t="n">
        <v>-426543.92</v>
      </c>
      <c r="AD57" s="0" t="s">
        <v>482</v>
      </c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11" t="n">
        <v>45715</v>
      </c>
      <c r="AU57" s="6" t="n">
        <v>112184.86</v>
      </c>
      <c r="AV57" s="0" t="s">
        <v>480</v>
      </c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11" t="n">
        <v>44750</v>
      </c>
      <c r="BV57" s="6" t="n">
        <v>-15895.48</v>
      </c>
      <c r="BW57" s="0" t="s">
        <v>291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11" t="n">
        <v>45590</v>
      </c>
      <c r="T58" s="6" t="n">
        <v>6993.8</v>
      </c>
      <c r="U58" s="0" t="s">
        <v>480</v>
      </c>
      <c r="V58" s="0"/>
      <c r="W58" s="0"/>
      <c r="X58" s="0"/>
      <c r="Y58" s="0"/>
      <c r="Z58" s="0"/>
      <c r="AA58" s="0"/>
      <c r="AB58" s="11" t="n">
        <v>44280</v>
      </c>
      <c r="AC58" s="6" t="n">
        <v>638783.04</v>
      </c>
      <c r="AD58" s="0" t="s">
        <v>480</v>
      </c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11" t="n">
        <v>45715</v>
      </c>
      <c r="AU58" s="6" t="n">
        <v>22436.97</v>
      </c>
      <c r="AV58" s="0" t="s">
        <v>480</v>
      </c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11" t="n">
        <v>44824</v>
      </c>
      <c r="BV58" s="6" t="n">
        <v>6689.43</v>
      </c>
      <c r="BW58" s="0" t="s">
        <v>480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11" t="n">
        <v>45590</v>
      </c>
      <c r="T59" s="6" t="n">
        <v>6993.8</v>
      </c>
      <c r="U59" s="0" t="s">
        <v>480</v>
      </c>
      <c r="V59" s="0"/>
      <c r="W59" s="0"/>
      <c r="X59" s="0"/>
      <c r="Y59" s="0"/>
      <c r="Z59" s="0"/>
      <c r="AA59" s="0"/>
      <c r="AB59" s="11" t="n">
        <v>44280</v>
      </c>
      <c r="AC59" s="6" t="n">
        <v>-253096.06</v>
      </c>
      <c r="AD59" s="0" t="s">
        <v>482</v>
      </c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11" t="n">
        <v>45715</v>
      </c>
      <c r="AU59" s="6" t="n">
        <v>27422.96</v>
      </c>
      <c r="AV59" s="0" t="s">
        <v>480</v>
      </c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11" t="n">
        <v>44827</v>
      </c>
      <c r="BV59" s="6" t="n">
        <v>371.19</v>
      </c>
      <c r="BW59" s="0" t="s">
        <v>480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11" t="n">
        <v>45590</v>
      </c>
      <c r="T60" s="6" t="n">
        <v>6993.8</v>
      </c>
      <c r="U60" s="0" t="s">
        <v>480</v>
      </c>
      <c r="V60" s="0"/>
      <c r="W60" s="0"/>
      <c r="X60" s="0"/>
      <c r="Y60" s="0"/>
      <c r="Z60" s="0"/>
      <c r="AA60" s="0"/>
      <c r="AB60" s="11" t="n">
        <v>44280</v>
      </c>
      <c r="AC60" s="6" t="n">
        <v>-42182.68</v>
      </c>
      <c r="AD60" s="0" t="s">
        <v>482</v>
      </c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11" t="n">
        <v>45722</v>
      </c>
      <c r="AU60" s="6" t="n">
        <v>56339.41</v>
      </c>
      <c r="AV60" s="0" t="s">
        <v>480</v>
      </c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11" t="n">
        <v>44845</v>
      </c>
      <c r="BV60" s="6" t="n">
        <v>-32726.5</v>
      </c>
      <c r="BW60" s="0" t="s">
        <v>302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11" t="n">
        <v>45590</v>
      </c>
      <c r="T61" s="6" t="n">
        <v>6993.8</v>
      </c>
      <c r="U61" s="0" t="s">
        <v>480</v>
      </c>
      <c r="V61" s="0"/>
      <c r="W61" s="0"/>
      <c r="X61" s="0"/>
      <c r="Y61" s="0"/>
      <c r="Z61" s="0"/>
      <c r="AA61" s="0"/>
      <c r="AB61" s="11" t="n">
        <v>44280</v>
      </c>
      <c r="AC61" s="6" t="n">
        <v>-337429.42</v>
      </c>
      <c r="AD61" s="0" t="s">
        <v>482</v>
      </c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11" t="n">
        <v>45722</v>
      </c>
      <c r="AU61" s="6" t="n">
        <v>70119.04</v>
      </c>
      <c r="AV61" s="0" t="s">
        <v>480</v>
      </c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11" t="n">
        <v>44883</v>
      </c>
      <c r="BV61" s="6" t="n">
        <v>10657.46</v>
      </c>
      <c r="BW61" s="0" t="s">
        <v>480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11" t="n">
        <v>45590</v>
      </c>
      <c r="T62" s="6" t="n">
        <v>34113.64</v>
      </c>
      <c r="U62" s="0" t="s">
        <v>480</v>
      </c>
      <c r="V62" s="0"/>
      <c r="W62" s="0"/>
      <c r="X62" s="0"/>
      <c r="Y62" s="0"/>
      <c r="Z62" s="0"/>
      <c r="AA62" s="0"/>
      <c r="AB62" s="11" t="n">
        <v>44280</v>
      </c>
      <c r="AC62" s="6" t="n">
        <v>-104917.01</v>
      </c>
      <c r="AD62" s="0" t="s">
        <v>482</v>
      </c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11" t="n">
        <v>45751</v>
      </c>
      <c r="AU62" s="6" t="n">
        <v>-5261.31</v>
      </c>
      <c r="AV62" s="0" t="s">
        <v>482</v>
      </c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11" t="n">
        <v>44883</v>
      </c>
      <c r="BV62" s="6" t="n">
        <v>355.05</v>
      </c>
      <c r="BW62" s="0" t="s">
        <v>480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11" t="n">
        <v>45590</v>
      </c>
      <c r="T63" s="6" t="n">
        <v>67537</v>
      </c>
      <c r="U63" s="0" t="s">
        <v>480</v>
      </c>
      <c r="V63" s="0"/>
      <c r="W63" s="0"/>
      <c r="X63" s="0"/>
      <c r="Y63" s="0"/>
      <c r="Z63" s="0"/>
      <c r="AA63" s="0"/>
      <c r="AB63" s="11" t="n">
        <v>44280</v>
      </c>
      <c r="AC63" s="6" t="n">
        <v>-314751.04</v>
      </c>
      <c r="AD63" s="0" t="s">
        <v>482</v>
      </c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11" t="n">
        <v>45751</v>
      </c>
      <c r="AU63" s="6" t="n">
        <v>-5261.31</v>
      </c>
      <c r="AV63" s="0" t="s">
        <v>482</v>
      </c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11" t="n">
        <v>44915</v>
      </c>
      <c r="BV63" s="6" t="n">
        <v>677.27</v>
      </c>
      <c r="BW63" s="0" t="s">
        <v>480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11" t="n">
        <v>45593</v>
      </c>
      <c r="T64" s="6" t="n">
        <v>6692.68</v>
      </c>
      <c r="U64" s="0" t="s">
        <v>480</v>
      </c>
      <c r="V64" s="0"/>
      <c r="W64" s="0"/>
      <c r="X64" s="0"/>
      <c r="Y64" s="0"/>
      <c r="Z64" s="0"/>
      <c r="AA64" s="0"/>
      <c r="AB64" s="11" t="n">
        <v>44280</v>
      </c>
      <c r="AC64" s="6" t="n">
        <v>-633519.66</v>
      </c>
      <c r="AD64" s="0" t="s">
        <v>482</v>
      </c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11" t="n">
        <v>45751</v>
      </c>
      <c r="AU64" s="6" t="n">
        <v>-1754.3</v>
      </c>
      <c r="AV64" s="0" t="s">
        <v>482</v>
      </c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11" t="n">
        <v>44936</v>
      </c>
      <c r="BV64" s="6" t="n">
        <v>-7060.38</v>
      </c>
      <c r="BW64" s="0" t="s">
        <v>310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11" t="n">
        <v>45593</v>
      </c>
      <c r="T65" s="6" t="n">
        <v>87004.79</v>
      </c>
      <c r="U65" s="0" t="s">
        <v>480</v>
      </c>
      <c r="V65" s="0"/>
      <c r="W65" s="0"/>
      <c r="X65" s="0"/>
      <c r="Y65" s="0"/>
      <c r="Z65" s="0"/>
      <c r="AA65" s="0"/>
      <c r="AB65" s="11" t="n">
        <v>44284</v>
      </c>
      <c r="AC65" s="6" t="n">
        <v>337222.21</v>
      </c>
      <c r="AD65" s="0" t="s">
        <v>480</v>
      </c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11" t="n">
        <v>45751</v>
      </c>
      <c r="AU65" s="6" t="n">
        <v>-1754.3</v>
      </c>
      <c r="AV65" s="0" t="s">
        <v>482</v>
      </c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11" t="n">
        <v>44936</v>
      </c>
      <c r="BV65" s="6" t="n">
        <v>336.83</v>
      </c>
      <c r="BW65" s="0" t="s">
        <v>480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11" t="n">
        <v>45597</v>
      </c>
      <c r="T66" s="6" t="n">
        <v>54261.7</v>
      </c>
      <c r="U66" s="0" t="s">
        <v>480</v>
      </c>
      <c r="V66" s="0"/>
      <c r="W66" s="0"/>
      <c r="X66" s="0"/>
      <c r="Y66" s="0"/>
      <c r="Z66" s="0"/>
      <c r="AA66" s="0"/>
      <c r="AB66" s="11" t="n">
        <v>44284</v>
      </c>
      <c r="AC66" s="6" t="n">
        <v>382219.19</v>
      </c>
      <c r="AD66" s="0" t="s">
        <v>480</v>
      </c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11" t="n">
        <v>45751</v>
      </c>
      <c r="AU66" s="6" t="n">
        <v>-19297.28</v>
      </c>
      <c r="AV66" s="0" t="s">
        <v>482</v>
      </c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11" t="n">
        <v>44937</v>
      </c>
      <c r="BV66" s="6" t="n">
        <v>335.13</v>
      </c>
      <c r="BW66" s="0" t="s">
        <v>480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11" t="n">
        <v>45625</v>
      </c>
      <c r="T67" s="6" t="n">
        <v>13749.5</v>
      </c>
      <c r="U67" s="0" t="s">
        <v>480</v>
      </c>
      <c r="V67" s="0"/>
      <c r="W67" s="0"/>
      <c r="X67" s="0"/>
      <c r="Y67" s="0"/>
      <c r="Z67" s="0"/>
      <c r="AA67" s="0"/>
      <c r="AB67" s="11" t="n">
        <v>44284</v>
      </c>
      <c r="AC67" s="6" t="n">
        <v>337282.25</v>
      </c>
      <c r="AD67" s="0" t="s">
        <v>480</v>
      </c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11" t="n">
        <v>45751</v>
      </c>
      <c r="AU67" s="6" t="n">
        <v>-1754.3</v>
      </c>
      <c r="AV67" s="0" t="s">
        <v>482</v>
      </c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11" t="n">
        <v>44963</v>
      </c>
      <c r="BV67" s="6" t="n">
        <v>16086.43</v>
      </c>
      <c r="BW67" s="0" t="s">
        <v>480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11" t="n">
        <v>45625</v>
      </c>
      <c r="T68" s="6" t="n">
        <v>6874.75</v>
      </c>
      <c r="U68" s="0" t="s">
        <v>480</v>
      </c>
      <c r="V68" s="0"/>
      <c r="W68" s="0"/>
      <c r="X68" s="0"/>
      <c r="Y68" s="0"/>
      <c r="Z68" s="0"/>
      <c r="AA68" s="0"/>
      <c r="AB68" s="11" t="n">
        <v>44284</v>
      </c>
      <c r="AC68" s="6" t="n">
        <v>337312.27</v>
      </c>
      <c r="AD68" s="0" t="s">
        <v>480</v>
      </c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11" t="n">
        <v>45751</v>
      </c>
      <c r="AU68" s="6" t="n">
        <v>-191218.48</v>
      </c>
      <c r="AV68" s="0" t="s">
        <v>482</v>
      </c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11" t="n">
        <v>44966</v>
      </c>
      <c r="BV68" s="6" t="n">
        <v>325.13</v>
      </c>
      <c r="BW68" s="0" t="s">
        <v>480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11" t="n">
        <v>45643</v>
      </c>
      <c r="T69" s="6" t="n">
        <v>-134154</v>
      </c>
      <c r="U69" s="0" t="s">
        <v>392</v>
      </c>
      <c r="V69" s="0"/>
      <c r="W69" s="0"/>
      <c r="X69" s="0"/>
      <c r="Y69" s="0"/>
      <c r="Z69" s="0"/>
      <c r="AA69" s="0"/>
      <c r="AB69" s="11" t="n">
        <v>44284</v>
      </c>
      <c r="AC69" s="6" t="n">
        <v>89957.94</v>
      </c>
      <c r="AD69" s="0" t="s">
        <v>480</v>
      </c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10" t="s">
        <f>=XIRR(AU2:AU68,AT2:AT68)</f>
      </c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11" t="n">
        <v>44972</v>
      </c>
      <c r="BV69" s="6" t="n">
        <v>15951.38</v>
      </c>
      <c r="BW69" s="0" t="s">
        <v>480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11" t="n">
        <v>45650</v>
      </c>
      <c r="T70" s="6" t="n">
        <v>68447.37</v>
      </c>
      <c r="U70" s="0" t="s">
        <v>480</v>
      </c>
      <c r="V70" s="0"/>
      <c r="W70" s="0"/>
      <c r="X70" s="0"/>
      <c r="Y70" s="0"/>
      <c r="Z70" s="0"/>
      <c r="AA70" s="0"/>
      <c r="AB70" s="11" t="n">
        <v>44284</v>
      </c>
      <c r="AC70" s="6" t="n">
        <v>22493.49</v>
      </c>
      <c r="AD70" s="0" t="s">
        <v>480</v>
      </c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8" t="s">
        <f>=-SUM(AU2:AU68)</f>
      </c>
      <c r="AV70" s="0" t="s">
        <v>483</v>
      </c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11" t="n">
        <v>44972</v>
      </c>
      <c r="BV70" s="6" t="n">
        <v>1265.31</v>
      </c>
      <c r="BW70" s="0" t="s">
        <v>480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11" t="n">
        <v>45651</v>
      </c>
      <c r="T71" s="6" t="n">
        <v>130696.26</v>
      </c>
      <c r="U71" s="0" t="s">
        <v>480</v>
      </c>
      <c r="V71" s="0"/>
      <c r="W71" s="0"/>
      <c r="X71" s="0"/>
      <c r="Y71" s="0"/>
      <c r="Z71" s="0"/>
      <c r="AA71" s="0"/>
      <c r="AB71" s="11" t="n">
        <v>44284</v>
      </c>
      <c r="AC71" s="6" t="n">
        <v>134984.94</v>
      </c>
      <c r="AD71" s="0" t="s">
        <v>480</v>
      </c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11" t="n">
        <v>44972</v>
      </c>
      <c r="BV71" s="6" t="n">
        <v>632.25</v>
      </c>
      <c r="BW71" s="0" t="s">
        <v>480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11" t="n">
        <v>45699</v>
      </c>
      <c r="T72" s="6" t="n">
        <v>107525.49</v>
      </c>
      <c r="U72" s="0" t="s">
        <v>480</v>
      </c>
      <c r="V72" s="0"/>
      <c r="W72" s="0"/>
      <c r="X72" s="0"/>
      <c r="Y72" s="0"/>
      <c r="Z72" s="0"/>
      <c r="AA72" s="0"/>
      <c r="AB72" s="11" t="n">
        <v>44284</v>
      </c>
      <c r="AC72" s="6" t="n">
        <v>157496.44</v>
      </c>
      <c r="AD72" s="0" t="s">
        <v>480</v>
      </c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11" t="n">
        <v>45044</v>
      </c>
      <c r="BV72" s="6" t="n">
        <v>2855.89</v>
      </c>
      <c r="BW72" s="0" t="s">
        <v>480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11" t="n">
        <v>45750</v>
      </c>
      <c r="T73" s="6" t="n">
        <v>55230.08</v>
      </c>
      <c r="U73" s="0" t="s">
        <v>480</v>
      </c>
      <c r="V73" s="0"/>
      <c r="W73" s="0"/>
      <c r="X73" s="0"/>
      <c r="Y73" s="0"/>
      <c r="Z73" s="0"/>
      <c r="AA73" s="0"/>
      <c r="AB73" s="11" t="n">
        <v>44284</v>
      </c>
      <c r="AC73" s="6" t="n">
        <v>342715.51</v>
      </c>
      <c r="AD73" s="0" t="s">
        <v>480</v>
      </c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11" t="n">
        <v>45054</v>
      </c>
      <c r="BV73" s="6" t="n">
        <v>394.18</v>
      </c>
      <c r="BW73" s="0" t="s">
        <v>480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11" t="n">
        <v>45751</v>
      </c>
      <c r="T74" s="6" t="n">
        <v>12977.19</v>
      </c>
      <c r="U74" s="0" t="s">
        <v>480</v>
      </c>
      <c r="V74" s="0"/>
      <c r="W74" s="0"/>
      <c r="X74" s="0"/>
      <c r="Y74" s="0"/>
      <c r="Z74" s="0"/>
      <c r="AA74" s="0"/>
      <c r="AB74" s="11" t="n">
        <v>44284</v>
      </c>
      <c r="AC74" s="6" t="n">
        <v>22851.7</v>
      </c>
      <c r="AD74" s="0" t="s">
        <v>480</v>
      </c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11" t="n">
        <v>45054</v>
      </c>
      <c r="BV74" s="6" t="n">
        <v>1575.83</v>
      </c>
      <c r="BW74" s="0" t="s">
        <v>480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11" t="n">
        <v>45751</v>
      </c>
      <c r="T75" s="6" t="n">
        <v>64885.94</v>
      </c>
      <c r="U75" s="0" t="s">
        <v>480</v>
      </c>
      <c r="V75" s="0"/>
      <c r="W75" s="0"/>
      <c r="X75" s="0"/>
      <c r="Y75" s="0"/>
      <c r="Z75" s="0"/>
      <c r="AA75" s="0"/>
      <c r="AB75" s="11" t="n">
        <v>44284</v>
      </c>
      <c r="AC75" s="6" t="n">
        <v>114268.52</v>
      </c>
      <c r="AD75" s="0" t="s">
        <v>480</v>
      </c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11" t="n">
        <v>45058</v>
      </c>
      <c r="BV75" s="6" t="n">
        <v>805.36</v>
      </c>
      <c r="BW75" s="0" t="s">
        <v>480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11" t="n">
        <v>45751</v>
      </c>
      <c r="T76" s="6" t="n">
        <v>116613.57</v>
      </c>
      <c r="U76" s="0" t="s">
        <v>480</v>
      </c>
      <c r="V76" s="0"/>
      <c r="W76" s="0"/>
      <c r="X76" s="0"/>
      <c r="Y76" s="0"/>
      <c r="Z76" s="0"/>
      <c r="AA76" s="0"/>
      <c r="AB76" s="11" t="n">
        <v>44284</v>
      </c>
      <c r="AC76" s="6" t="n">
        <v>22853.7</v>
      </c>
      <c r="AD76" s="0" t="s">
        <v>480</v>
      </c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11" t="n">
        <v>45058</v>
      </c>
      <c r="BV76" s="6" t="n">
        <v>805.16</v>
      </c>
      <c r="BW76" s="0" t="s">
        <v>480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11" t="n">
        <v>45751</v>
      </c>
      <c r="T77" s="6" t="n">
        <v>12957.06</v>
      </c>
      <c r="U77" s="0" t="s">
        <v>480</v>
      </c>
      <c r="V77" s="0"/>
      <c r="W77" s="0"/>
      <c r="X77" s="0"/>
      <c r="Y77" s="0"/>
      <c r="Z77" s="0"/>
      <c r="AA77" s="0"/>
      <c r="AB77" s="11" t="n">
        <v>44284</v>
      </c>
      <c r="AC77" s="6" t="n">
        <v>114268.52</v>
      </c>
      <c r="AD77" s="0" t="s">
        <v>480</v>
      </c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11" t="n">
        <v>45075</v>
      </c>
      <c r="BV77" s="6" t="n">
        <v>443.42</v>
      </c>
      <c r="BW77" s="0" t="s">
        <v>480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11" t="n">
        <v>45754</v>
      </c>
      <c r="T78" s="6" t="n">
        <v>64780.31</v>
      </c>
      <c r="U78" s="0" t="s">
        <v>480</v>
      </c>
      <c r="V78" s="0"/>
      <c r="W78" s="0"/>
      <c r="X78" s="0"/>
      <c r="Y78" s="0"/>
      <c r="Z78" s="0"/>
      <c r="AA78" s="0"/>
      <c r="AB78" s="11" t="n">
        <v>44284</v>
      </c>
      <c r="AC78" s="6" t="n">
        <v>22853.7</v>
      </c>
      <c r="AD78" s="0" t="s">
        <v>480</v>
      </c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11" t="n">
        <v>45118</v>
      </c>
      <c r="BV78" s="6" t="n">
        <v>-31557.39</v>
      </c>
      <c r="BW78" s="0" t="s">
        <v>333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11" t="n">
        <v>45754</v>
      </c>
      <c r="T79" s="6" t="n">
        <v>129550.62</v>
      </c>
      <c r="U79" s="0" t="s">
        <v>480</v>
      </c>
      <c r="V79" s="0"/>
      <c r="W79" s="0"/>
      <c r="X79" s="0"/>
      <c r="Y79" s="0"/>
      <c r="Z79" s="0"/>
      <c r="AA79" s="0"/>
      <c r="AB79" s="11" t="n">
        <v>44284</v>
      </c>
      <c r="AC79" s="6" t="n">
        <v>22855.7</v>
      </c>
      <c r="AD79" s="0" t="s">
        <v>480</v>
      </c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11" t="n">
        <v>45128</v>
      </c>
      <c r="BV79" s="6" t="n">
        <v>79883.54</v>
      </c>
      <c r="BW79" s="0" t="s">
        <v>480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11" t="n">
        <v>45756</v>
      </c>
      <c r="T80" s="6" t="n">
        <v>100088.02</v>
      </c>
      <c r="U80" s="0" t="s">
        <v>480</v>
      </c>
      <c r="V80" s="0"/>
      <c r="W80" s="0"/>
      <c r="X80" s="0"/>
      <c r="Y80" s="0"/>
      <c r="Z80" s="0"/>
      <c r="AA80" s="0"/>
      <c r="AB80" s="11" t="n">
        <v>44284</v>
      </c>
      <c r="AC80" s="6" t="n">
        <v>22857.7</v>
      </c>
      <c r="AD80" s="0" t="s">
        <v>480</v>
      </c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11" t="n">
        <v>45128</v>
      </c>
      <c r="BV80" s="6" t="n">
        <v>973.79</v>
      </c>
      <c r="BW80" s="0" t="s">
        <v>480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11" t="n">
        <v>45804</v>
      </c>
      <c r="T81" s="6" t="n">
        <v>51620.64</v>
      </c>
      <c r="U81" s="0" t="s">
        <v>480</v>
      </c>
      <c r="V81" s="0"/>
      <c r="W81" s="0"/>
      <c r="X81" s="0"/>
      <c r="Y81" s="0"/>
      <c r="Z81" s="0"/>
      <c r="AA81" s="0"/>
      <c r="AB81" s="11" t="n">
        <v>44284</v>
      </c>
      <c r="AC81" s="6" t="n">
        <v>-694083.3</v>
      </c>
      <c r="AD81" s="0" t="s">
        <v>482</v>
      </c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11" t="n">
        <v>45210</v>
      </c>
      <c r="BV81" s="6" t="n">
        <v>-35340.5</v>
      </c>
      <c r="BW81" s="0" t="s">
        <v>341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11" t="n">
        <v>45811</v>
      </c>
      <c r="T82" s="6" t="n">
        <v>-206153</v>
      </c>
      <c r="U82" s="0" t="s">
        <v>409</v>
      </c>
      <c r="V82" s="0"/>
      <c r="W82" s="0"/>
      <c r="X82" s="0"/>
      <c r="Y82" s="0"/>
      <c r="Z82" s="0"/>
      <c r="AA82" s="0"/>
      <c r="AB82" s="11" t="n">
        <v>44284</v>
      </c>
      <c r="AC82" s="6" t="n">
        <v>139787.82</v>
      </c>
      <c r="AD82" s="0" t="s">
        <v>480</v>
      </c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11" t="n">
        <v>45215</v>
      </c>
      <c r="BV82" s="6" t="n">
        <v>-436622.95</v>
      </c>
      <c r="BW82" s="0" t="s">
        <v>482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11" t="n">
        <v>45819</v>
      </c>
      <c r="T83" s="6" t="n">
        <v>80053.51</v>
      </c>
      <c r="U83" s="0" t="s">
        <v>480</v>
      </c>
      <c r="V83" s="0"/>
      <c r="W83" s="0"/>
      <c r="X83" s="0"/>
      <c r="Y83" s="0"/>
      <c r="Z83" s="0"/>
      <c r="AA83" s="0"/>
      <c r="AB83" s="11" t="n">
        <v>44284</v>
      </c>
      <c r="AC83" s="6" t="n">
        <v>465959.41</v>
      </c>
      <c r="AD83" s="0" t="s">
        <v>480</v>
      </c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11" t="n">
        <v>45215</v>
      </c>
      <c r="BV83" s="6" t="n">
        <v>-126191.61</v>
      </c>
      <c r="BW83" s="0" t="s">
        <v>482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11" t="n">
        <v>45832</v>
      </c>
      <c r="T84" s="6" t="n">
        <v>143346.32</v>
      </c>
      <c r="U84" s="0" t="s">
        <v>480</v>
      </c>
      <c r="V84" s="0"/>
      <c r="W84" s="0"/>
      <c r="X84" s="0"/>
      <c r="Y84" s="0"/>
      <c r="Z84" s="0"/>
      <c r="AA84" s="0"/>
      <c r="AB84" s="11" t="n">
        <v>44284</v>
      </c>
      <c r="AC84" s="6" t="n">
        <v>93175.87</v>
      </c>
      <c r="AD84" s="0" t="s">
        <v>480</v>
      </c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11" t="n">
        <v>45215</v>
      </c>
      <c r="BV84" s="6" t="n">
        <v>-5678.63</v>
      </c>
      <c r="BW84" s="0" t="s">
        <v>482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11" t="n">
        <v>45832</v>
      </c>
      <c r="T85" s="6" t="n">
        <v>93620.49</v>
      </c>
      <c r="U85" s="0" t="s">
        <v>480</v>
      </c>
      <c r="V85" s="0"/>
      <c r="W85" s="0"/>
      <c r="X85" s="0"/>
      <c r="Y85" s="0"/>
      <c r="Z85" s="0"/>
      <c r="AA85" s="0"/>
      <c r="AB85" s="11" t="n">
        <v>44284</v>
      </c>
      <c r="AC85" s="6" t="n">
        <v>488753.08</v>
      </c>
      <c r="AD85" s="0" t="s">
        <v>480</v>
      </c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11" t="n">
        <v>45215</v>
      </c>
      <c r="BV85" s="6" t="n">
        <v>-75714.96</v>
      </c>
      <c r="BW85" s="0" t="s">
        <v>482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11" t="n">
        <v>45833</v>
      </c>
      <c r="T86" s="6" t="n">
        <v>6212.48</v>
      </c>
      <c r="U86" s="0" t="s">
        <v>480</v>
      </c>
      <c r="V86" s="0"/>
      <c r="W86" s="0"/>
      <c r="X86" s="0"/>
      <c r="Y86" s="0"/>
      <c r="Z86" s="0"/>
      <c r="AA86" s="0"/>
      <c r="AB86" s="11" t="n">
        <v>44284</v>
      </c>
      <c r="AC86" s="6" t="n">
        <v>209465.61</v>
      </c>
      <c r="AD86" s="0" t="s">
        <v>480</v>
      </c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11" t="n">
        <v>45300</v>
      </c>
      <c r="BV86" s="6" t="n">
        <v>-13891.18</v>
      </c>
      <c r="BW86" s="0" t="s">
        <v>351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11" t="n">
        <v>45833</v>
      </c>
      <c r="T87" s="6" t="n">
        <v>18637.45</v>
      </c>
      <c r="U87" s="0" t="s">
        <v>480</v>
      </c>
      <c r="V87" s="0"/>
      <c r="W87" s="0"/>
      <c r="X87" s="0"/>
      <c r="Y87" s="0"/>
      <c r="Z87" s="0"/>
      <c r="AA87" s="0"/>
      <c r="AB87" s="11" t="n">
        <v>44284</v>
      </c>
      <c r="AC87" s="6" t="n">
        <v>695877.28</v>
      </c>
      <c r="AD87" s="0" t="s">
        <v>480</v>
      </c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11" t="n">
        <v>45407</v>
      </c>
      <c r="BV87" s="6" t="n">
        <v>721.79</v>
      </c>
      <c r="BW87" s="0" t="s">
        <v>480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11" t="n">
        <v>45833</v>
      </c>
      <c r="T88" s="6" t="n">
        <v>18637.45</v>
      </c>
      <c r="U88" s="0" t="s">
        <v>480</v>
      </c>
      <c r="V88" s="0"/>
      <c r="W88" s="0"/>
      <c r="X88" s="0"/>
      <c r="Y88" s="0"/>
      <c r="Z88" s="0"/>
      <c r="AA88" s="0"/>
      <c r="AB88" s="11" t="n">
        <v>44284</v>
      </c>
      <c r="AC88" s="6" t="n">
        <v>91791.04</v>
      </c>
      <c r="AD88" s="0" t="s">
        <v>480</v>
      </c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11" t="n">
        <v>45449</v>
      </c>
      <c r="BV88" s="6" t="n">
        <v>680.41</v>
      </c>
      <c r="BW88" s="0" t="s">
        <v>480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11" t="n">
        <v>45847</v>
      </c>
      <c r="T89" s="6" t="n">
        <v>59273.7</v>
      </c>
      <c r="U89" s="0" t="s">
        <v>480</v>
      </c>
      <c r="V89" s="0"/>
      <c r="W89" s="0"/>
      <c r="X89" s="0"/>
      <c r="Y89" s="0"/>
      <c r="Z89" s="0"/>
      <c r="AA89" s="0"/>
      <c r="AB89" s="11" t="n">
        <v>44284</v>
      </c>
      <c r="AC89" s="6" t="n">
        <v>22945.76</v>
      </c>
      <c r="AD89" s="0" t="s">
        <v>480</v>
      </c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11" t="n">
        <v>45454</v>
      </c>
      <c r="BV89" s="6" t="n">
        <v>677.47</v>
      </c>
      <c r="BW89" s="0" t="s">
        <v>480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11" t="n">
        <v>45973</v>
      </c>
      <c r="T90" s="6" t="n">
        <v>-1685856.39</v>
      </c>
      <c r="U90" s="0" t="s">
        <v>482</v>
      </c>
      <c r="V90" s="0"/>
      <c r="W90" s="0"/>
      <c r="X90" s="0"/>
      <c r="Y90" s="0"/>
      <c r="Z90" s="0"/>
      <c r="AA90" s="0"/>
      <c r="AB90" s="11" t="n">
        <v>44284</v>
      </c>
      <c r="AC90" s="6" t="n">
        <v>22945.76</v>
      </c>
      <c r="AD90" s="0" t="s">
        <v>480</v>
      </c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11" t="n">
        <v>45482</v>
      </c>
      <c r="BV90" s="6" t="n">
        <v>-10445.09</v>
      </c>
      <c r="BW90" s="0" t="s">
        <v>370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11" t="n">
        <v>45973</v>
      </c>
      <c r="T91" s="6" t="n">
        <v>-78512.58</v>
      </c>
      <c r="U91" s="0" t="s">
        <v>482</v>
      </c>
      <c r="V91" s="0"/>
      <c r="W91" s="0"/>
      <c r="X91" s="0"/>
      <c r="Y91" s="0"/>
      <c r="Z91" s="0"/>
      <c r="AA91" s="0"/>
      <c r="AB91" s="11" t="n">
        <v>44284</v>
      </c>
      <c r="AC91" s="6" t="n">
        <v>481860.95</v>
      </c>
      <c r="AD91" s="0" t="s">
        <v>480</v>
      </c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11" t="n">
        <v>45488</v>
      </c>
      <c r="BV91" s="6" t="n">
        <v>127010.78</v>
      </c>
      <c r="BW91" s="0" t="s">
        <v>480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11" t="n">
        <v>45974</v>
      </c>
      <c r="T92" s="6" t="n">
        <v>-241057.04</v>
      </c>
      <c r="U92" s="0" t="s">
        <v>482</v>
      </c>
      <c r="V92" s="0"/>
      <c r="W92" s="0"/>
      <c r="X92" s="0"/>
      <c r="Y92" s="0"/>
      <c r="Z92" s="0"/>
      <c r="AA92" s="0"/>
      <c r="AB92" s="11" t="n">
        <v>44284</v>
      </c>
      <c r="AC92" s="6" t="n">
        <v>229437.58</v>
      </c>
      <c r="AD92" s="0" t="s">
        <v>480</v>
      </c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11" t="n">
        <v>45488</v>
      </c>
      <c r="BV92" s="6" t="n">
        <v>635.05</v>
      </c>
      <c r="BW92" s="0" t="s">
        <v>480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11" t="n">
        <v>45974</v>
      </c>
      <c r="T93" s="6" t="n">
        <v>-432918.76</v>
      </c>
      <c r="U93" s="0" t="s">
        <v>482</v>
      </c>
      <c r="V93" s="0"/>
      <c r="W93" s="0"/>
      <c r="X93" s="0"/>
      <c r="Y93" s="0"/>
      <c r="Z93" s="0"/>
      <c r="AA93" s="0"/>
      <c r="AB93" s="11" t="n">
        <v>44284</v>
      </c>
      <c r="AC93" s="6" t="n">
        <v>435893.38</v>
      </c>
      <c r="AD93" s="0" t="s">
        <v>480</v>
      </c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11" t="n">
        <v>45488</v>
      </c>
      <c r="BV93" s="6" t="n">
        <v>6985.59</v>
      </c>
      <c r="BW93" s="0" t="s">
        <v>480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11" t="n">
        <v>45974</v>
      </c>
      <c r="T94" s="6" t="n">
        <v>-49195.31</v>
      </c>
      <c r="U94" s="0" t="s">
        <v>482</v>
      </c>
      <c r="V94" s="0"/>
      <c r="W94" s="0"/>
      <c r="X94" s="0"/>
      <c r="Y94" s="0"/>
      <c r="Z94" s="0"/>
      <c r="AA94" s="0"/>
      <c r="AB94" s="11" t="n">
        <v>44284</v>
      </c>
      <c r="AC94" s="6" t="n">
        <v>779951.69</v>
      </c>
      <c r="AD94" s="0" t="s">
        <v>480</v>
      </c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11" t="n">
        <v>45488</v>
      </c>
      <c r="BV94" s="6" t="n">
        <v>635.05</v>
      </c>
      <c r="BW94" s="0" t="s">
        <v>480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10" t="s">
        <f>=XIRR(T2:T94,S2:S94)</f>
      </c>
      <c r="U95" s="0"/>
      <c r="V95" s="0"/>
      <c r="W95" s="0"/>
      <c r="X95" s="0"/>
      <c r="Y95" s="0"/>
      <c r="Z95" s="0"/>
      <c r="AA95" s="0"/>
      <c r="AB95" s="11" t="n">
        <v>44284</v>
      </c>
      <c r="AC95" s="6" t="n">
        <v>-511149.12</v>
      </c>
      <c r="AD95" s="0" t="s">
        <v>482</v>
      </c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11" t="n">
        <v>45499</v>
      </c>
      <c r="BV95" s="6" t="n">
        <v>645.66</v>
      </c>
      <c r="BW95" s="0" t="s">
        <v>480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8" t="s">
        <f>=-SUM(T2:T94)</f>
      </c>
      <c r="U96" s="0" t="s">
        <v>483</v>
      </c>
      <c r="V96" s="0"/>
      <c r="W96" s="0"/>
      <c r="X96" s="0"/>
      <c r="Y96" s="0"/>
      <c r="Z96" s="0"/>
      <c r="AA96" s="0"/>
      <c r="AB96" s="11" t="n">
        <v>44284</v>
      </c>
      <c r="AC96" s="6" t="n">
        <v>-278808.61</v>
      </c>
      <c r="AD96" s="0" t="s">
        <v>482</v>
      </c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11" t="n">
        <v>45527</v>
      </c>
      <c r="BV96" s="6" t="n">
        <v>1182.42</v>
      </c>
      <c r="BW96" s="0" t="s">
        <v>480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11" t="n">
        <v>44284</v>
      </c>
      <c r="AC97" s="6" t="n">
        <v>-325276.72</v>
      </c>
      <c r="AD97" s="0" t="s">
        <v>482</v>
      </c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11" t="n">
        <v>45527</v>
      </c>
      <c r="BV97" s="6" t="n">
        <v>5912.13</v>
      </c>
      <c r="BW97" s="0" t="s">
        <v>480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11" t="n">
        <v>44284</v>
      </c>
      <c r="AC98" s="6" t="n">
        <v>-325276.72</v>
      </c>
      <c r="AD98" s="0" t="s">
        <v>482</v>
      </c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11" t="n">
        <v>45527</v>
      </c>
      <c r="BV98" s="6" t="n">
        <v>11824.28</v>
      </c>
      <c r="BW98" s="0" t="s">
        <v>480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11" t="n">
        <v>44284</v>
      </c>
      <c r="AC99" s="6" t="n">
        <v>-348480.78</v>
      </c>
      <c r="AD99" s="0" t="s">
        <v>482</v>
      </c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11" t="n">
        <v>45527</v>
      </c>
      <c r="BV99" s="6" t="n">
        <v>11824.28</v>
      </c>
      <c r="BW99" s="0" t="s">
        <v>480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11" t="n">
        <v>44284</v>
      </c>
      <c r="AC100" s="6" t="n">
        <v>-348480.78</v>
      </c>
      <c r="AD100" s="0" t="s">
        <v>482</v>
      </c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11" t="n">
        <v>45527</v>
      </c>
      <c r="BV100" s="6" t="n">
        <v>3547.28</v>
      </c>
      <c r="BW100" s="0" t="s">
        <v>480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11" t="n">
        <v>44284</v>
      </c>
      <c r="AC101" s="6" t="n">
        <v>-185840.43</v>
      </c>
      <c r="AD101" s="0" t="s">
        <v>482</v>
      </c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11" t="n">
        <v>45527</v>
      </c>
      <c r="BV101" s="6" t="n">
        <v>27787.04</v>
      </c>
      <c r="BW101" s="0" t="s">
        <v>480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11" t="n">
        <v>44284</v>
      </c>
      <c r="AC102" s="6" t="n">
        <v>-139368.32</v>
      </c>
      <c r="AD102" s="0" t="s">
        <v>482</v>
      </c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11" t="n">
        <v>45527</v>
      </c>
      <c r="BV102" s="6" t="n">
        <v>1773.11</v>
      </c>
      <c r="BW102" s="0" t="s">
        <v>480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11" t="n">
        <v>44284</v>
      </c>
      <c r="AC103" s="6" t="n">
        <v>-46456.11</v>
      </c>
      <c r="AD103" s="0" t="s">
        <v>482</v>
      </c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11" t="n">
        <v>45527</v>
      </c>
      <c r="BV103" s="6" t="n">
        <v>591.04</v>
      </c>
      <c r="BW103" s="0" t="s">
        <v>480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11" t="n">
        <v>44284</v>
      </c>
      <c r="AC104" s="6" t="n">
        <v>-92912.22</v>
      </c>
      <c r="AD104" s="0" t="s">
        <v>482</v>
      </c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11" t="n">
        <v>45527</v>
      </c>
      <c r="BV104" s="6" t="n">
        <v>1182.07</v>
      </c>
      <c r="BW104" s="0" t="s">
        <v>480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11" t="n">
        <v>44284</v>
      </c>
      <c r="AC105" s="6" t="n">
        <v>-209034.5</v>
      </c>
      <c r="AD105" s="0" t="s">
        <v>482</v>
      </c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11" t="n">
        <v>45527</v>
      </c>
      <c r="BV105" s="6" t="n">
        <v>1773.11</v>
      </c>
      <c r="BW105" s="0" t="s">
        <v>480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11" t="n">
        <v>44284</v>
      </c>
      <c r="AC106" s="6" t="n">
        <v>-348390.84</v>
      </c>
      <c r="AD106" s="0" t="s">
        <v>482</v>
      </c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11" t="n">
        <v>45527</v>
      </c>
      <c r="BV106" s="6" t="n">
        <v>41372.54</v>
      </c>
      <c r="BW106" s="0" t="s">
        <v>480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11" t="n">
        <v>44284</v>
      </c>
      <c r="AC107" s="6" t="n">
        <v>-441219.11</v>
      </c>
      <c r="AD107" s="0" t="s">
        <v>482</v>
      </c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11" t="n">
        <v>45527</v>
      </c>
      <c r="BV107" s="6" t="n">
        <v>1182.07</v>
      </c>
      <c r="BW107" s="0" t="s">
        <v>480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11" t="n">
        <v>44284</v>
      </c>
      <c r="AC108" s="6" t="n">
        <v>-185776.47</v>
      </c>
      <c r="AD108" s="0" t="s">
        <v>482</v>
      </c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11" t="n">
        <v>45527</v>
      </c>
      <c r="BV108" s="6" t="n">
        <v>8274.51</v>
      </c>
      <c r="BW108" s="0" t="s">
        <v>480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11" t="n">
        <v>44284</v>
      </c>
      <c r="AC109" s="6" t="n">
        <v>-348330.88</v>
      </c>
      <c r="AD109" s="0" t="s">
        <v>482</v>
      </c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11" t="n">
        <v>45539</v>
      </c>
      <c r="BV109" s="6" t="n">
        <v>22649.06</v>
      </c>
      <c r="BW109" s="0" t="s">
        <v>480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11" t="n">
        <v>44284</v>
      </c>
      <c r="AC110" s="6" t="n">
        <v>-46444.11</v>
      </c>
      <c r="AD110" s="0" t="s">
        <v>482</v>
      </c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11" t="n">
        <v>45546</v>
      </c>
      <c r="BV110" s="6" t="n">
        <v>1175.42</v>
      </c>
      <c r="BW110" s="0" t="s">
        <v>480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11" t="n">
        <v>44284</v>
      </c>
      <c r="AC111" s="6" t="n">
        <v>1403161.39</v>
      </c>
      <c r="AD111" s="0" t="s">
        <v>480</v>
      </c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11" t="n">
        <v>45547</v>
      </c>
      <c r="BV111" s="6" t="n">
        <v>41494.79</v>
      </c>
      <c r="BW111" s="0" t="s">
        <v>480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11" t="n">
        <v>44284</v>
      </c>
      <c r="AC112" s="6" t="n">
        <v>516209.54</v>
      </c>
      <c r="AD112" s="0" t="s">
        <v>480</v>
      </c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11" t="n">
        <v>45569</v>
      </c>
      <c r="BV112" s="6" t="n">
        <v>8489.79</v>
      </c>
      <c r="BW112" s="0" t="s">
        <v>480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11" t="n">
        <v>44284</v>
      </c>
      <c r="AC113" s="6" t="n">
        <v>23464.08</v>
      </c>
      <c r="AD113" s="0" t="s">
        <v>480</v>
      </c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11" t="n">
        <v>45569</v>
      </c>
      <c r="BV113" s="6" t="n">
        <v>58122.44</v>
      </c>
      <c r="BW113" s="0" t="s">
        <v>480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11" t="n">
        <v>44284</v>
      </c>
      <c r="AC114" s="6" t="n">
        <v>93856.28</v>
      </c>
      <c r="AD114" s="0" t="s">
        <v>480</v>
      </c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11" t="n">
        <v>45569</v>
      </c>
      <c r="BV114" s="6" t="n">
        <v>84244.88</v>
      </c>
      <c r="BW114" s="0" t="s">
        <v>480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11" t="n">
        <v>44284</v>
      </c>
      <c r="AC115" s="6" t="n">
        <v>70380.2</v>
      </c>
      <c r="AD115" s="0" t="s">
        <v>480</v>
      </c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11" t="n">
        <v>45573</v>
      </c>
      <c r="BV115" s="6" t="n">
        <v>-41044</v>
      </c>
      <c r="BW115" s="0" t="s">
        <v>386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11" t="n">
        <v>44284</v>
      </c>
      <c r="AC116" s="6" t="n">
        <v>-115100.9</v>
      </c>
      <c r="AD116" s="0" t="s">
        <v>482</v>
      </c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11" t="n">
        <v>45573</v>
      </c>
      <c r="BV116" s="6" t="n">
        <v>5591.24</v>
      </c>
      <c r="BW116" s="0" t="s">
        <v>480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11" t="n">
        <v>44284</v>
      </c>
      <c r="AC117" s="6" t="n">
        <v>-230181.81</v>
      </c>
      <c r="AD117" s="0" t="s">
        <v>482</v>
      </c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11" t="n">
        <v>45573</v>
      </c>
      <c r="BV117" s="6" t="n">
        <v>144129.63</v>
      </c>
      <c r="BW117" s="0" t="s">
        <v>480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11" t="n">
        <v>44284</v>
      </c>
      <c r="AC118" s="6" t="n">
        <v>-1150809.1</v>
      </c>
      <c r="AD118" s="0" t="s">
        <v>482</v>
      </c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11" t="n">
        <v>45590</v>
      </c>
      <c r="BV118" s="6" t="n">
        <v>1150.46</v>
      </c>
      <c r="BW118" s="0" t="s">
        <v>480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11" t="n">
        <v>44284</v>
      </c>
      <c r="AC119" s="6" t="n">
        <v>-46024.36</v>
      </c>
      <c r="AD119" s="0" t="s">
        <v>482</v>
      </c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11" t="n">
        <v>45593</v>
      </c>
      <c r="BV119" s="6" t="n">
        <v>56582.62</v>
      </c>
      <c r="BW119" s="0" t="s">
        <v>480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11" t="n">
        <v>44284</v>
      </c>
      <c r="AC120" s="6" t="n">
        <v>-460243.69</v>
      </c>
      <c r="AD120" s="0" t="s">
        <v>482</v>
      </c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11" t="n">
        <v>45593</v>
      </c>
      <c r="BV120" s="6" t="n">
        <v>1118.45</v>
      </c>
      <c r="BW120" s="0" t="s">
        <v>480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11" t="n">
        <v>44284</v>
      </c>
      <c r="AC121" s="6" t="n">
        <v>-23012.19</v>
      </c>
      <c r="AD121" s="0" t="s">
        <v>482</v>
      </c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11" t="n">
        <v>45593</v>
      </c>
      <c r="BV121" s="6" t="n">
        <v>6076.63</v>
      </c>
      <c r="BW121" s="0" t="s">
        <v>480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11" t="n">
        <v>44284</v>
      </c>
      <c r="AC122" s="6" t="n">
        <v>-46024.36</v>
      </c>
      <c r="AD122" s="0" t="s">
        <v>482</v>
      </c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11" t="n">
        <v>45596</v>
      </c>
      <c r="BV122" s="6" t="n">
        <v>23386.55</v>
      </c>
      <c r="BW122" s="0" t="s">
        <v>480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11" t="n">
        <v>44285</v>
      </c>
      <c r="AC123" s="6" t="n">
        <v>1166699.61</v>
      </c>
      <c r="AD123" s="0" t="s">
        <v>480</v>
      </c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11" t="n">
        <v>45596</v>
      </c>
      <c r="BV123" s="6" t="n">
        <v>3189.08</v>
      </c>
      <c r="BW123" s="0" t="s">
        <v>480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11" t="n">
        <v>44285</v>
      </c>
      <c r="AC124" s="6" t="n">
        <v>185151.02</v>
      </c>
      <c r="AD124" s="0" t="s">
        <v>480</v>
      </c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11" t="n">
        <v>45604</v>
      </c>
      <c r="BV124" s="6" t="n">
        <v>3457.98</v>
      </c>
      <c r="BW124" s="0" t="s">
        <v>480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11" t="n">
        <v>44285</v>
      </c>
      <c r="AC125" s="6" t="n">
        <v>46287.76</v>
      </c>
      <c r="AD125" s="0" t="s">
        <v>480</v>
      </c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11" t="n">
        <v>45608</v>
      </c>
      <c r="BV125" s="6" t="n">
        <v>2385.66</v>
      </c>
      <c r="BW125" s="0" t="s">
        <v>480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11" t="n">
        <v>44285</v>
      </c>
      <c r="AC126" s="6" t="n">
        <v>925755.12</v>
      </c>
      <c r="AD126" s="0" t="s">
        <v>480</v>
      </c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11" t="n">
        <v>45609</v>
      </c>
      <c r="BV126" s="6" t="n">
        <v>79656.25</v>
      </c>
      <c r="BW126" s="0" t="s">
        <v>480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11" t="n">
        <v>44286</v>
      </c>
      <c r="AC127" s="6" t="n">
        <v>-2328601.99</v>
      </c>
      <c r="AD127" s="0" t="s">
        <v>482</v>
      </c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11" t="n">
        <v>45625</v>
      </c>
      <c r="BV127" s="6" t="n">
        <v>543.98</v>
      </c>
      <c r="BW127" s="0" t="s">
        <v>480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11" t="n">
        <v>44286</v>
      </c>
      <c r="AC128" s="6" t="n">
        <v>932959.44</v>
      </c>
      <c r="AD128" s="0" t="s">
        <v>480</v>
      </c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11" t="n">
        <v>45642</v>
      </c>
      <c r="BV128" s="6" t="n">
        <v>15427.6</v>
      </c>
      <c r="BW128" s="0" t="s">
        <v>480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11" t="n">
        <v>44286</v>
      </c>
      <c r="AC129" s="6" t="n">
        <v>1399439.16</v>
      </c>
      <c r="AD129" s="0" t="s">
        <v>480</v>
      </c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11" t="n">
        <v>45665</v>
      </c>
      <c r="BV129" s="6" t="n">
        <v>-27489.63</v>
      </c>
      <c r="BW129" s="0" t="s">
        <v>397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11" t="n">
        <v>44286</v>
      </c>
      <c r="AC130" s="6" t="n">
        <v>-2338596</v>
      </c>
      <c r="AD130" s="0" t="s">
        <v>482</v>
      </c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11" t="n">
        <v>45673</v>
      </c>
      <c r="BV130" s="6" t="n">
        <v>660.15</v>
      </c>
      <c r="BW130" s="0" t="s">
        <v>480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11" t="n">
        <v>44286</v>
      </c>
      <c r="AC131" s="6" t="n">
        <v>469081.28</v>
      </c>
      <c r="AD131" s="0" t="s">
        <v>480</v>
      </c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11" t="n">
        <v>45700</v>
      </c>
      <c r="BV131" s="6" t="n">
        <v>65210.07</v>
      </c>
      <c r="BW131" s="0" t="s">
        <v>480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11" t="n">
        <v>44286</v>
      </c>
      <c r="AC132" s="6" t="n">
        <v>633205.7</v>
      </c>
      <c r="AD132" s="0" t="s">
        <v>480</v>
      </c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11" t="n">
        <v>45700</v>
      </c>
      <c r="BV132" s="6" t="n">
        <v>679.27</v>
      </c>
      <c r="BW132" s="0" t="s">
        <v>480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11" t="n">
        <v>44286</v>
      </c>
      <c r="AC133" s="6" t="n">
        <v>211068.57</v>
      </c>
      <c r="AD133" s="0" t="s">
        <v>480</v>
      </c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11" t="n">
        <v>45700</v>
      </c>
      <c r="BV133" s="6" t="n">
        <v>2037.81</v>
      </c>
      <c r="BW133" s="0" t="s">
        <v>480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11" t="n">
        <v>44286</v>
      </c>
      <c r="AC134" s="6" t="n">
        <v>1031890.77</v>
      </c>
      <c r="AD134" s="0" t="s">
        <v>480</v>
      </c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11" t="n">
        <v>45715</v>
      </c>
      <c r="BV134" s="6" t="n">
        <v>17655.86</v>
      </c>
      <c r="BW134" s="0" t="s">
        <v>480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11" t="n">
        <v>44286</v>
      </c>
      <c r="AC135" s="6" t="n">
        <v>-2358384.12</v>
      </c>
      <c r="AD135" s="0" t="s">
        <v>482</v>
      </c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11" t="n">
        <v>45715</v>
      </c>
      <c r="BV135" s="6" t="n">
        <v>116121.23</v>
      </c>
      <c r="BW135" s="0" t="s">
        <v>480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11" t="n">
        <v>44286</v>
      </c>
      <c r="AC136" s="6" t="n">
        <v>306984.08</v>
      </c>
      <c r="AD136" s="0" t="s">
        <v>480</v>
      </c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11" t="n">
        <v>45715</v>
      </c>
      <c r="BV136" s="6" t="n">
        <v>143284.09</v>
      </c>
      <c r="BW136" s="0" t="s">
        <v>480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11" t="n">
        <v>44286</v>
      </c>
      <c r="AC137" s="6" t="n">
        <v>-306096.23</v>
      </c>
      <c r="AD137" s="0" t="s">
        <v>482</v>
      </c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11" t="n">
        <v>45715</v>
      </c>
      <c r="BV137" s="6" t="n">
        <v>67907.15</v>
      </c>
      <c r="BW137" s="0" t="s">
        <v>480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11" t="n">
        <v>44286</v>
      </c>
      <c r="AC138" s="6" t="n">
        <v>1188712.8</v>
      </c>
      <c r="AD138" s="0" t="s">
        <v>480</v>
      </c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11" t="n">
        <v>45715</v>
      </c>
      <c r="BV138" s="6" t="n">
        <v>516094.36</v>
      </c>
      <c r="BW138" s="0" t="s">
        <v>480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11" t="n">
        <v>44286</v>
      </c>
      <c r="AC139" s="6" t="n">
        <v>118621.14</v>
      </c>
      <c r="AD139" s="0" t="s">
        <v>480</v>
      </c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11" t="n">
        <v>45715</v>
      </c>
      <c r="BV139" s="6" t="n">
        <v>143284.09</v>
      </c>
      <c r="BW139" s="0" t="s">
        <v>480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11" t="n">
        <v>44286</v>
      </c>
      <c r="AC140" s="6" t="n">
        <v>1067590.18</v>
      </c>
      <c r="AD140" s="0" t="s">
        <v>480</v>
      </c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11" t="n">
        <v>45715</v>
      </c>
      <c r="BV140" s="6" t="n">
        <v>30558.22</v>
      </c>
      <c r="BW140" s="0" t="s">
        <v>480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11" t="n">
        <v>44286</v>
      </c>
      <c r="AC141" s="6" t="n">
        <v>-2377572.6</v>
      </c>
      <c r="AD141" s="0" t="s">
        <v>482</v>
      </c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11" t="n">
        <v>45715</v>
      </c>
      <c r="BV141" s="6" t="n">
        <v>142605.02</v>
      </c>
      <c r="BW141" s="0" t="s">
        <v>480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11" t="n">
        <v>44286</v>
      </c>
      <c r="AC142" s="6" t="n">
        <v>-23637.8</v>
      </c>
      <c r="AD142" s="0" t="s">
        <v>482</v>
      </c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11" t="n">
        <v>45715</v>
      </c>
      <c r="BV142" s="6" t="n">
        <v>679.07</v>
      </c>
      <c r="BW142" s="0" t="s">
        <v>480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11" t="n">
        <v>44286</v>
      </c>
      <c r="AC143" s="6" t="n">
        <v>-661802.68</v>
      </c>
      <c r="AD143" s="0" t="s">
        <v>482</v>
      </c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11" t="n">
        <v>45715</v>
      </c>
      <c r="BV143" s="6" t="n">
        <v>203721.46</v>
      </c>
      <c r="BW143" s="0" t="s">
        <v>480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11" t="n">
        <v>44286</v>
      </c>
      <c r="AC144" s="6" t="n">
        <v>-496393.98</v>
      </c>
      <c r="AD144" s="0" t="s">
        <v>482</v>
      </c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11" t="n">
        <v>45715</v>
      </c>
      <c r="BV144" s="6" t="n">
        <v>143284.09</v>
      </c>
      <c r="BW144" s="0" t="s">
        <v>480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11" t="n">
        <v>44286</v>
      </c>
      <c r="AC145" s="6" t="n">
        <v>-23665.79</v>
      </c>
      <c r="AD145" s="0" t="s">
        <v>482</v>
      </c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11" t="n">
        <v>45715</v>
      </c>
      <c r="BV145" s="6" t="n">
        <v>46855.93</v>
      </c>
      <c r="BW145" s="0" t="s">
        <v>480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11" t="n">
        <v>44286</v>
      </c>
      <c r="AC146" s="6" t="n">
        <v>-23665.79</v>
      </c>
      <c r="AD146" s="0" t="s">
        <v>482</v>
      </c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11" t="n">
        <v>45719</v>
      </c>
      <c r="BV146" s="6" t="n">
        <v>675</v>
      </c>
      <c r="BW146" s="0" t="s">
        <v>480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11" t="n">
        <v>44287</v>
      </c>
      <c r="AC147" s="6" t="n">
        <v>-237817.23</v>
      </c>
      <c r="AD147" s="0" t="s">
        <v>482</v>
      </c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11" t="n">
        <v>45744</v>
      </c>
      <c r="BV147" s="6" t="n">
        <v>4532.91</v>
      </c>
      <c r="BW147" s="0" t="s">
        <v>480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11" t="n">
        <v>44287</v>
      </c>
      <c r="AC148" s="6" t="n">
        <v>-332944.11</v>
      </c>
      <c r="AD148" s="0" t="s">
        <v>482</v>
      </c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11" t="n">
        <v>45744</v>
      </c>
      <c r="BV148" s="6" t="n">
        <v>27845.03</v>
      </c>
      <c r="BW148" s="0" t="s">
        <v>480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11" t="n">
        <v>44287</v>
      </c>
      <c r="AC149" s="6" t="n">
        <v>-237817.23</v>
      </c>
      <c r="AD149" s="0" t="s">
        <v>482</v>
      </c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11" t="n">
        <v>45745</v>
      </c>
      <c r="BV149" s="6" t="n">
        <v>640.86</v>
      </c>
      <c r="BW149" s="0" t="s">
        <v>480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11" t="n">
        <v>44287</v>
      </c>
      <c r="AC150" s="6" t="n">
        <v>-285356.69</v>
      </c>
      <c r="AD150" s="0" t="s">
        <v>482</v>
      </c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11" t="n">
        <v>45747</v>
      </c>
      <c r="BV150" s="6" t="n">
        <v>1270.31</v>
      </c>
      <c r="BW150" s="0" t="s">
        <v>480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11" t="n">
        <v>44287</v>
      </c>
      <c r="AC151" s="6" t="n">
        <v>-95102.91</v>
      </c>
      <c r="AD151" s="0" t="s">
        <v>482</v>
      </c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11" t="n">
        <v>45749</v>
      </c>
      <c r="BV151" s="6" t="n">
        <v>3061.72</v>
      </c>
      <c r="BW151" s="0" t="s">
        <v>480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11" t="n">
        <v>44291</v>
      </c>
      <c r="AC152" s="6" t="n">
        <v>2406603.1</v>
      </c>
      <c r="AD152" s="0" t="s">
        <v>480</v>
      </c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11" t="n">
        <v>45749</v>
      </c>
      <c r="BV152" s="6" t="n">
        <v>3707.68</v>
      </c>
      <c r="BW152" s="0" t="s">
        <v>480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11" t="n">
        <v>44291</v>
      </c>
      <c r="AC153" s="6" t="n">
        <v>-1169297.99</v>
      </c>
      <c r="AD153" s="0" t="s">
        <v>482</v>
      </c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11" t="n">
        <v>45750</v>
      </c>
      <c r="BV153" s="6" t="n">
        <v>5574.13</v>
      </c>
      <c r="BW153" s="0" t="s">
        <v>480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11" t="n">
        <v>44291</v>
      </c>
      <c r="AC154" s="6" t="n">
        <v>-1175094.52</v>
      </c>
      <c r="AD154" s="0" t="s">
        <v>482</v>
      </c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11" t="n">
        <v>45751</v>
      </c>
      <c r="BV154" s="6" t="n">
        <v>23409.36</v>
      </c>
      <c r="BW154" s="0" t="s">
        <v>480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11" t="n">
        <v>44292</v>
      </c>
      <c r="AC155" s="6" t="n">
        <v>490013.83</v>
      </c>
      <c r="AD155" s="0" t="s">
        <v>480</v>
      </c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11" t="n">
        <v>45751</v>
      </c>
      <c r="BV155" s="6" t="n">
        <v>1200.48</v>
      </c>
      <c r="BW155" s="0" t="s">
        <v>480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11" t="n">
        <v>44292</v>
      </c>
      <c r="AC156" s="6" t="n">
        <v>700019.76</v>
      </c>
      <c r="AD156" s="0" t="s">
        <v>480</v>
      </c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11" t="n">
        <v>45751</v>
      </c>
      <c r="BV156" s="6" t="n">
        <v>3001.2</v>
      </c>
      <c r="BW156" s="0" t="s">
        <v>480</v>
      </c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11" t="n">
        <v>44292</v>
      </c>
      <c r="AC157" s="6" t="n">
        <v>956693.68</v>
      </c>
      <c r="AD157" s="0" t="s">
        <v>480</v>
      </c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11" t="n">
        <v>45751</v>
      </c>
      <c r="BV157" s="6" t="n">
        <v>9003.6</v>
      </c>
      <c r="BW157" s="0" t="s">
        <v>480</v>
      </c>
    </row>
    <row collapsed="false" customFormat="false" customHeight="false" hidden="false" ht="12.1" outlineLevel="0" r="158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11" t="n">
        <v>44292</v>
      </c>
      <c r="AC158" s="6" t="n">
        <v>186671.94</v>
      </c>
      <c r="AD158" s="0" t="s">
        <v>480</v>
      </c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11" t="n">
        <v>45751</v>
      </c>
      <c r="BV158" s="6" t="n">
        <v>23409.36</v>
      </c>
      <c r="BW158" s="0" t="s">
        <v>480</v>
      </c>
    </row>
    <row collapsed="false" customFormat="false" customHeight="false" hidden="false" ht="12.1" outlineLevel="0" r="159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11" t="n">
        <v>44292</v>
      </c>
      <c r="AC159" s="6" t="n">
        <v>-2326603.2</v>
      </c>
      <c r="AD159" s="0" t="s">
        <v>482</v>
      </c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11" t="n">
        <v>45751</v>
      </c>
      <c r="BV159" s="6" t="n">
        <v>1800.72</v>
      </c>
      <c r="BW159" s="0" t="s">
        <v>480</v>
      </c>
    </row>
    <row collapsed="false" customFormat="false" customHeight="false" hidden="false" ht="12.1" outlineLevel="0" r="160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11" t="n">
        <v>44292</v>
      </c>
      <c r="AC160" s="6" t="n">
        <v>325275.05</v>
      </c>
      <c r="AD160" s="0" t="s">
        <v>480</v>
      </c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11" t="n">
        <v>45754</v>
      </c>
      <c r="BV160" s="6" t="n">
        <v>4222.69</v>
      </c>
      <c r="BW160" s="0" t="s">
        <v>480</v>
      </c>
    </row>
    <row collapsed="false" customFormat="false" customHeight="false" hidden="false" ht="12.1" outlineLevel="0" r="161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11" t="n">
        <v>44292</v>
      </c>
      <c r="AC161" s="6" t="n">
        <v>975825.15</v>
      </c>
      <c r="AD161" s="0" t="s">
        <v>480</v>
      </c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11" t="n">
        <v>45756</v>
      </c>
      <c r="BV161" s="6" t="n">
        <v>46434.17</v>
      </c>
      <c r="BW161" s="0" t="s">
        <v>480</v>
      </c>
    </row>
    <row collapsed="false" customFormat="false" customHeight="false" hidden="false" ht="12.1" outlineLevel="0" r="162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11" t="n">
        <v>44292</v>
      </c>
      <c r="AC162" s="6" t="n">
        <v>1022293.01</v>
      </c>
      <c r="AD162" s="0" t="s">
        <v>480</v>
      </c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11" t="n">
        <v>45756</v>
      </c>
      <c r="BV162" s="6" t="n">
        <v>59701.07</v>
      </c>
      <c r="BW162" s="0" t="s">
        <v>480</v>
      </c>
    </row>
    <row collapsed="false" customFormat="false" customHeight="false" hidden="false" ht="12.1" outlineLevel="0" r="163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11" t="n">
        <v>44292</v>
      </c>
      <c r="AC163" s="6" t="n">
        <v>-231660.92</v>
      </c>
      <c r="AD163" s="0" t="s">
        <v>482</v>
      </c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11" t="n">
        <v>45799</v>
      </c>
      <c r="BV163" s="6" t="n">
        <v>49669.46</v>
      </c>
      <c r="BW163" s="0" t="s">
        <v>480</v>
      </c>
    </row>
    <row collapsed="false" customFormat="false" customHeight="false" hidden="false" ht="12.1" outlineLevel="0" r="164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11" t="n">
        <v>44292</v>
      </c>
      <c r="AC164" s="6" t="n">
        <v>-23166.09</v>
      </c>
      <c r="AD164" s="0" t="s">
        <v>482</v>
      </c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11" t="n">
        <v>45804</v>
      </c>
      <c r="BV164" s="6" t="n">
        <v>2607.04</v>
      </c>
      <c r="BW164" s="0" t="s">
        <v>480</v>
      </c>
    </row>
    <row collapsed="false" customFormat="false" customHeight="false" hidden="false" ht="12.1" outlineLevel="0" r="165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11" t="n">
        <v>44292</v>
      </c>
      <c r="AC165" s="6" t="n">
        <v>-115830.46</v>
      </c>
      <c r="AD165" s="0" t="s">
        <v>482</v>
      </c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11" t="n">
        <v>45810</v>
      </c>
      <c r="BV165" s="6" t="n">
        <v>-175302.14</v>
      </c>
      <c r="BW165" s="0" t="s">
        <v>408</v>
      </c>
    </row>
    <row collapsed="false" customFormat="false" customHeight="false" hidden="false" ht="12.1" outlineLevel="0" r="166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11" t="n">
        <v>44292</v>
      </c>
      <c r="AC166" s="6" t="n">
        <v>-23166.09</v>
      </c>
      <c r="AD166" s="0" t="s">
        <v>482</v>
      </c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11" t="n">
        <v>45818</v>
      </c>
      <c r="BV166" s="6" t="n">
        <v>597.94</v>
      </c>
      <c r="BW166" s="0" t="s">
        <v>480</v>
      </c>
    </row>
    <row collapsed="false" customFormat="false" customHeight="false" hidden="false" ht="12.1" outlineLevel="0" r="167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11" t="n">
        <v>44292</v>
      </c>
      <c r="AC167" s="6" t="n">
        <v>-46332.18</v>
      </c>
      <c r="AD167" s="0" t="s">
        <v>482</v>
      </c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11" t="n">
        <v>45818</v>
      </c>
      <c r="BV167" s="6" t="n">
        <v>597.24</v>
      </c>
      <c r="BW167" s="0" t="s">
        <v>480</v>
      </c>
    </row>
    <row collapsed="false" customFormat="false" customHeight="false" hidden="false" ht="12.1" outlineLevel="0" r="168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11" t="n">
        <v>44292</v>
      </c>
      <c r="AC168" s="6" t="n">
        <v>-718148.85</v>
      </c>
      <c r="AD168" s="0" t="s">
        <v>482</v>
      </c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11" t="n">
        <v>45832</v>
      </c>
      <c r="BV168" s="6" t="n">
        <v>27707.89</v>
      </c>
      <c r="BW168" s="0" t="s">
        <v>480</v>
      </c>
    </row>
    <row collapsed="false" customFormat="false" customHeight="false" hidden="false" ht="12.1" outlineLevel="0" r="169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11" t="n">
        <v>44292</v>
      </c>
      <c r="AC169" s="6" t="n">
        <v>-418104.98</v>
      </c>
      <c r="AD169" s="0" t="s">
        <v>482</v>
      </c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11" t="n">
        <v>45833</v>
      </c>
      <c r="BV169" s="6" t="n">
        <v>2477.74</v>
      </c>
      <c r="BW169" s="0" t="s">
        <v>480</v>
      </c>
    </row>
    <row collapsed="false" customFormat="false" customHeight="false" hidden="false" ht="12.1" outlineLevel="0" r="170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11" t="n">
        <v>44292</v>
      </c>
      <c r="AC170" s="6" t="n">
        <v>-139356.33</v>
      </c>
      <c r="AD170" s="0" t="s">
        <v>482</v>
      </c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11" t="n">
        <v>45944</v>
      </c>
      <c r="BV170" s="6" t="n">
        <v>-58989.75</v>
      </c>
      <c r="BW170" s="0" t="s">
        <v>441</v>
      </c>
    </row>
    <row collapsed="false" customFormat="false" customHeight="false" hidden="false" ht="12.1" outlineLevel="0" r="171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11" t="n">
        <v>44292</v>
      </c>
      <c r="AC171" s="6" t="n">
        <v>-46452.11</v>
      </c>
      <c r="AD171" s="0" t="s">
        <v>482</v>
      </c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11" t="n">
        <v>45974</v>
      </c>
      <c r="BV171" s="6" t="n">
        <v>-5181.93</v>
      </c>
      <c r="BW171" s="0" t="s">
        <v>482</v>
      </c>
    </row>
    <row collapsed="false" customFormat="false" customHeight="false" hidden="false" ht="12.1" outlineLevel="0" r="172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11" t="n">
        <v>44292</v>
      </c>
      <c r="AC172" s="6" t="n">
        <v>-116130.28</v>
      </c>
      <c r="AD172" s="0" t="s">
        <v>482</v>
      </c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11" t="n">
        <v>45974</v>
      </c>
      <c r="BV172" s="6" t="n">
        <v>-1036.39</v>
      </c>
      <c r="BW172" s="0" t="s">
        <v>482</v>
      </c>
    </row>
    <row collapsed="false" customFormat="false" customHeight="false" hidden="false" ht="12.1" outlineLevel="0" r="173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11" t="n">
        <v>44292</v>
      </c>
      <c r="AC173" s="6" t="n">
        <v>-23226.05</v>
      </c>
      <c r="AD173" s="0" t="s">
        <v>482</v>
      </c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11" t="n">
        <v>45974</v>
      </c>
      <c r="BV173" s="6" t="n">
        <v>-10363.85</v>
      </c>
      <c r="BW173" s="0" t="s">
        <v>482</v>
      </c>
    </row>
    <row collapsed="false" customFormat="false" customHeight="false" hidden="false" ht="12.1" outlineLevel="0" r="174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11" t="n">
        <v>44292</v>
      </c>
      <c r="AC174" s="6" t="n">
        <v>-23226.05</v>
      </c>
      <c r="AD174" s="0" t="s">
        <v>482</v>
      </c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11" t="n">
        <v>45974</v>
      </c>
      <c r="BV174" s="6" t="n">
        <v>-518.19</v>
      </c>
      <c r="BW174" s="0" t="s">
        <v>482</v>
      </c>
    </row>
    <row collapsed="false" customFormat="false" customHeight="false" hidden="false" ht="12.1" outlineLevel="0" r="175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11" t="n">
        <v>44292</v>
      </c>
      <c r="AC175" s="6" t="n">
        <v>-23226.05</v>
      </c>
      <c r="AD175" s="0" t="s">
        <v>482</v>
      </c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11" t="n">
        <v>45974</v>
      </c>
      <c r="BV175" s="6" t="n">
        <v>-518.19</v>
      </c>
      <c r="BW175" s="0" t="s">
        <v>482</v>
      </c>
    </row>
    <row collapsed="false" customFormat="false" customHeight="false" hidden="false" ht="12.1" outlineLevel="0" r="176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11" t="n">
        <v>44292</v>
      </c>
      <c r="AC176" s="6" t="n">
        <v>-301938.73</v>
      </c>
      <c r="AD176" s="0" t="s">
        <v>482</v>
      </c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11" t="n">
        <v>45974</v>
      </c>
      <c r="BV176" s="6" t="n">
        <v>-518.19</v>
      </c>
      <c r="BW176" s="0" t="s">
        <v>482</v>
      </c>
    </row>
    <row collapsed="false" customFormat="false" customHeight="false" hidden="false" ht="12.1" outlineLevel="0" r="177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11" t="n">
        <v>44292</v>
      </c>
      <c r="AC177" s="6" t="n">
        <v>-23226.05</v>
      </c>
      <c r="AD177" s="0" t="s">
        <v>482</v>
      </c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11" t="n">
        <v>45974</v>
      </c>
      <c r="BV177" s="6" t="n">
        <v>-2072.77</v>
      </c>
      <c r="BW177" s="0" t="s">
        <v>482</v>
      </c>
    </row>
    <row collapsed="false" customFormat="false" customHeight="false" hidden="false" ht="12.1" outlineLevel="0" r="178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11" t="n">
        <v>44292</v>
      </c>
      <c r="AC178" s="6" t="n">
        <v>-46452.11</v>
      </c>
      <c r="AD178" s="0" t="s">
        <v>482</v>
      </c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11" t="n">
        <v>45974</v>
      </c>
      <c r="BV178" s="6" t="n">
        <v>-518.19</v>
      </c>
      <c r="BW178" s="0" t="s">
        <v>482</v>
      </c>
    </row>
    <row collapsed="false" customFormat="false" customHeight="false" hidden="false" ht="12.1" outlineLevel="0" r="179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11" t="n">
        <v>44293</v>
      </c>
      <c r="AC179" s="6" t="n">
        <v>1433139.37</v>
      </c>
      <c r="AD179" s="0" t="s">
        <v>480</v>
      </c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11" t="n">
        <v>45974</v>
      </c>
      <c r="BV179" s="6" t="n">
        <v>-518.19</v>
      </c>
      <c r="BW179" s="0" t="s">
        <v>482</v>
      </c>
    </row>
    <row collapsed="false" customFormat="false" customHeight="false" hidden="false" ht="12.1" outlineLevel="0" r="180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11" t="n">
        <v>44293</v>
      </c>
      <c r="AC180" s="6" t="n">
        <v>916269.43</v>
      </c>
      <c r="AD180" s="0" t="s">
        <v>480</v>
      </c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11" t="n">
        <v>45974</v>
      </c>
      <c r="BV180" s="6" t="n">
        <v>-2072.77</v>
      </c>
      <c r="BW180" s="0" t="s">
        <v>482</v>
      </c>
    </row>
    <row collapsed="false" customFormat="false" customHeight="false" hidden="false" ht="12.1" outlineLevel="0" r="181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11" t="n">
        <v>44293</v>
      </c>
      <c r="AC181" s="6" t="n">
        <v>23442.06</v>
      </c>
      <c r="AD181" s="0" t="s">
        <v>480</v>
      </c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11" t="n">
        <v>45974</v>
      </c>
      <c r="BV181" s="6" t="n">
        <v>-46119.14</v>
      </c>
      <c r="BW181" s="0" t="s">
        <v>482</v>
      </c>
    </row>
    <row collapsed="false" customFormat="false" customHeight="false" hidden="false" ht="12.1" outlineLevel="0" r="182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11" t="n">
        <v>44293</v>
      </c>
      <c r="AC182" s="6" t="n">
        <v>23444.07</v>
      </c>
      <c r="AD182" s="0" t="s">
        <v>480</v>
      </c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11" t="n">
        <v>45974</v>
      </c>
      <c r="BV182" s="6" t="n">
        <v>-26946.02</v>
      </c>
      <c r="BW182" s="0" t="s">
        <v>482</v>
      </c>
    </row>
    <row collapsed="false" customFormat="false" customHeight="false" hidden="false" ht="12.1" outlineLevel="0" r="183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11" t="n">
        <v>44293</v>
      </c>
      <c r="AC183" s="6" t="n">
        <v>281328.7</v>
      </c>
      <c r="AD183" s="0" t="s">
        <v>480</v>
      </c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11" t="n">
        <v>45974</v>
      </c>
      <c r="BV183" s="6" t="n">
        <v>-46119.14</v>
      </c>
      <c r="BW183" s="0" t="s">
        <v>482</v>
      </c>
    </row>
    <row collapsed="false" customFormat="false" customHeight="false" hidden="false" ht="12.1" outlineLevel="0" r="184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11" t="n">
        <v>44293</v>
      </c>
      <c r="AC184" s="6" t="n">
        <v>375168.97</v>
      </c>
      <c r="AD184" s="0" t="s">
        <v>480</v>
      </c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11" t="n">
        <v>45974</v>
      </c>
      <c r="BV184" s="6" t="n">
        <v>-4145.54</v>
      </c>
      <c r="BW184" s="0" t="s">
        <v>482</v>
      </c>
    </row>
    <row collapsed="false" customFormat="false" customHeight="false" hidden="false" ht="12.1" outlineLevel="0" r="185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11" t="n">
        <v>44293</v>
      </c>
      <c r="AC185" s="6" t="n">
        <v>-704457.07</v>
      </c>
      <c r="AD185" s="0" t="s">
        <v>482</v>
      </c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11" t="n">
        <v>45974</v>
      </c>
      <c r="BV185" s="6" t="n">
        <v>-518.19</v>
      </c>
      <c r="BW185" s="0" t="s">
        <v>482</v>
      </c>
    </row>
    <row collapsed="false" customFormat="false" customHeight="false" hidden="false" ht="12.1" outlineLevel="0" r="186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11" t="n">
        <v>44293</v>
      </c>
      <c r="AC186" s="6" t="n">
        <v>95129.05</v>
      </c>
      <c r="AD186" s="0" t="s">
        <v>480</v>
      </c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11" t="n">
        <v>45974</v>
      </c>
      <c r="BV186" s="6" t="n">
        <v>-518.19</v>
      </c>
      <c r="BW186" s="0" t="s">
        <v>482</v>
      </c>
    </row>
    <row collapsed="false" customFormat="false" customHeight="false" hidden="false" ht="12.1" outlineLevel="0" r="187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11" t="n">
        <v>44293</v>
      </c>
      <c r="AC187" s="6" t="n">
        <v>1093984</v>
      </c>
      <c r="AD187" s="0" t="s">
        <v>480</v>
      </c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11" t="n">
        <v>45974</v>
      </c>
      <c r="BV187" s="6" t="n">
        <v>-518.19</v>
      </c>
      <c r="BW187" s="0" t="s">
        <v>482</v>
      </c>
    </row>
    <row collapsed="false" customFormat="false" customHeight="false" hidden="false" ht="12.1" outlineLevel="0" r="188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11" t="n">
        <v>44293</v>
      </c>
      <c r="AC188" s="6" t="n">
        <v>1183709.8</v>
      </c>
      <c r="AD188" s="0" t="s">
        <v>480</v>
      </c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11" t="n">
        <v>45974</v>
      </c>
      <c r="BV188" s="6" t="n">
        <v>-1554.58</v>
      </c>
      <c r="BW188" s="0" t="s">
        <v>482</v>
      </c>
    </row>
    <row collapsed="false" customFormat="false" customHeight="false" hidden="false" ht="12.1" outlineLevel="0" r="189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11" t="n">
        <v>44293</v>
      </c>
      <c r="AC189" s="6" t="n">
        <v>-516909.67</v>
      </c>
      <c r="AD189" s="0" t="s">
        <v>482</v>
      </c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11" t="n">
        <v>45974</v>
      </c>
      <c r="BV189" s="6" t="n">
        <v>-11918.43</v>
      </c>
      <c r="BW189" s="0" t="s">
        <v>482</v>
      </c>
    </row>
    <row collapsed="false" customFormat="false" customHeight="false" hidden="false" ht="12.1" outlineLevel="0" r="190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11" t="n">
        <v>44293</v>
      </c>
      <c r="AC190" s="6" t="n">
        <v>-23495.89</v>
      </c>
      <c r="AD190" s="0" t="s">
        <v>482</v>
      </c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11" t="n">
        <v>45974</v>
      </c>
      <c r="BV190" s="6" t="n">
        <v>-1036.39</v>
      </c>
      <c r="BW190" s="0" t="s">
        <v>482</v>
      </c>
    </row>
    <row collapsed="false" customFormat="false" customHeight="false" hidden="false" ht="12.1" outlineLevel="0" r="191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11" t="n">
        <v>44293</v>
      </c>
      <c r="AC191" s="6" t="n">
        <v>-234958.94</v>
      </c>
      <c r="AD191" s="0" t="s">
        <v>482</v>
      </c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11" t="n">
        <v>45974</v>
      </c>
      <c r="BV191" s="6" t="n">
        <v>-5181.93</v>
      </c>
      <c r="BW191" s="0" t="s">
        <v>482</v>
      </c>
    </row>
    <row collapsed="false" customFormat="false" customHeight="false" hidden="false" ht="12.1" outlineLevel="0" r="192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11" t="n">
        <v>44293</v>
      </c>
      <c r="AC192" s="6" t="n">
        <v>-23495.89</v>
      </c>
      <c r="AD192" s="0" t="s">
        <v>482</v>
      </c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11" t="n">
        <v>45974</v>
      </c>
      <c r="BV192" s="6" t="n">
        <v>-1036.39</v>
      </c>
      <c r="BW192" s="0" t="s">
        <v>482</v>
      </c>
    </row>
    <row collapsed="false" customFormat="false" customHeight="false" hidden="false" ht="12.1" outlineLevel="0" r="193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11" t="n">
        <v>44293</v>
      </c>
      <c r="AC193" s="6" t="n">
        <v>-540405.56</v>
      </c>
      <c r="AD193" s="0" t="s">
        <v>482</v>
      </c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11" t="n">
        <v>45974</v>
      </c>
      <c r="BV193" s="6" t="n">
        <v>-518.19</v>
      </c>
      <c r="BW193" s="0" t="s">
        <v>482</v>
      </c>
    </row>
    <row collapsed="false" customFormat="false" customHeight="false" hidden="false" ht="12.1" outlineLevel="0" r="194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11" t="n">
        <v>44293</v>
      </c>
      <c r="AC194" s="6" t="n">
        <v>-23461.91</v>
      </c>
      <c r="AD194" s="0" t="s">
        <v>482</v>
      </c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11" t="n">
        <v>45974</v>
      </c>
      <c r="BV194" s="6" t="n">
        <v>-1036.39</v>
      </c>
      <c r="BW194" s="0" t="s">
        <v>482</v>
      </c>
    </row>
    <row collapsed="false" customFormat="false" customHeight="false" hidden="false" ht="12.1" outlineLevel="0" r="195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11" t="n">
        <v>44293</v>
      </c>
      <c r="AC195" s="6" t="n">
        <v>-46923.82</v>
      </c>
      <c r="AD195" s="0" t="s">
        <v>482</v>
      </c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11" t="n">
        <v>45974</v>
      </c>
      <c r="BV195" s="6" t="n">
        <v>-518.19</v>
      </c>
      <c r="BW195" s="0" t="s">
        <v>482</v>
      </c>
    </row>
    <row collapsed="false" customFormat="false" customHeight="false" hidden="false" ht="12.1" outlineLevel="0" r="196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11" t="n">
        <v>44293</v>
      </c>
      <c r="AC196" s="6" t="n">
        <v>-23461.91</v>
      </c>
      <c r="AD196" s="0" t="s">
        <v>482</v>
      </c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11" t="n">
        <v>45974</v>
      </c>
      <c r="BV196" s="6" t="n">
        <v>-1036.39</v>
      </c>
      <c r="BW196" s="0" t="s">
        <v>482</v>
      </c>
    </row>
    <row collapsed="false" customFormat="false" customHeight="false" hidden="false" ht="12.1" outlineLevel="0" r="197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11" t="n">
        <v>44293</v>
      </c>
      <c r="AC197" s="6" t="n">
        <v>-187695.32</v>
      </c>
      <c r="AD197" s="0" t="s">
        <v>482</v>
      </c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11" t="n">
        <v>45974</v>
      </c>
      <c r="BV197" s="6" t="n">
        <v>-100529.37</v>
      </c>
      <c r="BW197" s="0" t="s">
        <v>482</v>
      </c>
    </row>
    <row collapsed="false" customFormat="false" customHeight="false" hidden="false" ht="12.1" outlineLevel="0" r="198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11" t="n">
        <v>44293</v>
      </c>
      <c r="AC198" s="6" t="n">
        <v>-727319.34</v>
      </c>
      <c r="AD198" s="0" t="s">
        <v>482</v>
      </c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11" t="n">
        <v>45974</v>
      </c>
      <c r="BV198" s="6" t="n">
        <v>-518.19</v>
      </c>
      <c r="BW198" s="0" t="s">
        <v>482</v>
      </c>
    </row>
    <row collapsed="false" customFormat="false" customHeight="false" hidden="false" ht="12.1" outlineLevel="0" r="199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11" t="n">
        <v>44295</v>
      </c>
      <c r="AC199" s="6" t="n">
        <v>-720767.28</v>
      </c>
      <c r="AD199" s="0" t="s">
        <v>482</v>
      </c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11" t="n">
        <v>45974</v>
      </c>
      <c r="BV199" s="6" t="n">
        <v>-518.19</v>
      </c>
      <c r="BW199" s="0" t="s">
        <v>482</v>
      </c>
    </row>
    <row collapsed="false" customFormat="false" customHeight="false" hidden="false" ht="12.1" outlineLevel="0" r="200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11" t="n">
        <v>44295</v>
      </c>
      <c r="AC200" s="6" t="n">
        <v>715629.12</v>
      </c>
      <c r="AD200" s="0" t="s">
        <v>480</v>
      </c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11" t="n">
        <v>45974</v>
      </c>
      <c r="BV200" s="6" t="n">
        <v>-518.19</v>
      </c>
      <c r="BW200" s="0" t="s">
        <v>482</v>
      </c>
    </row>
    <row collapsed="false" customFormat="false" customHeight="false" hidden="false" ht="12.1" outlineLevel="0" r="201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11" t="n">
        <v>44295</v>
      </c>
      <c r="AC201" s="6" t="n">
        <v>-1215870.04</v>
      </c>
      <c r="AD201" s="0" t="s">
        <v>482</v>
      </c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11" t="n">
        <v>45974</v>
      </c>
      <c r="BV201" s="6" t="n">
        <v>-1036.39</v>
      </c>
      <c r="BW201" s="0" t="s">
        <v>482</v>
      </c>
    </row>
    <row collapsed="false" customFormat="false" customHeight="false" hidden="false" ht="12.1" outlineLevel="0" r="202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11" t="n">
        <v>44305</v>
      </c>
      <c r="AC202" s="6" t="n">
        <v>76005.58</v>
      </c>
      <c r="AD202" s="0" t="s">
        <v>480</v>
      </c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11" t="n">
        <v>45974</v>
      </c>
      <c r="BV202" s="6" t="n">
        <v>-518.19</v>
      </c>
      <c r="BW202" s="0" t="s">
        <v>482</v>
      </c>
    </row>
    <row collapsed="false" customFormat="false" customHeight="false" hidden="false" ht="12.1" outlineLevel="0" r="203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11" t="n">
        <v>44305</v>
      </c>
      <c r="AC203" s="6" t="n">
        <v>101340.76</v>
      </c>
      <c r="AD203" s="0" t="s">
        <v>480</v>
      </c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11" t="n">
        <v>45974</v>
      </c>
      <c r="BV203" s="6" t="n">
        <v>-1554.58</v>
      </c>
      <c r="BW203" s="0" t="s">
        <v>482</v>
      </c>
    </row>
    <row collapsed="false" customFormat="false" customHeight="false" hidden="false" ht="12.1" outlineLevel="0" r="204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11" t="n">
        <v>44305</v>
      </c>
      <c r="AC204" s="6" t="n">
        <v>1089413.25</v>
      </c>
      <c r="AD204" s="0" t="s">
        <v>480</v>
      </c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11" t="n">
        <v>45974</v>
      </c>
      <c r="BV204" s="6" t="n">
        <v>-24873.25</v>
      </c>
      <c r="BW204" s="0" t="s">
        <v>482</v>
      </c>
    </row>
    <row collapsed="false" customFormat="false" customHeight="false" hidden="false" ht="12.1" outlineLevel="0" r="205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11" t="n">
        <v>44314</v>
      </c>
      <c r="AC205" s="6" t="n">
        <v>-26436.13</v>
      </c>
      <c r="AD205" s="0" t="s">
        <v>482</v>
      </c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11" t="n">
        <v>45974</v>
      </c>
      <c r="BV205" s="6" t="n">
        <v>-518.19</v>
      </c>
      <c r="BW205" s="0" t="s">
        <v>482</v>
      </c>
    </row>
    <row collapsed="false" customFormat="false" customHeight="false" hidden="false" ht="12.1" outlineLevel="0" r="206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11" t="n">
        <v>44314</v>
      </c>
      <c r="AC206" s="6" t="n">
        <v>-608076.93</v>
      </c>
      <c r="AD206" s="0" t="s">
        <v>482</v>
      </c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11" t="n">
        <v>45974</v>
      </c>
      <c r="BV206" s="6" t="n">
        <v>-30573.37</v>
      </c>
      <c r="BW206" s="0" t="s">
        <v>482</v>
      </c>
    </row>
    <row collapsed="false" customFormat="false" customHeight="false" hidden="false" ht="12.1" outlineLevel="0" r="207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11" t="n">
        <v>44314</v>
      </c>
      <c r="AC207" s="6" t="n">
        <v>-52872.26</v>
      </c>
      <c r="AD207" s="0" t="s">
        <v>482</v>
      </c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11" t="n">
        <v>45974</v>
      </c>
      <c r="BV207" s="6" t="n">
        <v>-19173.13</v>
      </c>
      <c r="BW207" s="0" t="s">
        <v>482</v>
      </c>
    </row>
    <row collapsed="false" customFormat="false" customHeight="false" hidden="false" ht="12.1" outlineLevel="0" r="208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11" t="n">
        <v>44314</v>
      </c>
      <c r="AC208" s="6" t="n">
        <v>-105744.52</v>
      </c>
      <c r="AD208" s="0" t="s">
        <v>482</v>
      </c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11" t="n">
        <v>45974</v>
      </c>
      <c r="BV208" s="6" t="n">
        <v>-30573.37</v>
      </c>
      <c r="BW208" s="0" t="s">
        <v>482</v>
      </c>
    </row>
    <row collapsed="false" customFormat="false" customHeight="false" hidden="false" ht="12.1" outlineLevel="0" r="209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11" t="n">
        <v>44314</v>
      </c>
      <c r="AC209" s="6" t="n">
        <v>790674.12</v>
      </c>
      <c r="AD209" s="0" t="s">
        <v>480</v>
      </c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11" t="n">
        <v>45974</v>
      </c>
      <c r="BV209" s="6" t="n">
        <v>-30573.37</v>
      </c>
      <c r="BW209" s="0" t="s">
        <v>482</v>
      </c>
    </row>
    <row collapsed="false" customFormat="false" customHeight="false" hidden="false" ht="12.1" outlineLevel="0" r="210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11" t="n">
        <v>44314</v>
      </c>
      <c r="AC210" s="6" t="n">
        <v>-26156.3</v>
      </c>
      <c r="AD210" s="0" t="s">
        <v>482</v>
      </c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11" t="n">
        <v>45974</v>
      </c>
      <c r="BV210" s="6" t="n">
        <v>-79801.67</v>
      </c>
      <c r="BW210" s="0" t="s">
        <v>482</v>
      </c>
    </row>
    <row collapsed="false" customFormat="false" customHeight="false" hidden="false" ht="12.1" outlineLevel="0" r="211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11" t="n">
        <v>44314</v>
      </c>
      <c r="AC211" s="6" t="n">
        <v>-26156.3</v>
      </c>
      <c r="AD211" s="0" t="s">
        <v>482</v>
      </c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11" t="n">
        <v>45974</v>
      </c>
      <c r="BV211" s="6" t="n">
        <v>-30573.37</v>
      </c>
      <c r="BW211" s="0" t="s">
        <v>482</v>
      </c>
    </row>
    <row collapsed="false" customFormat="false" customHeight="false" hidden="false" ht="12.1" outlineLevel="0" r="212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11" t="n">
        <v>44314</v>
      </c>
      <c r="AC212" s="6" t="n">
        <v>-523125.93</v>
      </c>
      <c r="AD212" s="0" t="s">
        <v>482</v>
      </c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11" t="n">
        <v>45974</v>
      </c>
      <c r="BV212" s="6" t="n">
        <v>-518.19</v>
      </c>
      <c r="BW212" s="0" t="s">
        <v>482</v>
      </c>
    </row>
    <row collapsed="false" customFormat="false" customHeight="false" hidden="false" ht="12.1" outlineLevel="0" r="213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11" t="n">
        <v>44314</v>
      </c>
      <c r="AC213" s="6" t="n">
        <v>-209250.37</v>
      </c>
      <c r="AD213" s="0" t="s">
        <v>482</v>
      </c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11" t="n">
        <v>45974</v>
      </c>
      <c r="BV213" s="6" t="n">
        <v>-1036.39</v>
      </c>
      <c r="BW213" s="0" t="s">
        <v>482</v>
      </c>
    </row>
    <row collapsed="false" customFormat="false" customHeight="false" hidden="false" ht="12.1" outlineLevel="0" r="214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11" t="n">
        <v>44315</v>
      </c>
      <c r="AC214" s="6" t="n">
        <v>783769.98</v>
      </c>
      <c r="AD214" s="0" t="s">
        <v>480</v>
      </c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11" t="n">
        <v>45974</v>
      </c>
      <c r="BV214" s="6" t="n">
        <v>-30573.37</v>
      </c>
      <c r="BW214" s="0" t="s">
        <v>482</v>
      </c>
    </row>
    <row collapsed="false" customFormat="false" customHeight="false" hidden="false" ht="12.1" outlineLevel="0" r="215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11" t="n">
        <v>44316</v>
      </c>
      <c r="AC215" s="6" t="n">
        <v>779867.64</v>
      </c>
      <c r="AD215" s="0" t="s">
        <v>480</v>
      </c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11" t="n">
        <v>45974</v>
      </c>
      <c r="BV215" s="6" t="n">
        <v>-6218.31</v>
      </c>
      <c r="BW215" s="0" t="s">
        <v>482</v>
      </c>
    </row>
    <row collapsed="false" customFormat="false" customHeight="false" hidden="false" ht="12.1" outlineLevel="0" r="216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11" t="n">
        <v>44316</v>
      </c>
      <c r="AC216" s="6" t="n">
        <v>-311668.89</v>
      </c>
      <c r="AD216" s="0" t="s">
        <v>482</v>
      </c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11" t="n">
        <v>45974</v>
      </c>
      <c r="BV216" s="6" t="n">
        <v>-13473.01</v>
      </c>
      <c r="BW216" s="0" t="s">
        <v>482</v>
      </c>
    </row>
    <row collapsed="false" customFormat="false" customHeight="false" hidden="false" ht="12.1" outlineLevel="0" r="217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11" t="n">
        <v>44316</v>
      </c>
      <c r="AC217" s="6" t="n">
        <v>-51940.81</v>
      </c>
      <c r="AD217" s="0" t="s">
        <v>482</v>
      </c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11" t="n">
        <v>45974</v>
      </c>
      <c r="BV217" s="6" t="n">
        <v>-79801.67</v>
      </c>
      <c r="BW217" s="0" t="s">
        <v>482</v>
      </c>
    </row>
    <row collapsed="false" customFormat="false" customHeight="false" hidden="false" ht="12.1" outlineLevel="0" r="218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11" t="n">
        <v>44316</v>
      </c>
      <c r="AC218" s="6" t="n">
        <v>-1194638.79</v>
      </c>
      <c r="AD218" s="0" t="s">
        <v>482</v>
      </c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11" t="n">
        <v>45974</v>
      </c>
      <c r="BV218" s="6" t="n">
        <v>-518.19</v>
      </c>
      <c r="BW218" s="0" t="s">
        <v>482</v>
      </c>
    </row>
    <row collapsed="false" customFormat="false" customHeight="false" hidden="false" ht="12.1" outlineLevel="0" r="219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11" t="n">
        <v>44316</v>
      </c>
      <c r="AC219" s="6" t="n">
        <v>25885.53</v>
      </c>
      <c r="AD219" s="0" t="s">
        <v>480</v>
      </c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11" t="n">
        <v>45974</v>
      </c>
      <c r="BV219" s="6" t="n">
        <v>-518.19</v>
      </c>
      <c r="BW219" s="0" t="s">
        <v>482</v>
      </c>
    </row>
    <row collapsed="false" customFormat="false" customHeight="false" hidden="false" ht="12.1" outlineLevel="0" r="220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11" t="n">
        <v>44316</v>
      </c>
      <c r="AC220" s="6" t="n">
        <v>77656.57</v>
      </c>
      <c r="AD220" s="0" t="s">
        <v>480</v>
      </c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11" t="n">
        <v>45974</v>
      </c>
      <c r="BV220" s="6" t="n">
        <v>-518.19</v>
      </c>
      <c r="BW220" s="0" t="s">
        <v>482</v>
      </c>
    </row>
    <row collapsed="false" customFormat="false" customHeight="false" hidden="false" ht="12.1" outlineLevel="0" r="221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11" t="n">
        <v>44316</v>
      </c>
      <c r="AC221" s="6" t="n">
        <v>103542.09</v>
      </c>
      <c r="AD221" s="0" t="s">
        <v>480</v>
      </c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11" t="n">
        <v>45974</v>
      </c>
      <c r="BV221" s="6" t="n">
        <v>-13991.2</v>
      </c>
      <c r="BW221" s="0" t="s">
        <v>482</v>
      </c>
    </row>
    <row collapsed="false" customFormat="false" customHeight="false" hidden="false" ht="12.1" outlineLevel="0" r="222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11" t="n">
        <v>44316</v>
      </c>
      <c r="AC222" s="6" t="n">
        <v>103542.09</v>
      </c>
      <c r="AD222" s="0" t="s">
        <v>480</v>
      </c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11" t="n">
        <v>45974</v>
      </c>
      <c r="BV222" s="6" t="n">
        <v>-518.19</v>
      </c>
      <c r="BW222" s="0" t="s">
        <v>482</v>
      </c>
    </row>
    <row collapsed="false" customFormat="false" customHeight="false" hidden="false" ht="12.1" outlineLevel="0" r="223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11" t="n">
        <v>44316</v>
      </c>
      <c r="AC223" s="6" t="n">
        <v>25885.53</v>
      </c>
      <c r="AD223" s="0" t="s">
        <v>480</v>
      </c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11" t="n">
        <v>45974</v>
      </c>
      <c r="BV223" s="6" t="n">
        <v>-30573.37</v>
      </c>
      <c r="BW223" s="0" t="s">
        <v>482</v>
      </c>
    </row>
    <row collapsed="false" customFormat="false" customHeight="false" hidden="false" ht="12.1" outlineLevel="0" r="224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11" t="n">
        <v>44316</v>
      </c>
      <c r="AC224" s="6" t="n">
        <v>310626.26</v>
      </c>
      <c r="AD224" s="0" t="s">
        <v>480</v>
      </c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11" t="n">
        <v>45974</v>
      </c>
      <c r="BV224" s="6" t="n">
        <v>-1036.39</v>
      </c>
      <c r="BW224" s="0" t="s">
        <v>482</v>
      </c>
    </row>
    <row collapsed="false" customFormat="false" customHeight="false" hidden="false" ht="12.1" outlineLevel="0" r="225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11" t="n">
        <v>44316</v>
      </c>
      <c r="AC225" s="6" t="n">
        <v>129427.62</v>
      </c>
      <c r="AD225" s="0" t="s">
        <v>480</v>
      </c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11" t="n">
        <v>45974</v>
      </c>
      <c r="BV225" s="6" t="n">
        <v>-31091.56</v>
      </c>
      <c r="BW225" s="0" t="s">
        <v>482</v>
      </c>
    </row>
    <row collapsed="false" customFormat="false" customHeight="false" hidden="false" ht="12.1" outlineLevel="0" r="226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11" t="n">
        <v>44316</v>
      </c>
      <c r="AC226" s="6" t="n">
        <v>-776833.62</v>
      </c>
      <c r="AD226" s="0" t="s">
        <v>482</v>
      </c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11" t="n">
        <v>45974</v>
      </c>
      <c r="BV226" s="6" t="n">
        <v>-3627.35</v>
      </c>
      <c r="BW226" s="0" t="s">
        <v>482</v>
      </c>
    </row>
    <row collapsed="false" customFormat="false" customHeight="false" hidden="false" ht="12.1" outlineLevel="0" r="227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11" t="n">
        <v>44316</v>
      </c>
      <c r="AC227" s="6" t="n">
        <v>775064.76</v>
      </c>
      <c r="AD227" s="0" t="s">
        <v>480</v>
      </c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11" t="n">
        <v>45974</v>
      </c>
      <c r="BV227" s="6" t="n">
        <v>-103638.53</v>
      </c>
      <c r="BW227" s="0" t="s">
        <v>482</v>
      </c>
    </row>
    <row collapsed="false" customFormat="false" customHeight="false" hidden="false" ht="12.1" outlineLevel="0" r="228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11" t="n">
        <v>44316</v>
      </c>
      <c r="AC228" s="6" t="n">
        <v>-462970.05</v>
      </c>
      <c r="AD228" s="0" t="s">
        <v>482</v>
      </c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11" t="n">
        <v>45974</v>
      </c>
      <c r="BV228" s="6" t="n">
        <v>-99492.99</v>
      </c>
      <c r="BW228" s="0" t="s">
        <v>482</v>
      </c>
    </row>
    <row collapsed="false" customFormat="false" customHeight="false" hidden="false" ht="12.1" outlineLevel="0" r="229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11" t="n">
        <v>44316</v>
      </c>
      <c r="AC229" s="6" t="n">
        <v>-25720.56</v>
      </c>
      <c r="AD229" s="0" t="s">
        <v>482</v>
      </c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11" t="n">
        <v>45974</v>
      </c>
      <c r="BV229" s="6" t="n">
        <v>-259096.32</v>
      </c>
      <c r="BW229" s="0" t="s">
        <v>482</v>
      </c>
    </row>
    <row collapsed="false" customFormat="false" customHeight="false" hidden="false" ht="12.1" outlineLevel="0" r="230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11" t="n">
        <v>44316</v>
      </c>
      <c r="AC230" s="6" t="n">
        <v>-25690.58</v>
      </c>
      <c r="AD230" s="0" t="s">
        <v>482</v>
      </c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11" t="n">
        <v>45974</v>
      </c>
      <c r="BV230" s="6" t="n">
        <v>-117980.05</v>
      </c>
      <c r="BW230" s="0" t="s">
        <v>482</v>
      </c>
    </row>
    <row collapsed="false" customFormat="false" customHeight="false" hidden="false" ht="12.1" outlineLevel="0" r="231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11" t="n">
        <v>44316</v>
      </c>
      <c r="AC231" s="6" t="n">
        <v>-25690.58</v>
      </c>
      <c r="AD231" s="0" t="s">
        <v>482</v>
      </c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11" t="n">
        <v>45974</v>
      </c>
      <c r="BV231" s="6" t="n">
        <v>-1039.78</v>
      </c>
      <c r="BW231" s="0" t="s">
        <v>482</v>
      </c>
    </row>
    <row collapsed="false" customFormat="false" customHeight="false" hidden="false" ht="12.1" outlineLevel="0" r="232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11" t="n">
        <v>44316</v>
      </c>
      <c r="AC232" s="6" t="n">
        <v>-462394.4</v>
      </c>
      <c r="AD232" s="0" t="s">
        <v>482</v>
      </c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11" t="n">
        <v>45974</v>
      </c>
      <c r="BV232" s="6" t="n">
        <v>-519.89</v>
      </c>
      <c r="BW232" s="0" t="s">
        <v>482</v>
      </c>
    </row>
    <row collapsed="false" customFormat="false" customHeight="false" hidden="false" ht="12.1" outlineLevel="0" r="233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11" t="n">
        <v>44316</v>
      </c>
      <c r="AC233" s="6" t="n">
        <v>1000950.21</v>
      </c>
      <c r="AD233" s="0" t="s">
        <v>480</v>
      </c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11" t="n">
        <v>45974</v>
      </c>
      <c r="BV233" s="6" t="n">
        <v>-519.89</v>
      </c>
      <c r="BW233" s="0" t="s">
        <v>482</v>
      </c>
    </row>
    <row collapsed="false" customFormat="false" customHeight="false" hidden="false" ht="12.1" outlineLevel="0" r="234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11" t="n">
        <v>44323</v>
      </c>
      <c r="AC234" s="6" t="n">
        <v>-539676</v>
      </c>
      <c r="AD234" s="0" t="s">
        <v>482</v>
      </c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11" t="n">
        <v>45974</v>
      </c>
      <c r="BV234" s="6" t="n">
        <v>-5198.92</v>
      </c>
      <c r="BW234" s="0" t="s">
        <v>482</v>
      </c>
    </row>
    <row collapsed="false" customFormat="false" customHeight="false" hidden="false" ht="12.1" outlineLevel="0" r="235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11" t="n">
        <v>44323</v>
      </c>
      <c r="AC235" s="6" t="n">
        <v>-325172.78</v>
      </c>
      <c r="AD235" s="0" t="s">
        <v>482</v>
      </c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11" t="n">
        <v>45974</v>
      </c>
      <c r="BV235" s="6" t="n">
        <v>-174683.7</v>
      </c>
      <c r="BW235" s="0" t="s">
        <v>482</v>
      </c>
    </row>
    <row collapsed="false" customFormat="false" customHeight="false" hidden="false" ht="12.1" outlineLevel="0" r="236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11" t="n">
        <v>44323</v>
      </c>
      <c r="AC236" s="6" t="n">
        <v>-216781.85</v>
      </c>
      <c r="AD236" s="0" t="s">
        <v>482</v>
      </c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11" t="n">
        <v>45974</v>
      </c>
      <c r="BV236" s="6" t="n">
        <v>-371722.75</v>
      </c>
      <c r="BW236" s="0" t="s">
        <v>482</v>
      </c>
    </row>
    <row collapsed="false" customFormat="false" customHeight="false" hidden="false" ht="12.1" outlineLevel="0" r="237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11" t="n">
        <v>44323</v>
      </c>
      <c r="AC237" s="6" t="n">
        <v>1080247.76</v>
      </c>
      <c r="AD237" s="0" t="s">
        <v>480</v>
      </c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11" t="n">
        <v>45974</v>
      </c>
      <c r="BV237" s="6" t="n">
        <v>-70185.41</v>
      </c>
      <c r="BW237" s="0" t="s">
        <v>482</v>
      </c>
    </row>
    <row collapsed="false" customFormat="false" customHeight="false" hidden="false" ht="12.1" outlineLevel="0" r="238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11" t="n">
        <v>44327</v>
      </c>
      <c r="AC238" s="6" t="n">
        <v>107616.53</v>
      </c>
      <c r="AD238" s="0" t="s">
        <v>480</v>
      </c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11" t="n">
        <v>45974</v>
      </c>
      <c r="BV238" s="6" t="n">
        <v>-4679.03</v>
      </c>
      <c r="BW238" s="0" t="s">
        <v>482</v>
      </c>
    </row>
    <row collapsed="false" customFormat="false" customHeight="false" hidden="false" ht="12.1" outlineLevel="0" r="239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11" t="n">
        <v>44327</v>
      </c>
      <c r="AC239" s="6" t="n">
        <v>215233.06</v>
      </c>
      <c r="AD239" s="0" t="s">
        <v>480</v>
      </c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11" t="n">
        <v>45974</v>
      </c>
      <c r="BV239" s="6" t="n">
        <v>-54068.76</v>
      </c>
      <c r="BW239" s="0" t="s">
        <v>482</v>
      </c>
    </row>
    <row collapsed="false" customFormat="false" customHeight="false" hidden="false" ht="12.1" outlineLevel="0" r="240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11" t="n">
        <v>44327</v>
      </c>
      <c r="AC240" s="6" t="n">
        <v>26904.13</v>
      </c>
      <c r="AD240" s="0" t="s">
        <v>480</v>
      </c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11" t="n">
        <v>45974</v>
      </c>
      <c r="BV240" s="6" t="n">
        <v>-80063.36</v>
      </c>
      <c r="BW240" s="0" t="s">
        <v>482</v>
      </c>
    </row>
    <row collapsed="false" customFormat="false" customHeight="false" hidden="false" ht="12.1" outlineLevel="0" r="241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11" t="n">
        <v>44327</v>
      </c>
      <c r="AC241" s="6" t="n">
        <v>26904.13</v>
      </c>
      <c r="AD241" s="0" t="s">
        <v>480</v>
      </c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11" t="n">
        <v>45974</v>
      </c>
      <c r="BV241" s="6" t="n">
        <v>-16116.65</v>
      </c>
      <c r="BW241" s="0" t="s">
        <v>482</v>
      </c>
    </row>
    <row collapsed="false" customFormat="false" customHeight="false" hidden="false" ht="12.1" outlineLevel="0" r="242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11" t="n">
        <v>44327</v>
      </c>
      <c r="AC242" s="6" t="n">
        <v>-215710.5</v>
      </c>
      <c r="AD242" s="0" t="s">
        <v>482</v>
      </c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11" t="n">
        <v>45974</v>
      </c>
      <c r="BV242" s="6" t="n">
        <v>-7285.48</v>
      </c>
      <c r="BW242" s="0" t="s">
        <v>482</v>
      </c>
    </row>
    <row collapsed="false" customFormat="false" customHeight="false" hidden="false" ht="12.1" outlineLevel="0" r="243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11" t="n">
        <v>44327</v>
      </c>
      <c r="AC243" s="6" t="n">
        <v>-26963.81</v>
      </c>
      <c r="AD243" s="0" t="s">
        <v>482</v>
      </c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11" t="n">
        <v>45974</v>
      </c>
      <c r="BV243" s="6" t="n">
        <v>-104078.35</v>
      </c>
      <c r="BW243" s="0" t="s">
        <v>482</v>
      </c>
    </row>
    <row collapsed="false" customFormat="false" customHeight="false" hidden="false" ht="12.1" outlineLevel="0" r="244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11" t="n">
        <v>44327</v>
      </c>
      <c r="AC244" s="6" t="n">
        <v>-134819.06</v>
      </c>
      <c r="AD244" s="0" t="s">
        <v>482</v>
      </c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11" t="n">
        <v>45974</v>
      </c>
      <c r="BV244" s="6" t="n">
        <v>-24978.8</v>
      </c>
      <c r="BW244" s="0" t="s">
        <v>482</v>
      </c>
    </row>
    <row collapsed="false" customFormat="false" customHeight="false" hidden="false" ht="12.1" outlineLevel="0" r="245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11" t="n">
        <v>44327</v>
      </c>
      <c r="AC245" s="6" t="n">
        <v>351340.68</v>
      </c>
      <c r="AD245" s="0" t="s">
        <v>480</v>
      </c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11" t="n">
        <v>45974</v>
      </c>
      <c r="BV245" s="6" t="n">
        <v>-200871.22</v>
      </c>
      <c r="BW245" s="0" t="s">
        <v>482</v>
      </c>
    </row>
    <row collapsed="false" customFormat="false" customHeight="false" hidden="false" ht="12.1" outlineLevel="0" r="246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11" t="n">
        <v>44327</v>
      </c>
      <c r="AC246" s="6" t="n">
        <v>54052.42</v>
      </c>
      <c r="AD246" s="0" t="s">
        <v>480</v>
      </c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11" t="n">
        <v>45975</v>
      </c>
      <c r="BV246" s="6" t="n">
        <v>-18552.2</v>
      </c>
      <c r="BW246" s="0" t="s">
        <v>482</v>
      </c>
    </row>
    <row collapsed="false" customFormat="false" customHeight="false" hidden="false" ht="12.1" outlineLevel="0" r="247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11" t="n">
        <v>44327</v>
      </c>
      <c r="AC247" s="6" t="n">
        <v>-406106.18</v>
      </c>
      <c r="AD247" s="0" t="s">
        <v>482</v>
      </c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10" t="s">
        <f>=XIRR(BV2:BV246,BU2:BU246)</f>
      </c>
      <c r="BW247" s="0"/>
    </row>
    <row collapsed="false" customFormat="false" customHeight="false" hidden="false" ht="12.1" outlineLevel="0" r="248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11" t="n">
        <v>44327</v>
      </c>
      <c r="AC248" s="6" t="n">
        <v>27086.25</v>
      </c>
      <c r="AD248" s="0" t="s">
        <v>480</v>
      </c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8" t="s">
        <f>=-SUM(BV2:BV246)</f>
      </c>
      <c r="BW248" s="0" t="s">
        <v>483</v>
      </c>
    </row>
    <row collapsed="false" customFormat="false" customHeight="false" hidden="false" ht="12.1" outlineLevel="0" r="249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11" t="n">
        <v>44327</v>
      </c>
      <c r="AC249" s="6" t="n">
        <v>54172.48</v>
      </c>
      <c r="AD249" s="0" t="s">
        <v>480</v>
      </c>
    </row>
    <row collapsed="false" customFormat="false" customHeight="false" hidden="false" ht="12.1" outlineLevel="0" r="250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11" t="n">
        <v>44327</v>
      </c>
      <c r="AC250" s="6" t="n">
        <v>108344.97</v>
      </c>
      <c r="AD250" s="0" t="s">
        <v>480</v>
      </c>
    </row>
    <row collapsed="false" customFormat="false" customHeight="false" hidden="false" ht="12.1" outlineLevel="0" r="251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11" t="n">
        <v>44327</v>
      </c>
      <c r="AC251" s="6" t="n">
        <v>622983.57</v>
      </c>
      <c r="AD251" s="0" t="s">
        <v>480</v>
      </c>
    </row>
    <row collapsed="false" customFormat="false" customHeight="false" hidden="false" ht="12.1" outlineLevel="0" r="252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11" t="n">
        <v>44327</v>
      </c>
      <c r="AC252" s="6" t="n">
        <v>540804.29</v>
      </c>
      <c r="AD252" s="0" t="s">
        <v>480</v>
      </c>
    </row>
    <row collapsed="false" customFormat="false" customHeight="false" hidden="false" ht="12.1" outlineLevel="0" r="253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11" t="n">
        <v>44327</v>
      </c>
      <c r="AC253" s="6" t="n">
        <v>-1357185.19</v>
      </c>
      <c r="AD253" s="0" t="s">
        <v>482</v>
      </c>
    </row>
    <row collapsed="false" customFormat="false" customHeight="false" hidden="false" ht="12.1" outlineLevel="0" r="254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11" t="n">
        <v>44327</v>
      </c>
      <c r="AC254" s="6" t="n">
        <v>189869.85</v>
      </c>
      <c r="AD254" s="0" t="s">
        <v>480</v>
      </c>
    </row>
    <row collapsed="false" customFormat="false" customHeight="false" hidden="false" ht="12.1" outlineLevel="0" r="255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11" t="n">
        <v>44327</v>
      </c>
      <c r="AC255" s="6" t="n">
        <v>434020.25</v>
      </c>
      <c r="AD255" s="0" t="s">
        <v>480</v>
      </c>
    </row>
    <row collapsed="false" customFormat="false" customHeight="false" hidden="false" ht="12.1" outlineLevel="0" r="256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11" t="n">
        <v>44327</v>
      </c>
      <c r="AC256" s="6" t="n">
        <v>27126.27</v>
      </c>
      <c r="AD256" s="0" t="s">
        <v>480</v>
      </c>
    </row>
    <row collapsed="false" customFormat="false" customHeight="false" hidden="false" ht="12.1" outlineLevel="0" r="257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11" t="n">
        <v>44327</v>
      </c>
      <c r="AC257" s="6" t="n">
        <v>162757.59</v>
      </c>
      <c r="AD257" s="0" t="s">
        <v>480</v>
      </c>
    </row>
    <row collapsed="false" customFormat="false" customHeight="false" hidden="false" ht="12.1" outlineLevel="0" r="258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11" t="n">
        <v>44327</v>
      </c>
      <c r="AC258" s="6" t="n">
        <v>813007.51</v>
      </c>
      <c r="AD258" s="0" t="s">
        <v>480</v>
      </c>
    </row>
    <row collapsed="false" customFormat="false" customHeight="false" hidden="false" ht="12.1" outlineLevel="0" r="259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11" t="n">
        <v>44327</v>
      </c>
      <c r="AC259" s="6" t="n">
        <v>-1630900.88</v>
      </c>
      <c r="AD259" s="0" t="s">
        <v>482</v>
      </c>
    </row>
    <row collapsed="false" customFormat="false" customHeight="false" hidden="false" ht="12.1" outlineLevel="0" r="260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11" t="n">
        <v>44330</v>
      </c>
      <c r="AC260" s="6" t="n">
        <v>821592.66</v>
      </c>
      <c r="AD260" s="0" t="s">
        <v>480</v>
      </c>
    </row>
    <row collapsed="false" customFormat="false" customHeight="false" hidden="false" ht="12.1" outlineLevel="0" r="261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11" t="n">
        <v>44334</v>
      </c>
      <c r="AC261" s="6" t="n">
        <v>-55086.93</v>
      </c>
      <c r="AD261" s="0" t="s">
        <v>482</v>
      </c>
    </row>
    <row collapsed="false" customFormat="false" customHeight="false" hidden="false" ht="12.1" outlineLevel="0" r="262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11" t="n">
        <v>44334</v>
      </c>
      <c r="AC262" s="6" t="n">
        <v>-27543.47</v>
      </c>
      <c r="AD262" s="0" t="s">
        <v>482</v>
      </c>
    </row>
    <row collapsed="false" customFormat="false" customHeight="false" hidden="false" ht="12.1" outlineLevel="0" r="263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11" t="n">
        <v>44334</v>
      </c>
      <c r="AC263" s="6" t="n">
        <v>-192804.25</v>
      </c>
      <c r="AD263" s="0" t="s">
        <v>482</v>
      </c>
    </row>
    <row collapsed="false" customFormat="false" customHeight="false" hidden="false" ht="12.1" outlineLevel="0" r="264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11" t="n">
        <v>44334</v>
      </c>
      <c r="AC264" s="6" t="n">
        <v>-550869.28</v>
      </c>
      <c r="AD264" s="0" t="s">
        <v>482</v>
      </c>
    </row>
    <row collapsed="false" customFormat="false" customHeight="false" hidden="false" ht="12.1" outlineLevel="0" r="265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11" t="n">
        <v>44335</v>
      </c>
      <c r="AC265" s="6" t="n">
        <v>488308.81</v>
      </c>
      <c r="AD265" s="0" t="s">
        <v>480</v>
      </c>
    </row>
    <row collapsed="false" customFormat="false" customHeight="false" hidden="false" ht="12.1" outlineLevel="0" r="266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11" t="n">
        <v>44335</v>
      </c>
      <c r="AC266" s="6" t="n">
        <v>27128.27</v>
      </c>
      <c r="AD266" s="0" t="s">
        <v>480</v>
      </c>
    </row>
    <row collapsed="false" customFormat="false" customHeight="false" hidden="false" ht="12.1" outlineLevel="0" r="267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11" t="n">
        <v>44335</v>
      </c>
      <c r="AC267" s="6" t="n">
        <v>108513.07</v>
      </c>
      <c r="AD267" s="0" t="s">
        <v>480</v>
      </c>
    </row>
    <row collapsed="false" customFormat="false" customHeight="false" hidden="false" ht="12.1" outlineLevel="0" r="268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11" t="n">
        <v>44335</v>
      </c>
      <c r="AC268" s="6" t="n">
        <v>461180.54</v>
      </c>
      <c r="AD268" s="0" t="s">
        <v>480</v>
      </c>
    </row>
    <row collapsed="false" customFormat="false" customHeight="false" hidden="false" ht="12.1" outlineLevel="0" r="269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11" t="n">
        <v>44340</v>
      </c>
      <c r="AC269" s="6" t="n">
        <v>538402.85</v>
      </c>
      <c r="AD269" s="0" t="s">
        <v>480</v>
      </c>
    </row>
    <row collapsed="false" customFormat="false" customHeight="false" hidden="false" ht="12.1" outlineLevel="0" r="270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11" t="n">
        <v>44344</v>
      </c>
      <c r="AC270" s="6" t="n">
        <v>-1633779.14</v>
      </c>
      <c r="AD270" s="0" t="s">
        <v>482</v>
      </c>
    </row>
    <row collapsed="false" customFormat="false" customHeight="false" hidden="false" ht="12.1" outlineLevel="0" r="271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11" t="n">
        <v>44350</v>
      </c>
      <c r="AC271" s="6" t="n">
        <v>106479.85</v>
      </c>
      <c r="AD271" s="0" t="s">
        <v>480</v>
      </c>
    </row>
    <row collapsed="false" customFormat="false" customHeight="false" hidden="false" ht="12.1" outlineLevel="0" r="272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11" t="n">
        <v>44350</v>
      </c>
      <c r="AC272" s="6" t="n">
        <v>958318.64</v>
      </c>
      <c r="AD272" s="0" t="s">
        <v>480</v>
      </c>
    </row>
    <row collapsed="false" customFormat="false" customHeight="false" hidden="false" ht="12.1" outlineLevel="0" r="273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11" t="n">
        <v>44350</v>
      </c>
      <c r="AC273" s="6" t="n">
        <v>26561.93</v>
      </c>
      <c r="AD273" s="0" t="s">
        <v>480</v>
      </c>
    </row>
    <row collapsed="false" customFormat="false" customHeight="false" hidden="false" ht="12.1" outlineLevel="0" r="274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11" t="n">
        <v>44350</v>
      </c>
      <c r="AC274" s="6" t="n">
        <v>770295.91</v>
      </c>
      <c r="AD274" s="0" t="s">
        <v>480</v>
      </c>
    </row>
    <row collapsed="false" customFormat="false" customHeight="false" hidden="false" ht="12.1" outlineLevel="0" r="275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11" t="n">
        <v>44356</v>
      </c>
      <c r="AC275" s="6" t="n">
        <v>316797.96</v>
      </c>
      <c r="AD275" s="0" t="s">
        <v>480</v>
      </c>
    </row>
    <row collapsed="false" customFormat="false" customHeight="false" hidden="false" ht="12.1" outlineLevel="0" r="276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11" t="n">
        <v>44356</v>
      </c>
      <c r="AC276" s="6" t="n">
        <v>52799.65</v>
      </c>
      <c r="AD276" s="0" t="s">
        <v>480</v>
      </c>
    </row>
    <row collapsed="false" customFormat="false" customHeight="false" hidden="false" ht="12.1" outlineLevel="0" r="277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11" t="n">
        <v>44356</v>
      </c>
      <c r="AC277" s="6" t="n">
        <v>52799.65</v>
      </c>
      <c r="AD277" s="0" t="s">
        <v>480</v>
      </c>
    </row>
    <row collapsed="false" customFormat="false" customHeight="false" hidden="false" ht="12.1" outlineLevel="0" r="278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11" t="n">
        <v>44356</v>
      </c>
      <c r="AC278" s="6" t="n">
        <v>52799.65</v>
      </c>
      <c r="AD278" s="0" t="s">
        <v>480</v>
      </c>
    </row>
    <row collapsed="false" customFormat="false" customHeight="false" hidden="false" ht="12.1" outlineLevel="0" r="279">
      <c r="A279" s="0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11" t="n">
        <v>44356</v>
      </c>
      <c r="AC279" s="6" t="n">
        <v>52799.65</v>
      </c>
      <c r="AD279" s="0" t="s">
        <v>480</v>
      </c>
    </row>
    <row collapsed="false" customFormat="false" customHeight="false" hidden="false" ht="12.1" outlineLevel="0" r="280">
      <c r="A280" s="0"/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11" t="n">
        <v>44356</v>
      </c>
      <c r="AC280" s="6" t="n">
        <v>52799.65</v>
      </c>
      <c r="AD280" s="0" t="s">
        <v>480</v>
      </c>
    </row>
    <row collapsed="false" customFormat="false" customHeight="false" hidden="false" ht="12.1" outlineLevel="0" r="281">
      <c r="A281" s="0"/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11" t="n">
        <v>44356</v>
      </c>
      <c r="AC281" s="6" t="n">
        <v>52799.65</v>
      </c>
      <c r="AD281" s="0" t="s">
        <v>480</v>
      </c>
    </row>
    <row collapsed="false" customFormat="false" customHeight="false" hidden="false" ht="12.1" outlineLevel="0" r="282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11" t="n">
        <v>44356</v>
      </c>
      <c r="AC282" s="6" t="n">
        <v>52799.65</v>
      </c>
      <c r="AD282" s="0" t="s">
        <v>480</v>
      </c>
    </row>
    <row collapsed="false" customFormat="false" customHeight="false" hidden="false" ht="12.1" outlineLevel="0" r="283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11" t="n">
        <v>44356</v>
      </c>
      <c r="AC283" s="6" t="n">
        <v>52799.65</v>
      </c>
      <c r="AD283" s="0" t="s">
        <v>480</v>
      </c>
    </row>
    <row collapsed="false" customFormat="false" customHeight="false" hidden="false" ht="12.1" outlineLevel="0" r="284">
      <c r="A284" s="0"/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11" t="n">
        <v>44356</v>
      </c>
      <c r="AC284" s="6" t="n">
        <v>52799.65</v>
      </c>
      <c r="AD284" s="0" t="s">
        <v>480</v>
      </c>
    </row>
    <row collapsed="false" customFormat="false" customHeight="false" hidden="false" ht="12.1" outlineLevel="0" r="285">
      <c r="A285" s="0"/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11" t="n">
        <v>44363</v>
      </c>
      <c r="AC285" s="6" t="n">
        <v>-128732.71</v>
      </c>
      <c r="AD285" s="0" t="s">
        <v>482</v>
      </c>
    </row>
    <row collapsed="false" customFormat="false" customHeight="false" hidden="false" ht="12.1" outlineLevel="0" r="286">
      <c r="A286" s="0"/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11" t="n">
        <v>44363</v>
      </c>
      <c r="AC286" s="6" t="n">
        <v>-25746.55</v>
      </c>
      <c r="AD286" s="0" t="s">
        <v>482</v>
      </c>
    </row>
    <row collapsed="false" customFormat="false" customHeight="false" hidden="false" ht="12.1" outlineLevel="0" r="287">
      <c r="A287" s="0"/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11" t="n">
        <v>44363</v>
      </c>
      <c r="AC287" s="6" t="n">
        <v>-257465.43</v>
      </c>
      <c r="AD287" s="0" t="s">
        <v>482</v>
      </c>
    </row>
    <row collapsed="false" customFormat="false" customHeight="false" hidden="false" ht="12.1" outlineLevel="0" r="288">
      <c r="A288" s="0"/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11" t="n">
        <v>44363</v>
      </c>
      <c r="AC288" s="6" t="n">
        <v>-257465.43</v>
      </c>
      <c r="AD288" s="0" t="s">
        <v>482</v>
      </c>
    </row>
    <row collapsed="false" customFormat="false" customHeight="false" hidden="false" ht="12.1" outlineLevel="0" r="289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11" t="n">
        <v>44363</v>
      </c>
      <c r="AC289" s="6" t="n">
        <v>-1905244.17</v>
      </c>
      <c r="AD289" s="0" t="s">
        <v>482</v>
      </c>
    </row>
    <row collapsed="false" customFormat="false" customHeight="false" hidden="false" ht="12.1" outlineLevel="0" r="290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11" t="n">
        <v>44363</v>
      </c>
      <c r="AC290" s="6" t="n">
        <v>-51349.18</v>
      </c>
      <c r="AD290" s="0" t="s">
        <v>482</v>
      </c>
    </row>
    <row collapsed="false" customFormat="false" customHeight="false" hidden="false" ht="12.1" outlineLevel="0" r="291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11" t="n">
        <v>44363</v>
      </c>
      <c r="AC291" s="6" t="n">
        <v>-25674.58</v>
      </c>
      <c r="AD291" s="0" t="s">
        <v>482</v>
      </c>
    </row>
    <row collapsed="false" customFormat="false" customHeight="false" hidden="false" ht="12.1" outlineLevel="0" r="292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11" t="n">
        <v>44363</v>
      </c>
      <c r="AC292" s="6" t="n">
        <v>-51349.18</v>
      </c>
      <c r="AD292" s="0" t="s">
        <v>482</v>
      </c>
    </row>
    <row collapsed="false" customFormat="false" customHeight="false" hidden="false" ht="12.1" outlineLevel="0" r="293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11" t="n">
        <v>44363</v>
      </c>
      <c r="AC293" s="6" t="n">
        <v>-51349.18</v>
      </c>
      <c r="AD293" s="0" t="s">
        <v>482</v>
      </c>
    </row>
    <row collapsed="false" customFormat="false" customHeight="false" hidden="false" ht="12.1" outlineLevel="0" r="29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11" t="n">
        <v>44363</v>
      </c>
      <c r="AC294" s="6" t="n">
        <v>-128372.92</v>
      </c>
      <c r="AD294" s="0" t="s">
        <v>482</v>
      </c>
    </row>
    <row collapsed="false" customFormat="false" customHeight="false" hidden="false" ht="12.1" outlineLevel="0" r="295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11" t="n">
        <v>44363</v>
      </c>
      <c r="AC295" s="6" t="n">
        <v>-25674.58</v>
      </c>
      <c r="AD295" s="0" t="s">
        <v>482</v>
      </c>
    </row>
    <row collapsed="false" customFormat="false" customHeight="false" hidden="false" ht="12.1" outlineLevel="0" r="296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11" t="n">
        <v>44363</v>
      </c>
      <c r="AC296" s="6" t="n">
        <v>-25674.58</v>
      </c>
      <c r="AD296" s="0" t="s">
        <v>482</v>
      </c>
    </row>
    <row collapsed="false" customFormat="false" customHeight="false" hidden="false" ht="12.1" outlineLevel="0" r="297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11" t="n">
        <v>44363</v>
      </c>
      <c r="AC297" s="6" t="n">
        <v>-25674.58</v>
      </c>
      <c r="AD297" s="0" t="s">
        <v>482</v>
      </c>
    </row>
    <row collapsed="false" customFormat="false" customHeight="false" hidden="false" ht="12.1" outlineLevel="0" r="298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11" t="n">
        <v>44363</v>
      </c>
      <c r="AC298" s="6" t="n">
        <v>-154047.52</v>
      </c>
      <c r="AD298" s="0" t="s">
        <v>482</v>
      </c>
    </row>
    <row collapsed="false" customFormat="false" customHeight="false" hidden="false" ht="12.1" outlineLevel="0" r="299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11" t="n">
        <v>44363</v>
      </c>
      <c r="AC299" s="6" t="n">
        <v>-25674.58</v>
      </c>
      <c r="AD299" s="0" t="s">
        <v>482</v>
      </c>
    </row>
    <row collapsed="false" customFormat="false" customHeight="false" hidden="false" ht="12.1" outlineLevel="0" r="300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11" t="n">
        <v>44363</v>
      </c>
      <c r="AC300" s="6" t="n">
        <v>-25674.58</v>
      </c>
      <c r="AD300" s="0" t="s">
        <v>482</v>
      </c>
    </row>
    <row collapsed="false" customFormat="false" customHeight="false" hidden="false" ht="12.1" outlineLevel="0" r="30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11" t="n">
        <v>44363</v>
      </c>
      <c r="AC301" s="6" t="n">
        <v>-51349.18</v>
      </c>
      <c r="AD301" s="0" t="s">
        <v>482</v>
      </c>
    </row>
    <row collapsed="false" customFormat="false" customHeight="false" hidden="false" ht="12.1" outlineLevel="0" r="302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11" t="n">
        <v>44363</v>
      </c>
      <c r="AC302" s="6" t="n">
        <v>-25674.58</v>
      </c>
      <c r="AD302" s="0" t="s">
        <v>482</v>
      </c>
    </row>
    <row collapsed="false" customFormat="false" customHeight="false" hidden="false" ht="12.1" outlineLevel="0" r="303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11" t="n">
        <v>44363</v>
      </c>
      <c r="AC303" s="6" t="n">
        <v>-25674.58</v>
      </c>
      <c r="AD303" s="0" t="s">
        <v>482</v>
      </c>
    </row>
    <row collapsed="false" customFormat="false" customHeight="false" hidden="false" ht="12.1" outlineLevel="0" r="304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11" t="n">
        <v>44363</v>
      </c>
      <c r="AC304" s="6" t="n">
        <v>-25674.58</v>
      </c>
      <c r="AD304" s="0" t="s">
        <v>482</v>
      </c>
    </row>
    <row collapsed="false" customFormat="false" customHeight="false" hidden="false" ht="12.1" outlineLevel="0" r="305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11" t="n">
        <v>44363</v>
      </c>
      <c r="AC305" s="6" t="n">
        <v>-308095.03</v>
      </c>
      <c r="AD305" s="0" t="s">
        <v>482</v>
      </c>
    </row>
    <row collapsed="false" customFormat="false" customHeight="false" hidden="false" ht="12.1" outlineLevel="0" r="306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11" t="n">
        <v>44363</v>
      </c>
      <c r="AC306" s="6" t="n">
        <v>25827.49</v>
      </c>
      <c r="AD306" s="0" t="s">
        <v>480</v>
      </c>
    </row>
    <row collapsed="false" customFormat="false" customHeight="false" hidden="false" ht="12.1" outlineLevel="0" r="307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11" t="n">
        <v>44363</v>
      </c>
      <c r="AC307" s="6" t="n">
        <v>180792.41</v>
      </c>
      <c r="AD307" s="0" t="s">
        <v>480</v>
      </c>
    </row>
    <row collapsed="false" customFormat="false" customHeight="false" hidden="false" ht="12.1" outlineLevel="0" r="308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11" t="n">
        <v>44363</v>
      </c>
      <c r="AC308" s="6" t="n">
        <v>826479.58</v>
      </c>
      <c r="AD308" s="0" t="s">
        <v>480</v>
      </c>
    </row>
    <row collapsed="false" customFormat="false" customHeight="false" hidden="false" ht="12.1" outlineLevel="0" r="309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11" t="n">
        <v>44365</v>
      </c>
      <c r="AC309" s="6" t="n">
        <v>-198312.94</v>
      </c>
      <c r="AD309" s="0" t="s">
        <v>482</v>
      </c>
    </row>
    <row collapsed="false" customFormat="false" customHeight="false" hidden="false" ht="12.1" outlineLevel="0" r="310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11" t="n">
        <v>44365</v>
      </c>
      <c r="AC310" s="6" t="n">
        <v>-793187.8</v>
      </c>
      <c r="AD310" s="0" t="s">
        <v>482</v>
      </c>
    </row>
    <row collapsed="false" customFormat="false" customHeight="false" hidden="false" ht="12.1" outlineLevel="0" r="31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11" t="n">
        <v>44365</v>
      </c>
      <c r="AC311" s="6" t="n">
        <v>-993803.36</v>
      </c>
      <c r="AD311" s="0" t="s">
        <v>482</v>
      </c>
    </row>
    <row collapsed="false" customFormat="false" customHeight="false" hidden="false" ht="12.1" outlineLevel="0" r="312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11" t="n">
        <v>44365</v>
      </c>
      <c r="AC312" s="6" t="n">
        <v>247948.68</v>
      </c>
      <c r="AD312" s="0" t="s">
        <v>480</v>
      </c>
    </row>
    <row collapsed="false" customFormat="false" customHeight="false" hidden="false" ht="12.1" outlineLevel="0" r="313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11" t="n">
        <v>44365</v>
      </c>
      <c r="AC313" s="6" t="n">
        <v>247948.68</v>
      </c>
      <c r="AD313" s="0" t="s">
        <v>480</v>
      </c>
    </row>
    <row collapsed="false" customFormat="false" customHeight="false" hidden="false" ht="12.1" outlineLevel="0" r="314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11" t="n">
        <v>44365</v>
      </c>
      <c r="AC314" s="6" t="n">
        <v>719051.17</v>
      </c>
      <c r="AD314" s="0" t="s">
        <v>480</v>
      </c>
    </row>
    <row collapsed="false" customFormat="false" customHeight="false" hidden="false" ht="12.1" outlineLevel="0" r="315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11" t="n">
        <v>44365</v>
      </c>
      <c r="AC315" s="6" t="n">
        <v>74384.6</v>
      </c>
      <c r="AD315" s="0" t="s">
        <v>480</v>
      </c>
    </row>
    <row collapsed="false" customFormat="false" customHeight="false" hidden="false" ht="12.1" outlineLevel="0" r="316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11" t="n">
        <v>44365</v>
      </c>
      <c r="AC316" s="6" t="n">
        <v>24794.86</v>
      </c>
      <c r="AD316" s="0" t="s">
        <v>480</v>
      </c>
    </row>
    <row collapsed="false" customFormat="false" customHeight="false" hidden="false" ht="12.1" outlineLevel="0" r="317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11" t="n">
        <v>44365</v>
      </c>
      <c r="AC317" s="6" t="n">
        <v>669461.44</v>
      </c>
      <c r="AD317" s="0" t="s">
        <v>480</v>
      </c>
    </row>
    <row collapsed="false" customFormat="false" customHeight="false" hidden="false" ht="12.1" outlineLevel="0" r="318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11" t="n">
        <v>44365</v>
      </c>
      <c r="AC318" s="6" t="n">
        <v>-247611.34</v>
      </c>
      <c r="AD318" s="0" t="s">
        <v>482</v>
      </c>
    </row>
    <row collapsed="false" customFormat="false" customHeight="false" hidden="false" ht="12.1" outlineLevel="0" r="319">
      <c r="A319" s="0"/>
      <c r="B319" s="0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11" t="n">
        <v>44365</v>
      </c>
      <c r="AC319" s="6" t="n">
        <v>-1238056.72</v>
      </c>
      <c r="AD319" s="0" t="s">
        <v>482</v>
      </c>
    </row>
    <row collapsed="false" customFormat="false" customHeight="false" hidden="false" ht="12.1" outlineLevel="0" r="320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11" t="n">
        <v>44365</v>
      </c>
      <c r="AC320" s="6" t="n">
        <v>-495222.69</v>
      </c>
      <c r="AD320" s="0" t="s">
        <v>482</v>
      </c>
    </row>
    <row collapsed="false" customFormat="false" customHeight="false" hidden="false" ht="12.1" outlineLevel="0" r="321">
      <c r="A321" s="0"/>
      <c r="B321" s="0"/>
      <c r="C321" s="0"/>
      <c r="D321" s="0"/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11" t="n">
        <v>44365</v>
      </c>
      <c r="AC321" s="6" t="n">
        <v>-495502.52</v>
      </c>
      <c r="AD321" s="0" t="s">
        <v>482</v>
      </c>
    </row>
    <row collapsed="false" customFormat="false" customHeight="false" hidden="false" ht="12.1" outlineLevel="0" r="322">
      <c r="A322" s="0"/>
      <c r="B322" s="0"/>
      <c r="C322" s="0"/>
      <c r="D322" s="0"/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11" t="n">
        <v>44365</v>
      </c>
      <c r="AC322" s="6" t="n">
        <v>-372166.56</v>
      </c>
      <c r="AD322" s="0" t="s">
        <v>482</v>
      </c>
    </row>
    <row collapsed="false" customFormat="false" customHeight="false" hidden="false" ht="12.1" outlineLevel="0" r="323">
      <c r="A323" s="0"/>
      <c r="B323" s="0"/>
      <c r="C323" s="0"/>
      <c r="D323" s="0"/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11" t="n">
        <v>44365</v>
      </c>
      <c r="AC323" s="6" t="n">
        <v>-248091.06</v>
      </c>
      <c r="AD323" s="0" t="s">
        <v>482</v>
      </c>
    </row>
    <row collapsed="false" customFormat="false" customHeight="false" hidden="false" ht="12.1" outlineLevel="0" r="324">
      <c r="A324" s="0"/>
      <c r="B324" s="0"/>
      <c r="C324" s="0"/>
      <c r="D324" s="0"/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11" t="n">
        <v>44365</v>
      </c>
      <c r="AC324" s="6" t="n">
        <v>-248091.06</v>
      </c>
      <c r="AD324" s="0" t="s">
        <v>482</v>
      </c>
    </row>
    <row collapsed="false" customFormat="false" customHeight="false" hidden="false" ht="12.1" outlineLevel="0" r="325">
      <c r="A325" s="0"/>
      <c r="B325" s="0"/>
      <c r="C325" s="0"/>
      <c r="D325" s="0"/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11" t="n">
        <v>44365</v>
      </c>
      <c r="AC325" s="6" t="n">
        <v>-124045.52</v>
      </c>
      <c r="AD325" s="0" t="s">
        <v>482</v>
      </c>
    </row>
    <row collapsed="false" customFormat="false" customHeight="false" hidden="false" ht="12.1" outlineLevel="0" r="326">
      <c r="A326" s="0"/>
      <c r="B326" s="0"/>
      <c r="C326" s="0"/>
      <c r="D326" s="0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11" t="n">
        <v>44365</v>
      </c>
      <c r="AC326" s="6" t="n">
        <v>396109.52</v>
      </c>
      <c r="AD326" s="0" t="s">
        <v>480</v>
      </c>
    </row>
    <row collapsed="false" customFormat="false" customHeight="false" hidden="false" ht="12.1" outlineLevel="0" r="327">
      <c r="A327" s="0"/>
      <c r="B327" s="0"/>
      <c r="C327" s="0"/>
      <c r="D327" s="0"/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11" t="n">
        <v>44365</v>
      </c>
      <c r="AC327" s="6" t="n">
        <v>1559681.25</v>
      </c>
      <c r="AD327" s="0" t="s">
        <v>480</v>
      </c>
    </row>
    <row collapsed="false" customFormat="false" customHeight="false" hidden="false" ht="12.1" outlineLevel="0" r="328">
      <c r="A328" s="0"/>
      <c r="B328" s="0"/>
      <c r="C328" s="0"/>
      <c r="D328" s="0"/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11" t="n">
        <v>44365</v>
      </c>
      <c r="AC328" s="6" t="n">
        <v>1510167.55</v>
      </c>
      <c r="AD328" s="0" t="s">
        <v>480</v>
      </c>
    </row>
    <row collapsed="false" customFormat="false" customHeight="false" hidden="false" ht="12.1" outlineLevel="0" r="329">
      <c r="A329" s="0"/>
      <c r="B329" s="0"/>
      <c r="C329" s="0"/>
      <c r="D329" s="0"/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11" t="n">
        <v>44369</v>
      </c>
      <c r="AC329" s="6" t="n">
        <v>-50013.97</v>
      </c>
      <c r="AD329" s="0" t="s">
        <v>482</v>
      </c>
    </row>
    <row collapsed="false" customFormat="false" customHeight="false" hidden="false" ht="12.1" outlineLevel="0" r="330">
      <c r="A330" s="0"/>
      <c r="B330" s="0"/>
      <c r="C330" s="0"/>
      <c r="D330" s="0"/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11" t="n">
        <v>44369</v>
      </c>
      <c r="AC330" s="6" t="n">
        <v>-50013.97</v>
      </c>
      <c r="AD330" s="0" t="s">
        <v>482</v>
      </c>
    </row>
    <row collapsed="false" customFormat="false" customHeight="false" hidden="false" ht="12.1" outlineLevel="0" r="331">
      <c r="A331" s="0"/>
      <c r="B331" s="0"/>
      <c r="C331" s="0"/>
      <c r="D331" s="0"/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11" t="n">
        <v>44369</v>
      </c>
      <c r="AC331" s="6" t="n">
        <v>-25006.99</v>
      </c>
      <c r="AD331" s="0" t="s">
        <v>482</v>
      </c>
    </row>
    <row collapsed="false" customFormat="false" customHeight="false" hidden="false" ht="12.1" outlineLevel="0" r="332">
      <c r="A332" s="0"/>
      <c r="B332" s="0"/>
      <c r="C332" s="0"/>
      <c r="D332" s="0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11" t="n">
        <v>44369</v>
      </c>
      <c r="AC332" s="6" t="n">
        <v>-200055.89</v>
      </c>
      <c r="AD332" s="0" t="s">
        <v>482</v>
      </c>
    </row>
    <row collapsed="false" customFormat="false" customHeight="false" hidden="false" ht="12.1" outlineLevel="0" r="333">
      <c r="A333" s="0"/>
      <c r="B333" s="0"/>
      <c r="C333" s="0"/>
      <c r="D333" s="0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11" t="n">
        <v>44369</v>
      </c>
      <c r="AC333" s="6" t="n">
        <v>-675188.64</v>
      </c>
      <c r="AD333" s="0" t="s">
        <v>482</v>
      </c>
    </row>
    <row collapsed="false" customFormat="false" customHeight="false" hidden="false" ht="12.1" outlineLevel="0" r="334">
      <c r="A334" s="0"/>
      <c r="B334" s="0"/>
      <c r="C334" s="0"/>
      <c r="D334" s="0"/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11" t="n">
        <v>44369</v>
      </c>
      <c r="AC334" s="6" t="n">
        <v>199575.68</v>
      </c>
      <c r="AD334" s="0" t="s">
        <v>480</v>
      </c>
    </row>
    <row collapsed="false" customFormat="false" customHeight="false" hidden="false" ht="12.1" outlineLevel="0" r="335">
      <c r="A335" s="0"/>
      <c r="B335" s="0"/>
      <c r="C335" s="0"/>
      <c r="D335" s="0"/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11" t="n">
        <v>44369</v>
      </c>
      <c r="AC335" s="6" t="n">
        <v>349257.42</v>
      </c>
      <c r="AD335" s="0" t="s">
        <v>480</v>
      </c>
    </row>
    <row collapsed="false" customFormat="false" customHeight="false" hidden="false" ht="12.1" outlineLevel="0" r="336">
      <c r="A336" s="0"/>
      <c r="B336" s="0"/>
      <c r="C336" s="0"/>
      <c r="D336" s="0"/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11" t="n">
        <v>44369</v>
      </c>
      <c r="AC336" s="6" t="n">
        <v>449045.26</v>
      </c>
      <c r="AD336" s="0" t="s">
        <v>480</v>
      </c>
    </row>
    <row collapsed="false" customFormat="false" customHeight="false" hidden="false" ht="12.1" outlineLevel="0" r="337">
      <c r="A337" s="0"/>
      <c r="B337" s="0"/>
      <c r="C337" s="0"/>
      <c r="D337" s="0"/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11" t="n">
        <v>44383</v>
      </c>
      <c r="AC337" s="6" t="n">
        <v>-977013.44</v>
      </c>
      <c r="AD337" s="0" t="s">
        <v>482</v>
      </c>
    </row>
    <row collapsed="false" customFormat="false" customHeight="false" hidden="false" ht="12.1" outlineLevel="0" r="338">
      <c r="A338" s="0"/>
      <c r="B338" s="0"/>
      <c r="C338" s="0"/>
      <c r="D338" s="0"/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11" t="n">
        <v>44383</v>
      </c>
      <c r="AC338" s="6" t="n">
        <v>-367339.47</v>
      </c>
      <c r="AD338" s="0" t="s">
        <v>482</v>
      </c>
    </row>
    <row collapsed="false" customFormat="false" customHeight="false" hidden="false" ht="12.1" outlineLevel="0" r="339">
      <c r="A339" s="0"/>
      <c r="B339" s="0"/>
      <c r="C339" s="0"/>
      <c r="D339" s="0"/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11" t="n">
        <v>44383</v>
      </c>
      <c r="AC339" s="6" t="n">
        <v>-465258.67</v>
      </c>
      <c r="AD339" s="0" t="s">
        <v>482</v>
      </c>
    </row>
    <row collapsed="false" customFormat="false" customHeight="false" hidden="false" ht="12.1" outlineLevel="0" r="340">
      <c r="A340" s="0"/>
      <c r="B340" s="0"/>
      <c r="C340" s="0"/>
      <c r="D340" s="0"/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11" t="n">
        <v>44383</v>
      </c>
      <c r="AC340" s="6" t="n">
        <v>-24487.3</v>
      </c>
      <c r="AD340" s="0" t="s">
        <v>482</v>
      </c>
    </row>
    <row collapsed="false" customFormat="false" customHeight="false" hidden="false" ht="12.1" outlineLevel="0" r="341">
      <c r="A341" s="0"/>
      <c r="B341" s="0"/>
      <c r="C341" s="0"/>
      <c r="D341" s="0"/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11" t="n">
        <v>44383</v>
      </c>
      <c r="AC341" s="6" t="n">
        <v>-97949.19</v>
      </c>
      <c r="AD341" s="0" t="s">
        <v>482</v>
      </c>
    </row>
    <row collapsed="false" customFormat="false" customHeight="false" hidden="false" ht="12.1" outlineLevel="0" r="342">
      <c r="A342" s="0"/>
      <c r="B342" s="0"/>
      <c r="C342" s="0"/>
      <c r="D342" s="0"/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11" t="n">
        <v>44383</v>
      </c>
      <c r="AC342" s="6" t="n">
        <v>-24487.3</v>
      </c>
      <c r="AD342" s="0" t="s">
        <v>482</v>
      </c>
    </row>
    <row collapsed="false" customFormat="false" customHeight="false" hidden="false" ht="12.1" outlineLevel="0" r="343">
      <c r="A343" s="0"/>
      <c r="B343" s="0"/>
      <c r="C343" s="0"/>
      <c r="D343" s="0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11" t="n">
        <v>44385</v>
      </c>
      <c r="AC343" s="6" t="n">
        <v>48769.24</v>
      </c>
      <c r="AD343" s="0" t="s">
        <v>480</v>
      </c>
    </row>
    <row collapsed="false" customFormat="false" customHeight="false" hidden="false" ht="12.1" outlineLevel="0" r="344">
      <c r="A344" s="0"/>
      <c r="B344" s="0"/>
      <c r="C344" s="0"/>
      <c r="D344" s="0"/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11" t="n">
        <v>44385</v>
      </c>
      <c r="AC344" s="6" t="n">
        <v>1902000.52</v>
      </c>
      <c r="AD344" s="0" t="s">
        <v>480</v>
      </c>
    </row>
    <row collapsed="false" customFormat="false" customHeight="false" hidden="false" ht="12.1" outlineLevel="0" r="345">
      <c r="A345" s="0"/>
      <c r="B345" s="0"/>
      <c r="C345" s="0"/>
      <c r="D345" s="0"/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11" t="n">
        <v>44385</v>
      </c>
      <c r="AC345" s="6" t="n">
        <v>-1025024.62</v>
      </c>
      <c r="AD345" s="0" t="s">
        <v>482</v>
      </c>
    </row>
    <row collapsed="false" customFormat="false" customHeight="false" hidden="false" ht="12.1" outlineLevel="0" r="346">
      <c r="A346" s="0"/>
      <c r="B346" s="0"/>
      <c r="C346" s="0"/>
      <c r="D346" s="0"/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11" t="n">
        <v>44385</v>
      </c>
      <c r="AC346" s="6" t="n">
        <v>-73216.05</v>
      </c>
      <c r="AD346" s="0" t="s">
        <v>482</v>
      </c>
    </row>
    <row collapsed="false" customFormat="false" customHeight="false" hidden="false" ht="12.1" outlineLevel="0" r="347">
      <c r="A347" s="0"/>
      <c r="B347" s="0"/>
      <c r="C347" s="0"/>
      <c r="D347" s="0"/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11" t="n">
        <v>44385</v>
      </c>
      <c r="AC347" s="6" t="n">
        <v>-122026.74</v>
      </c>
      <c r="AD347" s="0" t="s">
        <v>482</v>
      </c>
    </row>
    <row collapsed="false" customFormat="false" customHeight="false" hidden="false" ht="12.1" outlineLevel="0" r="348">
      <c r="A348" s="0"/>
      <c r="B348" s="0"/>
      <c r="C348" s="0"/>
      <c r="D348" s="0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11" t="n">
        <v>44386</v>
      </c>
      <c r="AC348" s="6" t="n">
        <v>-24611.22</v>
      </c>
      <c r="AD348" s="0" t="s">
        <v>482</v>
      </c>
    </row>
    <row collapsed="false" customFormat="false" customHeight="false" hidden="false" ht="12.1" outlineLevel="0" r="349">
      <c r="A349" s="0"/>
      <c r="B349" s="0"/>
      <c r="C349" s="0"/>
      <c r="D349" s="0"/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11" t="n">
        <v>44386</v>
      </c>
      <c r="AC349" s="6" t="n">
        <v>-393715.63</v>
      </c>
      <c r="AD349" s="0" t="s">
        <v>482</v>
      </c>
    </row>
    <row collapsed="false" customFormat="false" customHeight="false" hidden="false" ht="12.1" outlineLevel="0" r="350">
      <c r="A350" s="0"/>
      <c r="B350" s="0"/>
      <c r="C350" s="0"/>
      <c r="D350" s="0"/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11" t="n">
        <v>44386</v>
      </c>
      <c r="AC350" s="6" t="n">
        <v>-319893.96</v>
      </c>
      <c r="AD350" s="0" t="s">
        <v>482</v>
      </c>
    </row>
    <row collapsed="false" customFormat="false" customHeight="false" hidden="false" ht="12.1" outlineLevel="0" r="351">
      <c r="A351" s="0"/>
      <c r="B351" s="0"/>
      <c r="C351" s="0"/>
      <c r="D351" s="0"/>
      <c r="E351" s="0"/>
      <c r="F351" s="0"/>
      <c r="G351" s="0"/>
      <c r="H351" s="0"/>
      <c r="I351" s="0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11" t="n">
        <v>44390</v>
      </c>
      <c r="AC351" s="6" t="n">
        <v>25513.3</v>
      </c>
      <c r="AD351" s="0" t="s">
        <v>480</v>
      </c>
    </row>
    <row collapsed="false" customFormat="false" customHeight="false" hidden="false" ht="12.1" outlineLevel="0" r="352">
      <c r="A352" s="0"/>
      <c r="B352" s="0"/>
      <c r="C352" s="0"/>
      <c r="D352" s="0"/>
      <c r="E352" s="0"/>
      <c r="F352" s="0"/>
      <c r="G352" s="0"/>
      <c r="H352" s="0"/>
      <c r="I352" s="0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11" t="n">
        <v>44390</v>
      </c>
      <c r="AC352" s="6" t="n">
        <v>51026.6</v>
      </c>
      <c r="AD352" s="0" t="s">
        <v>480</v>
      </c>
    </row>
    <row collapsed="false" customFormat="false" customHeight="false" hidden="false" ht="12.1" outlineLevel="0" r="353">
      <c r="A353" s="0"/>
      <c r="B353" s="0"/>
      <c r="C353" s="0"/>
      <c r="D353" s="0"/>
      <c r="E353" s="0"/>
      <c r="F353" s="0"/>
      <c r="G353" s="0"/>
      <c r="H353" s="0"/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11" t="n">
        <v>44390</v>
      </c>
      <c r="AC353" s="6" t="n">
        <v>25513.3</v>
      </c>
      <c r="AD353" s="0" t="s">
        <v>480</v>
      </c>
    </row>
    <row collapsed="false" customFormat="false" customHeight="false" hidden="false" ht="12.1" outlineLevel="0" r="354">
      <c r="A354" s="0"/>
      <c r="B354" s="0"/>
      <c r="C354" s="0"/>
      <c r="D354" s="0"/>
      <c r="E354" s="0"/>
      <c r="F354" s="0"/>
      <c r="G354" s="0"/>
      <c r="H354" s="0"/>
      <c r="I354" s="0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11" t="n">
        <v>44390</v>
      </c>
      <c r="AC354" s="6" t="n">
        <v>127556.49</v>
      </c>
      <c r="AD354" s="0" t="s">
        <v>480</v>
      </c>
    </row>
    <row collapsed="false" customFormat="false" customHeight="false" hidden="false" ht="12.1" outlineLevel="0" r="355">
      <c r="A355" s="0"/>
      <c r="B355" s="0"/>
      <c r="C355" s="0"/>
      <c r="D355" s="0"/>
      <c r="E355" s="0"/>
      <c r="F355" s="0"/>
      <c r="G355" s="0"/>
      <c r="H355" s="0"/>
      <c r="I355" s="0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11" t="n">
        <v>44390</v>
      </c>
      <c r="AC355" s="6" t="n">
        <v>127556.49</v>
      </c>
      <c r="AD355" s="0" t="s">
        <v>480</v>
      </c>
    </row>
    <row collapsed="false" customFormat="false" customHeight="false" hidden="false" ht="12.1" outlineLevel="0" r="356">
      <c r="A356" s="0"/>
      <c r="B356" s="0"/>
      <c r="C356" s="0"/>
      <c r="D356" s="0"/>
      <c r="E356" s="0"/>
      <c r="F356" s="0"/>
      <c r="G356" s="0"/>
      <c r="H356" s="0"/>
      <c r="I356" s="0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11" t="n">
        <v>44390</v>
      </c>
      <c r="AC356" s="6" t="n">
        <v>663345.77</v>
      </c>
      <c r="AD356" s="0" t="s">
        <v>480</v>
      </c>
    </row>
    <row collapsed="false" customFormat="false" customHeight="false" hidden="false" ht="12.1" outlineLevel="0" r="357">
      <c r="A357" s="0"/>
      <c r="B357" s="0"/>
      <c r="C357" s="0"/>
      <c r="D357" s="0"/>
      <c r="E357" s="0"/>
      <c r="F357" s="0"/>
      <c r="G357" s="0"/>
      <c r="H357" s="0"/>
      <c r="I357" s="0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11" t="n">
        <v>44390</v>
      </c>
      <c r="AC357" s="6" t="n">
        <v>76539.9</v>
      </c>
      <c r="AD357" s="0" t="s">
        <v>480</v>
      </c>
    </row>
    <row collapsed="false" customFormat="false" customHeight="false" hidden="false" ht="12.1" outlineLevel="0" r="358">
      <c r="A358" s="0"/>
      <c r="B358" s="0"/>
      <c r="C358" s="0"/>
      <c r="D358" s="0"/>
      <c r="E358" s="0"/>
      <c r="F358" s="0"/>
      <c r="G358" s="0"/>
      <c r="H358" s="0"/>
      <c r="I358" s="0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11" t="n">
        <v>44390</v>
      </c>
      <c r="AC358" s="6" t="n">
        <v>102053.19</v>
      </c>
      <c r="AD358" s="0" t="s">
        <v>480</v>
      </c>
    </row>
    <row collapsed="false" customFormat="false" customHeight="false" hidden="false" ht="12.1" outlineLevel="0" r="359">
      <c r="A359" s="0"/>
      <c r="B359" s="0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11" t="n">
        <v>44390</v>
      </c>
      <c r="AC359" s="6" t="n">
        <v>841938.86</v>
      </c>
      <c r="AD359" s="0" t="s">
        <v>480</v>
      </c>
    </row>
    <row collapsed="false" customFormat="false" customHeight="false" hidden="false" ht="12.1" outlineLevel="0" r="360">
      <c r="A360" s="0"/>
      <c r="B360" s="0"/>
      <c r="C360" s="0"/>
      <c r="D360" s="0"/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11" t="n">
        <v>44844</v>
      </c>
      <c r="AC360" s="6" t="n">
        <v>23651.82</v>
      </c>
      <c r="AD360" s="0" t="s">
        <v>480</v>
      </c>
    </row>
    <row collapsed="false" customFormat="false" customHeight="false" hidden="false" ht="12.1" outlineLevel="0" r="361">
      <c r="A361" s="0"/>
      <c r="B361" s="0"/>
      <c r="C361" s="0"/>
      <c r="D361" s="0"/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11" t="n">
        <v>45286</v>
      </c>
      <c r="AC361" s="6" t="n">
        <v>-1592.66</v>
      </c>
      <c r="AD361" s="0" t="s">
        <v>347</v>
      </c>
    </row>
    <row collapsed="false" customFormat="false" customHeight="false" hidden="false" ht="12.1" outlineLevel="0" r="362">
      <c r="A362" s="0"/>
      <c r="B362" s="0"/>
      <c r="C362" s="0"/>
      <c r="D362" s="0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11" t="n">
        <v>45373</v>
      </c>
      <c r="AC362" s="6" t="n">
        <v>44435.77</v>
      </c>
      <c r="AD362" s="0" t="s">
        <v>480</v>
      </c>
    </row>
    <row collapsed="false" customFormat="false" customHeight="false" hidden="false" ht="12.1" outlineLevel="0" r="363">
      <c r="A363" s="0"/>
      <c r="B363" s="0"/>
      <c r="C363" s="0"/>
      <c r="D363" s="0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11" t="n">
        <v>45373</v>
      </c>
      <c r="AC363" s="6" t="n">
        <v>44377.04</v>
      </c>
      <c r="AD363" s="0" t="s">
        <v>480</v>
      </c>
    </row>
    <row collapsed="false" customFormat="false" customHeight="false" hidden="false" ht="12.1" outlineLevel="0" r="364">
      <c r="A364" s="0"/>
      <c r="B364" s="0"/>
      <c r="C364" s="0"/>
      <c r="D364" s="0"/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11" t="n">
        <v>45699</v>
      </c>
      <c r="AC364" s="6" t="n">
        <v>-41934.22</v>
      </c>
      <c r="AD364" s="0" t="s">
        <v>482</v>
      </c>
    </row>
    <row collapsed="false" customFormat="false" customHeight="false" hidden="false" ht="12.1" outlineLevel="0" r="365">
      <c r="A365" s="0"/>
      <c r="B365" s="0"/>
      <c r="C365" s="0"/>
      <c r="D365" s="0"/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11" t="n">
        <v>45699</v>
      </c>
      <c r="AC365" s="6" t="n">
        <v>-53915.43</v>
      </c>
      <c r="AD365" s="0" t="s">
        <v>482</v>
      </c>
    </row>
    <row collapsed="false" customFormat="false" customHeight="false" hidden="false" ht="12.1" outlineLevel="0" r="366">
      <c r="A366" s="0"/>
      <c r="B366" s="0"/>
      <c r="C366" s="0"/>
      <c r="D366" s="0"/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10" t="s">
        <f>=XIRR(AC2:AC365,AB2:AB365)</f>
      </c>
      <c r="AD366" s="0"/>
    </row>
    <row collapsed="false" customFormat="false" customHeight="false" hidden="false" ht="12.1" outlineLevel="0" r="367">
      <c r="A367" s="0"/>
      <c r="B367" s="0"/>
      <c r="C367" s="0"/>
      <c r="D367" s="0"/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8" t="s">
        <f>=-SUM(AC2:AC365)</f>
      </c>
      <c r="AD367" s="0" t="s">
        <v>483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0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522</v>
      </c>
      <c r="C1" s="0"/>
      <c r="D1" s="0"/>
      <c r="E1" s="3" t="s">
        <v>523</v>
      </c>
      <c r="F1" s="0"/>
      <c r="G1" s="0"/>
      <c r="H1" s="3" t="s">
        <v>524</v>
      </c>
      <c r="I1" s="0"/>
      <c r="J1" s="0"/>
      <c r="K1" s="3" t="s">
        <v>525</v>
      </c>
      <c r="L1" s="0"/>
      <c r="M1" s="0"/>
      <c r="N1" s="3" t="s">
        <v>526</v>
      </c>
      <c r="O1" s="0"/>
      <c r="P1" s="0"/>
      <c r="Q1" s="3" t="s">
        <v>527</v>
      </c>
      <c r="R1" s="0"/>
      <c r="S1" s="0"/>
      <c r="T1" s="3" t="s">
        <v>528</v>
      </c>
      <c r="U1" s="0"/>
      <c r="V1" s="0"/>
      <c r="W1" s="3" t="s">
        <v>529</v>
      </c>
      <c r="X1" s="0"/>
      <c r="Y1" s="0"/>
      <c r="Z1" s="3" t="s">
        <v>530</v>
      </c>
      <c r="AA1" s="0"/>
      <c r="AB1" s="0"/>
      <c r="AC1" s="3" t="s">
        <v>531</v>
      </c>
      <c r="AD1" s="0"/>
      <c r="AE1" s="0"/>
      <c r="AF1" s="3" t="s">
        <v>532</v>
      </c>
      <c r="AG1" s="0"/>
      <c r="AH1" s="0"/>
      <c r="AI1" s="3" t="s">
        <v>533</v>
      </c>
      <c r="AJ1" s="0"/>
      <c r="AK1" s="0"/>
      <c r="AL1" s="3" t="s">
        <v>534</v>
      </c>
      <c r="AM1" s="0"/>
      <c r="AN1" s="0"/>
      <c r="AO1" s="3" t="s">
        <v>535</v>
      </c>
      <c r="AP1" s="0"/>
      <c r="AQ1" s="0"/>
      <c r="AR1" s="3" t="s">
        <v>536</v>
      </c>
      <c r="AS1" s="0"/>
      <c r="AT1" s="0"/>
      <c r="AU1" s="3" t="s">
        <v>537</v>
      </c>
      <c r="AV1" s="0"/>
      <c r="AW1" s="0"/>
      <c r="AX1" s="3" t="s">
        <v>538</v>
      </c>
      <c r="AY1" s="0"/>
      <c r="AZ1" s="0"/>
      <c r="BA1" s="3" t="s">
        <v>539</v>
      </c>
      <c r="BB1" s="0"/>
      <c r="BC1" s="0"/>
      <c r="BD1" s="3" t="s">
        <v>540</v>
      </c>
      <c r="BE1" s="0"/>
      <c r="BF1" s="0"/>
      <c r="BG1" s="3" t="s">
        <v>541</v>
      </c>
      <c r="BH1" s="0"/>
      <c r="BI1" s="0"/>
      <c r="BJ1" s="3" t="s">
        <v>542</v>
      </c>
      <c r="BK1" s="0"/>
      <c r="BL1" s="0"/>
      <c r="BM1" s="3" t="s">
        <v>543</v>
      </c>
      <c r="BN1" s="0"/>
      <c r="BO1" s="0"/>
      <c r="BP1" s="3" t="s">
        <v>544</v>
      </c>
      <c r="BQ1" s="0"/>
    </row>
    <row collapsed="false" customFormat="false" customHeight="false" hidden="false" ht="12.1" outlineLevel="0" r="2">
      <c r="A2" s="11" t="n">
        <v>45210</v>
      </c>
      <c r="B2" s="6" t="n">
        <v>54</v>
      </c>
      <c r="C2" s="6" t="n">
        <v>76440.564</v>
      </c>
      <c r="D2" s="11" t="n">
        <v>45804</v>
      </c>
      <c r="E2" s="6" t="n">
        <v>78</v>
      </c>
      <c r="F2" s="6" t="n">
        <v>247319.89</v>
      </c>
      <c r="G2" s="11" t="n">
        <v>43441</v>
      </c>
      <c r="H2" s="6" t="n">
        <v>300</v>
      </c>
      <c r="I2" s="6" t="n">
        <v>11696.9925</v>
      </c>
      <c r="J2" s="11" t="n">
        <v>45848</v>
      </c>
      <c r="K2" s="6" t="n">
        <v>4183</v>
      </c>
      <c r="L2" s="6" t="n">
        <v>391308.79</v>
      </c>
      <c r="M2" s="11" t="n">
        <v>45849</v>
      </c>
      <c r="N2" s="6" t="n">
        <v>390000</v>
      </c>
      <c r="O2" s="6" t="n">
        <v>24626.65</v>
      </c>
      <c r="P2" s="11" t="n">
        <v>44036</v>
      </c>
      <c r="Q2" s="6" t="n">
        <v>90</v>
      </c>
      <c r="R2" s="6" t="n">
        <v>28997.388</v>
      </c>
      <c r="S2" s="11" t="n">
        <v>43906</v>
      </c>
      <c r="T2" s="6" t="n">
        <v>200</v>
      </c>
      <c r="U2" s="6" t="n">
        <v>35618.26</v>
      </c>
      <c r="V2" s="11" t="n">
        <v>43860</v>
      </c>
      <c r="W2" s="6" t="n">
        <v>20</v>
      </c>
      <c r="X2" s="6" t="n">
        <v>5140.64</v>
      </c>
      <c r="Y2" s="11" t="n">
        <v>45324</v>
      </c>
      <c r="Z2" s="6" t="n">
        <v>2880</v>
      </c>
      <c r="AA2" s="6" t="n">
        <v>474813.85</v>
      </c>
      <c r="AB2" s="11" t="n">
        <v>43836</v>
      </c>
      <c r="AC2" s="6" t="n">
        <v>700</v>
      </c>
      <c r="AD2" s="6" t="n">
        <v>29649.7</v>
      </c>
      <c r="AE2" s="11" t="n">
        <v>43833</v>
      </c>
      <c r="AF2" s="6" t="n">
        <v>210</v>
      </c>
      <c r="AG2" s="6" t="n">
        <v>22668.52</v>
      </c>
      <c r="AH2" s="11" t="n">
        <v>45959</v>
      </c>
      <c r="AI2" s="6" t="n">
        <v>10</v>
      </c>
      <c r="AJ2" s="6" t="n">
        <v>67347.11</v>
      </c>
      <c r="AK2" s="11" t="n">
        <v>46092</v>
      </c>
      <c r="AL2" s="6" t="n">
        <v>50</v>
      </c>
      <c r="AM2" s="6" t="n">
        <v>1929.77</v>
      </c>
      <c r="AN2" s="11" t="n">
        <v>46087</v>
      </c>
      <c r="AO2" s="6" t="n">
        <v>130</v>
      </c>
      <c r="AP2" s="6" t="n">
        <v>121895.26</v>
      </c>
      <c r="AQ2" s="11" t="n">
        <v>44424</v>
      </c>
      <c r="AR2" s="6" t="n">
        <v>80</v>
      </c>
      <c r="AS2" s="6" t="n">
        <v>44318.58</v>
      </c>
      <c r="AT2" s="11" t="n">
        <v>43833</v>
      </c>
      <c r="AU2" s="6" t="n">
        <v>120</v>
      </c>
      <c r="AV2" s="6" t="n">
        <v>17298.46</v>
      </c>
      <c r="AW2" s="11" t="n">
        <v>45847</v>
      </c>
      <c r="AX2" s="6" t="n">
        <v>50</v>
      </c>
      <c r="AY2" s="6" t="n">
        <v>18697.98</v>
      </c>
      <c r="AZ2" s="11" t="n">
        <v>43441</v>
      </c>
      <c r="BA2" s="6" t="n">
        <v>10</v>
      </c>
      <c r="BB2" s="6" t="n">
        <v>3829.96</v>
      </c>
      <c r="BC2" s="11" t="n">
        <v>44552</v>
      </c>
      <c r="BD2" s="6" t="n">
        <v>1</v>
      </c>
      <c r="BE2" s="6" t="n">
        <v>0</v>
      </c>
      <c r="BF2" s="11" t="n">
        <v>44552</v>
      </c>
      <c r="BG2" s="6" t="n">
        <v>2</v>
      </c>
      <c r="BH2" s="6" t="n">
        <v>0</v>
      </c>
      <c r="BI2" s="11" t="n">
        <v>45449</v>
      </c>
      <c r="BJ2" s="6" t="n">
        <v>243</v>
      </c>
      <c r="BK2" s="6" t="n">
        <v>239729.78</v>
      </c>
      <c r="BL2" s="11" t="n">
        <v>45874</v>
      </c>
      <c r="BM2" s="6" t="n">
        <v>1</v>
      </c>
      <c r="BN2" s="6" t="n">
        <v>11272.59</v>
      </c>
      <c r="BO2" s="11" t="n">
        <v>45870</v>
      </c>
      <c r="BP2" s="6" t="n">
        <v>10</v>
      </c>
      <c r="BQ2" s="6" t="n">
        <v>11232.74</v>
      </c>
    </row>
    <row collapsed="false" customFormat="false" customHeight="false" hidden="false" ht="12.1" outlineLevel="0" r="3">
      <c r="A3" s="11" t="n">
        <v>45260</v>
      </c>
      <c r="B3" s="6" t="n">
        <v>100</v>
      </c>
      <c r="C3" s="6" t="n">
        <v>143957.56</v>
      </c>
      <c r="D3" s="11" t="n">
        <v>45804</v>
      </c>
      <c r="E3" s="6" t="n">
        <v>1</v>
      </c>
      <c r="F3" s="6" t="n">
        <v>3170.77</v>
      </c>
      <c r="G3" s="11" t="n">
        <v>43446</v>
      </c>
      <c r="H3" s="6" t="n">
        <v>100</v>
      </c>
      <c r="I3" s="6" t="n">
        <v>3814.95</v>
      </c>
      <c r="J3" s="11" t="n">
        <v>45896</v>
      </c>
      <c r="K3" s="6" t="n">
        <v>1018</v>
      </c>
      <c r="L3" s="6" t="n">
        <v>77785.94</v>
      </c>
      <c r="M3" s="11" t="n">
        <v>45849</v>
      </c>
      <c r="N3" s="6" t="n">
        <v>100000</v>
      </c>
      <c r="O3" s="6" t="n">
        <v>6314.52</v>
      </c>
      <c r="P3" s="11" t="n">
        <v>44252</v>
      </c>
      <c r="Q3" s="6" t="n">
        <v>50</v>
      </c>
      <c r="R3" s="6" t="n">
        <v>15759.46</v>
      </c>
      <c r="S3" s="11" t="n">
        <v>44519</v>
      </c>
      <c r="T3" s="6" t="n">
        <v>50</v>
      </c>
      <c r="U3" s="6" t="n">
        <v>15357.67</v>
      </c>
      <c r="V3" s="11" t="n">
        <v>43861</v>
      </c>
      <c r="W3" s="6" t="n">
        <v>140</v>
      </c>
      <c r="X3" s="6" t="n">
        <v>35858.38</v>
      </c>
      <c r="Y3" s="11" t="n">
        <v>45324</v>
      </c>
      <c r="Z3" s="6" t="n">
        <v>250</v>
      </c>
      <c r="AA3" s="6" t="n">
        <v>41216.48</v>
      </c>
      <c r="AB3" s="11" t="n">
        <v>43836</v>
      </c>
      <c r="AC3" s="6" t="n">
        <v>300</v>
      </c>
      <c r="AD3" s="6" t="n">
        <v>12707.02</v>
      </c>
      <c r="AE3" s="11" t="n">
        <v>43833</v>
      </c>
      <c r="AF3" s="6" t="n">
        <v>60</v>
      </c>
      <c r="AG3" s="6" t="n">
        <v>6476.72</v>
      </c>
      <c r="AH3" s="11" t="n">
        <v>45959</v>
      </c>
      <c r="AI3" s="6" t="n">
        <v>5</v>
      </c>
      <c r="AJ3" s="6" t="n">
        <v>33673.55</v>
      </c>
      <c r="AK3" s="11" t="n">
        <v>46092</v>
      </c>
      <c r="AL3" s="6" t="n">
        <v>710</v>
      </c>
      <c r="AM3" s="6" t="n">
        <v>27402.76</v>
      </c>
      <c r="AN3" s="11" t="n">
        <v>46101</v>
      </c>
      <c r="AO3" s="6" t="n">
        <v>2</v>
      </c>
      <c r="AP3" s="6" t="n">
        <v>1833.53</v>
      </c>
      <c r="AQ3" s="11" t="n">
        <v>44427</v>
      </c>
      <c r="AR3" s="6" t="n">
        <v>40</v>
      </c>
      <c r="AS3" s="6" t="n">
        <v>21306.65</v>
      </c>
      <c r="AT3" s="11" t="n">
        <v>43833</v>
      </c>
      <c r="AU3" s="6" t="n">
        <v>180</v>
      </c>
      <c r="AV3" s="6" t="n">
        <v>25947.7</v>
      </c>
      <c r="AW3" s="11" t="n">
        <v>45847</v>
      </c>
      <c r="AX3" s="6" t="n">
        <v>50</v>
      </c>
      <c r="AY3" s="6" t="n">
        <v>18697.98</v>
      </c>
      <c r="AZ3" s="11" t="n">
        <v>43441</v>
      </c>
      <c r="BA3" s="6" t="n">
        <v>20</v>
      </c>
      <c r="BB3" s="6" t="n">
        <v>7661.93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45449</v>
      </c>
      <c r="BJ3" s="6" t="n">
        <v>71</v>
      </c>
      <c r="BK3" s="6" t="n">
        <v>70044.5</v>
      </c>
      <c r="BL3" s="11" t="n">
        <v>45876</v>
      </c>
      <c r="BM3" s="6" t="n">
        <v>2</v>
      </c>
      <c r="BN3" s="6" t="n">
        <v>22494.98</v>
      </c>
      <c r="BO3" s="0"/>
      <c r="BP3" s="5" t="s">
        <f>=SUM(BQ2:BQ2)/SUM(BP2:BP2)</f>
      </c>
      <c r="BQ3" s="0" t="s">
        <v>11</v>
      </c>
    </row>
    <row collapsed="false" customFormat="false" customHeight="false" hidden="false" ht="12.1" outlineLevel="0" r="4">
      <c r="A4" s="11" t="n">
        <v>45307</v>
      </c>
      <c r="B4" s="6" t="n">
        <v>100</v>
      </c>
      <c r="C4" s="6" t="n">
        <v>154811.9</v>
      </c>
      <c r="D4" s="11" t="n">
        <v>45804</v>
      </c>
      <c r="E4" s="6" t="n">
        <v>1</v>
      </c>
      <c r="F4" s="6" t="n">
        <v>3170.77</v>
      </c>
      <c r="G4" s="11" t="n">
        <v>43446</v>
      </c>
      <c r="H4" s="6" t="n">
        <v>100</v>
      </c>
      <c r="I4" s="6" t="n">
        <v>3815.45</v>
      </c>
      <c r="J4" s="11" t="n">
        <v>45908</v>
      </c>
      <c r="K4" s="6" t="n">
        <v>28</v>
      </c>
      <c r="L4" s="6" t="n">
        <v>2107.28</v>
      </c>
      <c r="M4" s="11" t="n">
        <v>45849</v>
      </c>
      <c r="N4" s="6" t="n">
        <v>250000</v>
      </c>
      <c r="O4" s="6" t="n">
        <v>15786.31</v>
      </c>
      <c r="P4" s="11" t="n">
        <v>44252</v>
      </c>
      <c r="Q4" s="6" t="n">
        <v>10</v>
      </c>
      <c r="R4" s="6" t="n">
        <v>3156.89</v>
      </c>
      <c r="S4" s="11" t="n">
        <v>44519</v>
      </c>
      <c r="T4" s="6" t="n">
        <v>100</v>
      </c>
      <c r="U4" s="6" t="n">
        <v>30185.08</v>
      </c>
      <c r="V4" s="11" t="n">
        <v>43902</v>
      </c>
      <c r="W4" s="6" t="n">
        <v>160</v>
      </c>
      <c r="X4" s="6" t="n">
        <v>28958.84</v>
      </c>
      <c r="Y4" s="11" t="n">
        <v>45324</v>
      </c>
      <c r="Z4" s="6" t="n">
        <v>80</v>
      </c>
      <c r="AA4" s="6" t="n">
        <v>13189.27</v>
      </c>
      <c r="AB4" s="11" t="n">
        <v>44050</v>
      </c>
      <c r="AC4" s="6" t="n">
        <v>200</v>
      </c>
      <c r="AD4" s="6" t="n">
        <v>7895.74</v>
      </c>
      <c r="AE4" s="11" t="n">
        <v>43833</v>
      </c>
      <c r="AF4" s="6" t="n">
        <v>30</v>
      </c>
      <c r="AG4" s="6" t="n">
        <v>3238.37</v>
      </c>
      <c r="AH4" s="11" t="n">
        <v>45959</v>
      </c>
      <c r="AI4" s="6" t="n">
        <v>4</v>
      </c>
      <c r="AJ4" s="6" t="n">
        <v>26938.84</v>
      </c>
      <c r="AK4" s="11" t="n">
        <v>46092</v>
      </c>
      <c r="AL4" s="6" t="n">
        <v>140</v>
      </c>
      <c r="AM4" s="6" t="n">
        <v>5403.36</v>
      </c>
      <c r="AN4" s="11" t="n">
        <v>46101</v>
      </c>
      <c r="AO4" s="6" t="n">
        <v>100</v>
      </c>
      <c r="AP4" s="6" t="n">
        <v>91676.66</v>
      </c>
      <c r="AQ4" s="11" t="n">
        <v>44428</v>
      </c>
      <c r="AR4" s="6" t="n">
        <v>40</v>
      </c>
      <c r="AS4" s="6" t="n">
        <v>21282.63</v>
      </c>
      <c r="AT4" s="11" t="n">
        <v>44407</v>
      </c>
      <c r="AU4" s="6" t="n">
        <v>40</v>
      </c>
      <c r="AV4" s="6" t="n">
        <v>10302.18</v>
      </c>
      <c r="AW4" s="11" t="n">
        <v>45847</v>
      </c>
      <c r="AX4" s="6" t="n">
        <v>50</v>
      </c>
      <c r="AY4" s="6" t="n">
        <v>18697.98</v>
      </c>
      <c r="AZ4" s="11" t="n">
        <v>43901</v>
      </c>
      <c r="BA4" s="6" t="n">
        <v>40</v>
      </c>
      <c r="BB4" s="6" t="n">
        <v>12716.52</v>
      </c>
      <c r="BC4" s="0"/>
      <c r="BD4" s="6" t="n">
        <v>852.5</v>
      </c>
      <c r="BE4" s="0" t="s">
        <v>545</v>
      </c>
      <c r="BF4" s="0"/>
      <c r="BG4" s="6" t="n">
        <v>40.3</v>
      </c>
      <c r="BH4" s="0" t="s">
        <v>545</v>
      </c>
      <c r="BI4" s="11" t="n">
        <v>45449</v>
      </c>
      <c r="BJ4" s="6" t="n">
        <v>265</v>
      </c>
      <c r="BK4" s="6" t="n">
        <v>261433.72</v>
      </c>
      <c r="BL4" s="0"/>
      <c r="BM4" s="5" t="s">
        <f>=SUM(BN2:BN3)/SUM(BM2:BM3)</f>
      </c>
      <c r="BN4" s="0" t="s">
        <v>11</v>
      </c>
      <c r="BO4" s="0"/>
      <c r="BP4" s="6" t="n">
        <v>103.898</v>
      </c>
      <c r="BQ4" s="0" t="s">
        <v>545</v>
      </c>
    </row>
    <row collapsed="false" customFormat="false" customHeight="false" hidden="false" ht="12.1" outlineLevel="0" r="5">
      <c r="A5" s="11" t="n">
        <v>45330</v>
      </c>
      <c r="B5" s="6" t="n">
        <v>100</v>
      </c>
      <c r="C5" s="6" t="n">
        <v>159063.6</v>
      </c>
      <c r="D5" s="11" t="n">
        <v>45818</v>
      </c>
      <c r="E5" s="6" t="n">
        <v>20</v>
      </c>
      <c r="F5" s="6" t="n">
        <v>65926.36</v>
      </c>
      <c r="G5" s="11" t="n">
        <v>43833</v>
      </c>
      <c r="H5" s="6" t="n">
        <v>100</v>
      </c>
      <c r="I5" s="6" t="n">
        <v>3835.96</v>
      </c>
      <c r="J5" s="11" t="n">
        <v>45908</v>
      </c>
      <c r="K5" s="6" t="n">
        <v>6</v>
      </c>
      <c r="L5" s="6" t="n">
        <v>451.56</v>
      </c>
      <c r="M5" s="11" t="n">
        <v>45849</v>
      </c>
      <c r="N5" s="6" t="n">
        <v>60000</v>
      </c>
      <c r="O5" s="6" t="n">
        <v>3788.71</v>
      </c>
      <c r="P5" s="11" t="n">
        <v>44397</v>
      </c>
      <c r="Q5" s="6" t="n">
        <v>50</v>
      </c>
      <c r="R5" s="6" t="n">
        <v>15789.47</v>
      </c>
      <c r="S5" s="11" t="n">
        <v>44523</v>
      </c>
      <c r="T5" s="6" t="n">
        <v>150</v>
      </c>
      <c r="U5" s="6" t="n">
        <v>45157.57</v>
      </c>
      <c r="V5" s="11" t="n">
        <v>44587</v>
      </c>
      <c r="W5" s="6" t="n">
        <v>90</v>
      </c>
      <c r="X5" s="6" t="n">
        <v>21114.71</v>
      </c>
      <c r="Y5" s="11" t="n">
        <v>45324</v>
      </c>
      <c r="Z5" s="6" t="n">
        <v>50</v>
      </c>
      <c r="AA5" s="6" t="n">
        <v>8243.3</v>
      </c>
      <c r="AB5" s="11" t="n">
        <v>44109</v>
      </c>
      <c r="AC5" s="6" t="n">
        <v>300</v>
      </c>
      <c r="AD5" s="6" t="n">
        <v>11250.75</v>
      </c>
      <c r="AE5" s="11" t="n">
        <v>43895</v>
      </c>
      <c r="AF5" s="6" t="n">
        <v>600</v>
      </c>
      <c r="AG5" s="6" t="n">
        <v>57329.39</v>
      </c>
      <c r="AH5" s="11" t="n">
        <v>45959</v>
      </c>
      <c r="AI5" s="6" t="n">
        <v>1</v>
      </c>
      <c r="AJ5" s="6" t="n">
        <v>6732.69</v>
      </c>
      <c r="AK5" s="11" t="n">
        <v>46092</v>
      </c>
      <c r="AL5" s="6" t="n">
        <v>500</v>
      </c>
      <c r="AM5" s="6" t="n">
        <v>19297.72</v>
      </c>
      <c r="AN5" s="11" t="n">
        <v>46101</v>
      </c>
      <c r="AO5" s="6" t="n">
        <v>7</v>
      </c>
      <c r="AP5" s="6" t="n">
        <v>6417.37</v>
      </c>
      <c r="AQ5" s="11" t="n">
        <v>44433</v>
      </c>
      <c r="AR5" s="6" t="n">
        <v>10</v>
      </c>
      <c r="AS5" s="6" t="n">
        <v>5391.7</v>
      </c>
      <c r="AT5" s="11" t="n">
        <v>44564</v>
      </c>
      <c r="AU5" s="6" t="n">
        <v>200</v>
      </c>
      <c r="AV5" s="6" t="n">
        <v>43761.88</v>
      </c>
      <c r="AW5" s="11" t="n">
        <v>45847</v>
      </c>
      <c r="AX5" s="6" t="n">
        <v>50</v>
      </c>
      <c r="AY5" s="6" t="n">
        <v>18697.98</v>
      </c>
      <c r="AZ5" s="11" t="n">
        <v>43906</v>
      </c>
      <c r="BA5" s="6" t="n">
        <v>70</v>
      </c>
      <c r="BB5" s="6" t="n">
        <v>19056.78</v>
      </c>
      <c r="BC5" s="0"/>
      <c r="BD5" s="6" t="n">
        <v>1</v>
      </c>
      <c r="BE5" s="0" t="s">
        <v>546</v>
      </c>
      <c r="BF5" s="0"/>
      <c r="BG5" s="6" t="n">
        <v>2</v>
      </c>
      <c r="BH5" s="0" t="s">
        <v>546</v>
      </c>
      <c r="BI5" s="11" t="n">
        <v>45569</v>
      </c>
      <c r="BJ5" s="6" t="n">
        <v>201</v>
      </c>
      <c r="BK5" s="6" t="n">
        <v>199099.45</v>
      </c>
      <c r="BL5" s="0"/>
      <c r="BM5" s="6" t="n">
        <v>99.77</v>
      </c>
      <c r="BN5" s="0" t="s">
        <v>545</v>
      </c>
      <c r="BO5" s="0"/>
      <c r="BP5" s="6" t="n">
        <v>10</v>
      </c>
      <c r="BQ5" s="0" t="s">
        <v>546</v>
      </c>
    </row>
    <row collapsed="false" customFormat="false" customHeight="false" hidden="false" ht="12.1" outlineLevel="0" r="6">
      <c r="A6" s="11" t="n">
        <v>45442</v>
      </c>
      <c r="B6" s="6" t="n">
        <v>14</v>
      </c>
      <c r="C6" s="6" t="n">
        <v>22941.17</v>
      </c>
      <c r="D6" s="11" t="n">
        <v>45840</v>
      </c>
      <c r="E6" s="6" t="n">
        <v>1</v>
      </c>
      <c r="F6" s="6" t="n">
        <v>3458.38</v>
      </c>
      <c r="G6" s="11" t="n">
        <v>43833</v>
      </c>
      <c r="H6" s="6" t="n">
        <v>600</v>
      </c>
      <c r="I6" s="6" t="n">
        <v>23015.8</v>
      </c>
      <c r="J6" s="11" t="n">
        <v>45908</v>
      </c>
      <c r="K6" s="6" t="n">
        <v>70</v>
      </c>
      <c r="L6" s="6" t="n">
        <v>5268.21</v>
      </c>
      <c r="M6" s="11" t="n">
        <v>45849</v>
      </c>
      <c r="N6" s="6" t="n">
        <v>130000</v>
      </c>
      <c r="O6" s="6" t="n">
        <v>8208.88</v>
      </c>
      <c r="P6" s="11" t="n">
        <v>44491</v>
      </c>
      <c r="Q6" s="6" t="n">
        <v>140</v>
      </c>
      <c r="R6" s="6" t="n">
        <v>44234.1</v>
      </c>
      <c r="S6" s="11" t="n">
        <v>44525</v>
      </c>
      <c r="T6" s="6" t="n">
        <v>10</v>
      </c>
      <c r="U6" s="6" t="n">
        <v>2977.49</v>
      </c>
      <c r="V6" s="11" t="n">
        <v>44858</v>
      </c>
      <c r="W6" s="6" t="n">
        <v>80</v>
      </c>
      <c r="X6" s="6" t="n">
        <v>9520.76</v>
      </c>
      <c r="Y6" s="11" t="n">
        <v>45324</v>
      </c>
      <c r="Z6" s="6" t="n">
        <v>130</v>
      </c>
      <c r="AA6" s="6" t="n">
        <v>21432.57</v>
      </c>
      <c r="AB6" s="11" t="n">
        <v>44132</v>
      </c>
      <c r="AC6" s="6" t="n">
        <v>300</v>
      </c>
      <c r="AD6" s="6" t="n">
        <v>10656.39</v>
      </c>
      <c r="AE6" s="11" t="n">
        <v>43895</v>
      </c>
      <c r="AF6" s="6" t="n">
        <v>200</v>
      </c>
      <c r="AG6" s="6" t="n">
        <v>18959.73</v>
      </c>
      <c r="AH6" s="11" t="n">
        <v>45959</v>
      </c>
      <c r="AI6" s="6" t="n">
        <v>6</v>
      </c>
      <c r="AJ6" s="6" t="n">
        <v>40396.15</v>
      </c>
      <c r="AK6" s="11" t="n">
        <v>46092</v>
      </c>
      <c r="AL6" s="6" t="n">
        <v>280</v>
      </c>
      <c r="AM6" s="6" t="n">
        <v>10806.72</v>
      </c>
      <c r="AN6" s="0"/>
      <c r="AO6" s="5" t="s">
        <f>=SUM(AP2:AP5)/SUM(AO2:AO5)</f>
      </c>
      <c r="AP6" s="0" t="s">
        <v>11</v>
      </c>
      <c r="AQ6" s="11" t="n">
        <v>44753</v>
      </c>
      <c r="AR6" s="6" t="n">
        <v>25</v>
      </c>
      <c r="AS6" s="6" t="n">
        <v>8616.82</v>
      </c>
      <c r="AT6" s="11" t="n">
        <v>44565</v>
      </c>
      <c r="AU6" s="6" t="n">
        <v>230</v>
      </c>
      <c r="AV6" s="6" t="n">
        <v>50160.46</v>
      </c>
      <c r="AW6" s="11" t="n">
        <v>45849</v>
      </c>
      <c r="AX6" s="6" t="n">
        <v>10</v>
      </c>
      <c r="AY6" s="6" t="n">
        <v>3793.05</v>
      </c>
      <c r="AZ6" s="0"/>
      <c r="BA6" s="5" t="s">
        <f>=SUM(BB2:BB5)/SUM(BA2:BA5)</f>
      </c>
      <c r="BB6" s="0" t="s">
        <v>11</v>
      </c>
      <c r="BC6" s="0"/>
      <c r="BD6" s="5" t="s">
        <f>=BD5*(ABS(BD4)-ABS(BD3))</f>
      </c>
      <c r="BE6" s="0" t="s">
        <v>547</v>
      </c>
      <c r="BF6" s="0"/>
      <c r="BG6" s="5" t="s">
        <f>=BG5*(ABS(BG4)-ABS(BG3))</f>
      </c>
      <c r="BH6" s="0" t="s">
        <v>547</v>
      </c>
      <c r="BI6" s="11" t="n">
        <v>45604</v>
      </c>
      <c r="BJ6" s="6" t="n">
        <v>5</v>
      </c>
      <c r="BK6" s="6" t="n">
        <v>4887.45</v>
      </c>
      <c r="BL6" s="0"/>
      <c r="BM6" s="6" t="n">
        <v>3</v>
      </c>
      <c r="BN6" s="0" t="s">
        <v>546</v>
      </c>
      <c r="BO6" s="0"/>
      <c r="BP6" s="6" t="s">
        <f>=Портфель!G26*Портфель!$Q$13</f>
      </c>
      <c r="BQ6" s="0" t="s">
        <v>6</v>
      </c>
    </row>
    <row collapsed="false" customFormat="false" customHeight="false" hidden="false" ht="12.1" outlineLevel="0" r="7">
      <c r="A7" s="11" t="n">
        <v>45454</v>
      </c>
      <c r="B7" s="6" t="n">
        <v>2</v>
      </c>
      <c r="C7" s="6" t="n">
        <v>3257.28</v>
      </c>
      <c r="D7" s="11" t="n">
        <v>45840</v>
      </c>
      <c r="E7" s="6" t="n">
        <v>1</v>
      </c>
      <c r="F7" s="6" t="n">
        <v>3458.38</v>
      </c>
      <c r="G7" s="11" t="n">
        <v>43833</v>
      </c>
      <c r="H7" s="6" t="n">
        <v>300</v>
      </c>
      <c r="I7" s="6" t="n">
        <v>11507.9</v>
      </c>
      <c r="J7" s="11" t="n">
        <v>45908</v>
      </c>
      <c r="K7" s="6" t="n">
        <v>229</v>
      </c>
      <c r="L7" s="6" t="n">
        <v>17234.56</v>
      </c>
      <c r="M7" s="11" t="n">
        <v>45849</v>
      </c>
      <c r="N7" s="6" t="n">
        <v>250000</v>
      </c>
      <c r="O7" s="6" t="n">
        <v>15786.31</v>
      </c>
      <c r="P7" s="11" t="n">
        <v>44495</v>
      </c>
      <c r="Q7" s="6" t="n">
        <v>70</v>
      </c>
      <c r="R7" s="6" t="n">
        <v>21997.98</v>
      </c>
      <c r="S7" s="11" t="n">
        <v>44525</v>
      </c>
      <c r="T7" s="6" t="n">
        <v>10</v>
      </c>
      <c r="U7" s="6" t="n">
        <v>2977.49</v>
      </c>
      <c r="V7" s="11" t="n">
        <v>44946</v>
      </c>
      <c r="W7" s="6" t="n">
        <v>10</v>
      </c>
      <c r="X7" s="6" t="n">
        <v>1494.5</v>
      </c>
      <c r="Y7" s="11" t="n">
        <v>45337</v>
      </c>
      <c r="Z7" s="6" t="n">
        <v>310</v>
      </c>
      <c r="AA7" s="6" t="n">
        <v>50233.88</v>
      </c>
      <c r="AB7" s="11" t="n">
        <v>44369</v>
      </c>
      <c r="AC7" s="6" t="n">
        <v>500</v>
      </c>
      <c r="AD7" s="6" t="n">
        <v>31328.79</v>
      </c>
      <c r="AE7" s="11" t="n">
        <v>43902</v>
      </c>
      <c r="AF7" s="6" t="n">
        <v>100</v>
      </c>
      <c r="AG7" s="6" t="n">
        <v>8904.57</v>
      </c>
      <c r="AH7" s="11" t="n">
        <v>46014</v>
      </c>
      <c r="AI7" s="6" t="n">
        <v>1</v>
      </c>
      <c r="AJ7" s="6" t="n">
        <v>6288.39</v>
      </c>
      <c r="AK7" s="11" t="n">
        <v>46093</v>
      </c>
      <c r="AL7" s="6" t="n">
        <v>1310</v>
      </c>
      <c r="AM7" s="6" t="n">
        <v>49799.91</v>
      </c>
      <c r="AN7" s="0"/>
      <c r="AO7" s="6" t="n">
        <v>543</v>
      </c>
      <c r="AP7" s="0" t="s">
        <v>545</v>
      </c>
      <c r="AQ7" s="11" t="n">
        <v>44827</v>
      </c>
      <c r="AR7" s="6" t="n">
        <v>11</v>
      </c>
      <c r="AS7" s="6" t="n">
        <v>3287.34</v>
      </c>
      <c r="AT7" s="11" t="n">
        <v>44575</v>
      </c>
      <c r="AU7" s="6" t="n">
        <v>160</v>
      </c>
      <c r="AV7" s="6" t="n">
        <v>34054.06</v>
      </c>
      <c r="AW7" s="11" t="n">
        <v>45849</v>
      </c>
      <c r="AX7" s="6" t="n">
        <v>50</v>
      </c>
      <c r="AY7" s="6" t="n">
        <v>18965.27</v>
      </c>
      <c r="AZ7" s="0"/>
      <c r="BA7" s="6" t="n">
        <v>393.4</v>
      </c>
      <c r="BB7" s="0" t="s">
        <v>545</v>
      </c>
      <c r="BC7" s="0"/>
      <c r="BD7" s="0"/>
      <c r="BE7" s="0"/>
      <c r="BF7" s="0"/>
      <c r="BG7" s="0"/>
      <c r="BH7" s="0"/>
      <c r="BI7" s="11" t="n">
        <v>45635</v>
      </c>
      <c r="BJ7" s="6" t="n">
        <v>7</v>
      </c>
      <c r="BK7" s="6" t="n">
        <v>6542.58</v>
      </c>
      <c r="BL7" s="0"/>
      <c r="BM7" s="6" t="s">
        <f>=Портфель!G25*Портфель!$Q$6</f>
      </c>
      <c r="BN7" s="0" t="s">
        <v>6</v>
      </c>
      <c r="BO7" s="0"/>
      <c r="BP7" s="6" t="s">
        <f>=Портфель!H26*Портфель!$Q$13</f>
      </c>
      <c r="BQ7" s="0" t="s">
        <v>7</v>
      </c>
    </row>
    <row collapsed="false" customFormat="false" customHeight="false" hidden="false" ht="12.1" outlineLevel="0" r="8">
      <c r="A8" s="11" t="n">
        <v>45484</v>
      </c>
      <c r="B8" s="6" t="n">
        <v>31</v>
      </c>
      <c r="C8" s="6" t="n">
        <v>44626.84</v>
      </c>
      <c r="D8" s="11" t="n">
        <v>45840</v>
      </c>
      <c r="E8" s="6" t="n">
        <v>10</v>
      </c>
      <c r="F8" s="6" t="n">
        <v>34583.83</v>
      </c>
      <c r="G8" s="11" t="n">
        <v>43889</v>
      </c>
      <c r="H8" s="6" t="n">
        <v>1500</v>
      </c>
      <c r="I8" s="6" t="n">
        <v>49480.36</v>
      </c>
      <c r="J8" s="11" t="n">
        <v>45911</v>
      </c>
      <c r="K8" s="6" t="n">
        <v>920</v>
      </c>
      <c r="L8" s="6" t="n">
        <v>68320.99</v>
      </c>
      <c r="M8" s="11" t="n">
        <v>45849</v>
      </c>
      <c r="N8" s="6" t="n">
        <v>100000</v>
      </c>
      <c r="O8" s="6" t="n">
        <v>6314.52</v>
      </c>
      <c r="P8" s="11" t="n">
        <v>44495</v>
      </c>
      <c r="Q8" s="6" t="n">
        <v>70</v>
      </c>
      <c r="R8" s="6" t="n">
        <v>21997.98</v>
      </c>
      <c r="S8" s="11" t="n">
        <v>44544</v>
      </c>
      <c r="T8" s="6" t="n">
        <v>50</v>
      </c>
      <c r="U8" s="6" t="n">
        <v>13256.62</v>
      </c>
      <c r="V8" s="11" t="n">
        <v>44966</v>
      </c>
      <c r="W8" s="6" t="n">
        <v>100</v>
      </c>
      <c r="X8" s="6" t="n">
        <v>16541.61</v>
      </c>
      <c r="Y8" s="11" t="n">
        <v>45337</v>
      </c>
      <c r="Z8" s="6" t="n">
        <v>120</v>
      </c>
      <c r="AA8" s="6" t="n">
        <v>19418.96</v>
      </c>
      <c r="AB8" s="11" t="n">
        <v>44369</v>
      </c>
      <c r="AC8" s="6" t="n">
        <v>300</v>
      </c>
      <c r="AD8" s="6" t="n">
        <v>18777.76</v>
      </c>
      <c r="AE8" s="11" t="n">
        <v>43906</v>
      </c>
      <c r="AF8" s="6" t="n">
        <v>100</v>
      </c>
      <c r="AG8" s="6" t="n">
        <v>8734.48</v>
      </c>
      <c r="AH8" s="11" t="n">
        <v>46014</v>
      </c>
      <c r="AI8" s="6" t="n">
        <v>1</v>
      </c>
      <c r="AJ8" s="6" t="n">
        <v>6288.39</v>
      </c>
      <c r="AK8" s="11" t="n">
        <v>46093</v>
      </c>
      <c r="AL8" s="6" t="n">
        <v>500</v>
      </c>
      <c r="AM8" s="6" t="n">
        <v>19007.6</v>
      </c>
      <c r="AN8" s="0"/>
      <c r="AO8" s="6" t="n">
        <v>239</v>
      </c>
      <c r="AP8" s="0" t="s">
        <v>546</v>
      </c>
      <c r="AQ8" s="11" t="n">
        <v>44875</v>
      </c>
      <c r="AR8" s="6" t="n">
        <v>3</v>
      </c>
      <c r="AS8" s="6" t="n">
        <v>1063.03</v>
      </c>
      <c r="AT8" s="11" t="n">
        <v>44585</v>
      </c>
      <c r="AU8" s="6" t="n">
        <v>70</v>
      </c>
      <c r="AV8" s="6" t="n">
        <v>13936.4</v>
      </c>
      <c r="AW8" s="11" t="n">
        <v>45849</v>
      </c>
      <c r="AX8" s="6" t="n">
        <v>40</v>
      </c>
      <c r="AY8" s="6" t="n">
        <v>15167.66</v>
      </c>
      <c r="AZ8" s="0"/>
      <c r="BA8" s="6" t="n">
        <v>140</v>
      </c>
      <c r="BB8" s="0" t="s">
        <v>546</v>
      </c>
      <c r="BC8" s="0"/>
      <c r="BD8" s="0"/>
      <c r="BE8" s="0"/>
      <c r="BF8" s="0"/>
      <c r="BG8" s="0"/>
      <c r="BH8" s="0"/>
      <c r="BI8" s="11" t="n">
        <v>45840</v>
      </c>
      <c r="BJ8" s="6" t="n">
        <v>1</v>
      </c>
      <c r="BK8" s="6" t="n">
        <v>973.69</v>
      </c>
      <c r="BL8" s="0"/>
      <c r="BM8" s="6" t="s">
        <f>=Портфель!H25*Портфель!$Q$13</f>
      </c>
      <c r="BN8" s="0" t="s">
        <v>7</v>
      </c>
      <c r="BO8" s="0"/>
      <c r="BP8" s="5" t="s">
        <f>=BP5*(BP6*BP4/100-BP3+BP7)</f>
      </c>
      <c r="BQ8" s="0" t="s">
        <v>547</v>
      </c>
    </row>
    <row collapsed="false" customFormat="false" customHeight="false" hidden="false" ht="12.1" outlineLevel="0" r="9">
      <c r="A9" s="11" t="n">
        <v>45497</v>
      </c>
      <c r="B9" s="6" t="n">
        <v>4</v>
      </c>
      <c r="C9" s="6" t="n">
        <v>5642.26</v>
      </c>
      <c r="D9" s="11" t="n">
        <v>45840</v>
      </c>
      <c r="E9" s="6" t="n">
        <v>1</v>
      </c>
      <c r="F9" s="6" t="n">
        <v>3458.38</v>
      </c>
      <c r="G9" s="11" t="n">
        <v>44460</v>
      </c>
      <c r="H9" s="6" t="n">
        <v>600</v>
      </c>
      <c r="I9" s="6" t="n">
        <v>22508.25</v>
      </c>
      <c r="J9" s="11" t="n">
        <v>45911</v>
      </c>
      <c r="K9" s="6" t="n">
        <v>104</v>
      </c>
      <c r="L9" s="6" t="n">
        <v>7723.24</v>
      </c>
      <c r="M9" s="11" t="n">
        <v>45849</v>
      </c>
      <c r="N9" s="6" t="n">
        <v>90000</v>
      </c>
      <c r="O9" s="6" t="n">
        <v>5683.07</v>
      </c>
      <c r="P9" s="11" t="n">
        <v>44497</v>
      </c>
      <c r="Q9" s="6" t="n">
        <v>70</v>
      </c>
      <c r="R9" s="6" t="n">
        <v>21801.9</v>
      </c>
      <c r="S9" s="11" t="n">
        <v>44544</v>
      </c>
      <c r="T9" s="6" t="n">
        <v>100</v>
      </c>
      <c r="U9" s="6" t="n">
        <v>26963.48</v>
      </c>
      <c r="V9" s="11" t="n">
        <v>45128</v>
      </c>
      <c r="W9" s="6" t="n">
        <v>100</v>
      </c>
      <c r="X9" s="6" t="n">
        <v>24391.75</v>
      </c>
      <c r="Y9" s="11" t="n">
        <v>45342</v>
      </c>
      <c r="Z9" s="6" t="n">
        <v>340</v>
      </c>
      <c r="AA9" s="6" t="n">
        <v>54255.09</v>
      </c>
      <c r="AB9" s="11" t="n">
        <v>44407</v>
      </c>
      <c r="AC9" s="6" t="n">
        <v>30</v>
      </c>
      <c r="AD9" s="6" t="n">
        <v>2056.24</v>
      </c>
      <c r="AE9" s="11" t="n">
        <v>44466</v>
      </c>
      <c r="AF9" s="6" t="n">
        <v>100</v>
      </c>
      <c r="AG9" s="6" t="n">
        <v>17768.87</v>
      </c>
      <c r="AH9" s="11" t="n">
        <v>46014</v>
      </c>
      <c r="AI9" s="6" t="n">
        <v>2</v>
      </c>
      <c r="AJ9" s="6" t="n">
        <v>12573.03</v>
      </c>
      <c r="AK9" s="11" t="n">
        <v>46093</v>
      </c>
      <c r="AL9" s="6" t="n">
        <v>1190</v>
      </c>
      <c r="AM9" s="6" t="n">
        <v>45238.09</v>
      </c>
      <c r="AN9" s="0"/>
      <c r="AO9" s="5" t="s">
        <f>=AO8*(ABS(AO7)-ABS(AO6))</f>
      </c>
      <c r="AP9" s="0" t="s">
        <v>547</v>
      </c>
      <c r="AQ9" s="11" t="n">
        <v>44876</v>
      </c>
      <c r="AR9" s="6" t="n">
        <v>140</v>
      </c>
      <c r="AS9" s="6" t="n">
        <v>49971.98</v>
      </c>
      <c r="AT9" s="11" t="n">
        <v>44586</v>
      </c>
      <c r="AU9" s="6" t="n">
        <v>100</v>
      </c>
      <c r="AV9" s="6" t="n">
        <v>19809.11</v>
      </c>
      <c r="AW9" s="0"/>
      <c r="AX9" s="5" t="s">
        <f>=SUM(AY2:AY8)/SUM(AX2:AX8)</f>
      </c>
      <c r="AY9" s="0" t="s">
        <v>11</v>
      </c>
      <c r="AZ9" s="0"/>
      <c r="BA9" s="5" t="s">
        <f>=BA8*(ABS(BA7)-ABS(BA6))</f>
      </c>
      <c r="BB9" s="0" t="s">
        <v>547</v>
      </c>
      <c r="BC9" s="0"/>
      <c r="BD9" s="0"/>
      <c r="BE9" s="0"/>
      <c r="BF9" s="0"/>
      <c r="BG9" s="0"/>
      <c r="BH9" s="0"/>
      <c r="BI9" s="11" t="n">
        <v>46065</v>
      </c>
      <c r="BJ9" s="6" t="n">
        <v>1</v>
      </c>
      <c r="BK9" s="6" t="n">
        <v>988.9</v>
      </c>
      <c r="BL9" s="0"/>
      <c r="BM9" s="5" t="s">
        <f>=BM6*(BM7*BM5/100-BM4+BM8)</f>
      </c>
      <c r="BN9" s="0" t="s">
        <v>547</v>
      </c>
    </row>
    <row collapsed="false" customFormat="false" customHeight="false" hidden="false" ht="12.1" outlineLevel="0" r="10">
      <c r="A10" s="11" t="n">
        <v>45681</v>
      </c>
      <c r="B10" s="6" t="n">
        <v>28</v>
      </c>
      <c r="C10" s="6" t="n">
        <v>33109.24</v>
      </c>
      <c r="D10" s="11" t="n">
        <v>45840</v>
      </c>
      <c r="E10" s="6" t="n">
        <v>1</v>
      </c>
      <c r="F10" s="6" t="n">
        <v>3458.38</v>
      </c>
      <c r="G10" s="11" t="n">
        <v>44613</v>
      </c>
      <c r="H10" s="6" t="n">
        <v>500</v>
      </c>
      <c r="I10" s="6" t="n">
        <v>17207.91</v>
      </c>
      <c r="J10" s="11" t="n">
        <v>45918</v>
      </c>
      <c r="K10" s="6" t="n">
        <v>1260</v>
      </c>
      <c r="L10" s="6" t="n">
        <v>90970.57</v>
      </c>
      <c r="M10" s="11" t="n">
        <v>45849</v>
      </c>
      <c r="N10" s="6" t="n">
        <v>100000</v>
      </c>
      <c r="O10" s="6" t="n">
        <v>6314.52</v>
      </c>
      <c r="P10" s="11" t="n">
        <v>44529</v>
      </c>
      <c r="Q10" s="6" t="n">
        <v>90</v>
      </c>
      <c r="R10" s="6" t="n">
        <v>26567.78</v>
      </c>
      <c r="S10" s="11" t="n">
        <v>44564</v>
      </c>
      <c r="T10" s="6" t="n">
        <v>70</v>
      </c>
      <c r="U10" s="6" t="n">
        <v>19959.98</v>
      </c>
      <c r="V10" s="11" t="n">
        <v>45128</v>
      </c>
      <c r="W10" s="6" t="n">
        <v>10</v>
      </c>
      <c r="X10" s="6" t="n">
        <v>2439.18</v>
      </c>
      <c r="Y10" s="11" t="n">
        <v>45363</v>
      </c>
      <c r="Z10" s="6" t="n">
        <v>40</v>
      </c>
      <c r="AA10" s="6" t="n">
        <v>0</v>
      </c>
      <c r="AB10" s="11" t="n">
        <v>44463</v>
      </c>
      <c r="AC10" s="6" t="n">
        <v>240</v>
      </c>
      <c r="AD10" s="6" t="n">
        <v>17432.71</v>
      </c>
      <c r="AE10" s="11" t="n">
        <v>44519</v>
      </c>
      <c r="AF10" s="6" t="n">
        <v>150</v>
      </c>
      <c r="AG10" s="6" t="n">
        <v>24267.12</v>
      </c>
      <c r="AH10" s="0"/>
      <c r="AI10" s="5" t="s">
        <f>=SUM(AJ2:AJ9)/SUM(AI2:AI9)</f>
      </c>
      <c r="AJ10" s="0" t="s">
        <v>11</v>
      </c>
      <c r="AK10" s="11" t="n">
        <v>46118</v>
      </c>
      <c r="AL10" s="6" t="n">
        <v>300</v>
      </c>
      <c r="AM10" s="6" t="n">
        <v>10072.03</v>
      </c>
      <c r="AN10" s="0"/>
      <c r="AO10" s="0"/>
      <c r="AP10" s="0"/>
      <c r="AQ10" s="11" t="n">
        <v>44883</v>
      </c>
      <c r="AR10" s="6" t="n">
        <v>40</v>
      </c>
      <c r="AS10" s="6" t="n">
        <v>13409.36</v>
      </c>
      <c r="AT10" s="11" t="n">
        <v>44783</v>
      </c>
      <c r="AU10" s="6" t="n">
        <v>50</v>
      </c>
      <c r="AV10" s="6" t="n">
        <v>5872.94</v>
      </c>
      <c r="AW10" s="0"/>
      <c r="AX10" s="6" t="n">
        <v>238.76</v>
      </c>
      <c r="AY10" s="0" t="s">
        <v>545</v>
      </c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46091</v>
      </c>
      <c r="BJ10" s="6" t="n">
        <v>205</v>
      </c>
      <c r="BK10" s="6" t="n">
        <v>200365.11</v>
      </c>
    </row>
    <row collapsed="false" customFormat="false" customHeight="false" hidden="false" ht="12.1" outlineLevel="0" r="11">
      <c r="A11" s="11" t="n">
        <v>45688</v>
      </c>
      <c r="B11" s="6" t="n">
        <v>50</v>
      </c>
      <c r="C11" s="6" t="n">
        <v>57723.08</v>
      </c>
      <c r="D11" s="11" t="n">
        <v>45840</v>
      </c>
      <c r="E11" s="6" t="n">
        <v>1</v>
      </c>
      <c r="F11" s="6" t="n">
        <v>3458.38</v>
      </c>
      <c r="G11" s="11" t="n">
        <v>44613</v>
      </c>
      <c r="H11" s="6" t="n">
        <v>200</v>
      </c>
      <c r="I11" s="6" t="n">
        <v>6763.11</v>
      </c>
      <c r="J11" s="11" t="n">
        <v>45926</v>
      </c>
      <c r="K11" s="6" t="n">
        <v>200</v>
      </c>
      <c r="L11" s="6" t="n">
        <v>13783.51</v>
      </c>
      <c r="M11" s="11" t="n">
        <v>45849</v>
      </c>
      <c r="N11" s="6" t="n">
        <v>250000</v>
      </c>
      <c r="O11" s="6" t="n">
        <v>15786.31</v>
      </c>
      <c r="P11" s="11" t="n">
        <v>44564</v>
      </c>
      <c r="Q11" s="6" t="n">
        <v>300</v>
      </c>
      <c r="R11" s="6" t="n">
        <v>89954.95</v>
      </c>
      <c r="S11" s="11" t="n">
        <v>44595</v>
      </c>
      <c r="T11" s="6" t="n">
        <v>50</v>
      </c>
      <c r="U11" s="6" t="n">
        <v>12075.55</v>
      </c>
      <c r="V11" s="11" t="n">
        <v>45230</v>
      </c>
      <c r="W11" s="6" t="n">
        <v>110</v>
      </c>
      <c r="X11" s="6" t="n">
        <v>29502.8</v>
      </c>
      <c r="Y11" s="11" t="n">
        <v>45370</v>
      </c>
      <c r="Z11" s="6" t="n">
        <v>120</v>
      </c>
      <c r="AA11" s="6" t="n">
        <v>19021.61</v>
      </c>
      <c r="AB11" s="11" t="n">
        <v>44468</v>
      </c>
      <c r="AC11" s="6" t="n">
        <v>300</v>
      </c>
      <c r="AD11" s="6" t="n">
        <v>20785.38</v>
      </c>
      <c r="AE11" s="11" t="n">
        <v>44524</v>
      </c>
      <c r="AF11" s="6" t="n">
        <v>100</v>
      </c>
      <c r="AG11" s="6" t="n">
        <v>15407.7</v>
      </c>
      <c r="AH11" s="0"/>
      <c r="AI11" s="6" t="n">
        <v>4738</v>
      </c>
      <c r="AJ11" s="0" t="s">
        <v>545</v>
      </c>
      <c r="AK11" s="11" t="n">
        <v>46118</v>
      </c>
      <c r="AL11" s="6" t="n">
        <v>2550</v>
      </c>
      <c r="AM11" s="6" t="n">
        <v>85612.23</v>
      </c>
      <c r="AN11" s="0"/>
      <c r="AO11" s="0"/>
      <c r="AP11" s="0"/>
      <c r="AQ11" s="11" t="n">
        <v>44888</v>
      </c>
      <c r="AR11" s="6" t="n">
        <v>11</v>
      </c>
      <c r="AS11" s="6" t="n">
        <v>3695.28</v>
      </c>
      <c r="AT11" s="11" t="n">
        <v>44824</v>
      </c>
      <c r="AU11" s="6" t="n">
        <v>50</v>
      </c>
      <c r="AV11" s="6" t="n">
        <v>5447.72</v>
      </c>
      <c r="AW11" s="0"/>
      <c r="AX11" s="6" t="n">
        <v>300</v>
      </c>
      <c r="AY11" s="0" t="s">
        <v>546</v>
      </c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46091</v>
      </c>
      <c r="BJ11" s="6" t="n">
        <v>1</v>
      </c>
      <c r="BK11" s="6" t="n">
        <v>977.39</v>
      </c>
    </row>
    <row collapsed="false" customFormat="false" customHeight="false" hidden="false" ht="12.1" outlineLevel="0" r="12">
      <c r="A12" s="11" t="n">
        <v>45698</v>
      </c>
      <c r="B12" s="6" t="n">
        <v>3</v>
      </c>
      <c r="C12" s="6" t="n">
        <v>3412.78</v>
      </c>
      <c r="D12" s="11" t="n">
        <v>45840</v>
      </c>
      <c r="E12" s="6" t="n">
        <v>10</v>
      </c>
      <c r="F12" s="6" t="n">
        <v>34583.83</v>
      </c>
      <c r="G12" s="11" t="n">
        <v>44685</v>
      </c>
      <c r="H12" s="6" t="n">
        <v>1000</v>
      </c>
      <c r="I12" s="6" t="n">
        <v>32322.77</v>
      </c>
      <c r="J12" s="11" t="n">
        <v>45926</v>
      </c>
      <c r="K12" s="6" t="n">
        <v>165</v>
      </c>
      <c r="L12" s="6" t="n">
        <v>11381.41</v>
      </c>
      <c r="M12" s="11" t="n">
        <v>45849</v>
      </c>
      <c r="N12" s="6" t="n">
        <v>110000</v>
      </c>
      <c r="O12" s="6" t="n">
        <v>6945.98</v>
      </c>
      <c r="P12" s="11" t="n">
        <v>44574</v>
      </c>
      <c r="Q12" s="6" t="n">
        <v>50</v>
      </c>
      <c r="R12" s="6" t="n">
        <v>14581.71</v>
      </c>
      <c r="S12" s="11" t="n">
        <v>44613</v>
      </c>
      <c r="T12" s="6" t="n">
        <v>20</v>
      </c>
      <c r="U12" s="6" t="n">
        <v>4426.03</v>
      </c>
      <c r="V12" s="11" t="n">
        <v>45260</v>
      </c>
      <c r="W12" s="6" t="n">
        <v>200</v>
      </c>
      <c r="X12" s="6" t="n">
        <v>54756.31</v>
      </c>
      <c r="Y12" s="11" t="n">
        <v>45370</v>
      </c>
      <c r="Z12" s="6" t="n">
        <v>260</v>
      </c>
      <c r="AA12" s="6" t="n">
        <v>41213.48</v>
      </c>
      <c r="AB12" s="11" t="n">
        <v>44468</v>
      </c>
      <c r="AC12" s="6" t="n">
        <v>100</v>
      </c>
      <c r="AD12" s="6" t="n">
        <v>6918.46</v>
      </c>
      <c r="AE12" s="11" t="n">
        <v>44594</v>
      </c>
      <c r="AF12" s="6" t="n">
        <v>40</v>
      </c>
      <c r="AG12" s="6" t="n">
        <v>5689.82</v>
      </c>
      <c r="AH12" s="0"/>
      <c r="AI12" s="6" t="n">
        <v>30</v>
      </c>
      <c r="AJ12" s="0" t="s">
        <v>546</v>
      </c>
      <c r="AK12" s="0"/>
      <c r="AL12" s="5" t="s">
        <f>=SUM(AM2:AM11)/SUM(AL2:AL11)</f>
      </c>
      <c r="AM12" s="0" t="s">
        <v>11</v>
      </c>
      <c r="AN12" s="0"/>
      <c r="AO12" s="0"/>
      <c r="AP12" s="0"/>
      <c r="AQ12" s="0"/>
      <c r="AR12" s="5" t="s">
        <f>=SUM(AS2:AS11)/SUM(AR2:AR11)</f>
      </c>
      <c r="AS12" s="0" t="s">
        <v>11</v>
      </c>
      <c r="AT12" s="11" t="n">
        <v>44824</v>
      </c>
      <c r="AU12" s="6" t="n">
        <v>10</v>
      </c>
      <c r="AV12" s="6" t="n">
        <v>1088.75</v>
      </c>
      <c r="AW12" s="0"/>
      <c r="AX12" s="5" t="s">
        <f>=AX11*(ABS(AX10)-ABS(AX9))</f>
      </c>
      <c r="AY12" s="0" t="s">
        <v>547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5" t="s">
        <f>=SUM(BK2:BK11)/SUM(BJ2:BJ11)</f>
      </c>
      <c r="BK12" s="0" t="s">
        <v>11</v>
      </c>
    </row>
    <row collapsed="false" customFormat="false" customHeight="false" hidden="false" ht="12.1" outlineLevel="0" r="13">
      <c r="A13" s="11" t="n">
        <v>45700</v>
      </c>
      <c r="B13" s="6" t="n">
        <v>50</v>
      </c>
      <c r="C13" s="6" t="n">
        <v>60474.18</v>
      </c>
      <c r="D13" s="11" t="n">
        <v>45840</v>
      </c>
      <c r="E13" s="6" t="n">
        <v>1</v>
      </c>
      <c r="F13" s="6" t="n">
        <v>3458.38</v>
      </c>
      <c r="G13" s="11" t="n">
        <v>44792</v>
      </c>
      <c r="H13" s="6" t="n">
        <v>500</v>
      </c>
      <c r="I13" s="6" t="n">
        <v>14522.26</v>
      </c>
      <c r="J13" s="11" t="n">
        <v>45926</v>
      </c>
      <c r="K13" s="6" t="n">
        <v>35</v>
      </c>
      <c r="L13" s="6" t="n">
        <v>2414.25</v>
      </c>
      <c r="M13" s="11" t="n">
        <v>45849</v>
      </c>
      <c r="N13" s="6" t="n">
        <v>90000</v>
      </c>
      <c r="O13" s="6" t="n">
        <v>5683.07</v>
      </c>
      <c r="P13" s="11" t="n">
        <v>44585</v>
      </c>
      <c r="Q13" s="6" t="n">
        <v>70</v>
      </c>
      <c r="R13" s="6" t="n">
        <v>18838.66</v>
      </c>
      <c r="S13" s="11" t="n">
        <v>44701</v>
      </c>
      <c r="T13" s="6" t="n">
        <v>50</v>
      </c>
      <c r="U13" s="6" t="n">
        <v>5983.28</v>
      </c>
      <c r="V13" s="11" t="n">
        <v>45266</v>
      </c>
      <c r="W13" s="6" t="n">
        <v>400</v>
      </c>
      <c r="X13" s="6" t="n">
        <v>107242.88</v>
      </c>
      <c r="Y13" s="11" t="n">
        <v>45371</v>
      </c>
      <c r="Z13" s="6" t="n">
        <v>380</v>
      </c>
      <c r="AA13" s="6" t="n">
        <v>60257.89</v>
      </c>
      <c r="AB13" s="11" t="n">
        <v>44487</v>
      </c>
      <c r="AC13" s="6" t="n">
        <v>30</v>
      </c>
      <c r="AD13" s="6" t="n">
        <v>2101.05</v>
      </c>
      <c r="AE13" s="11" t="n">
        <v>44594</v>
      </c>
      <c r="AF13" s="6" t="n">
        <v>10</v>
      </c>
      <c r="AG13" s="6" t="n">
        <v>1422.45</v>
      </c>
      <c r="AH13" s="0"/>
      <c r="AI13" s="5" t="s">
        <f>=AI12*(ABS(AI11)-ABS(AI10))</f>
      </c>
      <c r="AJ13" s="0" t="s">
        <v>547</v>
      </c>
      <c r="AK13" s="0"/>
      <c r="AL13" s="6" t="n">
        <v>18.3</v>
      </c>
      <c r="AM13" s="0" t="s">
        <v>545</v>
      </c>
      <c r="AN13" s="0"/>
      <c r="AO13" s="0"/>
      <c r="AP13" s="0"/>
      <c r="AQ13" s="0"/>
      <c r="AR13" s="6" t="n">
        <v>309.15</v>
      </c>
      <c r="AS13" s="0" t="s">
        <v>545</v>
      </c>
      <c r="AT13" s="11" t="n">
        <v>44825</v>
      </c>
      <c r="AU13" s="6" t="n">
        <v>80</v>
      </c>
      <c r="AV13" s="6" t="n">
        <v>8124.07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6" t="n">
        <v>954.4</v>
      </c>
      <c r="BK13" s="0" t="s">
        <v>545</v>
      </c>
    </row>
    <row collapsed="false" customFormat="false" customHeight="false" hidden="false" ht="12.1" outlineLevel="0" r="14">
      <c r="A14" s="11" t="n">
        <v>45715</v>
      </c>
      <c r="B14" s="6" t="n">
        <v>200</v>
      </c>
      <c r="C14" s="6" t="n">
        <v>237895.12</v>
      </c>
      <c r="D14" s="11" t="n">
        <v>45840</v>
      </c>
      <c r="E14" s="6" t="n">
        <v>1</v>
      </c>
      <c r="F14" s="6" t="n">
        <v>3458.38</v>
      </c>
      <c r="G14" s="11" t="n">
        <v>44824</v>
      </c>
      <c r="H14" s="6" t="n">
        <v>500</v>
      </c>
      <c r="I14" s="6" t="n">
        <v>14039.52</v>
      </c>
      <c r="J14" s="11" t="n">
        <v>45926</v>
      </c>
      <c r="K14" s="6" t="n">
        <v>200</v>
      </c>
      <c r="L14" s="6" t="n">
        <v>13743.5</v>
      </c>
      <c r="M14" s="11" t="n">
        <v>45849</v>
      </c>
      <c r="N14" s="6" t="n">
        <v>250000</v>
      </c>
      <c r="O14" s="6" t="n">
        <v>15786.31</v>
      </c>
      <c r="P14" s="11" t="n">
        <v>44585</v>
      </c>
      <c r="Q14" s="6" t="n">
        <v>60</v>
      </c>
      <c r="R14" s="6" t="n">
        <v>16369.53</v>
      </c>
      <c r="S14" s="11" t="n">
        <v>44792</v>
      </c>
      <c r="T14" s="6" t="n">
        <v>100</v>
      </c>
      <c r="U14" s="6" t="n">
        <v>12106.05</v>
      </c>
      <c r="V14" s="11" t="n">
        <v>45267</v>
      </c>
      <c r="W14" s="6" t="n">
        <v>190</v>
      </c>
      <c r="X14" s="6" t="n">
        <v>50541.21</v>
      </c>
      <c r="Y14" s="11" t="n">
        <v>45371</v>
      </c>
      <c r="Z14" s="6" t="n">
        <v>120</v>
      </c>
      <c r="AA14" s="6" t="n">
        <v>19028.81</v>
      </c>
      <c r="AB14" s="11" t="n">
        <v>44494</v>
      </c>
      <c r="AC14" s="6" t="n">
        <v>680</v>
      </c>
      <c r="AD14" s="6" t="n">
        <v>46565.88</v>
      </c>
      <c r="AE14" s="11" t="n">
        <v>44594</v>
      </c>
      <c r="AF14" s="6" t="n">
        <v>100</v>
      </c>
      <c r="AG14" s="6" t="n">
        <v>14224.54</v>
      </c>
      <c r="AH14" s="0"/>
      <c r="AI14" s="0"/>
      <c r="AJ14" s="0"/>
      <c r="AK14" s="0"/>
      <c r="AL14" s="6" t="n">
        <v>7530</v>
      </c>
      <c r="AM14" s="0" t="s">
        <v>546</v>
      </c>
      <c r="AN14" s="0"/>
      <c r="AO14" s="0"/>
      <c r="AP14" s="0"/>
      <c r="AQ14" s="0"/>
      <c r="AR14" s="6" t="n">
        <v>400</v>
      </c>
      <c r="AS14" s="0" t="s">
        <v>546</v>
      </c>
      <c r="AT14" s="11" t="n">
        <v>44827</v>
      </c>
      <c r="AU14" s="6" t="n">
        <v>30</v>
      </c>
      <c r="AV14" s="6" t="n">
        <v>2770.39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6" t="n">
        <v>1000</v>
      </c>
      <c r="BK14" s="0" t="s">
        <v>546</v>
      </c>
    </row>
    <row collapsed="false" customFormat="false" customHeight="false" hidden="false" ht="12.1" outlineLevel="0" r="15">
      <c r="A15" s="11" t="n">
        <v>45716</v>
      </c>
      <c r="B15" s="6" t="n">
        <v>1221</v>
      </c>
      <c r="C15" s="6" t="n">
        <v>1414483.57</v>
      </c>
      <c r="D15" s="11" t="n">
        <v>45840</v>
      </c>
      <c r="E15" s="6" t="n">
        <v>1</v>
      </c>
      <c r="F15" s="6" t="n">
        <v>3458.38</v>
      </c>
      <c r="G15" s="11" t="n">
        <v>44825</v>
      </c>
      <c r="H15" s="6" t="n">
        <v>100</v>
      </c>
      <c r="I15" s="6" t="n">
        <v>2600.3</v>
      </c>
      <c r="J15" s="11" t="n">
        <v>45926</v>
      </c>
      <c r="K15" s="6" t="n">
        <v>200</v>
      </c>
      <c r="L15" s="6" t="n">
        <v>13713.48</v>
      </c>
      <c r="M15" s="11" t="n">
        <v>45849</v>
      </c>
      <c r="N15" s="6" t="n">
        <v>80000</v>
      </c>
      <c r="O15" s="6" t="n">
        <v>5051.62</v>
      </c>
      <c r="P15" s="11" t="n">
        <v>44594</v>
      </c>
      <c r="Q15" s="6" t="n">
        <v>10</v>
      </c>
      <c r="R15" s="6" t="n">
        <v>2869.31</v>
      </c>
      <c r="S15" s="11" t="n">
        <v>44819</v>
      </c>
      <c r="T15" s="6" t="n">
        <v>10</v>
      </c>
      <c r="U15" s="6" t="n">
        <v>1323.67</v>
      </c>
      <c r="V15" s="11" t="n">
        <v>45307</v>
      </c>
      <c r="W15" s="6" t="n">
        <v>20</v>
      </c>
      <c r="X15" s="6" t="n">
        <v>5528.01</v>
      </c>
      <c r="Y15" s="11" t="n">
        <v>45390</v>
      </c>
      <c r="Z15" s="6" t="n">
        <v>190</v>
      </c>
      <c r="AA15" s="6" t="n">
        <v>31143.95</v>
      </c>
      <c r="AB15" s="11" t="n">
        <v>44502</v>
      </c>
      <c r="AC15" s="6" t="n">
        <v>300</v>
      </c>
      <c r="AD15" s="6" t="n">
        <v>19692.84</v>
      </c>
      <c r="AE15" s="11" t="n">
        <v>44722</v>
      </c>
      <c r="AF15" s="6" t="n">
        <v>70</v>
      </c>
      <c r="AG15" s="6" t="n">
        <v>6005.27</v>
      </c>
      <c r="AH15" s="0"/>
      <c r="AI15" s="0"/>
      <c r="AJ15" s="0"/>
      <c r="AK15" s="0"/>
      <c r="AL15" s="5" t="s">
        <f>=AL14*(ABS(AL13)-ABS(AL12))</f>
      </c>
      <c r="AM15" s="0" t="s">
        <v>547</v>
      </c>
      <c r="AN15" s="0"/>
      <c r="AO15" s="0"/>
      <c r="AP15" s="0"/>
      <c r="AQ15" s="0"/>
      <c r="AR15" s="5" t="s">
        <f>=AR14*(ABS(AR13)-ABS(AR12))</f>
      </c>
      <c r="AS15" s="0" t="s">
        <v>547</v>
      </c>
      <c r="AT15" s="0"/>
      <c r="AU15" s="5" t="s">
        <f>=SUM(AV2:AV14)/SUM(AU2:AU14)</f>
      </c>
      <c r="AV15" s="0" t="s">
        <v>11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5" t="s">
        <f>=BJ14*(ABS(BJ13)-ABS(BJ12))</f>
      </c>
      <c r="BK15" s="0" t="s">
        <v>547</v>
      </c>
    </row>
    <row collapsed="false" customFormat="false" customHeight="false" hidden="false" ht="12.1" outlineLevel="0" r="16">
      <c r="A16" s="11" t="n">
        <v>45719</v>
      </c>
      <c r="B16" s="6" t="n">
        <v>1</v>
      </c>
      <c r="C16" s="6" t="n">
        <v>1157.95</v>
      </c>
      <c r="D16" s="11" t="n">
        <v>45840</v>
      </c>
      <c r="E16" s="6" t="n">
        <v>1</v>
      </c>
      <c r="F16" s="6" t="n">
        <v>3458.38</v>
      </c>
      <c r="G16" s="11" t="n">
        <v>44831</v>
      </c>
      <c r="H16" s="6" t="n">
        <v>300</v>
      </c>
      <c r="I16" s="6" t="n">
        <v>6397.7</v>
      </c>
      <c r="J16" s="11" t="n">
        <v>45926</v>
      </c>
      <c r="K16" s="6" t="n">
        <v>86</v>
      </c>
      <c r="L16" s="6" t="n">
        <v>5970.86</v>
      </c>
      <c r="M16" s="11" t="n">
        <v>45849</v>
      </c>
      <c r="N16" s="6" t="n">
        <v>70000</v>
      </c>
      <c r="O16" s="6" t="n">
        <v>4420.17</v>
      </c>
      <c r="P16" s="11" t="n">
        <v>44594</v>
      </c>
      <c r="Q16" s="6" t="n">
        <v>40</v>
      </c>
      <c r="R16" s="6" t="n">
        <v>11477.28</v>
      </c>
      <c r="S16" s="11" t="n">
        <v>44824</v>
      </c>
      <c r="T16" s="6" t="n">
        <v>80</v>
      </c>
      <c r="U16" s="6" t="n">
        <v>9732.86</v>
      </c>
      <c r="V16" s="11" t="n">
        <v>45307</v>
      </c>
      <c r="W16" s="6" t="n">
        <v>30</v>
      </c>
      <c r="X16" s="6" t="n">
        <v>8292.02</v>
      </c>
      <c r="Y16" s="11" t="n">
        <v>45414</v>
      </c>
      <c r="Z16" s="6" t="n">
        <v>230</v>
      </c>
      <c r="AA16" s="6" t="n">
        <v>36379.85</v>
      </c>
      <c r="AB16" s="11" t="n">
        <v>44511</v>
      </c>
      <c r="AC16" s="6" t="n">
        <v>400</v>
      </c>
      <c r="AD16" s="6" t="n">
        <v>25564.78</v>
      </c>
      <c r="AE16" s="11" t="n">
        <v>44743</v>
      </c>
      <c r="AF16" s="6" t="n">
        <v>200</v>
      </c>
      <c r="AG16" s="6" t="n">
        <v>17007.82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6" t="n">
        <v>58.12</v>
      </c>
      <c r="AV16" s="0" t="s">
        <v>545</v>
      </c>
    </row>
    <row collapsed="false" customFormat="false" customHeight="false" hidden="false" ht="12.1" outlineLevel="0" r="17">
      <c r="A17" s="11" t="n">
        <v>45744</v>
      </c>
      <c r="B17" s="6" t="n">
        <v>44</v>
      </c>
      <c r="C17" s="6" t="n">
        <v>52706.67</v>
      </c>
      <c r="D17" s="11" t="n">
        <v>45840</v>
      </c>
      <c r="E17" s="6" t="n">
        <v>3</v>
      </c>
      <c r="F17" s="6" t="n">
        <v>10375.15</v>
      </c>
      <c r="G17" s="11" t="n">
        <v>44831</v>
      </c>
      <c r="H17" s="6" t="n">
        <v>600</v>
      </c>
      <c r="I17" s="6" t="n">
        <v>12795.4</v>
      </c>
      <c r="J17" s="11" t="n">
        <v>45929</v>
      </c>
      <c r="K17" s="6" t="n">
        <v>984</v>
      </c>
      <c r="L17" s="6" t="n">
        <v>65928</v>
      </c>
      <c r="M17" s="11" t="n">
        <v>45849</v>
      </c>
      <c r="N17" s="6" t="n">
        <v>50000</v>
      </c>
      <c r="O17" s="6" t="n">
        <v>3157.26</v>
      </c>
      <c r="P17" s="11" t="n">
        <v>44601</v>
      </c>
      <c r="Q17" s="6" t="n">
        <v>40</v>
      </c>
      <c r="R17" s="6" t="n">
        <v>11593.33</v>
      </c>
      <c r="S17" s="11" t="n">
        <v>44825</v>
      </c>
      <c r="T17" s="6" t="n">
        <v>30</v>
      </c>
      <c r="U17" s="6" t="n">
        <v>3497.05</v>
      </c>
      <c r="V17" s="11" t="n">
        <v>45342</v>
      </c>
      <c r="W17" s="6" t="n">
        <v>20</v>
      </c>
      <c r="X17" s="6" t="n">
        <v>5693.68</v>
      </c>
      <c r="Y17" s="11" t="n">
        <v>45426</v>
      </c>
      <c r="Z17" s="6" t="n">
        <v>320</v>
      </c>
      <c r="AA17" s="6" t="n">
        <v>50068.02</v>
      </c>
      <c r="AB17" s="11" t="n">
        <v>44574</v>
      </c>
      <c r="AC17" s="6" t="n">
        <v>150</v>
      </c>
      <c r="AD17" s="6" t="n">
        <v>10179.18</v>
      </c>
      <c r="AE17" s="11" t="n">
        <v>44792</v>
      </c>
      <c r="AF17" s="6" t="n">
        <v>100</v>
      </c>
      <c r="AG17" s="6" t="n">
        <v>8444.23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6" t="n">
        <v>1320</v>
      </c>
      <c r="AV17" s="0" t="s">
        <v>546</v>
      </c>
    </row>
    <row collapsed="false" customFormat="false" customHeight="false" hidden="false" ht="12.1" outlineLevel="0" r="18">
      <c r="A18" s="11" t="n">
        <v>45797</v>
      </c>
      <c r="B18" s="6" t="n">
        <v>5</v>
      </c>
      <c r="C18" s="6" t="n">
        <v>6249.38</v>
      </c>
      <c r="D18" s="11" t="n">
        <v>45840</v>
      </c>
      <c r="E18" s="6" t="n">
        <v>1</v>
      </c>
      <c r="F18" s="6" t="n">
        <v>3458.38</v>
      </c>
      <c r="G18" s="11" t="n">
        <v>44883</v>
      </c>
      <c r="H18" s="6" t="n">
        <v>500</v>
      </c>
      <c r="I18" s="6" t="n">
        <v>12705.08</v>
      </c>
      <c r="J18" s="11" t="n">
        <v>45985</v>
      </c>
      <c r="K18" s="6" t="n">
        <v>1000</v>
      </c>
      <c r="L18" s="6" t="n">
        <v>71588.62</v>
      </c>
      <c r="M18" s="11" t="n">
        <v>45849</v>
      </c>
      <c r="N18" s="6" t="n">
        <v>80000</v>
      </c>
      <c r="O18" s="6" t="n">
        <v>5051.62</v>
      </c>
      <c r="P18" s="11" t="n">
        <v>44601</v>
      </c>
      <c r="Q18" s="6" t="n">
        <v>10</v>
      </c>
      <c r="R18" s="6" t="n">
        <v>2898.33</v>
      </c>
      <c r="S18" s="11" t="n">
        <v>44825</v>
      </c>
      <c r="T18" s="6" t="n">
        <v>10</v>
      </c>
      <c r="U18" s="6" t="n">
        <v>1165.69</v>
      </c>
      <c r="V18" s="11" t="n">
        <v>45370</v>
      </c>
      <c r="W18" s="6" t="n">
        <v>30</v>
      </c>
      <c r="X18" s="6" t="n">
        <v>8860.14</v>
      </c>
      <c r="Y18" s="11" t="n">
        <v>45426</v>
      </c>
      <c r="Z18" s="6" t="n">
        <v>10</v>
      </c>
      <c r="AA18" s="6" t="n">
        <v>1564.63</v>
      </c>
      <c r="AB18" s="11" t="n">
        <v>44585</v>
      </c>
      <c r="AC18" s="6" t="n">
        <v>40</v>
      </c>
      <c r="AD18" s="6" t="n">
        <v>2361.09</v>
      </c>
      <c r="AE18" s="11" t="n">
        <v>44911</v>
      </c>
      <c r="AF18" s="6" t="n">
        <v>130</v>
      </c>
      <c r="AG18" s="6" t="n">
        <v>11054.42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5" t="s">
        <f>=AU17*(ABS(AU16)-ABS(AU15))</f>
      </c>
      <c r="AV18" s="0" t="s">
        <v>547</v>
      </c>
    </row>
    <row collapsed="false" customFormat="false" customHeight="false" hidden="false" ht="12.1" outlineLevel="0" r="19">
      <c r="A19" s="11" t="n">
        <v>45800</v>
      </c>
      <c r="B19" s="6" t="n">
        <v>5</v>
      </c>
      <c r="C19" s="6" t="n">
        <v>6180.47</v>
      </c>
      <c r="D19" s="11" t="n">
        <v>45840</v>
      </c>
      <c r="E19" s="6" t="n">
        <v>1</v>
      </c>
      <c r="F19" s="6" t="n">
        <v>3458.38</v>
      </c>
      <c r="G19" s="11" t="n">
        <v>44915</v>
      </c>
      <c r="H19" s="6" t="n">
        <v>900</v>
      </c>
      <c r="I19" s="6" t="n">
        <v>22481.99</v>
      </c>
      <c r="J19" s="11" t="n">
        <v>46006</v>
      </c>
      <c r="K19" s="6" t="n">
        <v>406</v>
      </c>
      <c r="L19" s="6" t="n">
        <v>29085.29</v>
      </c>
      <c r="M19" s="11" t="n">
        <v>45849</v>
      </c>
      <c r="N19" s="6" t="n">
        <v>70000</v>
      </c>
      <c r="O19" s="6" t="n">
        <v>4420.17</v>
      </c>
      <c r="P19" s="11" t="n">
        <v>44606</v>
      </c>
      <c r="Q19" s="6" t="n">
        <v>20</v>
      </c>
      <c r="R19" s="6" t="n">
        <v>5578.57</v>
      </c>
      <c r="S19" s="11" t="n">
        <v>44825</v>
      </c>
      <c r="T19" s="6" t="n">
        <v>50</v>
      </c>
      <c r="U19" s="6" t="n">
        <v>5828.41</v>
      </c>
      <c r="V19" s="11" t="n">
        <v>45370</v>
      </c>
      <c r="W19" s="6" t="n">
        <v>10</v>
      </c>
      <c r="X19" s="6" t="n">
        <v>2953.38</v>
      </c>
      <c r="Y19" s="11" t="n">
        <v>45426</v>
      </c>
      <c r="Z19" s="6" t="n">
        <v>80</v>
      </c>
      <c r="AA19" s="6" t="n">
        <v>12517</v>
      </c>
      <c r="AB19" s="11" t="n">
        <v>44585</v>
      </c>
      <c r="AC19" s="6" t="n">
        <v>260</v>
      </c>
      <c r="AD19" s="6" t="n">
        <v>14826.82</v>
      </c>
      <c r="AE19" s="0"/>
      <c r="AF19" s="5" t="s">
        <f>=SUM(AG2:AG18)/SUM(AF2:AF18)</f>
      </c>
      <c r="AG19" s="0" t="s">
        <v>11</v>
      </c>
    </row>
    <row collapsed="false" customFormat="false" customHeight="false" hidden="false" ht="12.1" outlineLevel="0" r="20">
      <c r="A20" s="11" t="n">
        <v>45800</v>
      </c>
      <c r="B20" s="6" t="n">
        <v>1</v>
      </c>
      <c r="C20" s="6" t="n">
        <v>1236.09</v>
      </c>
      <c r="D20" s="11" t="n">
        <v>45840</v>
      </c>
      <c r="E20" s="6" t="n">
        <v>1</v>
      </c>
      <c r="F20" s="6" t="n">
        <v>3458.38</v>
      </c>
      <c r="G20" s="11" t="n">
        <v>44935</v>
      </c>
      <c r="H20" s="6" t="n">
        <v>500</v>
      </c>
      <c r="I20" s="6" t="n">
        <v>13002.7</v>
      </c>
      <c r="J20" s="11" t="n">
        <v>46006</v>
      </c>
      <c r="K20" s="6" t="n">
        <v>2</v>
      </c>
      <c r="L20" s="6" t="n">
        <v>143.28</v>
      </c>
      <c r="M20" s="11" t="n">
        <v>45849</v>
      </c>
      <c r="N20" s="6" t="n">
        <v>250000</v>
      </c>
      <c r="O20" s="6" t="n">
        <v>15786.31</v>
      </c>
      <c r="P20" s="11" t="n">
        <v>44606</v>
      </c>
      <c r="Q20" s="6" t="n">
        <v>20</v>
      </c>
      <c r="R20" s="6" t="n">
        <v>5578.57</v>
      </c>
      <c r="S20" s="11" t="n">
        <v>44841</v>
      </c>
      <c r="T20" s="6" t="n">
        <v>200</v>
      </c>
      <c r="U20" s="6" t="n">
        <v>20012</v>
      </c>
      <c r="V20" s="11" t="n">
        <v>45370</v>
      </c>
      <c r="W20" s="6" t="n">
        <v>230</v>
      </c>
      <c r="X20" s="6" t="n">
        <v>67927.76</v>
      </c>
      <c r="Y20" s="11" t="n">
        <v>45426</v>
      </c>
      <c r="Z20" s="6" t="n">
        <v>10</v>
      </c>
      <c r="AA20" s="6" t="n">
        <v>1564.63</v>
      </c>
      <c r="AB20" s="11" t="n">
        <v>44585</v>
      </c>
      <c r="AC20" s="6" t="n">
        <v>250</v>
      </c>
      <c r="AD20" s="6" t="n">
        <v>14619.22</v>
      </c>
      <c r="AE20" s="0"/>
      <c r="AF20" s="6" t="n">
        <v>145.16</v>
      </c>
      <c r="AG20" s="0" t="s">
        <v>545</v>
      </c>
    </row>
    <row collapsed="false" customFormat="false" customHeight="false" hidden="false" ht="12.1" outlineLevel="0" r="21">
      <c r="A21" s="11" t="n">
        <v>45800</v>
      </c>
      <c r="B21" s="6" t="n">
        <v>5</v>
      </c>
      <c r="C21" s="6" t="n">
        <v>6180.47</v>
      </c>
      <c r="D21" s="11" t="n">
        <v>45840</v>
      </c>
      <c r="E21" s="6" t="n">
        <v>2</v>
      </c>
      <c r="F21" s="6" t="n">
        <v>6916.77</v>
      </c>
      <c r="G21" s="11" t="n">
        <v>45040</v>
      </c>
      <c r="H21" s="6" t="n">
        <v>600</v>
      </c>
      <c r="I21" s="6" t="n">
        <v>22152.49</v>
      </c>
      <c r="J21" s="11" t="n">
        <v>46006</v>
      </c>
      <c r="K21" s="6" t="n">
        <v>80</v>
      </c>
      <c r="L21" s="6" t="n">
        <v>5731.09</v>
      </c>
      <c r="M21" s="11" t="n">
        <v>45849</v>
      </c>
      <c r="N21" s="6" t="n">
        <v>80000</v>
      </c>
      <c r="O21" s="6" t="n">
        <v>5051.62</v>
      </c>
      <c r="P21" s="11" t="n">
        <v>44613</v>
      </c>
      <c r="Q21" s="6" t="n">
        <v>50</v>
      </c>
      <c r="R21" s="6" t="n">
        <v>12995.98</v>
      </c>
      <c r="S21" s="11" t="n">
        <v>44844</v>
      </c>
      <c r="T21" s="6" t="n">
        <v>100</v>
      </c>
      <c r="U21" s="6" t="n">
        <v>9804.9</v>
      </c>
      <c r="V21" s="11" t="n">
        <v>45373</v>
      </c>
      <c r="W21" s="6" t="n">
        <v>20</v>
      </c>
      <c r="X21" s="6" t="n">
        <v>5857.34</v>
      </c>
      <c r="Y21" s="11" t="n">
        <v>45426</v>
      </c>
      <c r="Z21" s="6" t="n">
        <v>10</v>
      </c>
      <c r="AA21" s="6" t="n">
        <v>1564.63</v>
      </c>
      <c r="AB21" s="11" t="n">
        <v>44586</v>
      </c>
      <c r="AC21" s="6" t="n">
        <v>170</v>
      </c>
      <c r="AD21" s="6" t="n">
        <v>9651.93</v>
      </c>
      <c r="AE21" s="0"/>
      <c r="AF21" s="6" t="n">
        <v>2300</v>
      </c>
      <c r="AG21" s="0" t="s">
        <v>546</v>
      </c>
    </row>
    <row collapsed="false" customFormat="false" customHeight="false" hidden="false" ht="12.1" outlineLevel="0" r="22">
      <c r="A22" s="11" t="n">
        <v>45800</v>
      </c>
      <c r="B22" s="6" t="n">
        <v>4</v>
      </c>
      <c r="C22" s="6" t="n">
        <v>4944.38</v>
      </c>
      <c r="D22" s="11" t="n">
        <v>45840</v>
      </c>
      <c r="E22" s="6" t="n">
        <v>1</v>
      </c>
      <c r="F22" s="6" t="n">
        <v>3458.38</v>
      </c>
      <c r="G22" s="11" t="n">
        <v>45054</v>
      </c>
      <c r="H22" s="6" t="n">
        <v>100</v>
      </c>
      <c r="I22" s="6" t="n">
        <v>3315.33</v>
      </c>
      <c r="J22" s="11" t="n">
        <v>46006</v>
      </c>
      <c r="K22" s="6" t="n">
        <v>1</v>
      </c>
      <c r="L22" s="6" t="n">
        <v>71.64</v>
      </c>
      <c r="M22" s="11" t="n">
        <v>45849</v>
      </c>
      <c r="N22" s="6" t="n">
        <v>60000</v>
      </c>
      <c r="O22" s="6" t="n">
        <v>3788.71</v>
      </c>
      <c r="P22" s="11" t="n">
        <v>44824</v>
      </c>
      <c r="Q22" s="6" t="n">
        <v>50</v>
      </c>
      <c r="R22" s="6" t="n">
        <v>11468.24</v>
      </c>
      <c r="S22" s="11" t="n">
        <v>44875</v>
      </c>
      <c r="T22" s="6" t="n">
        <v>190</v>
      </c>
      <c r="U22" s="6" t="n">
        <v>24346.53</v>
      </c>
      <c r="V22" s="11" t="n">
        <v>45393</v>
      </c>
      <c r="W22" s="6" t="n">
        <v>370</v>
      </c>
      <c r="X22" s="6" t="n">
        <v>113546.6</v>
      </c>
      <c r="Y22" s="11" t="n">
        <v>45426</v>
      </c>
      <c r="Z22" s="6" t="n">
        <v>10</v>
      </c>
      <c r="AA22" s="6" t="n">
        <v>1564.63</v>
      </c>
      <c r="AB22" s="11" t="n">
        <v>44644</v>
      </c>
      <c r="AC22" s="6" t="n">
        <v>120</v>
      </c>
      <c r="AD22" s="6" t="n">
        <v>5583.07</v>
      </c>
      <c r="AE22" s="0"/>
      <c r="AF22" s="5" t="s">
        <f>=AF21*(ABS(AF20)-ABS(AF19))</f>
      </c>
      <c r="AG22" s="0" t="s">
        <v>547</v>
      </c>
    </row>
    <row collapsed="false" customFormat="false" customHeight="false" hidden="false" ht="12.1" outlineLevel="0" r="23">
      <c r="A23" s="11" t="n">
        <v>45800</v>
      </c>
      <c r="B23" s="6" t="n">
        <v>2</v>
      </c>
      <c r="C23" s="6" t="n">
        <v>2472.19</v>
      </c>
      <c r="D23" s="11" t="n">
        <v>45840</v>
      </c>
      <c r="E23" s="6" t="n">
        <v>1</v>
      </c>
      <c r="F23" s="6" t="n">
        <v>3458.38</v>
      </c>
      <c r="G23" s="11" t="n">
        <v>45054</v>
      </c>
      <c r="H23" s="6" t="n">
        <v>600</v>
      </c>
      <c r="I23" s="6" t="n">
        <v>19891.95</v>
      </c>
      <c r="J23" s="11" t="n">
        <v>46006</v>
      </c>
      <c r="K23" s="6" t="n">
        <v>1</v>
      </c>
      <c r="L23" s="6" t="n">
        <v>71.64</v>
      </c>
      <c r="M23" s="11" t="n">
        <v>45849</v>
      </c>
      <c r="N23" s="6" t="n">
        <v>80000</v>
      </c>
      <c r="O23" s="6" t="n">
        <v>5051.62</v>
      </c>
      <c r="P23" s="11" t="n">
        <v>44826</v>
      </c>
      <c r="Q23" s="6" t="n">
        <v>30</v>
      </c>
      <c r="R23" s="6" t="n">
        <v>6444.22</v>
      </c>
      <c r="S23" s="11" t="n">
        <v>44875</v>
      </c>
      <c r="T23" s="6" t="n">
        <v>270</v>
      </c>
      <c r="U23" s="6" t="n">
        <v>34600.4</v>
      </c>
      <c r="V23" s="11" t="n">
        <v>45454</v>
      </c>
      <c r="W23" s="6" t="n">
        <v>50</v>
      </c>
      <c r="X23" s="6" t="n">
        <v>15843.33</v>
      </c>
      <c r="Y23" s="11" t="n">
        <v>45426</v>
      </c>
      <c r="Z23" s="6" t="n">
        <v>10</v>
      </c>
      <c r="AA23" s="6" t="n">
        <v>1564.63</v>
      </c>
      <c r="AB23" s="11" t="n">
        <v>44649</v>
      </c>
      <c r="AC23" s="6" t="n">
        <v>150</v>
      </c>
      <c r="AD23" s="6" t="n">
        <v>6273.45</v>
      </c>
    </row>
    <row collapsed="false" customFormat="false" customHeight="false" hidden="false" ht="12.1" outlineLevel="0" r="24">
      <c r="A24" s="11" t="n">
        <v>45800</v>
      </c>
      <c r="B24" s="6" t="n">
        <v>5</v>
      </c>
      <c r="C24" s="6" t="n">
        <v>6180.47</v>
      </c>
      <c r="D24" s="11" t="n">
        <v>45840</v>
      </c>
      <c r="E24" s="6" t="n">
        <v>1</v>
      </c>
      <c r="F24" s="6" t="n">
        <v>3458.38</v>
      </c>
      <c r="G24" s="11" t="n">
        <v>45072</v>
      </c>
      <c r="H24" s="6" t="n">
        <v>300</v>
      </c>
      <c r="I24" s="6" t="n">
        <v>9413.08</v>
      </c>
      <c r="J24" s="11" t="n">
        <v>46006</v>
      </c>
      <c r="K24" s="6" t="n">
        <v>9</v>
      </c>
      <c r="L24" s="6" t="n">
        <v>644.75</v>
      </c>
      <c r="M24" s="11" t="n">
        <v>45849</v>
      </c>
      <c r="N24" s="6" t="n">
        <v>250000</v>
      </c>
      <c r="O24" s="6" t="n">
        <v>15786.31</v>
      </c>
      <c r="P24" s="11" t="n">
        <v>45084</v>
      </c>
      <c r="Q24" s="6" t="n">
        <v>10</v>
      </c>
      <c r="R24" s="6" t="n">
        <v>3285.33</v>
      </c>
      <c r="S24" s="11" t="n">
        <v>44972</v>
      </c>
      <c r="T24" s="6" t="n">
        <v>10</v>
      </c>
      <c r="U24" s="6" t="n">
        <v>1588.34</v>
      </c>
      <c r="V24" s="11" t="n">
        <v>45454</v>
      </c>
      <c r="W24" s="6" t="n">
        <v>30</v>
      </c>
      <c r="X24" s="6" t="n">
        <v>9506</v>
      </c>
      <c r="Y24" s="11" t="n">
        <v>45426</v>
      </c>
      <c r="Z24" s="6" t="n">
        <v>10</v>
      </c>
      <c r="AA24" s="6" t="n">
        <v>1564.63</v>
      </c>
      <c r="AB24" s="11" t="n">
        <v>44685</v>
      </c>
      <c r="AC24" s="6" t="n">
        <v>250</v>
      </c>
      <c r="AD24" s="6" t="n">
        <v>11006.05</v>
      </c>
    </row>
    <row collapsed="false" customFormat="false" customHeight="false" hidden="false" ht="12.1" outlineLevel="0" r="25">
      <c r="A25" s="11" t="n">
        <v>45800</v>
      </c>
      <c r="B25" s="6" t="n">
        <v>101</v>
      </c>
      <c r="C25" s="6" t="n">
        <v>124845.52</v>
      </c>
      <c r="D25" s="11" t="n">
        <v>45840</v>
      </c>
      <c r="E25" s="6" t="n">
        <v>1</v>
      </c>
      <c r="F25" s="6" t="n">
        <v>3458.38</v>
      </c>
      <c r="G25" s="11" t="n">
        <v>45243</v>
      </c>
      <c r="H25" s="6" t="n">
        <v>500</v>
      </c>
      <c r="I25" s="6" t="n">
        <v>29301.72</v>
      </c>
      <c r="J25" s="11" t="n">
        <v>46006</v>
      </c>
      <c r="K25" s="6" t="n">
        <v>8</v>
      </c>
      <c r="L25" s="6" t="n">
        <v>573.11</v>
      </c>
      <c r="M25" s="11" t="n">
        <v>45849</v>
      </c>
      <c r="N25" s="6" t="n">
        <v>60000</v>
      </c>
      <c r="O25" s="6" t="n">
        <v>3788.71</v>
      </c>
      <c r="P25" s="11" t="n">
        <v>45084</v>
      </c>
      <c r="Q25" s="6" t="n">
        <v>70</v>
      </c>
      <c r="R25" s="6" t="n">
        <v>22993.78</v>
      </c>
      <c r="S25" s="11" t="n">
        <v>45054</v>
      </c>
      <c r="T25" s="6" t="n">
        <v>10</v>
      </c>
      <c r="U25" s="6" t="n">
        <v>2370.95</v>
      </c>
      <c r="V25" s="11" t="n">
        <v>45464</v>
      </c>
      <c r="W25" s="6" t="n">
        <v>20</v>
      </c>
      <c r="X25" s="6" t="n">
        <v>6286.51</v>
      </c>
      <c r="Y25" s="11" t="n">
        <v>45426</v>
      </c>
      <c r="Z25" s="6" t="n">
        <v>10</v>
      </c>
      <c r="AA25" s="6" t="n">
        <v>1564.63</v>
      </c>
      <c r="AB25" s="11" t="n">
        <v>44713</v>
      </c>
      <c r="AC25" s="6" t="n">
        <v>30</v>
      </c>
      <c r="AD25" s="6" t="n">
        <v>1080.5</v>
      </c>
    </row>
    <row collapsed="false" customFormat="false" customHeight="false" hidden="false" ht="12.1" outlineLevel="0" r="26">
      <c r="A26" s="0"/>
      <c r="B26" s="5" t="s">
        <f>=SUM(C2:C25)/SUM(B2:B25)</f>
      </c>
      <c r="C26" s="0" t="s">
        <v>11</v>
      </c>
      <c r="D26" s="11" t="n">
        <v>45840</v>
      </c>
      <c r="E26" s="6" t="n">
        <v>1</v>
      </c>
      <c r="F26" s="6" t="n">
        <v>3458.38</v>
      </c>
      <c r="G26" s="11" t="n">
        <v>45243</v>
      </c>
      <c r="H26" s="6" t="n">
        <v>500</v>
      </c>
      <c r="I26" s="6" t="n">
        <v>29301.72</v>
      </c>
      <c r="J26" s="11" t="n">
        <v>46006</v>
      </c>
      <c r="K26" s="6" t="n">
        <v>9</v>
      </c>
      <c r="L26" s="6" t="n">
        <v>644.75</v>
      </c>
      <c r="M26" s="11" t="n">
        <v>45849</v>
      </c>
      <c r="N26" s="6" t="n">
        <v>110000</v>
      </c>
      <c r="O26" s="6" t="n">
        <v>6945.98</v>
      </c>
      <c r="P26" s="11" t="n">
        <v>45084</v>
      </c>
      <c r="Q26" s="6" t="n">
        <v>30</v>
      </c>
      <c r="R26" s="6" t="n">
        <v>9854.48</v>
      </c>
      <c r="S26" s="11" t="n">
        <v>45118</v>
      </c>
      <c r="T26" s="6" t="n">
        <v>200</v>
      </c>
      <c r="U26" s="6" t="n">
        <v>49019.6</v>
      </c>
      <c r="V26" s="11" t="n">
        <v>45464</v>
      </c>
      <c r="W26" s="6" t="n">
        <v>10</v>
      </c>
      <c r="X26" s="6" t="n">
        <v>3143.26</v>
      </c>
      <c r="Y26" s="11" t="n">
        <v>45426</v>
      </c>
      <c r="Z26" s="6" t="n">
        <v>30</v>
      </c>
      <c r="AA26" s="6" t="n">
        <v>4693.88</v>
      </c>
      <c r="AB26" s="11" t="n">
        <v>44755</v>
      </c>
      <c r="AC26" s="6" t="n">
        <v>10</v>
      </c>
      <c r="AD26" s="6" t="n">
        <v>285.24</v>
      </c>
    </row>
    <row collapsed="false" customFormat="false" customHeight="false" hidden="false" ht="12.1" outlineLevel="0" r="27">
      <c r="A27" s="0"/>
      <c r="B27" s="6" t="n">
        <v>1223</v>
      </c>
      <c r="C27" s="0" t="s">
        <v>545</v>
      </c>
      <c r="D27" s="11" t="n">
        <v>45840</v>
      </c>
      <c r="E27" s="6" t="n">
        <v>15</v>
      </c>
      <c r="F27" s="6" t="n">
        <v>51875.74</v>
      </c>
      <c r="G27" s="11" t="n">
        <v>45244</v>
      </c>
      <c r="H27" s="6" t="n">
        <v>1000</v>
      </c>
      <c r="I27" s="6" t="n">
        <v>57322.92</v>
      </c>
      <c r="J27" s="11" t="n">
        <v>46006</v>
      </c>
      <c r="K27" s="6" t="n">
        <v>10</v>
      </c>
      <c r="L27" s="6" t="n">
        <v>716.39</v>
      </c>
      <c r="M27" s="11" t="n">
        <v>45849</v>
      </c>
      <c r="N27" s="6" t="n">
        <v>50000</v>
      </c>
      <c r="O27" s="6" t="n">
        <v>3157.26</v>
      </c>
      <c r="P27" s="11" t="n">
        <v>45488</v>
      </c>
      <c r="Q27" s="6" t="n">
        <v>690</v>
      </c>
      <c r="R27" s="6" t="n">
        <v>179747.87</v>
      </c>
      <c r="S27" s="11" t="n">
        <v>45323</v>
      </c>
      <c r="T27" s="6" t="n">
        <v>60</v>
      </c>
      <c r="U27" s="6" t="n">
        <v>16614.64</v>
      </c>
      <c r="V27" s="11" t="n">
        <v>45464</v>
      </c>
      <c r="W27" s="6" t="n">
        <v>100</v>
      </c>
      <c r="X27" s="6" t="n">
        <v>31432.57</v>
      </c>
      <c r="Y27" s="11" t="n">
        <v>45426</v>
      </c>
      <c r="Z27" s="6" t="n">
        <v>20</v>
      </c>
      <c r="AA27" s="6" t="n">
        <v>3129.25</v>
      </c>
      <c r="AB27" s="11" t="n">
        <v>44782</v>
      </c>
      <c r="AC27" s="6" t="n">
        <v>200</v>
      </c>
      <c r="AD27" s="6" t="n">
        <v>4794.4</v>
      </c>
    </row>
    <row collapsed="false" customFormat="false" customHeight="false" hidden="false" ht="12.1" outlineLevel="0" r="28">
      <c r="A28" s="0"/>
      <c r="B28" s="6" t="n">
        <v>2130</v>
      </c>
      <c r="C28" s="0" t="s">
        <v>546</v>
      </c>
      <c r="D28" s="11" t="n">
        <v>45840</v>
      </c>
      <c r="E28" s="6" t="n">
        <v>14</v>
      </c>
      <c r="F28" s="6" t="n">
        <v>48417.36</v>
      </c>
      <c r="G28" s="11" t="n">
        <v>45266</v>
      </c>
      <c r="H28" s="6" t="n">
        <v>2300</v>
      </c>
      <c r="I28" s="6" t="n">
        <v>130232.07</v>
      </c>
      <c r="J28" s="11" t="n">
        <v>46006</v>
      </c>
      <c r="K28" s="6" t="n">
        <v>1</v>
      </c>
      <c r="L28" s="6" t="n">
        <v>71.64</v>
      </c>
      <c r="M28" s="11" t="n">
        <v>45849</v>
      </c>
      <c r="N28" s="6" t="n">
        <v>250000</v>
      </c>
      <c r="O28" s="6" t="n">
        <v>15786.31</v>
      </c>
      <c r="P28" s="11" t="n">
        <v>45539</v>
      </c>
      <c r="Q28" s="6" t="n">
        <v>200</v>
      </c>
      <c r="R28" s="6" t="n">
        <v>38156.69</v>
      </c>
      <c r="S28" s="11" t="n">
        <v>45342</v>
      </c>
      <c r="T28" s="6" t="n">
        <v>50</v>
      </c>
      <c r="U28" s="6" t="n">
        <v>14380.56</v>
      </c>
      <c r="V28" s="11" t="n">
        <v>45464</v>
      </c>
      <c r="W28" s="6" t="n">
        <v>260</v>
      </c>
      <c r="X28" s="6" t="n">
        <v>81724.68</v>
      </c>
      <c r="Y28" s="11" t="n">
        <v>45426</v>
      </c>
      <c r="Z28" s="6" t="n">
        <v>120</v>
      </c>
      <c r="AA28" s="6" t="n">
        <v>18775.51</v>
      </c>
      <c r="AB28" s="11" t="n">
        <v>44818</v>
      </c>
      <c r="AC28" s="6" t="n">
        <v>20</v>
      </c>
      <c r="AD28" s="6" t="n">
        <v>576.28</v>
      </c>
    </row>
    <row collapsed="false" customFormat="false" customHeight="false" hidden="false" ht="12.1" outlineLevel="0" r="29">
      <c r="A29" s="0"/>
      <c r="B29" s="5" t="s">
        <f>=B28*(ABS(B27)-ABS(B26))</f>
      </c>
      <c r="C29" s="0" t="s">
        <v>547</v>
      </c>
      <c r="D29" s="11" t="n">
        <v>45840</v>
      </c>
      <c r="E29" s="6" t="n">
        <v>1</v>
      </c>
      <c r="F29" s="6" t="n">
        <v>3458.38</v>
      </c>
      <c r="G29" s="11" t="n">
        <v>45267</v>
      </c>
      <c r="H29" s="6" t="n">
        <v>100</v>
      </c>
      <c r="I29" s="6" t="n">
        <v>5572.23</v>
      </c>
      <c r="J29" s="11" t="n">
        <v>46006</v>
      </c>
      <c r="K29" s="6" t="n">
        <v>1</v>
      </c>
      <c r="L29" s="6" t="n">
        <v>71.64</v>
      </c>
      <c r="M29" s="11" t="n">
        <v>45849</v>
      </c>
      <c r="N29" s="6" t="n">
        <v>100000</v>
      </c>
      <c r="O29" s="6" t="n">
        <v>6314.52</v>
      </c>
      <c r="P29" s="11" t="n">
        <v>45651</v>
      </c>
      <c r="Q29" s="6" t="n">
        <v>30</v>
      </c>
      <c r="R29" s="6" t="n">
        <v>5858.34</v>
      </c>
      <c r="S29" s="11" t="n">
        <v>45446</v>
      </c>
      <c r="T29" s="6" t="n">
        <v>10</v>
      </c>
      <c r="U29" s="6" t="n">
        <v>3088.25</v>
      </c>
      <c r="V29" s="11" t="n">
        <v>45546</v>
      </c>
      <c r="W29" s="6" t="n">
        <v>90</v>
      </c>
      <c r="X29" s="6" t="n">
        <v>23391.35</v>
      </c>
      <c r="Y29" s="11" t="n">
        <v>45426</v>
      </c>
      <c r="Z29" s="6" t="n">
        <v>10</v>
      </c>
      <c r="AA29" s="6" t="n">
        <v>1564.63</v>
      </c>
      <c r="AB29" s="11" t="n">
        <v>44824</v>
      </c>
      <c r="AC29" s="6" t="n">
        <v>10</v>
      </c>
      <c r="AD29" s="6" t="n">
        <v>285.49</v>
      </c>
    </row>
    <row collapsed="false" customFormat="false" customHeight="false" hidden="false" ht="12.1" outlineLevel="0" r="30">
      <c r="A30" s="0"/>
      <c r="B30" s="0"/>
      <c r="C30" s="0"/>
      <c r="D30" s="11" t="n">
        <v>45840</v>
      </c>
      <c r="E30" s="6" t="n">
        <v>1</v>
      </c>
      <c r="F30" s="6" t="n">
        <v>3458.38</v>
      </c>
      <c r="G30" s="11" t="n">
        <v>45286</v>
      </c>
      <c r="H30" s="6" t="n">
        <v>2000</v>
      </c>
      <c r="I30" s="6" t="n">
        <v>114025.59</v>
      </c>
      <c r="J30" s="11" t="n">
        <v>46006</v>
      </c>
      <c r="K30" s="6" t="n">
        <v>1</v>
      </c>
      <c r="L30" s="6" t="n">
        <v>71.64</v>
      </c>
      <c r="M30" s="11" t="n">
        <v>45849</v>
      </c>
      <c r="N30" s="6" t="n">
        <v>80000</v>
      </c>
      <c r="O30" s="6" t="n">
        <v>5051.62</v>
      </c>
      <c r="P30" s="11" t="n">
        <v>45656</v>
      </c>
      <c r="Q30" s="6" t="n">
        <v>10</v>
      </c>
      <c r="R30" s="6" t="n">
        <v>2118.85</v>
      </c>
      <c r="S30" s="11" t="n">
        <v>45446</v>
      </c>
      <c r="T30" s="6" t="n">
        <v>90</v>
      </c>
      <c r="U30" s="6" t="n">
        <v>27794.34</v>
      </c>
      <c r="V30" s="11" t="n">
        <v>45642</v>
      </c>
      <c r="W30" s="6" t="n">
        <v>100</v>
      </c>
      <c r="X30" s="6" t="n">
        <v>22563.02</v>
      </c>
      <c r="Y30" s="11" t="n">
        <v>45426</v>
      </c>
      <c r="Z30" s="6" t="n">
        <v>30</v>
      </c>
      <c r="AA30" s="6" t="n">
        <v>4693.88</v>
      </c>
      <c r="AB30" s="11" t="n">
        <v>44827</v>
      </c>
      <c r="AC30" s="6" t="n">
        <v>150</v>
      </c>
      <c r="AD30" s="6" t="n">
        <v>3803.65</v>
      </c>
    </row>
    <row collapsed="false" customFormat="false" customHeight="false" hidden="false" ht="12.1" outlineLevel="0" r="31">
      <c r="A31" s="0"/>
      <c r="B31" s="0"/>
      <c r="C31" s="0"/>
      <c r="D31" s="11" t="n">
        <v>45840</v>
      </c>
      <c r="E31" s="6" t="n">
        <v>1</v>
      </c>
      <c r="F31" s="6" t="n">
        <v>3458.38</v>
      </c>
      <c r="G31" s="11" t="n">
        <v>45288</v>
      </c>
      <c r="H31" s="6" t="n">
        <v>900</v>
      </c>
      <c r="I31" s="6" t="n">
        <v>50132.04</v>
      </c>
      <c r="J31" s="11" t="n">
        <v>46006</v>
      </c>
      <c r="K31" s="6" t="n">
        <v>1</v>
      </c>
      <c r="L31" s="6" t="n">
        <v>71.64</v>
      </c>
      <c r="M31" s="11" t="n">
        <v>45849</v>
      </c>
      <c r="N31" s="6" t="n">
        <v>20000</v>
      </c>
      <c r="O31" s="6" t="n">
        <v>1262.9</v>
      </c>
      <c r="P31" s="11" t="n">
        <v>45656</v>
      </c>
      <c r="Q31" s="6" t="n">
        <v>200</v>
      </c>
      <c r="R31" s="6" t="n">
        <v>42376.94</v>
      </c>
      <c r="S31" s="11" t="n">
        <v>45751</v>
      </c>
      <c r="T31" s="6" t="n">
        <v>180</v>
      </c>
      <c r="U31" s="6" t="n">
        <v>51244.89</v>
      </c>
      <c r="V31" s="11" t="n">
        <v>46087</v>
      </c>
      <c r="W31" s="6" t="n">
        <v>440</v>
      </c>
      <c r="X31" s="6" t="n">
        <v>138501.38</v>
      </c>
      <c r="Y31" s="11" t="n">
        <v>45426</v>
      </c>
      <c r="Z31" s="6" t="n">
        <v>100</v>
      </c>
      <c r="AA31" s="6" t="n">
        <v>15646.26</v>
      </c>
      <c r="AB31" s="11" t="n">
        <v>44831</v>
      </c>
      <c r="AC31" s="6" t="n">
        <v>30</v>
      </c>
      <c r="AD31" s="6" t="n">
        <v>698.6</v>
      </c>
    </row>
    <row collapsed="false" customFormat="false" customHeight="false" hidden="false" ht="12.1" outlineLevel="0" r="32">
      <c r="A32" s="0"/>
      <c r="B32" s="0"/>
      <c r="C32" s="0"/>
      <c r="D32" s="11" t="n">
        <v>45840</v>
      </c>
      <c r="E32" s="6" t="n">
        <v>1</v>
      </c>
      <c r="F32" s="6" t="n">
        <v>3458.38</v>
      </c>
      <c r="G32" s="11" t="n">
        <v>45288</v>
      </c>
      <c r="H32" s="6" t="n">
        <v>1000</v>
      </c>
      <c r="I32" s="6" t="n">
        <v>54838.36</v>
      </c>
      <c r="J32" s="11" t="n">
        <v>46006</v>
      </c>
      <c r="K32" s="6" t="n">
        <v>1</v>
      </c>
      <c r="L32" s="6" t="n">
        <v>71.64</v>
      </c>
      <c r="M32" s="11" t="n">
        <v>45849</v>
      </c>
      <c r="N32" s="6" t="n">
        <v>250000</v>
      </c>
      <c r="O32" s="6" t="n">
        <v>15786.31</v>
      </c>
      <c r="P32" s="11" t="n">
        <v>45656</v>
      </c>
      <c r="Q32" s="6" t="n">
        <v>10</v>
      </c>
      <c r="R32" s="6" t="n">
        <v>2114.98</v>
      </c>
      <c r="S32" s="11" t="n">
        <v>45751</v>
      </c>
      <c r="T32" s="6" t="n">
        <v>20</v>
      </c>
      <c r="U32" s="6" t="n">
        <v>5693.88</v>
      </c>
      <c r="V32" s="0"/>
      <c r="W32" s="5" t="s">
        <f>=SUM(X2:X31)/SUM(W2:W31)</f>
      </c>
      <c r="X32" s="0" t="s">
        <v>11</v>
      </c>
      <c r="Y32" s="11" t="n">
        <v>45426</v>
      </c>
      <c r="Z32" s="6" t="n">
        <v>100</v>
      </c>
      <c r="AA32" s="6" t="n">
        <v>15646.26</v>
      </c>
      <c r="AB32" s="11" t="n">
        <v>44831</v>
      </c>
      <c r="AC32" s="6" t="n">
        <v>10</v>
      </c>
      <c r="AD32" s="6" t="n">
        <v>233.06</v>
      </c>
    </row>
    <row collapsed="false" customFormat="false" customHeight="false" hidden="false" ht="12.1" outlineLevel="0" r="33">
      <c r="A33" s="0"/>
      <c r="B33" s="0"/>
      <c r="C33" s="0"/>
      <c r="D33" s="11" t="n">
        <v>45840</v>
      </c>
      <c r="E33" s="6" t="n">
        <v>1</v>
      </c>
      <c r="F33" s="6" t="n">
        <v>3458.38</v>
      </c>
      <c r="G33" s="11" t="n">
        <v>45289</v>
      </c>
      <c r="H33" s="6" t="n">
        <v>1000</v>
      </c>
      <c r="I33" s="6" t="n">
        <v>55367.14</v>
      </c>
      <c r="J33" s="11" t="n">
        <v>46006</v>
      </c>
      <c r="K33" s="6" t="n">
        <v>5</v>
      </c>
      <c r="L33" s="6" t="n">
        <v>358.19</v>
      </c>
      <c r="M33" s="11" t="n">
        <v>45849</v>
      </c>
      <c r="N33" s="6" t="n">
        <v>40000</v>
      </c>
      <c r="O33" s="6" t="n">
        <v>2525.81</v>
      </c>
      <c r="P33" s="11" t="n">
        <v>45688</v>
      </c>
      <c r="Q33" s="6" t="n">
        <v>200</v>
      </c>
      <c r="R33" s="6" t="n">
        <v>45588.23</v>
      </c>
      <c r="S33" s="11" t="n">
        <v>45751</v>
      </c>
      <c r="T33" s="6" t="n">
        <v>140</v>
      </c>
      <c r="U33" s="6" t="n">
        <v>40096.05</v>
      </c>
      <c r="V33" s="0"/>
      <c r="W33" s="6" t="n">
        <v>291.96</v>
      </c>
      <c r="X33" s="0" t="s">
        <v>545</v>
      </c>
      <c r="Y33" s="11" t="n">
        <v>45426</v>
      </c>
      <c r="Z33" s="6" t="n">
        <v>50</v>
      </c>
      <c r="AA33" s="6" t="n">
        <v>7823.13</v>
      </c>
      <c r="AB33" s="11" t="n">
        <v>44858</v>
      </c>
      <c r="AC33" s="6" t="n">
        <v>30</v>
      </c>
      <c r="AD33" s="6" t="n">
        <v>885.44</v>
      </c>
    </row>
    <row collapsed="false" customFormat="false" customHeight="false" hidden="false" ht="12.1" outlineLevel="0" r="34">
      <c r="A34" s="0"/>
      <c r="B34" s="0"/>
      <c r="C34" s="0"/>
      <c r="D34" s="11" t="n">
        <v>45840</v>
      </c>
      <c r="E34" s="6" t="n">
        <v>2</v>
      </c>
      <c r="F34" s="6" t="n">
        <v>6916.77</v>
      </c>
      <c r="G34" s="11" t="n">
        <v>45328</v>
      </c>
      <c r="H34" s="6" t="n">
        <v>300</v>
      </c>
      <c r="I34" s="6" t="n">
        <v>17237.39</v>
      </c>
      <c r="J34" s="11" t="n">
        <v>46006</v>
      </c>
      <c r="K34" s="6" t="n">
        <v>1</v>
      </c>
      <c r="L34" s="6" t="n">
        <v>71.64</v>
      </c>
      <c r="M34" s="11" t="n">
        <v>45849</v>
      </c>
      <c r="N34" s="6" t="n">
        <v>60000</v>
      </c>
      <c r="O34" s="6" t="n">
        <v>3788.71</v>
      </c>
      <c r="P34" s="11" t="n">
        <v>45814</v>
      </c>
      <c r="Q34" s="6" t="n">
        <v>90</v>
      </c>
      <c r="R34" s="6" t="n">
        <v>20345.23</v>
      </c>
      <c r="S34" s="11" t="n">
        <v>45751</v>
      </c>
      <c r="T34" s="6" t="n">
        <v>350</v>
      </c>
      <c r="U34" s="6" t="n">
        <v>100210.07</v>
      </c>
      <c r="V34" s="0"/>
      <c r="W34" s="6" t="n">
        <v>3440</v>
      </c>
      <c r="X34" s="0" t="s">
        <v>546</v>
      </c>
      <c r="Y34" s="11" t="n">
        <v>45426</v>
      </c>
      <c r="Z34" s="6" t="n">
        <v>20</v>
      </c>
      <c r="AA34" s="6" t="n">
        <v>3129.25</v>
      </c>
      <c r="AB34" s="11" t="n">
        <v>44946</v>
      </c>
      <c r="AC34" s="6" t="n">
        <v>10</v>
      </c>
      <c r="AD34" s="6" t="n">
        <v>337.23</v>
      </c>
    </row>
    <row collapsed="false" customFormat="false" customHeight="false" hidden="false" ht="12.1" outlineLevel="0" r="35">
      <c r="A35" s="0"/>
      <c r="B35" s="0"/>
      <c r="C35" s="0"/>
      <c r="D35" s="11" t="n">
        <v>45840</v>
      </c>
      <c r="E35" s="6" t="n">
        <v>1</v>
      </c>
      <c r="F35" s="6" t="n">
        <v>3458.38</v>
      </c>
      <c r="G35" s="11" t="n">
        <v>45330</v>
      </c>
      <c r="H35" s="6" t="n">
        <v>800</v>
      </c>
      <c r="I35" s="6" t="n">
        <v>45634.25</v>
      </c>
      <c r="J35" s="11" t="n">
        <v>46006</v>
      </c>
      <c r="K35" s="6" t="n">
        <v>282</v>
      </c>
      <c r="L35" s="6" t="n">
        <v>20202.1</v>
      </c>
      <c r="M35" s="11" t="n">
        <v>45849</v>
      </c>
      <c r="N35" s="6" t="n">
        <v>140000</v>
      </c>
      <c r="O35" s="6" t="n">
        <v>8840.33</v>
      </c>
      <c r="P35" s="11" t="n">
        <v>45814</v>
      </c>
      <c r="Q35" s="6" t="n">
        <v>170</v>
      </c>
      <c r="R35" s="6" t="n">
        <v>38409.86</v>
      </c>
      <c r="S35" s="11" t="n">
        <v>45831</v>
      </c>
      <c r="T35" s="6" t="n">
        <v>240</v>
      </c>
      <c r="U35" s="6" t="n">
        <v>73495.79</v>
      </c>
      <c r="V35" s="0"/>
      <c r="W35" s="5" t="s">
        <f>=W34*(ABS(W33)-ABS(W32))</f>
      </c>
      <c r="X35" s="0" t="s">
        <v>547</v>
      </c>
      <c r="Y35" s="11" t="n">
        <v>45426</v>
      </c>
      <c r="Z35" s="6" t="n">
        <v>30</v>
      </c>
      <c r="AA35" s="6" t="n">
        <v>4693.88</v>
      </c>
      <c r="AB35" s="11" t="n">
        <v>45078</v>
      </c>
      <c r="AC35" s="6" t="n">
        <v>120</v>
      </c>
      <c r="AD35" s="6" t="n">
        <v>4888.35</v>
      </c>
    </row>
    <row collapsed="false" customFormat="false" customHeight="false" hidden="false" ht="12.1" outlineLevel="0" r="36">
      <c r="A36" s="0"/>
      <c r="B36" s="0"/>
      <c r="C36" s="0"/>
      <c r="D36" s="11" t="n">
        <v>45840</v>
      </c>
      <c r="E36" s="6" t="n">
        <v>1</v>
      </c>
      <c r="F36" s="6" t="n">
        <v>3458.38</v>
      </c>
      <c r="G36" s="11" t="n">
        <v>45342</v>
      </c>
      <c r="H36" s="6" t="n">
        <v>1000</v>
      </c>
      <c r="I36" s="6" t="n">
        <v>60224.08</v>
      </c>
      <c r="J36" s="11" t="n">
        <v>46006</v>
      </c>
      <c r="K36" s="6" t="n">
        <v>130</v>
      </c>
      <c r="L36" s="6" t="n">
        <v>9313.02</v>
      </c>
      <c r="M36" s="11" t="n">
        <v>45849</v>
      </c>
      <c r="N36" s="6" t="n">
        <v>70000</v>
      </c>
      <c r="O36" s="6" t="n">
        <v>4420.17</v>
      </c>
      <c r="P36" s="11" t="n">
        <v>45814</v>
      </c>
      <c r="Q36" s="6" t="n">
        <v>120</v>
      </c>
      <c r="R36" s="6" t="n">
        <v>27112.84</v>
      </c>
      <c r="S36" s="11" t="n">
        <v>45832</v>
      </c>
      <c r="T36" s="6" t="n">
        <v>90</v>
      </c>
      <c r="U36" s="6" t="n">
        <v>27792.31</v>
      </c>
      <c r="V36" s="0"/>
      <c r="W36" s="0"/>
      <c r="X36" s="0"/>
      <c r="Y36" s="11" t="n">
        <v>45426</v>
      </c>
      <c r="Z36" s="6" t="n">
        <v>10</v>
      </c>
      <c r="AA36" s="6" t="n">
        <v>1564.63</v>
      </c>
      <c r="AB36" s="11" t="n">
        <v>45188</v>
      </c>
      <c r="AC36" s="6" t="n">
        <v>20</v>
      </c>
      <c r="AD36" s="6" t="n">
        <v>1011.4</v>
      </c>
    </row>
    <row collapsed="false" customFormat="false" customHeight="false" hidden="false" ht="12.1" outlineLevel="0" r="37">
      <c r="A37" s="0"/>
      <c r="B37" s="0"/>
      <c r="C37" s="0"/>
      <c r="D37" s="11" t="n">
        <v>45840</v>
      </c>
      <c r="E37" s="6" t="n">
        <v>1</v>
      </c>
      <c r="F37" s="6" t="n">
        <v>3458.38</v>
      </c>
      <c r="G37" s="11" t="n">
        <v>45342</v>
      </c>
      <c r="H37" s="6" t="n">
        <v>300</v>
      </c>
      <c r="I37" s="6" t="n">
        <v>17845.98</v>
      </c>
      <c r="J37" s="11" t="n">
        <v>46006</v>
      </c>
      <c r="K37" s="6" t="n">
        <v>24</v>
      </c>
      <c r="L37" s="6" t="n">
        <v>1719.33</v>
      </c>
      <c r="M37" s="11" t="n">
        <v>45849</v>
      </c>
      <c r="N37" s="6" t="n">
        <v>70000</v>
      </c>
      <c r="O37" s="6" t="n">
        <v>4420.17</v>
      </c>
      <c r="P37" s="11" t="n">
        <v>45814</v>
      </c>
      <c r="Q37" s="6" t="n">
        <v>170</v>
      </c>
      <c r="R37" s="6" t="n">
        <v>38409.86</v>
      </c>
      <c r="S37" s="11" t="n">
        <v>45833</v>
      </c>
      <c r="T37" s="6" t="n">
        <v>140</v>
      </c>
      <c r="U37" s="6" t="n">
        <v>43428.56</v>
      </c>
      <c r="V37" s="0"/>
      <c r="W37" s="0"/>
      <c r="X37" s="0"/>
      <c r="Y37" s="11" t="n">
        <v>45426</v>
      </c>
      <c r="Z37" s="6" t="n">
        <v>10</v>
      </c>
      <c r="AA37" s="6" t="n">
        <v>1564.63</v>
      </c>
      <c r="AB37" s="11" t="n">
        <v>45400</v>
      </c>
      <c r="AC37" s="6" t="n">
        <v>210</v>
      </c>
      <c r="AD37" s="6" t="n">
        <v>0</v>
      </c>
    </row>
    <row collapsed="false" customFormat="false" customHeight="false" hidden="false" ht="12.1" outlineLevel="0" r="38">
      <c r="A38" s="0"/>
      <c r="B38" s="0"/>
      <c r="C38" s="0"/>
      <c r="D38" s="11" t="n">
        <v>45840</v>
      </c>
      <c r="E38" s="6" t="n">
        <v>1</v>
      </c>
      <c r="F38" s="6" t="n">
        <v>3458.38</v>
      </c>
      <c r="G38" s="11" t="n">
        <v>45390</v>
      </c>
      <c r="H38" s="6" t="n">
        <v>1000</v>
      </c>
      <c r="I38" s="6" t="n">
        <v>68252.29</v>
      </c>
      <c r="J38" s="11" t="n">
        <v>46006</v>
      </c>
      <c r="K38" s="6" t="n">
        <v>7</v>
      </c>
      <c r="L38" s="6" t="n">
        <v>501.47</v>
      </c>
      <c r="M38" s="11" t="n">
        <v>45849</v>
      </c>
      <c r="N38" s="6" t="n">
        <v>250000</v>
      </c>
      <c r="O38" s="6" t="n">
        <v>15786.31</v>
      </c>
      <c r="P38" s="11" t="n">
        <v>45814</v>
      </c>
      <c r="Q38" s="6" t="n">
        <v>170</v>
      </c>
      <c r="R38" s="6" t="n">
        <v>38409.86</v>
      </c>
      <c r="S38" s="11" t="n">
        <v>45840</v>
      </c>
      <c r="T38" s="6" t="n">
        <v>330</v>
      </c>
      <c r="U38" s="6" t="n">
        <v>104381.14</v>
      </c>
      <c r="V38" s="0"/>
      <c r="W38" s="0"/>
      <c r="X38" s="0"/>
      <c r="Y38" s="11" t="n">
        <v>45429</v>
      </c>
      <c r="Z38" s="6" t="n">
        <v>150</v>
      </c>
      <c r="AA38" s="6" t="n">
        <v>23298.32</v>
      </c>
      <c r="AB38" s="11" t="n">
        <v>45406</v>
      </c>
      <c r="AC38" s="6" t="n">
        <v>3000</v>
      </c>
      <c r="AD38" s="6" t="n">
        <v>168507.88</v>
      </c>
    </row>
    <row collapsed="false" customFormat="false" customHeight="false" hidden="false" ht="12.1" outlineLevel="0" r="39">
      <c r="A39" s="0"/>
      <c r="B39" s="0"/>
      <c r="C39" s="0"/>
      <c r="D39" s="11" t="n">
        <v>45840</v>
      </c>
      <c r="E39" s="6" t="n">
        <v>1</v>
      </c>
      <c r="F39" s="6" t="n">
        <v>3458.38</v>
      </c>
      <c r="G39" s="11" t="n">
        <v>45440</v>
      </c>
      <c r="H39" s="6" t="n">
        <v>1000</v>
      </c>
      <c r="I39" s="6" t="n">
        <v>70178.06</v>
      </c>
      <c r="J39" s="11" t="n">
        <v>46006</v>
      </c>
      <c r="K39" s="6" t="n">
        <v>20</v>
      </c>
      <c r="L39" s="6" t="n">
        <v>1432.77</v>
      </c>
      <c r="M39" s="11" t="n">
        <v>45849</v>
      </c>
      <c r="N39" s="6" t="n">
        <v>90000</v>
      </c>
      <c r="O39" s="6" t="n">
        <v>5683.07</v>
      </c>
      <c r="P39" s="11" t="n">
        <v>45814</v>
      </c>
      <c r="Q39" s="6" t="n">
        <v>180</v>
      </c>
      <c r="R39" s="6" t="n">
        <v>40669.26</v>
      </c>
      <c r="S39" s="11" t="n">
        <v>46015</v>
      </c>
      <c r="T39" s="6" t="n">
        <v>10</v>
      </c>
      <c r="U39" s="6" t="n">
        <v>2986.78</v>
      </c>
      <c r="V39" s="0"/>
      <c r="W39" s="0"/>
      <c r="X39" s="0"/>
      <c r="Y39" s="11" t="n">
        <v>45433</v>
      </c>
      <c r="Z39" s="6" t="n">
        <v>30</v>
      </c>
      <c r="AA39" s="6" t="n">
        <v>4190.58</v>
      </c>
      <c r="AB39" s="11" t="n">
        <v>45406</v>
      </c>
      <c r="AC39" s="6" t="n">
        <v>580</v>
      </c>
      <c r="AD39" s="6" t="n">
        <v>32581.09</v>
      </c>
    </row>
    <row collapsed="false" customFormat="false" customHeight="false" hidden="false" ht="12.1" outlineLevel="0" r="40">
      <c r="A40" s="0"/>
      <c r="B40" s="0"/>
      <c r="C40" s="0"/>
      <c r="D40" s="11" t="n">
        <v>45840</v>
      </c>
      <c r="E40" s="6" t="n">
        <v>20</v>
      </c>
      <c r="F40" s="6" t="n">
        <v>69167.66</v>
      </c>
      <c r="G40" s="11" t="n">
        <v>45446</v>
      </c>
      <c r="H40" s="6" t="n">
        <v>1000</v>
      </c>
      <c r="I40" s="6" t="n">
        <v>67297.07</v>
      </c>
      <c r="J40" s="11" t="n">
        <v>46038</v>
      </c>
      <c r="K40" s="6" t="n">
        <v>700</v>
      </c>
      <c r="L40" s="6" t="n">
        <v>50210.08</v>
      </c>
      <c r="M40" s="11" t="n">
        <v>45849</v>
      </c>
      <c r="N40" s="6" t="n">
        <v>70000</v>
      </c>
      <c r="O40" s="6" t="n">
        <v>4420.17</v>
      </c>
      <c r="P40" s="11" t="n">
        <v>45814</v>
      </c>
      <c r="Q40" s="6" t="n">
        <v>30</v>
      </c>
      <c r="R40" s="6" t="n">
        <v>6778.21</v>
      </c>
      <c r="S40" s="0"/>
      <c r="T40" s="5" t="s">
        <f>=SUM(U2:U39)/SUM(T2:T39)</f>
      </c>
      <c r="U40" s="0" t="s">
        <v>11</v>
      </c>
      <c r="V40" s="0"/>
      <c r="W40" s="0"/>
      <c r="X40" s="0"/>
      <c r="Y40" s="11" t="n">
        <v>45433</v>
      </c>
      <c r="Z40" s="6" t="n">
        <v>140</v>
      </c>
      <c r="AA40" s="6" t="n">
        <v>19556.02</v>
      </c>
      <c r="AB40" s="11" t="n">
        <v>45408</v>
      </c>
      <c r="AC40" s="6" t="n">
        <v>710</v>
      </c>
      <c r="AD40" s="6" t="n">
        <v>40060.02</v>
      </c>
    </row>
    <row collapsed="false" customFormat="false" customHeight="false" hidden="false" ht="12.1" outlineLevel="0" r="41">
      <c r="A41" s="0"/>
      <c r="B41" s="0"/>
      <c r="C41" s="0"/>
      <c r="D41" s="11" t="n">
        <v>45847</v>
      </c>
      <c r="E41" s="6" t="n">
        <v>92</v>
      </c>
      <c r="F41" s="6" t="n">
        <v>267643.01</v>
      </c>
      <c r="G41" s="11" t="n">
        <v>45462</v>
      </c>
      <c r="H41" s="6" t="n">
        <v>2000</v>
      </c>
      <c r="I41" s="6" t="n">
        <v>128261.28</v>
      </c>
      <c r="J41" s="11" t="n">
        <v>46038</v>
      </c>
      <c r="K41" s="6" t="n">
        <v>1485</v>
      </c>
      <c r="L41" s="6" t="n">
        <v>106517.09</v>
      </c>
      <c r="M41" s="11" t="n">
        <v>45849</v>
      </c>
      <c r="N41" s="6" t="n">
        <v>50000</v>
      </c>
      <c r="O41" s="6" t="n">
        <v>3157.26</v>
      </c>
      <c r="P41" s="11" t="n">
        <v>45814</v>
      </c>
      <c r="Q41" s="6" t="n">
        <v>100</v>
      </c>
      <c r="R41" s="6" t="n">
        <v>22594.03</v>
      </c>
      <c r="S41" s="0"/>
      <c r="T41" s="6" t="n">
        <v>292.65</v>
      </c>
      <c r="U41" s="0" t="s">
        <v>545</v>
      </c>
      <c r="V41" s="0"/>
      <c r="W41" s="0"/>
      <c r="X41" s="0"/>
      <c r="Y41" s="11" t="n">
        <v>45464</v>
      </c>
      <c r="Z41" s="6" t="n">
        <v>500</v>
      </c>
      <c r="AA41" s="6" t="n">
        <v>57878.14</v>
      </c>
      <c r="AB41" s="11" t="n">
        <v>45419</v>
      </c>
      <c r="AC41" s="6" t="n">
        <v>380</v>
      </c>
      <c r="AD41" s="6" t="n">
        <v>20809.52</v>
      </c>
    </row>
    <row collapsed="false" customFormat="false" customHeight="false" hidden="false" ht="12.1" outlineLevel="0" r="42">
      <c r="A42" s="0"/>
      <c r="B42" s="0"/>
      <c r="C42" s="0"/>
      <c r="D42" s="11" t="n">
        <v>45847</v>
      </c>
      <c r="E42" s="6" t="n">
        <v>20</v>
      </c>
      <c r="F42" s="6" t="n">
        <v>57480.21</v>
      </c>
      <c r="G42" s="11" t="n">
        <v>45462</v>
      </c>
      <c r="H42" s="6" t="n">
        <v>1900</v>
      </c>
      <c r="I42" s="6" t="n">
        <v>121544.1</v>
      </c>
      <c r="J42" s="11" t="n">
        <v>46038</v>
      </c>
      <c r="K42" s="6" t="n">
        <v>10</v>
      </c>
      <c r="L42" s="6" t="n">
        <v>717.29</v>
      </c>
      <c r="M42" s="11" t="n">
        <v>45849</v>
      </c>
      <c r="N42" s="6" t="n">
        <v>220000</v>
      </c>
      <c r="O42" s="6" t="n">
        <v>13891.95</v>
      </c>
      <c r="P42" s="11" t="n">
        <v>45814</v>
      </c>
      <c r="Q42" s="6" t="n">
        <v>180</v>
      </c>
      <c r="R42" s="6" t="n">
        <v>40669.26</v>
      </c>
      <c r="S42" s="0"/>
      <c r="T42" s="6" t="n">
        <v>3830</v>
      </c>
      <c r="U42" s="0" t="s">
        <v>546</v>
      </c>
      <c r="V42" s="0"/>
      <c r="W42" s="0"/>
      <c r="X42" s="0"/>
      <c r="Y42" s="11" t="n">
        <v>45464</v>
      </c>
      <c r="Z42" s="6" t="n">
        <v>500</v>
      </c>
      <c r="AA42" s="6" t="n">
        <v>57778.1</v>
      </c>
      <c r="AB42" s="11" t="n">
        <v>45422</v>
      </c>
      <c r="AC42" s="6" t="n">
        <v>2080</v>
      </c>
      <c r="AD42" s="6" t="n">
        <v>115087.26</v>
      </c>
    </row>
    <row collapsed="false" customFormat="false" customHeight="false" hidden="false" ht="12.1" outlineLevel="0" r="43">
      <c r="A43" s="0"/>
      <c r="B43" s="0"/>
      <c r="C43" s="0"/>
      <c r="D43" s="11" t="n">
        <v>45847</v>
      </c>
      <c r="E43" s="6" t="n">
        <v>20</v>
      </c>
      <c r="F43" s="6" t="n">
        <v>57202.87</v>
      </c>
      <c r="G43" s="11" t="n">
        <v>45462</v>
      </c>
      <c r="H43" s="6" t="n">
        <v>600</v>
      </c>
      <c r="I43" s="6" t="n">
        <v>37343.13</v>
      </c>
      <c r="J43" s="11" t="n">
        <v>46038</v>
      </c>
      <c r="K43" s="6" t="n">
        <v>1</v>
      </c>
      <c r="L43" s="6" t="n">
        <v>71.73</v>
      </c>
      <c r="M43" s="11" t="n">
        <v>45849</v>
      </c>
      <c r="N43" s="6" t="n">
        <v>70000</v>
      </c>
      <c r="O43" s="6" t="n">
        <v>4420.17</v>
      </c>
      <c r="P43" s="11" t="n">
        <v>45842</v>
      </c>
      <c r="Q43" s="6" t="n">
        <v>360</v>
      </c>
      <c r="R43" s="6" t="n">
        <v>81644.64</v>
      </c>
      <c r="S43" s="0"/>
      <c r="T43" s="5" t="s">
        <f>=T42*(ABS(T41)-ABS(T40))</f>
      </c>
      <c r="U43" s="0" t="s">
        <v>547</v>
      </c>
      <c r="V43" s="0"/>
      <c r="W43" s="0"/>
      <c r="X43" s="0"/>
      <c r="Y43" s="11" t="n">
        <v>45651</v>
      </c>
      <c r="Z43" s="6" t="n">
        <v>140</v>
      </c>
      <c r="AA43" s="6" t="n">
        <v>17464.98</v>
      </c>
      <c r="AB43" s="11" t="n">
        <v>45453</v>
      </c>
      <c r="AC43" s="6" t="n">
        <v>10</v>
      </c>
      <c r="AD43" s="6" t="n">
        <v>549.23</v>
      </c>
    </row>
    <row collapsed="false" customFormat="false" customHeight="false" hidden="false" ht="12.1" outlineLevel="0" r="44">
      <c r="A44" s="0"/>
      <c r="B44" s="0"/>
      <c r="C44" s="0"/>
      <c r="D44" s="11" t="n">
        <v>45974</v>
      </c>
      <c r="E44" s="6" t="n">
        <v>4</v>
      </c>
      <c r="F44" s="6" t="n">
        <v>10992.4</v>
      </c>
      <c r="G44" s="11" t="n">
        <v>45462</v>
      </c>
      <c r="H44" s="6" t="n">
        <v>700</v>
      </c>
      <c r="I44" s="6" t="n">
        <v>43566.97</v>
      </c>
      <c r="J44" s="11" t="n">
        <v>46038</v>
      </c>
      <c r="K44" s="6" t="n">
        <v>804</v>
      </c>
      <c r="L44" s="6" t="n">
        <v>57669.86</v>
      </c>
      <c r="M44" s="11" t="n">
        <v>45849</v>
      </c>
      <c r="N44" s="6" t="n">
        <v>230000</v>
      </c>
      <c r="O44" s="6" t="n">
        <v>14523.41</v>
      </c>
      <c r="P44" s="11" t="n">
        <v>45842</v>
      </c>
      <c r="Q44" s="6" t="n">
        <v>300</v>
      </c>
      <c r="R44" s="6" t="n">
        <v>68037.2</v>
      </c>
      <c r="S44" s="0"/>
      <c r="T44" s="0"/>
      <c r="U44" s="0"/>
      <c r="V44" s="0"/>
      <c r="W44" s="0"/>
      <c r="X44" s="0"/>
      <c r="Y44" s="11" t="n">
        <v>45853</v>
      </c>
      <c r="Z44" s="6" t="n">
        <v>10</v>
      </c>
      <c r="AA44" s="6" t="n">
        <v>1216.96</v>
      </c>
      <c r="AB44" s="11" t="n">
        <v>45527</v>
      </c>
      <c r="AC44" s="6" t="n">
        <v>220</v>
      </c>
      <c r="AD44" s="6" t="n">
        <v>9526.51</v>
      </c>
    </row>
    <row collapsed="false" customFormat="false" customHeight="false" hidden="false" ht="12.1" outlineLevel="0" r="45">
      <c r="A45" s="0"/>
      <c r="B45" s="0"/>
      <c r="C45" s="0"/>
      <c r="D45" s="11" t="n">
        <v>45974</v>
      </c>
      <c r="E45" s="6" t="n">
        <v>301</v>
      </c>
      <c r="F45" s="6" t="n">
        <v>827177.74</v>
      </c>
      <c r="G45" s="11" t="n">
        <v>45462</v>
      </c>
      <c r="H45" s="6" t="n">
        <v>1100</v>
      </c>
      <c r="I45" s="6" t="n">
        <v>68462.39</v>
      </c>
      <c r="J45" s="11" t="n">
        <v>46047</v>
      </c>
      <c r="K45" s="6" t="n">
        <v>1</v>
      </c>
      <c r="L45" s="6" t="n">
        <v>73.01</v>
      </c>
      <c r="M45" s="11" t="n">
        <v>45849</v>
      </c>
      <c r="N45" s="6" t="n">
        <v>60000</v>
      </c>
      <c r="O45" s="6" t="n">
        <v>3788.71</v>
      </c>
      <c r="P45" s="11" t="n">
        <v>45843</v>
      </c>
      <c r="Q45" s="6" t="n">
        <v>800</v>
      </c>
      <c r="R45" s="6" t="n">
        <v>179991.97</v>
      </c>
      <c r="S45" s="0"/>
      <c r="T45" s="0"/>
      <c r="U45" s="0"/>
      <c r="V45" s="0"/>
      <c r="W45" s="0"/>
      <c r="X45" s="0"/>
      <c r="Y45" s="0"/>
      <c r="Z45" s="5" t="s">
        <f>=SUM(AA2:AA44)/SUM(Z2:Z44)</f>
      </c>
      <c r="AA45" s="0" t="s">
        <v>11</v>
      </c>
      <c r="AB45" s="11" t="n">
        <v>45527</v>
      </c>
      <c r="AC45" s="6" t="n">
        <v>30</v>
      </c>
      <c r="AD45" s="6" t="n">
        <v>1299.07</v>
      </c>
    </row>
    <row collapsed="false" customFormat="false" customHeight="false" hidden="false" ht="12.1" outlineLevel="0" r="46">
      <c r="A46" s="0"/>
      <c r="B46" s="0"/>
      <c r="C46" s="0"/>
      <c r="D46" s="11" t="n">
        <v>45975</v>
      </c>
      <c r="E46" s="6" t="n">
        <v>2</v>
      </c>
      <c r="F46" s="6" t="n">
        <v>5456.18</v>
      </c>
      <c r="G46" s="11" t="n">
        <v>45462</v>
      </c>
      <c r="H46" s="6" t="n">
        <v>1900</v>
      </c>
      <c r="I46" s="6" t="n">
        <v>119565.13</v>
      </c>
      <c r="J46" s="11" t="n">
        <v>46047</v>
      </c>
      <c r="K46" s="6" t="n">
        <v>1</v>
      </c>
      <c r="L46" s="6" t="n">
        <v>73.01</v>
      </c>
      <c r="M46" s="11" t="n">
        <v>45849</v>
      </c>
      <c r="N46" s="6" t="n">
        <v>130000</v>
      </c>
      <c r="O46" s="6" t="n">
        <v>8208.88</v>
      </c>
      <c r="P46" s="11" t="n">
        <v>46064</v>
      </c>
      <c r="Q46" s="6" t="n">
        <v>20</v>
      </c>
      <c r="R46" s="6" t="n">
        <v>4430.77</v>
      </c>
      <c r="S46" s="0"/>
      <c r="T46" s="0"/>
      <c r="U46" s="0"/>
      <c r="V46" s="0"/>
      <c r="W46" s="0"/>
      <c r="X46" s="0"/>
      <c r="Y46" s="0"/>
      <c r="Z46" s="6" t="n">
        <v>92.63</v>
      </c>
      <c r="AA46" s="0" t="s">
        <v>545</v>
      </c>
      <c r="AB46" s="11" t="n">
        <v>45527</v>
      </c>
      <c r="AC46" s="6" t="n">
        <v>1750</v>
      </c>
      <c r="AD46" s="6" t="n">
        <v>75779.05</v>
      </c>
    </row>
    <row collapsed="false" customFormat="false" customHeight="false" hidden="false" ht="12.1" outlineLevel="0" r="47">
      <c r="A47" s="0"/>
      <c r="B47" s="0"/>
      <c r="C47" s="0"/>
      <c r="D47" s="11" t="n">
        <v>45975</v>
      </c>
      <c r="E47" s="6" t="n">
        <v>1</v>
      </c>
      <c r="F47" s="6" t="n">
        <v>2728.09</v>
      </c>
      <c r="G47" s="11" t="n">
        <v>45462</v>
      </c>
      <c r="H47" s="6" t="n">
        <v>500</v>
      </c>
      <c r="I47" s="6" t="n">
        <v>31459.51</v>
      </c>
      <c r="J47" s="11" t="n">
        <v>46047</v>
      </c>
      <c r="K47" s="6" t="n">
        <v>2</v>
      </c>
      <c r="L47" s="6" t="n">
        <v>146.02</v>
      </c>
      <c r="M47" s="11" t="n">
        <v>45849</v>
      </c>
      <c r="N47" s="6" t="n">
        <v>250000</v>
      </c>
      <c r="O47" s="6" t="n">
        <v>15786.31</v>
      </c>
      <c r="P47" s="11" t="n">
        <v>46087</v>
      </c>
      <c r="Q47" s="6" t="n">
        <v>10</v>
      </c>
      <c r="R47" s="6" t="n">
        <v>2274.41</v>
      </c>
      <c r="S47" s="0"/>
      <c r="T47" s="0"/>
      <c r="U47" s="0"/>
      <c r="V47" s="0"/>
      <c r="W47" s="0"/>
      <c r="X47" s="0"/>
      <c r="Y47" s="0"/>
      <c r="Z47" s="6" t="n">
        <v>7970</v>
      </c>
      <c r="AA47" s="0" t="s">
        <v>546</v>
      </c>
      <c r="AB47" s="11" t="n">
        <v>45539</v>
      </c>
      <c r="AC47" s="6" t="n">
        <v>140</v>
      </c>
      <c r="AD47" s="6" t="n">
        <v>5824.23</v>
      </c>
    </row>
    <row collapsed="false" customFormat="false" customHeight="false" hidden="false" ht="12.1" outlineLevel="0" r="48">
      <c r="A48" s="0"/>
      <c r="B48" s="0"/>
      <c r="C48" s="0"/>
      <c r="D48" s="11" t="n">
        <v>45975</v>
      </c>
      <c r="E48" s="6" t="n">
        <v>10</v>
      </c>
      <c r="F48" s="6" t="n">
        <v>27280.91</v>
      </c>
      <c r="G48" s="11" t="n">
        <v>45484</v>
      </c>
      <c r="H48" s="6" t="n">
        <v>1500</v>
      </c>
      <c r="I48" s="6" t="n">
        <v>93995.75</v>
      </c>
      <c r="J48" s="11" t="n">
        <v>46047</v>
      </c>
      <c r="K48" s="6" t="n">
        <v>400</v>
      </c>
      <c r="L48" s="6" t="n">
        <v>29203.68</v>
      </c>
      <c r="M48" s="11" t="n">
        <v>45849</v>
      </c>
      <c r="N48" s="6" t="n">
        <v>90000</v>
      </c>
      <c r="O48" s="6" t="n">
        <v>5683.07</v>
      </c>
      <c r="P48" s="11" t="n">
        <v>46087</v>
      </c>
      <c r="Q48" s="6" t="n">
        <v>10</v>
      </c>
      <c r="R48" s="6" t="n">
        <v>2274.41</v>
      </c>
      <c r="S48" s="0"/>
      <c r="T48" s="0"/>
      <c r="U48" s="0"/>
      <c r="V48" s="0"/>
      <c r="W48" s="0"/>
      <c r="X48" s="0"/>
      <c r="Y48" s="0"/>
      <c r="Z48" s="5" t="s">
        <f>=Z47*(ABS(Z46)-ABS(Z45))</f>
      </c>
      <c r="AA48" s="0" t="s">
        <v>547</v>
      </c>
      <c r="AB48" s="11" t="n">
        <v>45539</v>
      </c>
      <c r="AC48" s="6" t="n">
        <v>340</v>
      </c>
      <c r="AD48" s="6" t="n">
        <v>14144.56</v>
      </c>
    </row>
    <row collapsed="false" customFormat="false" customHeight="false" hidden="false" ht="12.1" outlineLevel="0" r="49">
      <c r="A49" s="0"/>
      <c r="B49" s="0"/>
      <c r="C49" s="0"/>
      <c r="D49" s="11" t="n">
        <v>45975</v>
      </c>
      <c r="E49" s="6" t="n">
        <v>87</v>
      </c>
      <c r="F49" s="6" t="n">
        <v>237343.9</v>
      </c>
      <c r="G49" s="11" t="n">
        <v>45488</v>
      </c>
      <c r="H49" s="6" t="n">
        <v>800</v>
      </c>
      <c r="I49" s="6" t="n">
        <v>50316.12</v>
      </c>
      <c r="J49" s="11" t="n">
        <v>46047</v>
      </c>
      <c r="K49" s="6" t="n">
        <v>596</v>
      </c>
      <c r="L49" s="6" t="n">
        <v>43513.48</v>
      </c>
      <c r="M49" s="11" t="n">
        <v>45849</v>
      </c>
      <c r="N49" s="6" t="n">
        <v>250000</v>
      </c>
      <c r="O49" s="6" t="n">
        <v>15786.31</v>
      </c>
      <c r="P49" s="11" t="n">
        <v>46087</v>
      </c>
      <c r="Q49" s="6" t="n">
        <v>50</v>
      </c>
      <c r="R49" s="6" t="n">
        <v>11372.05</v>
      </c>
      <c r="S49" s="0"/>
      <c r="T49" s="0"/>
      <c r="U49" s="0"/>
      <c r="V49" s="0"/>
      <c r="W49" s="0"/>
      <c r="X49" s="0"/>
      <c r="Y49" s="0"/>
      <c r="Z49" s="0"/>
      <c r="AA49" s="0"/>
      <c r="AB49" s="11" t="n">
        <v>45539</v>
      </c>
      <c r="AC49" s="6" t="n">
        <v>20</v>
      </c>
      <c r="AD49" s="6" t="n">
        <v>832.03</v>
      </c>
    </row>
    <row collapsed="false" customFormat="false" customHeight="false" hidden="false" ht="12.1" outlineLevel="0" r="50">
      <c r="A50" s="0"/>
      <c r="B50" s="0"/>
      <c r="C50" s="0"/>
      <c r="D50" s="11" t="n">
        <v>45978</v>
      </c>
      <c r="E50" s="6" t="n">
        <v>50</v>
      </c>
      <c r="F50" s="6" t="n">
        <v>134853.92</v>
      </c>
      <c r="G50" s="11" t="n">
        <v>45488</v>
      </c>
      <c r="H50" s="6" t="n">
        <v>1700</v>
      </c>
      <c r="I50" s="6" t="n">
        <v>106921.75</v>
      </c>
      <c r="J50" s="11" t="n">
        <v>46079</v>
      </c>
      <c r="K50" s="6" t="n">
        <v>20</v>
      </c>
      <c r="L50" s="6" t="n">
        <v>1746.6</v>
      </c>
      <c r="M50" s="11" t="n">
        <v>45849</v>
      </c>
      <c r="N50" s="6" t="n">
        <v>60000</v>
      </c>
      <c r="O50" s="6" t="n">
        <v>3788.71</v>
      </c>
      <c r="P50" s="11" t="n">
        <v>46087</v>
      </c>
      <c r="Q50" s="6" t="n">
        <v>90</v>
      </c>
      <c r="R50" s="6" t="n">
        <v>20469.68</v>
      </c>
      <c r="S50" s="0"/>
      <c r="T50" s="0"/>
      <c r="U50" s="0"/>
      <c r="V50" s="0"/>
      <c r="W50" s="0"/>
      <c r="X50" s="0"/>
      <c r="Y50" s="0"/>
      <c r="Z50" s="0"/>
      <c r="AA50" s="0"/>
      <c r="AB50" s="11" t="n">
        <v>45573</v>
      </c>
      <c r="AC50" s="6" t="n">
        <v>1840</v>
      </c>
      <c r="AD50" s="6" t="n">
        <v>80495.39</v>
      </c>
    </row>
    <row collapsed="false" customFormat="false" customHeight="false" hidden="false" ht="12.1" outlineLevel="0" r="51">
      <c r="A51" s="0"/>
      <c r="B51" s="0"/>
      <c r="C51" s="0"/>
      <c r="D51" s="11" t="n">
        <v>45986</v>
      </c>
      <c r="E51" s="6" t="n">
        <v>96</v>
      </c>
      <c r="F51" s="6" t="n">
        <v>259687.83</v>
      </c>
      <c r="G51" s="11" t="n">
        <v>45488</v>
      </c>
      <c r="H51" s="6" t="n">
        <v>2500</v>
      </c>
      <c r="I51" s="6" t="n">
        <v>157062.8</v>
      </c>
      <c r="J51" s="11" t="n">
        <v>46079</v>
      </c>
      <c r="K51" s="6" t="n">
        <v>4</v>
      </c>
      <c r="L51" s="6" t="n">
        <v>349.32</v>
      </c>
      <c r="M51" s="11" t="n">
        <v>45849</v>
      </c>
      <c r="N51" s="6" t="n">
        <v>60000</v>
      </c>
      <c r="O51" s="6" t="n">
        <v>3788.71</v>
      </c>
      <c r="P51" s="11" t="n">
        <v>46087</v>
      </c>
      <c r="Q51" s="6" t="n">
        <v>70</v>
      </c>
      <c r="R51" s="6" t="n">
        <v>15920.87</v>
      </c>
      <c r="S51" s="0"/>
      <c r="T51" s="0"/>
      <c r="U51" s="0"/>
      <c r="V51" s="0"/>
      <c r="W51" s="0"/>
      <c r="X51" s="0"/>
      <c r="Y51" s="0"/>
      <c r="Z51" s="0"/>
      <c r="AA51" s="0"/>
      <c r="AB51" s="11" t="n">
        <v>45573</v>
      </c>
      <c r="AC51" s="6" t="n">
        <v>1590</v>
      </c>
      <c r="AD51" s="6" t="n">
        <v>69558.51</v>
      </c>
    </row>
    <row collapsed="false" customFormat="false" customHeight="false" hidden="false" ht="12.1" outlineLevel="0" r="52">
      <c r="A52" s="0"/>
      <c r="B52" s="0"/>
      <c r="C52" s="0"/>
      <c r="D52" s="11" t="n">
        <v>45986</v>
      </c>
      <c r="E52" s="6" t="n">
        <v>4</v>
      </c>
      <c r="F52" s="6" t="n">
        <v>10820.33</v>
      </c>
      <c r="G52" s="11" t="n">
        <v>45537</v>
      </c>
      <c r="H52" s="6" t="n">
        <v>10</v>
      </c>
      <c r="I52" s="6" t="n">
        <v>464.23</v>
      </c>
      <c r="J52" s="11" t="n">
        <v>46079</v>
      </c>
      <c r="K52" s="6" t="n">
        <v>80</v>
      </c>
      <c r="L52" s="6" t="n">
        <v>6986.39</v>
      </c>
      <c r="M52" s="11" t="n">
        <v>45849</v>
      </c>
      <c r="N52" s="6" t="n">
        <v>250000</v>
      </c>
      <c r="O52" s="6" t="n">
        <v>15786.31</v>
      </c>
      <c r="P52" s="11" t="n">
        <v>46087</v>
      </c>
      <c r="Q52" s="6" t="n">
        <v>10</v>
      </c>
      <c r="R52" s="6" t="n">
        <v>2274.41</v>
      </c>
      <c r="S52" s="0"/>
      <c r="T52" s="0"/>
      <c r="U52" s="0"/>
      <c r="V52" s="0"/>
      <c r="W52" s="0"/>
      <c r="X52" s="0"/>
      <c r="Y52" s="0"/>
      <c r="Z52" s="0"/>
      <c r="AA52" s="0"/>
      <c r="AB52" s="11" t="n">
        <v>45573</v>
      </c>
      <c r="AC52" s="6" t="n">
        <v>410</v>
      </c>
      <c r="AD52" s="6" t="n">
        <v>17842.13</v>
      </c>
    </row>
    <row collapsed="false" customFormat="false" customHeight="false" hidden="false" ht="12.1" outlineLevel="0" r="53">
      <c r="A53" s="0"/>
      <c r="B53" s="0"/>
      <c r="C53" s="0"/>
      <c r="D53" s="11" t="n">
        <v>45991</v>
      </c>
      <c r="E53" s="6" t="n">
        <v>73</v>
      </c>
      <c r="F53" s="6" t="n">
        <v>198128.22</v>
      </c>
      <c r="G53" s="11" t="n">
        <v>45656</v>
      </c>
      <c r="H53" s="6" t="n">
        <v>1000</v>
      </c>
      <c r="I53" s="6" t="n">
        <v>60582.38</v>
      </c>
      <c r="J53" s="11" t="n">
        <v>46079</v>
      </c>
      <c r="K53" s="6" t="n">
        <v>110</v>
      </c>
      <c r="L53" s="6" t="n">
        <v>9606.29</v>
      </c>
      <c r="M53" s="11" t="n">
        <v>45849</v>
      </c>
      <c r="N53" s="6" t="n">
        <v>60000</v>
      </c>
      <c r="O53" s="6" t="n">
        <v>3788.71</v>
      </c>
      <c r="P53" s="11" t="n">
        <v>46087</v>
      </c>
      <c r="Q53" s="6" t="n">
        <v>150</v>
      </c>
      <c r="R53" s="6" t="n">
        <v>34116.14</v>
      </c>
      <c r="S53" s="0"/>
      <c r="T53" s="0"/>
      <c r="U53" s="0"/>
      <c r="V53" s="0"/>
      <c r="W53" s="0"/>
      <c r="X53" s="0"/>
      <c r="Y53" s="0"/>
      <c r="Z53" s="0"/>
      <c r="AA53" s="0"/>
      <c r="AB53" s="11" t="n">
        <v>45574</v>
      </c>
      <c r="AC53" s="6" t="n">
        <v>120</v>
      </c>
      <c r="AD53" s="6" t="n">
        <v>5241.3</v>
      </c>
    </row>
    <row collapsed="false" customFormat="false" customHeight="false" hidden="false" ht="12.1" outlineLevel="0" r="54">
      <c r="A54" s="0"/>
      <c r="B54" s="0"/>
      <c r="C54" s="0"/>
      <c r="D54" s="11" t="n">
        <v>45991</v>
      </c>
      <c r="E54" s="6" t="n">
        <v>8</v>
      </c>
      <c r="F54" s="6" t="n">
        <v>21712.68</v>
      </c>
      <c r="G54" s="11" t="n">
        <v>45670</v>
      </c>
      <c r="H54" s="6" t="n">
        <v>10</v>
      </c>
      <c r="I54" s="6" t="n">
        <v>575.03</v>
      </c>
      <c r="J54" s="11" t="n">
        <v>46079</v>
      </c>
      <c r="K54" s="6" t="n">
        <v>5</v>
      </c>
      <c r="L54" s="6" t="n">
        <v>436.65</v>
      </c>
      <c r="M54" s="11" t="n">
        <v>45849</v>
      </c>
      <c r="N54" s="6" t="n">
        <v>90000</v>
      </c>
      <c r="O54" s="6" t="n">
        <v>5683.07</v>
      </c>
      <c r="P54" s="11" t="n">
        <v>46087</v>
      </c>
      <c r="Q54" s="6" t="n">
        <v>30</v>
      </c>
      <c r="R54" s="6" t="n">
        <v>6823.23</v>
      </c>
      <c r="S54" s="0"/>
      <c r="T54" s="0"/>
      <c r="U54" s="0"/>
      <c r="V54" s="0"/>
      <c r="W54" s="0"/>
      <c r="X54" s="0"/>
      <c r="Y54" s="0"/>
      <c r="Z54" s="0"/>
      <c r="AA54" s="0"/>
      <c r="AB54" s="11" t="n">
        <v>45574</v>
      </c>
      <c r="AC54" s="6" t="n">
        <v>1610</v>
      </c>
      <c r="AD54" s="6" t="n">
        <v>69906.2</v>
      </c>
    </row>
    <row collapsed="false" customFormat="false" customHeight="false" hidden="false" ht="12.1" outlineLevel="0" r="55">
      <c r="A55" s="0"/>
      <c r="B55" s="0"/>
      <c r="C55" s="0"/>
      <c r="D55" s="11" t="n">
        <v>45991</v>
      </c>
      <c r="E55" s="6" t="n">
        <v>15</v>
      </c>
      <c r="F55" s="6" t="n">
        <v>40711.28</v>
      </c>
      <c r="G55" s="11" t="n">
        <v>45670</v>
      </c>
      <c r="H55" s="6" t="n">
        <v>50</v>
      </c>
      <c r="I55" s="6" t="n">
        <v>2875.15</v>
      </c>
      <c r="J55" s="11" t="n">
        <v>46079</v>
      </c>
      <c r="K55" s="6" t="n">
        <v>5</v>
      </c>
      <c r="L55" s="6" t="n">
        <v>436.65</v>
      </c>
      <c r="M55" s="11" t="n">
        <v>45849</v>
      </c>
      <c r="N55" s="6" t="n">
        <v>50000</v>
      </c>
      <c r="O55" s="6" t="n">
        <v>3157.26</v>
      </c>
      <c r="P55" s="11" t="n">
        <v>46087</v>
      </c>
      <c r="Q55" s="6" t="n">
        <v>10</v>
      </c>
      <c r="R55" s="6" t="n">
        <v>2274.41</v>
      </c>
      <c r="S55" s="0"/>
      <c r="T55" s="0"/>
      <c r="U55" s="0"/>
      <c r="V55" s="0"/>
      <c r="W55" s="0"/>
      <c r="X55" s="0"/>
      <c r="Y55" s="0"/>
      <c r="Z55" s="0"/>
      <c r="AA55" s="0"/>
      <c r="AB55" s="11" t="n">
        <v>45589</v>
      </c>
      <c r="AC55" s="6" t="n">
        <v>130</v>
      </c>
      <c r="AD55" s="6" t="n">
        <v>5085.91</v>
      </c>
    </row>
    <row collapsed="false" customFormat="false" customHeight="false" hidden="false" ht="12.1" outlineLevel="0" r="56">
      <c r="A56" s="0"/>
      <c r="B56" s="0"/>
      <c r="C56" s="0"/>
      <c r="D56" s="11" t="n">
        <v>45991</v>
      </c>
      <c r="E56" s="6" t="n">
        <v>14</v>
      </c>
      <c r="F56" s="6" t="n">
        <v>37997.19</v>
      </c>
      <c r="G56" s="11" t="n">
        <v>45670</v>
      </c>
      <c r="H56" s="6" t="n">
        <v>150</v>
      </c>
      <c r="I56" s="6" t="n">
        <v>8625.45</v>
      </c>
      <c r="J56" s="11" t="n">
        <v>46079</v>
      </c>
      <c r="K56" s="6" t="n">
        <v>1786</v>
      </c>
      <c r="L56" s="6" t="n">
        <v>155971.23</v>
      </c>
      <c r="M56" s="11" t="n">
        <v>45849</v>
      </c>
      <c r="N56" s="6" t="n">
        <v>70000</v>
      </c>
      <c r="O56" s="6" t="n">
        <v>4420.17</v>
      </c>
      <c r="P56" s="11" t="n">
        <v>46087</v>
      </c>
      <c r="Q56" s="6" t="n">
        <v>120</v>
      </c>
      <c r="R56" s="6" t="n">
        <v>27292.91</v>
      </c>
      <c r="S56" s="0"/>
      <c r="T56" s="0"/>
      <c r="U56" s="0"/>
      <c r="V56" s="0"/>
      <c r="W56" s="0"/>
      <c r="X56" s="0"/>
      <c r="Y56" s="0"/>
      <c r="Z56" s="0"/>
      <c r="AA56" s="0"/>
      <c r="AB56" s="11" t="n">
        <v>45656</v>
      </c>
      <c r="AC56" s="6" t="n">
        <v>1000</v>
      </c>
      <c r="AD56" s="6" t="n">
        <v>38592</v>
      </c>
    </row>
    <row collapsed="false" customFormat="false" customHeight="false" hidden="false" ht="12.1" outlineLevel="0" r="57">
      <c r="A57" s="0"/>
      <c r="B57" s="0"/>
      <c r="C57" s="0"/>
      <c r="D57" s="11" t="n">
        <v>45995</v>
      </c>
      <c r="E57" s="6" t="n">
        <v>23</v>
      </c>
      <c r="F57" s="6" t="n">
        <v>62320.42</v>
      </c>
      <c r="G57" s="11" t="n">
        <v>45670</v>
      </c>
      <c r="H57" s="6" t="n">
        <v>200</v>
      </c>
      <c r="I57" s="6" t="n">
        <v>11500.6</v>
      </c>
      <c r="J57" s="11" t="n">
        <v>46086</v>
      </c>
      <c r="K57" s="6" t="n">
        <v>100</v>
      </c>
      <c r="L57" s="6" t="n">
        <v>8477.89</v>
      </c>
      <c r="M57" s="11" t="n">
        <v>45849</v>
      </c>
      <c r="N57" s="6" t="n">
        <v>70000</v>
      </c>
      <c r="O57" s="6" t="n">
        <v>4420.17</v>
      </c>
      <c r="P57" s="11" t="n">
        <v>46087</v>
      </c>
      <c r="Q57" s="6" t="n">
        <v>20</v>
      </c>
      <c r="R57" s="6" t="n">
        <v>4548.82</v>
      </c>
      <c r="S57" s="0"/>
      <c r="T57" s="0"/>
      <c r="U57" s="0"/>
      <c r="V57" s="0"/>
      <c r="W57" s="0"/>
      <c r="X57" s="0"/>
      <c r="Y57" s="0"/>
      <c r="Z57" s="0"/>
      <c r="AA57" s="0"/>
      <c r="AB57" s="11" t="n">
        <v>45670</v>
      </c>
      <c r="AC57" s="6" t="n">
        <v>100</v>
      </c>
      <c r="AD57" s="6" t="n">
        <v>3852.04</v>
      </c>
    </row>
    <row collapsed="false" customFormat="false" customHeight="false" hidden="false" ht="12.1" outlineLevel="0" r="58">
      <c r="A58" s="0"/>
      <c r="B58" s="0"/>
      <c r="C58" s="0"/>
      <c r="D58" s="11" t="n">
        <v>45996</v>
      </c>
      <c r="E58" s="6" t="n">
        <v>168</v>
      </c>
      <c r="F58" s="6" t="n">
        <v>460504.13</v>
      </c>
      <c r="G58" s="11" t="n">
        <v>45670</v>
      </c>
      <c r="H58" s="6" t="n">
        <v>50</v>
      </c>
      <c r="I58" s="6" t="n">
        <v>2875.15</v>
      </c>
      <c r="J58" s="11" t="n">
        <v>46086</v>
      </c>
      <c r="K58" s="6" t="n">
        <v>1022</v>
      </c>
      <c r="L58" s="6" t="n">
        <v>86644.03</v>
      </c>
      <c r="M58" s="11" t="n">
        <v>45849</v>
      </c>
      <c r="N58" s="6" t="n">
        <v>30000</v>
      </c>
      <c r="O58" s="6" t="n">
        <v>1894.36</v>
      </c>
      <c r="P58" s="11" t="n">
        <v>46087</v>
      </c>
      <c r="Q58" s="6" t="n">
        <v>20</v>
      </c>
      <c r="R58" s="6" t="n">
        <v>4548.82</v>
      </c>
      <c r="S58" s="0"/>
      <c r="T58" s="0"/>
      <c r="U58" s="0"/>
      <c r="V58" s="0"/>
      <c r="W58" s="0"/>
      <c r="X58" s="0"/>
      <c r="Y58" s="0"/>
      <c r="Z58" s="0"/>
      <c r="AA58" s="0"/>
      <c r="AB58" s="0"/>
      <c r="AC58" s="5" t="s">
        <f>=SUM(AD2:AD57)/SUM(AC2:AC57)</f>
      </c>
      <c r="AD58" s="0" t="s">
        <v>11</v>
      </c>
    </row>
    <row collapsed="false" customFormat="false" customHeight="false" hidden="false" ht="12.1" outlineLevel="0" r="59">
      <c r="A59" s="0"/>
      <c r="B59" s="0"/>
      <c r="C59" s="0"/>
      <c r="D59" s="11" t="n">
        <v>46098</v>
      </c>
      <c r="E59" s="6" t="n">
        <v>3</v>
      </c>
      <c r="F59" s="6" t="n">
        <v>7436.97</v>
      </c>
      <c r="G59" s="11" t="n">
        <v>45670</v>
      </c>
      <c r="H59" s="6" t="n">
        <v>600</v>
      </c>
      <c r="I59" s="6" t="n">
        <v>34501.8</v>
      </c>
      <c r="J59" s="11" t="n">
        <v>46086</v>
      </c>
      <c r="K59" s="6" t="n">
        <v>15</v>
      </c>
      <c r="L59" s="6" t="n">
        <v>1271.69</v>
      </c>
      <c r="M59" s="11" t="n">
        <v>45849</v>
      </c>
      <c r="N59" s="6" t="n">
        <v>70000</v>
      </c>
      <c r="O59" s="6" t="n">
        <v>4420.17</v>
      </c>
      <c r="P59" s="11" t="n">
        <v>46087</v>
      </c>
      <c r="Q59" s="6" t="n">
        <v>10</v>
      </c>
      <c r="R59" s="6" t="n">
        <v>2274.41</v>
      </c>
      <c r="S59" s="0"/>
      <c r="T59" s="0"/>
      <c r="U59" s="0"/>
      <c r="V59" s="0"/>
      <c r="W59" s="0"/>
      <c r="X59" s="0"/>
      <c r="Y59" s="0"/>
      <c r="Z59" s="0"/>
      <c r="AA59" s="0"/>
      <c r="AB59" s="0"/>
      <c r="AC59" s="6" t="n">
        <v>15.97</v>
      </c>
      <c r="AD59" s="0" t="s">
        <v>545</v>
      </c>
    </row>
    <row collapsed="false" customFormat="false" customHeight="false" hidden="false" ht="12.1" outlineLevel="0" r="60">
      <c r="A60" s="0"/>
      <c r="B60" s="0"/>
      <c r="C60" s="0"/>
      <c r="D60" s="11" t="n">
        <v>46100</v>
      </c>
      <c r="E60" s="6" t="n">
        <v>2</v>
      </c>
      <c r="F60" s="6" t="n">
        <v>4973.99</v>
      </c>
      <c r="G60" s="11" t="n">
        <v>45670</v>
      </c>
      <c r="H60" s="6" t="n">
        <v>10</v>
      </c>
      <c r="I60" s="6" t="n">
        <v>575.03</v>
      </c>
      <c r="J60" s="11" t="n">
        <v>46086</v>
      </c>
      <c r="K60" s="6" t="n">
        <v>1</v>
      </c>
      <c r="L60" s="6" t="n">
        <v>84.78</v>
      </c>
      <c r="M60" s="11" t="n">
        <v>45849</v>
      </c>
      <c r="N60" s="6" t="n">
        <v>50000</v>
      </c>
      <c r="O60" s="6" t="n">
        <v>3157.26</v>
      </c>
      <c r="P60" s="11" t="n">
        <v>46087</v>
      </c>
      <c r="Q60" s="6" t="n">
        <v>500</v>
      </c>
      <c r="R60" s="6" t="n">
        <v>113720.47</v>
      </c>
      <c r="S60" s="0"/>
      <c r="T60" s="0"/>
      <c r="U60" s="0"/>
      <c r="V60" s="0"/>
      <c r="W60" s="0"/>
      <c r="X60" s="0"/>
      <c r="Y60" s="0"/>
      <c r="Z60" s="0"/>
      <c r="AA60" s="0"/>
      <c r="AB60" s="0"/>
      <c r="AC60" s="6" t="n">
        <v>22980</v>
      </c>
      <c r="AD60" s="0" t="s">
        <v>546</v>
      </c>
    </row>
    <row collapsed="false" customFormat="false" customHeight="false" hidden="false" ht="12.1" outlineLevel="0" r="61">
      <c r="A61" s="0"/>
      <c r="B61" s="0"/>
      <c r="C61" s="0"/>
      <c r="D61" s="0"/>
      <c r="E61" s="5" t="s">
        <f>=SUM(F2:F60)/SUM(E2:E60)</f>
      </c>
      <c r="F61" s="0" t="s">
        <v>11</v>
      </c>
      <c r="G61" s="11" t="n">
        <v>45670</v>
      </c>
      <c r="H61" s="6" t="n">
        <v>500</v>
      </c>
      <c r="I61" s="6" t="n">
        <v>28751.5</v>
      </c>
      <c r="J61" s="11" t="n">
        <v>46086</v>
      </c>
      <c r="K61" s="6" t="n">
        <v>21</v>
      </c>
      <c r="L61" s="6" t="n">
        <v>1780.36</v>
      </c>
      <c r="M61" s="11" t="n">
        <v>45849</v>
      </c>
      <c r="N61" s="6" t="n">
        <v>250000</v>
      </c>
      <c r="O61" s="6" t="n">
        <v>15786.31</v>
      </c>
      <c r="P61" s="11" t="n">
        <v>46093</v>
      </c>
      <c r="Q61" s="6" t="n">
        <v>40</v>
      </c>
      <c r="R61" s="6" t="n">
        <v>9043.62</v>
      </c>
      <c r="S61" s="0"/>
      <c r="T61" s="0"/>
      <c r="U61" s="0"/>
      <c r="V61" s="0"/>
      <c r="W61" s="0"/>
      <c r="X61" s="0"/>
      <c r="Y61" s="0"/>
      <c r="Z61" s="0"/>
      <c r="AA61" s="0"/>
      <c r="AB61" s="0"/>
      <c r="AC61" s="5" t="s">
        <f>=AC60*(ABS(AC59)-ABS(AC58))</f>
      </c>
      <c r="AD61" s="0" t="s">
        <v>547</v>
      </c>
    </row>
    <row collapsed="false" customFormat="false" customHeight="false" hidden="false" ht="12.1" outlineLevel="0" r="62">
      <c r="A62" s="0"/>
      <c r="B62" s="0"/>
      <c r="C62" s="0"/>
      <c r="D62" s="0"/>
      <c r="E62" s="6" t="n">
        <v>1915.5</v>
      </c>
      <c r="F62" s="0" t="s">
        <v>545</v>
      </c>
      <c r="G62" s="11" t="n">
        <v>45670</v>
      </c>
      <c r="H62" s="6" t="n">
        <v>430</v>
      </c>
      <c r="I62" s="6" t="n">
        <v>24726.29</v>
      </c>
      <c r="J62" s="11" t="n">
        <v>46086</v>
      </c>
      <c r="K62" s="6" t="n">
        <v>13</v>
      </c>
      <c r="L62" s="6" t="n">
        <v>1102.13</v>
      </c>
      <c r="M62" s="11" t="n">
        <v>45849</v>
      </c>
      <c r="N62" s="6" t="n">
        <v>250000</v>
      </c>
      <c r="O62" s="6" t="n">
        <v>15786.31</v>
      </c>
      <c r="P62" s="11" t="n">
        <v>46094</v>
      </c>
      <c r="Q62" s="6" t="n">
        <v>330</v>
      </c>
      <c r="R62" s="6" t="n">
        <v>74609.83</v>
      </c>
    </row>
    <row collapsed="false" customFormat="false" customHeight="false" hidden="false" ht="12.1" outlineLevel="0" r="63">
      <c r="A63" s="0"/>
      <c r="B63" s="0"/>
      <c r="C63" s="0"/>
      <c r="D63" s="0"/>
      <c r="E63" s="6" t="n">
        <v>1196</v>
      </c>
      <c r="F63" s="0" t="s">
        <v>546</v>
      </c>
      <c r="G63" s="11" t="n">
        <v>45699</v>
      </c>
      <c r="H63" s="6" t="n">
        <v>770</v>
      </c>
      <c r="I63" s="6" t="n">
        <v>45045.71</v>
      </c>
      <c r="J63" s="11" t="n">
        <v>46086</v>
      </c>
      <c r="K63" s="6" t="n">
        <v>1</v>
      </c>
      <c r="L63" s="6" t="n">
        <v>84.78</v>
      </c>
      <c r="M63" s="11" t="n">
        <v>45849</v>
      </c>
      <c r="N63" s="6" t="n">
        <v>70000</v>
      </c>
      <c r="O63" s="6" t="n">
        <v>4420.17</v>
      </c>
      <c r="P63" s="0"/>
      <c r="Q63" s="5" t="s">
        <f>=SUM(R2:R62)/SUM(Q2:Q62)</f>
      </c>
      <c r="R63" s="0" t="s">
        <v>11</v>
      </c>
    </row>
    <row collapsed="false" customFormat="false" customHeight="false" hidden="false" ht="12.1" outlineLevel="0" r="64">
      <c r="A64" s="0"/>
      <c r="B64" s="0"/>
      <c r="C64" s="0"/>
      <c r="D64" s="0"/>
      <c r="E64" s="5" t="s">
        <f>=E63*(ABS(E62)-ABS(E61))</f>
      </c>
      <c r="F64" s="0" t="s">
        <v>547</v>
      </c>
      <c r="G64" s="11" t="n">
        <v>45699</v>
      </c>
      <c r="H64" s="6" t="n">
        <v>330</v>
      </c>
      <c r="I64" s="6" t="n">
        <v>19305.31</v>
      </c>
      <c r="J64" s="11" t="n">
        <v>46086</v>
      </c>
      <c r="K64" s="6" t="n">
        <v>80</v>
      </c>
      <c r="L64" s="6" t="n">
        <v>6782.31</v>
      </c>
      <c r="M64" s="11" t="n">
        <v>45849</v>
      </c>
      <c r="N64" s="6" t="n">
        <v>2000000</v>
      </c>
      <c r="O64" s="6" t="n">
        <v>126290.5</v>
      </c>
      <c r="P64" s="0"/>
      <c r="Q64" s="6" t="n">
        <v>178.3</v>
      </c>
      <c r="R64" s="0" t="s">
        <v>545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11" t="n">
        <v>45700</v>
      </c>
      <c r="H65" s="6" t="n">
        <v>1200</v>
      </c>
      <c r="I65" s="6" t="n">
        <v>71522.03</v>
      </c>
      <c r="J65" s="11" t="n">
        <v>46086</v>
      </c>
      <c r="K65" s="6" t="n">
        <v>100</v>
      </c>
      <c r="L65" s="6" t="n">
        <v>8477.89</v>
      </c>
      <c r="M65" s="11" t="n">
        <v>45849</v>
      </c>
      <c r="N65" s="6" t="n">
        <v>500000</v>
      </c>
      <c r="O65" s="6" t="n">
        <v>31572.62</v>
      </c>
      <c r="P65" s="0"/>
      <c r="Q65" s="6" t="n">
        <v>7000</v>
      </c>
      <c r="R65" s="0" t="s">
        <v>546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11" t="n">
        <v>45702</v>
      </c>
      <c r="H66" s="6" t="n">
        <v>3000</v>
      </c>
      <c r="I66" s="6" t="n">
        <v>170798.29</v>
      </c>
      <c r="J66" s="11" t="n">
        <v>46086</v>
      </c>
      <c r="K66" s="6" t="n">
        <v>50</v>
      </c>
      <c r="L66" s="6" t="n">
        <v>4238.94</v>
      </c>
      <c r="M66" s="11" t="n">
        <v>45849</v>
      </c>
      <c r="N66" s="6" t="n">
        <v>120000</v>
      </c>
      <c r="O66" s="6" t="n">
        <v>7577.43</v>
      </c>
      <c r="P66" s="0"/>
      <c r="Q66" s="5" t="s">
        <f>=Q65*(ABS(Q64)-ABS(Q63))</f>
      </c>
      <c r="R66" s="0" t="s">
        <v>547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11" t="n">
        <v>45714</v>
      </c>
      <c r="H67" s="6" t="n">
        <v>530</v>
      </c>
      <c r="I67" s="6" t="n">
        <v>29909.26</v>
      </c>
      <c r="J67" s="11" t="n">
        <v>46086</v>
      </c>
      <c r="K67" s="6" t="n">
        <v>38</v>
      </c>
      <c r="L67" s="6" t="n">
        <v>3221.6</v>
      </c>
      <c r="M67" s="11" t="n">
        <v>45849</v>
      </c>
      <c r="N67" s="6" t="n">
        <v>150000</v>
      </c>
      <c r="O67" s="6" t="n">
        <v>9471.79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11" t="n">
        <v>45715</v>
      </c>
      <c r="H68" s="6" t="n">
        <v>600</v>
      </c>
      <c r="I68" s="6" t="n">
        <v>33793.51</v>
      </c>
      <c r="J68" s="11" t="n">
        <v>46086</v>
      </c>
      <c r="K68" s="6" t="n">
        <v>19</v>
      </c>
      <c r="L68" s="6" t="n">
        <v>1610.8</v>
      </c>
      <c r="M68" s="11" t="n">
        <v>45986</v>
      </c>
      <c r="N68" s="6" t="n">
        <v>2710000</v>
      </c>
      <c r="O68" s="6" t="n">
        <v>171557.4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11" t="n">
        <v>45729</v>
      </c>
      <c r="H69" s="6" t="n">
        <v>40</v>
      </c>
      <c r="I69" s="6" t="n">
        <v>2172.07</v>
      </c>
      <c r="J69" s="11" t="n">
        <v>46086</v>
      </c>
      <c r="K69" s="6" t="n">
        <v>235</v>
      </c>
      <c r="L69" s="6" t="n">
        <v>19923.05</v>
      </c>
      <c r="M69" s="11" t="n">
        <v>45986</v>
      </c>
      <c r="N69" s="6" t="n">
        <v>20000</v>
      </c>
      <c r="O69" s="6" t="n">
        <v>1266.11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11" t="n">
        <v>45729</v>
      </c>
      <c r="H70" s="6" t="n">
        <v>110</v>
      </c>
      <c r="I70" s="6" t="n">
        <v>5974.43</v>
      </c>
      <c r="J70" s="11" t="n">
        <v>46086</v>
      </c>
      <c r="K70" s="6" t="n">
        <v>100</v>
      </c>
      <c r="L70" s="6" t="n">
        <v>8477.89</v>
      </c>
      <c r="M70" s="11" t="n">
        <v>45986</v>
      </c>
      <c r="N70" s="6" t="n">
        <v>100000</v>
      </c>
      <c r="O70" s="6" t="n">
        <v>6330.53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11" t="n">
        <v>45744</v>
      </c>
      <c r="H71" s="6" t="n">
        <v>660</v>
      </c>
      <c r="I71" s="6" t="n">
        <v>35627.85</v>
      </c>
      <c r="J71" s="11" t="n">
        <v>46086</v>
      </c>
      <c r="K71" s="6" t="n">
        <v>1157</v>
      </c>
      <c r="L71" s="6" t="n">
        <v>98089.19</v>
      </c>
      <c r="M71" s="11" t="n">
        <v>45986</v>
      </c>
      <c r="N71" s="6" t="n">
        <v>10000</v>
      </c>
      <c r="O71" s="6" t="n">
        <v>633.05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11" t="n">
        <v>45747</v>
      </c>
      <c r="H72" s="6" t="n">
        <v>10</v>
      </c>
      <c r="I72" s="6" t="n">
        <v>533.81</v>
      </c>
      <c r="J72" s="11" t="n">
        <v>46093</v>
      </c>
      <c r="K72" s="6" t="n">
        <v>87</v>
      </c>
      <c r="L72" s="6" t="n">
        <v>7462.36</v>
      </c>
      <c r="M72" s="11" t="n">
        <v>45986</v>
      </c>
      <c r="N72" s="6" t="n">
        <v>7160000</v>
      </c>
      <c r="O72" s="6" t="n">
        <v>453266.03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11" t="n">
        <v>45749</v>
      </c>
      <c r="H73" s="6" t="n">
        <v>2400</v>
      </c>
      <c r="I73" s="6" t="n">
        <v>126650.64</v>
      </c>
      <c r="J73" s="11" t="n">
        <v>46093</v>
      </c>
      <c r="K73" s="6" t="n">
        <v>12</v>
      </c>
      <c r="L73" s="6" t="n">
        <v>1029.29</v>
      </c>
      <c r="M73" s="11" t="n">
        <v>46006</v>
      </c>
      <c r="N73" s="6" t="n">
        <v>330000</v>
      </c>
      <c r="O73" s="6" t="n">
        <v>23828.93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11" t="n">
        <v>45754</v>
      </c>
      <c r="H74" s="6" t="n">
        <v>440</v>
      </c>
      <c r="I74" s="6" t="n">
        <v>22563.42</v>
      </c>
      <c r="J74" s="11" t="n">
        <v>46093</v>
      </c>
      <c r="K74" s="6" t="n">
        <v>251</v>
      </c>
      <c r="L74" s="6" t="n">
        <v>21529.35</v>
      </c>
      <c r="M74" s="11" t="n">
        <v>46034</v>
      </c>
      <c r="N74" s="6" t="n">
        <v>5970000</v>
      </c>
      <c r="O74" s="6" t="n">
        <v>464293.44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11" t="n">
        <v>45754</v>
      </c>
      <c r="H75" s="6" t="n">
        <v>370</v>
      </c>
      <c r="I75" s="6" t="n">
        <v>18973.79</v>
      </c>
      <c r="J75" s="11" t="n">
        <v>46093</v>
      </c>
      <c r="K75" s="6" t="n">
        <v>33</v>
      </c>
      <c r="L75" s="6" t="n">
        <v>2833.69</v>
      </c>
      <c r="M75" s="11" t="n">
        <v>46034</v>
      </c>
      <c r="N75" s="6" t="n">
        <v>1030000</v>
      </c>
      <c r="O75" s="6" t="n">
        <v>80104.23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11" t="n">
        <v>45754</v>
      </c>
      <c r="H76" s="6" t="n">
        <v>190</v>
      </c>
      <c r="I76" s="6" t="n">
        <v>9743.3</v>
      </c>
      <c r="J76" s="11" t="n">
        <v>46093</v>
      </c>
      <c r="K76" s="6" t="n">
        <v>3</v>
      </c>
      <c r="L76" s="6" t="n">
        <v>257.61</v>
      </c>
      <c r="M76" s="11" t="n">
        <v>46034</v>
      </c>
      <c r="N76" s="6" t="n">
        <v>1030000</v>
      </c>
      <c r="O76" s="6" t="n">
        <v>80104.23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11" t="n">
        <v>45756</v>
      </c>
      <c r="H77" s="6" t="n">
        <v>350</v>
      </c>
      <c r="I77" s="6" t="n">
        <v>17915.03</v>
      </c>
      <c r="J77" s="11" t="n">
        <v>46093</v>
      </c>
      <c r="K77" s="6" t="n">
        <v>162</v>
      </c>
      <c r="L77" s="6" t="n">
        <v>13910.83</v>
      </c>
      <c r="M77" s="11" t="n">
        <v>46034</v>
      </c>
      <c r="N77" s="6" t="n">
        <v>940000</v>
      </c>
      <c r="O77" s="6" t="n">
        <v>73104.83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11" t="n">
        <v>45756</v>
      </c>
      <c r="H78" s="6" t="n">
        <v>1450</v>
      </c>
      <c r="I78" s="6" t="n">
        <v>74219.42</v>
      </c>
      <c r="J78" s="11" t="n">
        <v>46093</v>
      </c>
      <c r="K78" s="6" t="n">
        <v>25</v>
      </c>
      <c r="L78" s="6" t="n">
        <v>2146.74</v>
      </c>
      <c r="M78" s="11" t="n">
        <v>46034</v>
      </c>
      <c r="N78" s="6" t="n">
        <v>1030000</v>
      </c>
      <c r="O78" s="6" t="n">
        <v>80104.23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11" t="n">
        <v>45756</v>
      </c>
      <c r="H79" s="6" t="n">
        <v>200</v>
      </c>
      <c r="I79" s="6" t="n">
        <v>10237.15</v>
      </c>
      <c r="J79" s="11" t="n">
        <v>46093</v>
      </c>
      <c r="K79" s="6" t="n">
        <v>62</v>
      </c>
      <c r="L79" s="6" t="n">
        <v>5323.9</v>
      </c>
      <c r="M79" s="11" t="n">
        <v>46037</v>
      </c>
      <c r="N79" s="6" t="n">
        <v>20000</v>
      </c>
      <c r="O79" s="6" t="n">
        <v>1534.21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11" t="n">
        <v>45797</v>
      </c>
      <c r="H80" s="6" t="n">
        <v>10</v>
      </c>
      <c r="I80" s="6" t="n">
        <v>522.77</v>
      </c>
      <c r="J80" s="11" t="n">
        <v>46100</v>
      </c>
      <c r="K80" s="6" t="n">
        <v>7</v>
      </c>
      <c r="L80" s="6" t="n">
        <v>600.77</v>
      </c>
      <c r="M80" s="11" t="n">
        <v>46037</v>
      </c>
      <c r="N80" s="6" t="n">
        <v>1850000</v>
      </c>
      <c r="O80" s="6" t="n">
        <v>141914.74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11" t="n">
        <v>45799</v>
      </c>
      <c r="H81" s="6" t="n">
        <v>10</v>
      </c>
      <c r="I81" s="6" t="n">
        <v>505.25</v>
      </c>
      <c r="J81" s="11" t="n">
        <v>46100</v>
      </c>
      <c r="K81" s="6" t="n">
        <v>6</v>
      </c>
      <c r="L81" s="6" t="n">
        <v>514.95</v>
      </c>
      <c r="M81" s="11" t="n">
        <v>46037</v>
      </c>
      <c r="N81" s="6" t="n">
        <v>650000</v>
      </c>
      <c r="O81" s="6" t="n">
        <v>49861.94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11" t="n">
        <v>45800</v>
      </c>
      <c r="H82" s="6" t="n">
        <v>450</v>
      </c>
      <c r="I82" s="6" t="n">
        <v>22999.83</v>
      </c>
      <c r="J82" s="11" t="n">
        <v>46100</v>
      </c>
      <c r="K82" s="6" t="n">
        <v>2</v>
      </c>
      <c r="L82" s="6" t="n">
        <v>171.65</v>
      </c>
      <c r="M82" s="11" t="n">
        <v>46037</v>
      </c>
      <c r="N82" s="6" t="n">
        <v>40000</v>
      </c>
      <c r="O82" s="6" t="n">
        <v>3068.43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11" t="n">
        <v>45818</v>
      </c>
      <c r="H83" s="6" t="n">
        <v>630</v>
      </c>
      <c r="I83" s="6" t="n">
        <v>31613.44</v>
      </c>
      <c r="J83" s="11" t="n">
        <v>46100</v>
      </c>
      <c r="K83" s="6" t="n">
        <v>6</v>
      </c>
      <c r="L83" s="6" t="n">
        <v>514.95</v>
      </c>
      <c r="M83" s="11" t="n">
        <v>46037</v>
      </c>
      <c r="N83" s="6" t="n">
        <v>130000</v>
      </c>
      <c r="O83" s="6" t="n">
        <v>9972.39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11" t="n">
        <v>45818</v>
      </c>
      <c r="H84" s="6" t="n">
        <v>370</v>
      </c>
      <c r="I84" s="6" t="n">
        <v>18566.62</v>
      </c>
      <c r="J84" s="11" t="n">
        <v>46100</v>
      </c>
      <c r="K84" s="6" t="n">
        <v>7</v>
      </c>
      <c r="L84" s="6" t="n">
        <v>600.77</v>
      </c>
      <c r="M84" s="11" t="n">
        <v>46037</v>
      </c>
      <c r="N84" s="6" t="n">
        <v>250000</v>
      </c>
      <c r="O84" s="6" t="n">
        <v>19177.67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11" t="n">
        <v>45831</v>
      </c>
      <c r="H85" s="6" t="n">
        <v>1360</v>
      </c>
      <c r="I85" s="6" t="n">
        <v>70122.44</v>
      </c>
      <c r="J85" s="11" t="n">
        <v>46100</v>
      </c>
      <c r="K85" s="6" t="n">
        <v>6</v>
      </c>
      <c r="L85" s="6" t="n">
        <v>514.95</v>
      </c>
      <c r="M85" s="11" t="n">
        <v>46037</v>
      </c>
      <c r="N85" s="6" t="n">
        <v>10000</v>
      </c>
      <c r="O85" s="6" t="n">
        <v>767.11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11" t="n">
        <v>45831</v>
      </c>
      <c r="H86" s="6" t="n">
        <v>10</v>
      </c>
      <c r="I86" s="6" t="n">
        <v>515.61</v>
      </c>
      <c r="J86" s="11" t="n">
        <v>46100</v>
      </c>
      <c r="K86" s="6" t="n">
        <v>7</v>
      </c>
      <c r="L86" s="6" t="n">
        <v>600.77</v>
      </c>
      <c r="M86" s="11" t="n">
        <v>46037</v>
      </c>
      <c r="N86" s="6" t="n">
        <v>2000000</v>
      </c>
      <c r="O86" s="6" t="n">
        <v>153421.34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11" t="n">
        <v>45831</v>
      </c>
      <c r="H87" s="6" t="n">
        <v>100</v>
      </c>
      <c r="I87" s="6" t="n">
        <v>5156.06</v>
      </c>
      <c r="J87" s="11" t="n">
        <v>46100</v>
      </c>
      <c r="K87" s="6" t="n">
        <v>193</v>
      </c>
      <c r="L87" s="6" t="n">
        <v>16564.09</v>
      </c>
      <c r="M87" s="11" t="n">
        <v>46037</v>
      </c>
      <c r="N87" s="6" t="n">
        <v>10000</v>
      </c>
      <c r="O87" s="6" t="n">
        <v>767.11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11" t="n">
        <v>46027</v>
      </c>
      <c r="H88" s="6" t="n">
        <v>60</v>
      </c>
      <c r="I88" s="6" t="n">
        <v>2565.73</v>
      </c>
      <c r="J88" s="11" t="n">
        <v>46100</v>
      </c>
      <c r="K88" s="6" t="n">
        <v>257</v>
      </c>
      <c r="L88" s="6" t="n">
        <v>22056.85</v>
      </c>
      <c r="M88" s="11" t="n">
        <v>46037</v>
      </c>
      <c r="N88" s="6" t="n">
        <v>40000</v>
      </c>
      <c r="O88" s="6" t="n">
        <v>3068.43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5" t="s">
        <f>=SUM(I2:I88)/SUM(H2:H88)</f>
      </c>
      <c r="I89" s="0" t="s">
        <v>11</v>
      </c>
      <c r="J89" s="11" t="n">
        <v>46100</v>
      </c>
      <c r="K89" s="6" t="n">
        <v>192</v>
      </c>
      <c r="L89" s="6" t="n">
        <v>16478.27</v>
      </c>
      <c r="M89" s="11" t="n">
        <v>46086</v>
      </c>
      <c r="N89" s="6" t="n">
        <v>630000</v>
      </c>
      <c r="O89" s="6" t="n">
        <v>45983.19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6" t="n">
        <v>36.135</v>
      </c>
      <c r="I90" s="0" t="s">
        <v>545</v>
      </c>
      <c r="J90" s="11" t="n">
        <v>46100</v>
      </c>
      <c r="K90" s="6" t="n">
        <v>317</v>
      </c>
      <c r="L90" s="6" t="n">
        <v>27206.31</v>
      </c>
      <c r="M90" s="11" t="n">
        <v>46086</v>
      </c>
      <c r="N90" s="6" t="n">
        <v>680000</v>
      </c>
      <c r="O90" s="6" t="n">
        <v>49632.65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6" t="n">
        <v>59360</v>
      </c>
      <c r="I91" s="0" t="s">
        <v>546</v>
      </c>
      <c r="J91" s="11" t="n">
        <v>46105</v>
      </c>
      <c r="K91" s="6" t="n">
        <v>378</v>
      </c>
      <c r="L91" s="6" t="n">
        <v>32146.63</v>
      </c>
      <c r="M91" s="11" t="n">
        <v>46086</v>
      </c>
      <c r="N91" s="6" t="n">
        <v>690000</v>
      </c>
      <c r="O91" s="6" t="n">
        <v>50362.54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5" t="s">
        <f>=H91*(ABS(H90)-ABS(H89))</f>
      </c>
      <c r="I92" s="0" t="s">
        <v>547</v>
      </c>
      <c r="J92" s="11" t="n">
        <v>46105</v>
      </c>
      <c r="K92" s="6" t="n">
        <v>586</v>
      </c>
      <c r="L92" s="6" t="n">
        <v>50108.39</v>
      </c>
      <c r="M92" s="11" t="n">
        <v>46086</v>
      </c>
      <c r="N92" s="6" t="n">
        <v>690000</v>
      </c>
      <c r="O92" s="6" t="n">
        <v>50362.54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11" t="n">
        <v>46105</v>
      </c>
      <c r="K93" s="6" t="n">
        <v>453</v>
      </c>
      <c r="L93" s="6" t="n">
        <v>38826.61</v>
      </c>
      <c r="M93" s="11" t="n">
        <v>46086</v>
      </c>
      <c r="N93" s="6" t="n">
        <v>160000</v>
      </c>
      <c r="O93" s="6" t="n">
        <v>11678.27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11" t="n">
        <v>46105</v>
      </c>
      <c r="K94" s="6" t="n">
        <v>189</v>
      </c>
      <c r="L94" s="6" t="n">
        <v>16199.18</v>
      </c>
      <c r="M94" s="11" t="n">
        <v>46086</v>
      </c>
      <c r="N94" s="6" t="n">
        <v>150000</v>
      </c>
      <c r="O94" s="6" t="n">
        <v>10948.38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11" t="n">
        <v>46105</v>
      </c>
      <c r="K95" s="6" t="n">
        <v>575</v>
      </c>
      <c r="L95" s="6" t="n">
        <v>49335.01</v>
      </c>
      <c r="M95" s="11" t="n">
        <v>46086</v>
      </c>
      <c r="N95" s="6" t="n">
        <v>10000</v>
      </c>
      <c r="O95" s="6" t="n">
        <v>729.89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11" t="n">
        <v>46105</v>
      </c>
      <c r="K96" s="6" t="n">
        <v>29</v>
      </c>
      <c r="L96" s="6" t="n">
        <v>2488.2</v>
      </c>
      <c r="M96" s="11" t="n">
        <v>46086</v>
      </c>
      <c r="N96" s="6" t="n">
        <v>10000</v>
      </c>
      <c r="O96" s="6" t="n">
        <v>729.89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11" t="n">
        <v>46106</v>
      </c>
      <c r="K97" s="6" t="n">
        <v>201</v>
      </c>
      <c r="L97" s="6" t="n">
        <v>17200.56</v>
      </c>
      <c r="M97" s="11" t="n">
        <v>46086</v>
      </c>
      <c r="N97" s="6" t="n">
        <v>120000</v>
      </c>
      <c r="O97" s="6" t="n">
        <v>8758.7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11" t="n">
        <v>46106</v>
      </c>
      <c r="K98" s="6" t="n">
        <v>55</v>
      </c>
      <c r="L98" s="6" t="n">
        <v>4728.32</v>
      </c>
      <c r="M98" s="11" t="n">
        <v>46121</v>
      </c>
      <c r="N98" s="6" t="n">
        <v>1030000</v>
      </c>
      <c r="O98" s="6" t="n">
        <v>71510.59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11" t="n">
        <v>46106</v>
      </c>
      <c r="K99" s="6" t="n">
        <v>2</v>
      </c>
      <c r="L99" s="6" t="n">
        <v>173.59</v>
      </c>
      <c r="M99" s="0"/>
      <c r="N99" s="5" t="s">
        <f>=SUM(O2:O98)/SUM(N2:N98)</f>
      </c>
      <c r="O99" s="0" t="s">
        <v>11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11" t="n">
        <v>46106</v>
      </c>
      <c r="K100" s="6" t="n">
        <v>43</v>
      </c>
      <c r="L100" s="6" t="n">
        <v>3732.17</v>
      </c>
      <c r="M100" s="0"/>
      <c r="N100" s="6" t="n">
        <v>0.0437</v>
      </c>
      <c r="O100" s="0" t="s">
        <v>545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11" t="n">
        <v>46106</v>
      </c>
      <c r="K101" s="6" t="n">
        <v>2870</v>
      </c>
      <c r="L101" s="6" t="n">
        <v>249100.8</v>
      </c>
      <c r="M101" s="0"/>
      <c r="N101" s="6" t="n">
        <v>40000000</v>
      </c>
      <c r="O101" s="0" t="s">
        <v>546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11" t="n">
        <v>46121</v>
      </c>
      <c r="K102" s="6" t="n">
        <v>75</v>
      </c>
      <c r="L102" s="6" t="n">
        <v>6755.33</v>
      </c>
      <c r="M102" s="0"/>
      <c r="N102" s="5" t="s">
        <f>=N101*(ABS(N100)-ABS(N99))</f>
      </c>
      <c r="O102" s="0" t="s">
        <v>547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5" t="s">
        <f>=SUM(L2:L102)/SUM(K2:K102)</f>
      </c>
      <c r="L103" s="0" t="s">
        <v>11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6" t="n">
        <v>64.535</v>
      </c>
      <c r="L104" s="0" t="s">
        <v>545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6" t="n">
        <v>27741</v>
      </c>
      <c r="L105" s="0" t="s">
        <v>546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5" t="s">
        <f>=K105*(ABS(K104)-ABS(K103))</f>
      </c>
      <c r="L106" s="0" t="s">
        <v>547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7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88</v>
      </c>
      <c r="B1" s="18" t="s">
        <v>0</v>
      </c>
      <c r="C1" s="18" t="s">
        <v>2</v>
      </c>
      <c r="D1" s="18" t="s">
        <v>548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549</v>
      </c>
      <c r="L1" s="18" t="s">
        <v>550</v>
      </c>
      <c r="M1" s="18" t="s">
        <v>64</v>
      </c>
      <c r="N1" s="18" t="s">
        <v>19</v>
      </c>
      <c r="O1" s="18" t="s">
        <v>35</v>
      </c>
      <c r="P1" s="18" t="s">
        <v>551</v>
      </c>
    </row>
    <row collapsed="false" customFormat="false" customHeight="false" hidden="false" ht="12.1" outlineLevel="0" r="2">
      <c r="A2" s="21" t="n">
        <v>43441</v>
      </c>
      <c r="B2" s="22" t="s">
        <v>552</v>
      </c>
      <c r="C2" s="22" t="s">
        <v>553</v>
      </c>
      <c r="D2" s="22" t="s">
        <v>552</v>
      </c>
      <c r="E2" s="22" t="s">
        <v>552</v>
      </c>
      <c r="F2" s="22" t="s">
        <v>19</v>
      </c>
      <c r="G2" s="23" t="n">
        <v>1</v>
      </c>
      <c r="H2" s="24" t="n">
        <v>-150</v>
      </c>
      <c r="I2" s="24" t="n">
        <v>-150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5" t="n">
        <v>43441</v>
      </c>
      <c r="B3" s="26" t="s">
        <v>554</v>
      </c>
      <c r="C3" s="26" t="s">
        <v>95</v>
      </c>
      <c r="D3" s="26" t="s">
        <v>554</v>
      </c>
      <c r="E3" s="26" t="s">
        <v>554</v>
      </c>
      <c r="F3" s="26" t="s">
        <v>19</v>
      </c>
      <c r="G3" s="27" t="n">
        <v>1</v>
      </c>
      <c r="H3" s="28" t="n">
        <v>401000</v>
      </c>
      <c r="I3" s="28" t="n">
        <v>401000</v>
      </c>
      <c r="J3" s="28" t="n">
        <v>0</v>
      </c>
      <c r="K3" s="28" t="n">
        <v>-0</v>
      </c>
      <c r="L3" s="28" t="n">
        <v>-0</v>
      </c>
      <c r="M3" s="28"/>
      <c r="N3" s="6" t="s">
        <f>=I3+J3+K3+L3</f>
      </c>
      <c r="O3" s="28"/>
      <c r="P3" s="26"/>
    </row>
    <row collapsed="false" customFormat="false" customHeight="false" hidden="false" ht="12.1" outlineLevel="0" r="4">
      <c r="A4" s="20" t="n">
        <v>43441.451284722</v>
      </c>
      <c r="B4" s="16" t="s">
        <v>484</v>
      </c>
      <c r="C4" s="16" t="s">
        <v>555</v>
      </c>
      <c r="D4" s="16" t="s">
        <v>480</v>
      </c>
      <c r="E4" s="16" t="s">
        <v>79</v>
      </c>
      <c r="F4" s="16" t="s">
        <v>19</v>
      </c>
      <c r="G4" s="7" t="n">
        <v>15</v>
      </c>
      <c r="H4" s="6" t="n">
        <v>96.065</v>
      </c>
      <c r="I4" s="6" t="n">
        <v>-14409.75</v>
      </c>
      <c r="J4" s="6" t="n">
        <v>-238.8</v>
      </c>
      <c r="K4" s="6" t="n">
        <v>-7.39</v>
      </c>
      <c r="L4" s="6" t="n">
        <v>-0</v>
      </c>
      <c r="M4" s="6"/>
      <c r="N4" s="6" t="s">
        <f>=I4+J4+K4+L4</f>
      </c>
      <c r="O4" s="6"/>
      <c r="P4" s="16"/>
    </row>
    <row collapsed="false" customFormat="false" customHeight="false" hidden="false" ht="12.1" outlineLevel="0" r="5">
      <c r="A5" s="20" t="n">
        <v>43441.451284722</v>
      </c>
      <c r="B5" s="16" t="s">
        <v>484</v>
      </c>
      <c r="C5" s="16" t="s">
        <v>555</v>
      </c>
      <c r="D5" s="16" t="s">
        <v>480</v>
      </c>
      <c r="E5" s="16" t="s">
        <v>79</v>
      </c>
      <c r="F5" s="16" t="s">
        <v>19</v>
      </c>
      <c r="G5" s="7" t="n">
        <v>13</v>
      </c>
      <c r="H5" s="6" t="n">
        <v>96.059</v>
      </c>
      <c r="I5" s="6" t="n">
        <v>-12487.67</v>
      </c>
      <c r="J5" s="6" t="n">
        <v>-206.96</v>
      </c>
      <c r="K5" s="6" t="n">
        <v>-6.41</v>
      </c>
      <c r="L5" s="6" t="n">
        <v>-0</v>
      </c>
      <c r="M5" s="6"/>
      <c r="N5" s="6" t="s">
        <f>=I5+J5+K5+L5</f>
      </c>
      <c r="O5" s="6"/>
      <c r="P5" s="16"/>
    </row>
    <row collapsed="false" customFormat="false" customHeight="false" hidden="false" ht="12.1" outlineLevel="0" r="6">
      <c r="A6" s="20" t="n">
        <v>43441.451284722</v>
      </c>
      <c r="B6" s="16" t="s">
        <v>484</v>
      </c>
      <c r="C6" s="16" t="s">
        <v>555</v>
      </c>
      <c r="D6" s="16" t="s">
        <v>480</v>
      </c>
      <c r="E6" s="16" t="s">
        <v>79</v>
      </c>
      <c r="F6" s="16" t="s">
        <v>19</v>
      </c>
      <c r="G6" s="7" t="n">
        <v>8</v>
      </c>
      <c r="H6" s="6" t="n">
        <v>96.058</v>
      </c>
      <c r="I6" s="6" t="n">
        <v>-7684.64</v>
      </c>
      <c r="J6" s="6" t="n">
        <v>-127.36</v>
      </c>
      <c r="K6" s="6" t="n">
        <v>-3.95</v>
      </c>
      <c r="L6" s="6" t="n">
        <v>-0</v>
      </c>
      <c r="M6" s="6"/>
      <c r="N6" s="6" t="s">
        <f>=I6+J6+K6+L6</f>
      </c>
      <c r="O6" s="6"/>
      <c r="P6" s="16"/>
    </row>
    <row collapsed="false" customFormat="false" customHeight="false" hidden="false" ht="12.1" outlineLevel="0" r="7">
      <c r="A7" s="20" t="n">
        <v>43441.451296296</v>
      </c>
      <c r="B7" s="16" t="s">
        <v>485</v>
      </c>
      <c r="C7" s="16" t="s">
        <v>556</v>
      </c>
      <c r="D7" s="16" t="s">
        <v>480</v>
      </c>
      <c r="E7" s="16" t="s">
        <v>79</v>
      </c>
      <c r="F7" s="16" t="s">
        <v>19</v>
      </c>
      <c r="G7" s="7" t="n">
        <v>33</v>
      </c>
      <c r="H7" s="6" t="n">
        <v>99.4</v>
      </c>
      <c r="I7" s="6" t="n">
        <v>-32802</v>
      </c>
      <c r="J7" s="6" t="n">
        <v>-371.25</v>
      </c>
      <c r="K7" s="6" t="n">
        <v>-16.82</v>
      </c>
      <c r="L7" s="6" t="n">
        <v>-0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0" t="n">
        <v>43441.451296296</v>
      </c>
      <c r="B8" s="16" t="s">
        <v>486</v>
      </c>
      <c r="C8" s="16" t="s">
        <v>557</v>
      </c>
      <c r="D8" s="16" t="s">
        <v>480</v>
      </c>
      <c r="E8" s="16" t="s">
        <v>79</v>
      </c>
      <c r="F8" s="16" t="s">
        <v>19</v>
      </c>
      <c r="G8" s="7" t="n">
        <v>34</v>
      </c>
      <c r="H8" s="6" t="n">
        <v>95.399</v>
      </c>
      <c r="I8" s="6" t="n">
        <v>-32435.66</v>
      </c>
      <c r="J8" s="6" t="n">
        <v>-717.06</v>
      </c>
      <c r="K8" s="6" t="n">
        <v>-16.65</v>
      </c>
      <c r="L8" s="6" t="n">
        <v>-0</v>
      </c>
      <c r="M8" s="6"/>
      <c r="N8" s="6" t="s">
        <f>=I8+J8+K8+L8</f>
      </c>
      <c r="O8" s="6"/>
      <c r="P8" s="16"/>
    </row>
    <row collapsed="false" customFormat="false" customHeight="false" hidden="false" ht="12.1" outlineLevel="0" r="9">
      <c r="A9" s="20" t="n">
        <v>43441.45130787</v>
      </c>
      <c r="B9" s="16" t="s">
        <v>487</v>
      </c>
      <c r="C9" s="16" t="s">
        <v>558</v>
      </c>
      <c r="D9" s="16" t="s">
        <v>480</v>
      </c>
      <c r="E9" s="16" t="s">
        <v>79</v>
      </c>
      <c r="F9" s="16" t="s">
        <v>19</v>
      </c>
      <c r="G9" s="7" t="n">
        <v>30</v>
      </c>
      <c r="H9" s="6" t="n">
        <v>98.608</v>
      </c>
      <c r="I9" s="6" t="n">
        <v>-29582.4</v>
      </c>
      <c r="J9" s="6" t="n">
        <v>-862.2</v>
      </c>
      <c r="K9" s="6" t="n">
        <v>-15.18</v>
      </c>
      <c r="L9" s="6" t="n">
        <v>-0</v>
      </c>
      <c r="M9" s="6"/>
      <c r="N9" s="6" t="s">
        <f>=I9+J9+K9+L9</f>
      </c>
      <c r="O9" s="6"/>
      <c r="P9" s="16"/>
    </row>
    <row collapsed="false" customFormat="false" customHeight="false" hidden="false" ht="12.1" outlineLevel="0" r="10">
      <c r="A10" s="20" t="n">
        <v>43441.45130787</v>
      </c>
      <c r="B10" s="16" t="s">
        <v>487</v>
      </c>
      <c r="C10" s="16" t="s">
        <v>558</v>
      </c>
      <c r="D10" s="16" t="s">
        <v>480</v>
      </c>
      <c r="E10" s="16" t="s">
        <v>79</v>
      </c>
      <c r="F10" s="16" t="s">
        <v>19</v>
      </c>
      <c r="G10" s="7" t="n">
        <v>2</v>
      </c>
      <c r="H10" s="6" t="n">
        <v>98.557</v>
      </c>
      <c r="I10" s="6" t="n">
        <v>-1971.14</v>
      </c>
      <c r="J10" s="6" t="n">
        <v>-57.48</v>
      </c>
      <c r="K10" s="6" t="n">
        <v>-1</v>
      </c>
      <c r="L10" s="6" t="n">
        <v>-0</v>
      </c>
      <c r="M10" s="6"/>
      <c r="N10" s="6" t="s">
        <f>=I10+J10+K10+L10</f>
      </c>
      <c r="O10" s="6"/>
      <c r="P10" s="16"/>
    </row>
    <row collapsed="false" customFormat="false" customHeight="false" hidden="false" ht="12.1" outlineLevel="0" r="11">
      <c r="A11" s="20" t="n">
        <v>43441.45130787</v>
      </c>
      <c r="B11" s="16" t="s">
        <v>488</v>
      </c>
      <c r="C11" s="16" t="s">
        <v>559</v>
      </c>
      <c r="D11" s="16" t="s">
        <v>480</v>
      </c>
      <c r="E11" s="16" t="s">
        <v>79</v>
      </c>
      <c r="F11" s="16" t="s">
        <v>19</v>
      </c>
      <c r="G11" s="7" t="n">
        <v>32</v>
      </c>
      <c r="H11" s="6" t="n">
        <v>99.25</v>
      </c>
      <c r="I11" s="6" t="n">
        <v>-31760</v>
      </c>
      <c r="J11" s="6" t="n">
        <v>-1073.28</v>
      </c>
      <c r="K11" s="6" t="n">
        <v>-16.3</v>
      </c>
      <c r="L11" s="6" t="n">
        <v>-0</v>
      </c>
      <c r="M11" s="6"/>
      <c r="N11" s="6" t="s">
        <f>=I11+J11+K11+L11</f>
      </c>
      <c r="O11" s="6"/>
      <c r="P11" s="16"/>
    </row>
    <row collapsed="false" customFormat="false" customHeight="false" hidden="false" ht="12.1" outlineLevel="0" r="12">
      <c r="A12" s="20" t="n">
        <v>43441.45130787</v>
      </c>
      <c r="B12" s="16" t="s">
        <v>39</v>
      </c>
      <c r="C12" s="16" t="s">
        <v>560</v>
      </c>
      <c r="D12" s="16" t="s">
        <v>480</v>
      </c>
      <c r="E12" s="16" t="s">
        <v>17</v>
      </c>
      <c r="F12" s="16" t="s">
        <v>19</v>
      </c>
      <c r="G12" s="7" t="n">
        <v>160</v>
      </c>
      <c r="H12" s="6" t="n">
        <v>193.98</v>
      </c>
      <c r="I12" s="6" t="n">
        <v>-31036.8</v>
      </c>
      <c r="J12" s="6" t="n">
        <v>-0</v>
      </c>
      <c r="K12" s="6" t="n">
        <v>-15.93</v>
      </c>
      <c r="L12" s="6" t="n">
        <v>-0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43441.451319444</v>
      </c>
      <c r="B13" s="16" t="s">
        <v>489</v>
      </c>
      <c r="C13" s="16" t="s">
        <v>561</v>
      </c>
      <c r="D13" s="16" t="s">
        <v>480</v>
      </c>
      <c r="E13" s="16" t="s">
        <v>75</v>
      </c>
      <c r="F13" s="16" t="s">
        <v>19</v>
      </c>
      <c r="G13" s="7" t="n">
        <v>500</v>
      </c>
      <c r="H13" s="6" t="n">
        <v>60.3</v>
      </c>
      <c r="I13" s="6" t="n">
        <v>-30150</v>
      </c>
      <c r="J13" s="6" t="n">
        <v>-0</v>
      </c>
      <c r="K13" s="6" t="n">
        <v>-15.46</v>
      </c>
      <c r="L13" s="6" t="n">
        <v>-0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0" t="n">
        <v>43441.451319444</v>
      </c>
      <c r="B14" s="16" t="s">
        <v>42</v>
      </c>
      <c r="C14" s="16" t="s">
        <v>562</v>
      </c>
      <c r="D14" s="16" t="s">
        <v>480</v>
      </c>
      <c r="E14" s="16" t="s">
        <v>17</v>
      </c>
      <c r="F14" s="16" t="s">
        <v>19</v>
      </c>
      <c r="G14" s="7" t="n">
        <v>190</v>
      </c>
      <c r="H14" s="6" t="n">
        <v>161.46</v>
      </c>
      <c r="I14" s="6" t="n">
        <v>-30677.4</v>
      </c>
      <c r="J14" s="6" t="n">
        <v>-0</v>
      </c>
      <c r="K14" s="6" t="n">
        <v>-15.73</v>
      </c>
      <c r="L14" s="6" t="n">
        <v>-0</v>
      </c>
      <c r="M14" s="6"/>
      <c r="N14" s="6" t="s">
        <f>=I14+J14+K14+L14</f>
      </c>
      <c r="O14" s="6"/>
      <c r="P14" s="16"/>
    </row>
    <row collapsed="false" customFormat="false" customHeight="false" hidden="false" ht="12.1" outlineLevel="0" r="15">
      <c r="A15" s="20" t="n">
        <v>43441.451319444</v>
      </c>
      <c r="B15" s="16" t="s">
        <v>490</v>
      </c>
      <c r="C15" s="16" t="s">
        <v>563</v>
      </c>
      <c r="D15" s="16" t="s">
        <v>480</v>
      </c>
      <c r="E15" s="16" t="s">
        <v>17</v>
      </c>
      <c r="F15" s="16" t="s">
        <v>19</v>
      </c>
      <c r="G15" s="7" t="n">
        <v>6</v>
      </c>
      <c r="H15" s="6" t="n">
        <v>5170</v>
      </c>
      <c r="I15" s="6" t="n">
        <v>-31020</v>
      </c>
      <c r="J15" s="6" t="n">
        <v>-0</v>
      </c>
      <c r="K15" s="6" t="n">
        <v>-15.92</v>
      </c>
      <c r="L15" s="6" t="n">
        <v>-0</v>
      </c>
      <c r="M15" s="6"/>
      <c r="N15" s="6" t="s">
        <f>=I15+J15+K15+L15</f>
      </c>
      <c r="O15" s="6"/>
      <c r="P15" s="16"/>
    </row>
    <row collapsed="false" customFormat="false" customHeight="false" hidden="false" ht="12.1" outlineLevel="0" r="16">
      <c r="A16" s="20" t="n">
        <v>43441.451331019</v>
      </c>
      <c r="B16" s="16" t="s">
        <v>21</v>
      </c>
      <c r="C16" s="16" t="s">
        <v>564</v>
      </c>
      <c r="D16" s="16" t="s">
        <v>480</v>
      </c>
      <c r="E16" s="16" t="s">
        <v>17</v>
      </c>
      <c r="F16" s="16" t="s">
        <v>19</v>
      </c>
      <c r="G16" s="7" t="n">
        <v>8</v>
      </c>
      <c r="H16" s="6" t="n">
        <v>1622</v>
      </c>
      <c r="I16" s="6" t="n">
        <v>-12976</v>
      </c>
      <c r="J16" s="6" t="n">
        <v>-0</v>
      </c>
      <c r="K16" s="6" t="n">
        <v>-6.65</v>
      </c>
      <c r="L16" s="6" t="n">
        <v>-0</v>
      </c>
      <c r="M16" s="6"/>
      <c r="N16" s="6" t="s">
        <f>=I16+J16+K16+L16</f>
      </c>
      <c r="O16" s="6"/>
      <c r="P16" s="16"/>
    </row>
    <row collapsed="false" customFormat="false" customHeight="false" hidden="false" ht="12.1" outlineLevel="0" r="17">
      <c r="A17" s="20" t="n">
        <v>43441.451331019</v>
      </c>
      <c r="B17" s="16" t="s">
        <v>491</v>
      </c>
      <c r="C17" s="16" t="s">
        <v>565</v>
      </c>
      <c r="D17" s="16" t="s">
        <v>480</v>
      </c>
      <c r="E17" s="16" t="s">
        <v>75</v>
      </c>
      <c r="F17" s="16" t="s">
        <v>19</v>
      </c>
      <c r="G17" s="7" t="n">
        <v>600</v>
      </c>
      <c r="H17" s="6" t="n">
        <v>27.8</v>
      </c>
      <c r="I17" s="6" t="n">
        <v>-16680</v>
      </c>
      <c r="J17" s="6" t="n">
        <v>-0</v>
      </c>
      <c r="K17" s="6" t="n">
        <v>-8.56</v>
      </c>
      <c r="L17" s="6" t="n">
        <v>-0</v>
      </c>
      <c r="M17" s="6"/>
      <c r="N17" s="6" t="s">
        <f>=I17+J17+K17+L17</f>
      </c>
      <c r="O17" s="6"/>
      <c r="P17" s="16"/>
    </row>
    <row collapsed="false" customFormat="false" customHeight="false" hidden="false" ht="12.1" outlineLevel="0" r="18">
      <c r="A18" s="20" t="n">
        <v>43441.451331019</v>
      </c>
      <c r="B18" s="16" t="s">
        <v>59</v>
      </c>
      <c r="C18" s="16" t="s">
        <v>566</v>
      </c>
      <c r="D18" s="16" t="s">
        <v>480</v>
      </c>
      <c r="E18" s="16" t="s">
        <v>17</v>
      </c>
      <c r="F18" s="16" t="s">
        <v>19</v>
      </c>
      <c r="G18" s="7" t="n">
        <v>10</v>
      </c>
      <c r="H18" s="6" t="n">
        <v>431.5</v>
      </c>
      <c r="I18" s="6" t="n">
        <v>-4315</v>
      </c>
      <c r="J18" s="6" t="n">
        <v>-0</v>
      </c>
      <c r="K18" s="6" t="n">
        <v>-2.2</v>
      </c>
      <c r="L18" s="6" t="n">
        <v>-0</v>
      </c>
      <c r="M18" s="6"/>
      <c r="N18" s="6" t="s">
        <f>=I18+J18+K18+L18</f>
      </c>
      <c r="O18" s="6"/>
      <c r="P18" s="16"/>
    </row>
    <row collapsed="false" customFormat="false" customHeight="false" hidden="false" ht="12.1" outlineLevel="0" r="19">
      <c r="A19" s="20" t="n">
        <v>43441.451331019</v>
      </c>
      <c r="B19" s="16" t="s">
        <v>59</v>
      </c>
      <c r="C19" s="16" t="s">
        <v>566</v>
      </c>
      <c r="D19" s="16" t="s">
        <v>480</v>
      </c>
      <c r="E19" s="16" t="s">
        <v>17</v>
      </c>
      <c r="F19" s="16" t="s">
        <v>19</v>
      </c>
      <c r="G19" s="7" t="n">
        <v>20</v>
      </c>
      <c r="H19" s="6" t="n">
        <v>431.5</v>
      </c>
      <c r="I19" s="6" t="n">
        <v>-8630</v>
      </c>
      <c r="J19" s="6" t="n">
        <v>-0</v>
      </c>
      <c r="K19" s="6" t="n">
        <v>-4.43</v>
      </c>
      <c r="L19" s="6" t="n">
        <v>-0</v>
      </c>
      <c r="M19" s="6"/>
      <c r="N19" s="6" t="s">
        <f>=I19+J19+K19+L19</f>
      </c>
      <c r="O19" s="6"/>
      <c r="P19" s="16"/>
    </row>
    <row collapsed="false" customFormat="false" customHeight="false" hidden="false" ht="12.1" outlineLevel="0" r="20">
      <c r="A20" s="20" t="n">
        <v>43441.451331019</v>
      </c>
      <c r="B20" s="16" t="s">
        <v>24</v>
      </c>
      <c r="C20" s="16" t="s">
        <v>567</v>
      </c>
      <c r="D20" s="16" t="s">
        <v>480</v>
      </c>
      <c r="E20" s="16" t="s">
        <v>17</v>
      </c>
      <c r="F20" s="16" t="s">
        <v>19</v>
      </c>
      <c r="G20" s="7" t="n">
        <v>400</v>
      </c>
      <c r="H20" s="6" t="n">
        <v>38.97</v>
      </c>
      <c r="I20" s="6" t="n">
        <v>-15588</v>
      </c>
      <c r="J20" s="6" t="n">
        <v>-0</v>
      </c>
      <c r="K20" s="6" t="n">
        <v>-7.99</v>
      </c>
      <c r="L20" s="6" t="n">
        <v>-0</v>
      </c>
      <c r="M20" s="6"/>
      <c r="N20" s="6" t="s">
        <f>=I20+J20+K20+L20</f>
      </c>
      <c r="O20" s="6"/>
      <c r="P20" s="16"/>
    </row>
    <row collapsed="false" customFormat="false" customHeight="false" hidden="false" ht="12.1" outlineLevel="0" r="21">
      <c r="A21" s="20" t="n">
        <v>43441.451342593</v>
      </c>
      <c r="B21" s="16" t="s">
        <v>492</v>
      </c>
      <c r="C21" s="16" t="s">
        <v>568</v>
      </c>
      <c r="D21" s="16" t="s">
        <v>480</v>
      </c>
      <c r="E21" s="16" t="s">
        <v>17</v>
      </c>
      <c r="F21" s="16" t="s">
        <v>19</v>
      </c>
      <c r="G21" s="7" t="n">
        <v>19</v>
      </c>
      <c r="H21" s="6" t="n">
        <v>677</v>
      </c>
      <c r="I21" s="6" t="n">
        <v>-12863</v>
      </c>
      <c r="J21" s="6" t="n">
        <v>-0</v>
      </c>
      <c r="K21" s="6" t="n">
        <v>-6.6</v>
      </c>
      <c r="L21" s="6" t="n">
        <v>-0</v>
      </c>
      <c r="M21" s="6"/>
      <c r="N21" s="6" t="s">
        <f>=I21+J21+K21+L21</f>
      </c>
      <c r="O21" s="6"/>
      <c r="P21" s="16"/>
    </row>
    <row collapsed="false" customFormat="false" customHeight="false" hidden="false" ht="12.1" outlineLevel="0" r="22">
      <c r="A22" s="20" t="n">
        <v>43441.451342593</v>
      </c>
      <c r="B22" s="16" t="s">
        <v>493</v>
      </c>
      <c r="C22" s="16" t="s">
        <v>569</v>
      </c>
      <c r="D22" s="16" t="s">
        <v>480</v>
      </c>
      <c r="E22" s="16" t="s">
        <v>17</v>
      </c>
      <c r="F22" s="16" t="s">
        <v>19</v>
      </c>
      <c r="G22" s="7" t="n">
        <v>1</v>
      </c>
      <c r="H22" s="6" t="n">
        <v>12741</v>
      </c>
      <c r="I22" s="6" t="n">
        <v>-12741</v>
      </c>
      <c r="J22" s="6" t="n">
        <v>-0</v>
      </c>
      <c r="K22" s="6" t="n">
        <v>-6.53</v>
      </c>
      <c r="L22" s="6" t="n">
        <v>-0</v>
      </c>
      <c r="M22" s="6"/>
      <c r="N22" s="6" t="s">
        <f>=I22+J22+K22+L22</f>
      </c>
      <c r="O22" s="6"/>
      <c r="P22" s="16"/>
    </row>
    <row collapsed="false" customFormat="false" customHeight="false" hidden="false" ht="12.1" outlineLevel="0" r="23">
      <c r="A23" s="20" t="n">
        <v>43441.451354167</v>
      </c>
      <c r="B23" s="16" t="s">
        <v>67</v>
      </c>
      <c r="C23" s="16" t="s">
        <v>570</v>
      </c>
      <c r="D23" s="16" t="s">
        <v>480</v>
      </c>
      <c r="E23" s="16" t="s">
        <v>17</v>
      </c>
      <c r="F23" s="16" t="s">
        <v>19</v>
      </c>
      <c r="G23" s="7" t="n">
        <v>10</v>
      </c>
      <c r="H23" s="6" t="n">
        <v>382.8</v>
      </c>
      <c r="I23" s="6" t="n">
        <v>-3828</v>
      </c>
      <c r="J23" s="6" t="n">
        <v>-0</v>
      </c>
      <c r="K23" s="6" t="n">
        <v>-1.96</v>
      </c>
      <c r="L23" s="6" t="n">
        <v>-0</v>
      </c>
      <c r="M23" s="6"/>
      <c r="N23" s="6" t="s">
        <f>=I23+J23+K23+L23</f>
      </c>
      <c r="O23" s="6"/>
      <c r="P23" s="16"/>
    </row>
    <row collapsed="false" customFormat="false" customHeight="false" hidden="false" ht="12.1" outlineLevel="0" r="24">
      <c r="A24" s="20" t="n">
        <v>43441.451354167</v>
      </c>
      <c r="B24" s="16" t="s">
        <v>67</v>
      </c>
      <c r="C24" s="16" t="s">
        <v>570</v>
      </c>
      <c r="D24" s="16" t="s">
        <v>480</v>
      </c>
      <c r="E24" s="16" t="s">
        <v>17</v>
      </c>
      <c r="F24" s="16" t="s">
        <v>19</v>
      </c>
      <c r="G24" s="7" t="n">
        <v>20</v>
      </c>
      <c r="H24" s="6" t="n">
        <v>382.9</v>
      </c>
      <c r="I24" s="6" t="n">
        <v>-7658</v>
      </c>
      <c r="J24" s="6" t="n">
        <v>-0</v>
      </c>
      <c r="K24" s="6" t="n">
        <v>-3.93</v>
      </c>
      <c r="L24" s="6" t="n">
        <v>-0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43441.451354167</v>
      </c>
      <c r="B25" s="16" t="s">
        <v>494</v>
      </c>
      <c r="C25" s="16" t="s">
        <v>571</v>
      </c>
      <c r="D25" s="16" t="s">
        <v>480</v>
      </c>
      <c r="E25" s="16" t="s">
        <v>17</v>
      </c>
      <c r="F25" s="16" t="s">
        <v>19</v>
      </c>
      <c r="G25" s="7" t="n">
        <v>10</v>
      </c>
      <c r="H25" s="6" t="n">
        <v>764.8</v>
      </c>
      <c r="I25" s="6" t="n">
        <v>-7648</v>
      </c>
      <c r="J25" s="6" t="n">
        <v>-0</v>
      </c>
      <c r="K25" s="6" t="n">
        <v>-3.93</v>
      </c>
      <c r="L25" s="6" t="n">
        <v>-0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9" t="n">
        <v>43446.445925926</v>
      </c>
      <c r="B26" s="30" t="s">
        <v>492</v>
      </c>
      <c r="C26" s="30" t="s">
        <v>568</v>
      </c>
      <c r="D26" s="30" t="s">
        <v>482</v>
      </c>
      <c r="E26" s="30" t="s">
        <v>17</v>
      </c>
      <c r="F26" s="30" t="s">
        <v>19</v>
      </c>
      <c r="G26" s="31" t="n">
        <v>-2</v>
      </c>
      <c r="H26" s="32" t="n">
        <v>684.9</v>
      </c>
      <c r="I26" s="32" t="n">
        <v>1369.8</v>
      </c>
      <c r="J26" s="32" t="n">
        <v>0</v>
      </c>
      <c r="K26" s="32" t="n">
        <v>-0.71</v>
      </c>
      <c r="L26" s="32" t="n">
        <v>-0</v>
      </c>
      <c r="M26" s="32"/>
      <c r="N26" s="6" t="s">
        <f>=I26+J26+K26+L26</f>
      </c>
      <c r="O26" s="32"/>
      <c r="P26" s="30"/>
    </row>
    <row collapsed="false" customFormat="false" customHeight="false" hidden="false" ht="12.1" outlineLevel="0" r="27">
      <c r="A27" s="29" t="n">
        <v>43446.445925926</v>
      </c>
      <c r="B27" s="30" t="s">
        <v>492</v>
      </c>
      <c r="C27" s="30" t="s">
        <v>568</v>
      </c>
      <c r="D27" s="30" t="s">
        <v>482</v>
      </c>
      <c r="E27" s="30" t="s">
        <v>17</v>
      </c>
      <c r="F27" s="30" t="s">
        <v>19</v>
      </c>
      <c r="G27" s="31" t="n">
        <v>-17</v>
      </c>
      <c r="H27" s="32" t="n">
        <v>684.7</v>
      </c>
      <c r="I27" s="32" t="n">
        <v>11639.9</v>
      </c>
      <c r="J27" s="32" t="n">
        <v>0</v>
      </c>
      <c r="K27" s="32" t="n">
        <v>-5.96</v>
      </c>
      <c r="L27" s="32" t="n">
        <v>-0</v>
      </c>
      <c r="M27" s="32"/>
      <c r="N27" s="6" t="s">
        <f>=I27+J27+K27+L27</f>
      </c>
      <c r="O27" s="32"/>
      <c r="P27" s="30"/>
    </row>
    <row collapsed="false" customFormat="false" customHeight="false" hidden="false" ht="12.1" outlineLevel="0" r="28">
      <c r="A28" s="29" t="n">
        <v>43446.445949074</v>
      </c>
      <c r="B28" s="30" t="s">
        <v>59</v>
      </c>
      <c r="C28" s="30" t="s">
        <v>566</v>
      </c>
      <c r="D28" s="30" t="s">
        <v>482</v>
      </c>
      <c r="E28" s="30" t="s">
        <v>17</v>
      </c>
      <c r="F28" s="30" t="s">
        <v>19</v>
      </c>
      <c r="G28" s="31" t="n">
        <v>-10</v>
      </c>
      <c r="H28" s="32" t="n">
        <v>422.5</v>
      </c>
      <c r="I28" s="32" t="n">
        <v>4225</v>
      </c>
      <c r="J28" s="32" t="n">
        <v>0</v>
      </c>
      <c r="K28" s="32" t="n">
        <v>-2.16</v>
      </c>
      <c r="L28" s="32" t="n">
        <v>-0</v>
      </c>
      <c r="M28" s="32"/>
      <c r="N28" s="6" t="s">
        <f>=I28+J28+K28+L28</f>
      </c>
      <c r="O28" s="32"/>
      <c r="P28" s="30"/>
    </row>
    <row collapsed="false" customFormat="false" customHeight="false" hidden="false" ht="12.1" outlineLevel="0" r="29">
      <c r="A29" s="29" t="n">
        <v>43446.445949074</v>
      </c>
      <c r="B29" s="30" t="s">
        <v>59</v>
      </c>
      <c r="C29" s="30" t="s">
        <v>566</v>
      </c>
      <c r="D29" s="30" t="s">
        <v>482</v>
      </c>
      <c r="E29" s="30" t="s">
        <v>17</v>
      </c>
      <c r="F29" s="30" t="s">
        <v>19</v>
      </c>
      <c r="G29" s="31" t="n">
        <v>-10</v>
      </c>
      <c r="H29" s="32" t="n">
        <v>422.55</v>
      </c>
      <c r="I29" s="32" t="n">
        <v>4225.5</v>
      </c>
      <c r="J29" s="32" t="n">
        <v>0</v>
      </c>
      <c r="K29" s="32" t="n">
        <v>-2.17</v>
      </c>
      <c r="L29" s="32" t="n">
        <v>-0</v>
      </c>
      <c r="M29" s="32"/>
      <c r="N29" s="6" t="s">
        <f>=I29+J29+K29+L29</f>
      </c>
      <c r="O29" s="32"/>
      <c r="P29" s="30"/>
    </row>
    <row collapsed="false" customFormat="false" customHeight="false" hidden="false" ht="12.1" outlineLevel="0" r="30">
      <c r="A30" s="29" t="n">
        <v>43446.445960648</v>
      </c>
      <c r="B30" s="30" t="s">
        <v>490</v>
      </c>
      <c r="C30" s="30" t="s">
        <v>563</v>
      </c>
      <c r="D30" s="30" t="s">
        <v>482</v>
      </c>
      <c r="E30" s="30" t="s">
        <v>17</v>
      </c>
      <c r="F30" s="30" t="s">
        <v>19</v>
      </c>
      <c r="G30" s="31" t="n">
        <v>-1</v>
      </c>
      <c r="H30" s="32" t="n">
        <v>5217.5</v>
      </c>
      <c r="I30" s="32" t="n">
        <v>5217.5</v>
      </c>
      <c r="J30" s="32" t="n">
        <v>0</v>
      </c>
      <c r="K30" s="32" t="n">
        <v>-2.67</v>
      </c>
      <c r="L30" s="32" t="n">
        <v>-0</v>
      </c>
      <c r="M30" s="32"/>
      <c r="N30" s="6" t="s">
        <f>=I30+J30+K30+L30</f>
      </c>
      <c r="O30" s="32"/>
      <c r="P30" s="30"/>
    </row>
    <row collapsed="false" customFormat="false" customHeight="false" hidden="false" ht="12.1" outlineLevel="0" r="31">
      <c r="A31" s="29" t="n">
        <v>43446.445960648</v>
      </c>
      <c r="B31" s="30" t="s">
        <v>494</v>
      </c>
      <c r="C31" s="30" t="s">
        <v>571</v>
      </c>
      <c r="D31" s="30" t="s">
        <v>482</v>
      </c>
      <c r="E31" s="30" t="s">
        <v>17</v>
      </c>
      <c r="F31" s="30" t="s">
        <v>19</v>
      </c>
      <c r="G31" s="31" t="n">
        <v>-10</v>
      </c>
      <c r="H31" s="32" t="n">
        <v>754</v>
      </c>
      <c r="I31" s="32" t="n">
        <v>7540</v>
      </c>
      <c r="J31" s="32" t="n">
        <v>0</v>
      </c>
      <c r="K31" s="32" t="n">
        <v>-3.86</v>
      </c>
      <c r="L31" s="32" t="n">
        <v>-0</v>
      </c>
      <c r="M31" s="32"/>
      <c r="N31" s="6" t="s">
        <f>=I31+J31+K31+L31</f>
      </c>
      <c r="O31" s="32"/>
      <c r="P31" s="30"/>
    </row>
    <row collapsed="false" customFormat="false" customHeight="false" hidden="false" ht="12.1" outlineLevel="0" r="32">
      <c r="A32" s="29" t="n">
        <v>43446.445972222</v>
      </c>
      <c r="B32" s="30" t="s">
        <v>485</v>
      </c>
      <c r="C32" s="30" t="s">
        <v>556</v>
      </c>
      <c r="D32" s="30" t="s">
        <v>482</v>
      </c>
      <c r="E32" s="30" t="s">
        <v>79</v>
      </c>
      <c r="F32" s="30" t="s">
        <v>19</v>
      </c>
      <c r="G32" s="31" t="n">
        <v>-1</v>
      </c>
      <c r="H32" s="32" t="n">
        <v>99.253</v>
      </c>
      <c r="I32" s="32" t="n">
        <v>992.53</v>
      </c>
      <c r="J32" s="32" t="n">
        <v>11.87</v>
      </c>
      <c r="K32" s="32" t="n">
        <v>-0.5</v>
      </c>
      <c r="L32" s="32" t="n">
        <v>-0</v>
      </c>
      <c r="M32" s="32"/>
      <c r="N32" s="6" t="s">
        <f>=I32+J32+K32+L32</f>
      </c>
      <c r="O32" s="32"/>
      <c r="P32" s="30"/>
    </row>
    <row collapsed="false" customFormat="false" customHeight="false" hidden="false" ht="12.1" outlineLevel="0" r="33">
      <c r="A33" s="29" t="n">
        <v>43446.445972222</v>
      </c>
      <c r="B33" s="30" t="s">
        <v>486</v>
      </c>
      <c r="C33" s="30" t="s">
        <v>557</v>
      </c>
      <c r="D33" s="30" t="s">
        <v>482</v>
      </c>
      <c r="E33" s="30" t="s">
        <v>79</v>
      </c>
      <c r="F33" s="30" t="s">
        <v>19</v>
      </c>
      <c r="G33" s="31" t="n">
        <v>-1</v>
      </c>
      <c r="H33" s="32" t="n">
        <v>95.352</v>
      </c>
      <c r="I33" s="32" t="n">
        <v>953.52</v>
      </c>
      <c r="J33" s="32" t="n">
        <v>21.67</v>
      </c>
      <c r="K33" s="32" t="n">
        <v>-0.48</v>
      </c>
      <c r="L33" s="32" t="n">
        <v>-0</v>
      </c>
      <c r="M33" s="32"/>
      <c r="N33" s="6" t="s">
        <f>=I33+J33+K33+L33</f>
      </c>
      <c r="O33" s="32"/>
      <c r="P33" s="30"/>
    </row>
    <row collapsed="false" customFormat="false" customHeight="false" hidden="false" ht="12.1" outlineLevel="0" r="34">
      <c r="A34" s="20" t="n">
        <v>43446.445983796</v>
      </c>
      <c r="B34" s="16" t="s">
        <v>42</v>
      </c>
      <c r="C34" s="16" t="s">
        <v>562</v>
      </c>
      <c r="D34" s="16" t="s">
        <v>480</v>
      </c>
      <c r="E34" s="16" t="s">
        <v>17</v>
      </c>
      <c r="F34" s="16" t="s">
        <v>19</v>
      </c>
      <c r="G34" s="7" t="n">
        <v>30</v>
      </c>
      <c r="H34" s="6" t="n">
        <v>154.9</v>
      </c>
      <c r="I34" s="6" t="n">
        <v>-4647</v>
      </c>
      <c r="J34" s="6" t="n">
        <v>-0</v>
      </c>
      <c r="K34" s="6" t="n">
        <v>-2.39</v>
      </c>
      <c r="L34" s="6" t="n">
        <v>-0</v>
      </c>
      <c r="M34" s="6"/>
      <c r="N34" s="6" t="s">
        <f>=I34+J34+K34+L34</f>
      </c>
      <c r="O34" s="6"/>
      <c r="P34" s="16"/>
    </row>
    <row collapsed="false" customFormat="false" customHeight="false" hidden="false" ht="12.1" outlineLevel="0" r="35">
      <c r="A35" s="20" t="n">
        <v>43446.445983796</v>
      </c>
      <c r="B35" s="16" t="s">
        <v>495</v>
      </c>
      <c r="C35" s="16" t="s">
        <v>572</v>
      </c>
      <c r="D35" s="16" t="s">
        <v>480</v>
      </c>
      <c r="E35" s="16" t="s">
        <v>17</v>
      </c>
      <c r="F35" s="16" t="s">
        <v>19</v>
      </c>
      <c r="G35" s="7" t="n">
        <v>2000</v>
      </c>
      <c r="H35" s="6" t="n">
        <v>3.8975</v>
      </c>
      <c r="I35" s="6" t="n">
        <v>-7795</v>
      </c>
      <c r="J35" s="6" t="n">
        <v>-0</v>
      </c>
      <c r="K35" s="6" t="n">
        <v>-4</v>
      </c>
      <c r="L35" s="6" t="n">
        <v>-0</v>
      </c>
      <c r="M35" s="6"/>
      <c r="N35" s="6" t="s">
        <f>=I35+J35+K35+L35</f>
      </c>
      <c r="O35" s="6"/>
      <c r="P35" s="16"/>
    </row>
    <row collapsed="false" customFormat="false" customHeight="false" hidden="false" ht="12.1" outlineLevel="0" r="36">
      <c r="A36" s="20" t="n">
        <v>43446.445983796</v>
      </c>
      <c r="B36" s="16" t="s">
        <v>496</v>
      </c>
      <c r="C36" s="16" t="s">
        <v>573</v>
      </c>
      <c r="D36" s="16" t="s">
        <v>480</v>
      </c>
      <c r="E36" s="16" t="s">
        <v>17</v>
      </c>
      <c r="F36" s="16" t="s">
        <v>19</v>
      </c>
      <c r="G36" s="7" t="n">
        <v>26000</v>
      </c>
      <c r="H36" s="6" t="n">
        <v>0.4948</v>
      </c>
      <c r="I36" s="6" t="n">
        <v>-12864.8</v>
      </c>
      <c r="J36" s="6" t="n">
        <v>-0</v>
      </c>
      <c r="K36" s="6" t="n">
        <v>-6.6</v>
      </c>
      <c r="L36" s="6" t="n">
        <v>-0</v>
      </c>
      <c r="M36" s="6"/>
      <c r="N36" s="6" t="s">
        <f>=I36+J36+K36+L36</f>
      </c>
      <c r="O36" s="6"/>
      <c r="P36" s="16"/>
    </row>
    <row collapsed="false" customFormat="false" customHeight="false" hidden="false" ht="12.1" outlineLevel="0" r="37">
      <c r="A37" s="20" t="n">
        <v>43446.44599537</v>
      </c>
      <c r="B37" s="16" t="s">
        <v>491</v>
      </c>
      <c r="C37" s="16" t="s">
        <v>565</v>
      </c>
      <c r="D37" s="16" t="s">
        <v>480</v>
      </c>
      <c r="E37" s="16" t="s">
        <v>75</v>
      </c>
      <c r="F37" s="16" t="s">
        <v>19</v>
      </c>
      <c r="G37" s="7" t="n">
        <v>100</v>
      </c>
      <c r="H37" s="6" t="n">
        <v>27.75</v>
      </c>
      <c r="I37" s="6" t="n">
        <v>-2775</v>
      </c>
      <c r="J37" s="6" t="n">
        <v>-0</v>
      </c>
      <c r="K37" s="6" t="n">
        <v>-1.43</v>
      </c>
      <c r="L37" s="6" t="n">
        <v>-0</v>
      </c>
      <c r="M37" s="6"/>
      <c r="N37" s="6" t="s">
        <f>=I37+J37+K37+L37</f>
      </c>
      <c r="O37" s="6"/>
      <c r="P37" s="16"/>
    </row>
    <row collapsed="false" customFormat="false" customHeight="false" hidden="false" ht="12.1" outlineLevel="0" r="38">
      <c r="A38" s="20" t="n">
        <v>43446.44599537</v>
      </c>
      <c r="B38" s="16" t="s">
        <v>24</v>
      </c>
      <c r="C38" s="16" t="s">
        <v>567</v>
      </c>
      <c r="D38" s="16" t="s">
        <v>480</v>
      </c>
      <c r="E38" s="16" t="s">
        <v>17</v>
      </c>
      <c r="F38" s="16" t="s">
        <v>19</v>
      </c>
      <c r="G38" s="7" t="n">
        <v>100</v>
      </c>
      <c r="H38" s="6" t="n">
        <v>38.13</v>
      </c>
      <c r="I38" s="6" t="n">
        <v>-3813</v>
      </c>
      <c r="J38" s="6" t="n">
        <v>-0</v>
      </c>
      <c r="K38" s="6" t="n">
        <v>-1.95</v>
      </c>
      <c r="L38" s="6" t="n">
        <v>-0</v>
      </c>
      <c r="M38" s="6"/>
      <c r="N38" s="6" t="s">
        <f>=I38+J38+K38+L38</f>
      </c>
      <c r="O38" s="6"/>
      <c r="P38" s="16"/>
    </row>
    <row collapsed="false" customFormat="false" customHeight="false" hidden="false" ht="12.1" outlineLevel="0" r="39">
      <c r="A39" s="20" t="n">
        <v>43446.446018519</v>
      </c>
      <c r="B39" s="16" t="s">
        <v>39</v>
      </c>
      <c r="C39" s="16" t="s">
        <v>560</v>
      </c>
      <c r="D39" s="16" t="s">
        <v>480</v>
      </c>
      <c r="E39" s="16" t="s">
        <v>17</v>
      </c>
      <c r="F39" s="16" t="s">
        <v>19</v>
      </c>
      <c r="G39" s="7" t="n">
        <v>10</v>
      </c>
      <c r="H39" s="6" t="n">
        <v>192.26</v>
      </c>
      <c r="I39" s="6" t="n">
        <v>-1922.6</v>
      </c>
      <c r="J39" s="6" t="n">
        <v>-0</v>
      </c>
      <c r="K39" s="6" t="n">
        <v>-0.98</v>
      </c>
      <c r="L39" s="6" t="n">
        <v>-0</v>
      </c>
      <c r="M39" s="6"/>
      <c r="N39" s="6" t="s">
        <f>=I39+J39+K39+L39</f>
      </c>
      <c r="O39" s="6"/>
      <c r="P39" s="16"/>
    </row>
    <row collapsed="false" customFormat="false" customHeight="false" hidden="false" ht="12.1" outlineLevel="0" r="40">
      <c r="A40" s="20" t="n">
        <v>43446.446030093</v>
      </c>
      <c r="B40" s="16" t="s">
        <v>488</v>
      </c>
      <c r="C40" s="16" t="s">
        <v>559</v>
      </c>
      <c r="D40" s="16" t="s">
        <v>480</v>
      </c>
      <c r="E40" s="16" t="s">
        <v>79</v>
      </c>
      <c r="F40" s="16" t="s">
        <v>19</v>
      </c>
      <c r="G40" s="7" t="n">
        <v>1</v>
      </c>
      <c r="H40" s="6" t="n">
        <v>99.22</v>
      </c>
      <c r="I40" s="6" t="n">
        <v>-992.2</v>
      </c>
      <c r="J40" s="6" t="n">
        <v>-0.19</v>
      </c>
      <c r="K40" s="6" t="n">
        <v>-0.5</v>
      </c>
      <c r="L40" s="6" t="n">
        <v>-0</v>
      </c>
      <c r="M40" s="6"/>
      <c r="N40" s="6" t="s">
        <f>=I40+J40+K40+L40</f>
      </c>
      <c r="O40" s="6"/>
      <c r="P40" s="16"/>
    </row>
    <row collapsed="false" customFormat="false" customHeight="false" hidden="false" ht="12.1" outlineLevel="0" r="41">
      <c r="A41" s="20" t="n">
        <v>43446.446030093</v>
      </c>
      <c r="B41" s="16" t="s">
        <v>484</v>
      </c>
      <c r="C41" s="16" t="s">
        <v>555</v>
      </c>
      <c r="D41" s="16" t="s">
        <v>480</v>
      </c>
      <c r="E41" s="16" t="s">
        <v>79</v>
      </c>
      <c r="F41" s="16" t="s">
        <v>19</v>
      </c>
      <c r="G41" s="7" t="n">
        <v>1</v>
      </c>
      <c r="H41" s="6" t="n">
        <v>96.174</v>
      </c>
      <c r="I41" s="6" t="n">
        <v>-961.74</v>
      </c>
      <c r="J41" s="6" t="n">
        <v>-16.56</v>
      </c>
      <c r="K41" s="6" t="n">
        <v>-0.49</v>
      </c>
      <c r="L41" s="6" t="n">
        <v>-0</v>
      </c>
      <c r="M41" s="6"/>
      <c r="N41" s="6" t="s">
        <f>=I41+J41+K41+L41</f>
      </c>
      <c r="O41" s="6"/>
      <c r="P41" s="16"/>
    </row>
    <row collapsed="false" customFormat="false" customHeight="false" hidden="false" ht="12.1" outlineLevel="0" r="42">
      <c r="A42" s="29" t="n">
        <v>43446.448703704</v>
      </c>
      <c r="B42" s="30" t="s">
        <v>59</v>
      </c>
      <c r="C42" s="30" t="s">
        <v>566</v>
      </c>
      <c r="D42" s="30" t="s">
        <v>482</v>
      </c>
      <c r="E42" s="30" t="s">
        <v>17</v>
      </c>
      <c r="F42" s="30" t="s">
        <v>19</v>
      </c>
      <c r="G42" s="31" t="n">
        <v>-20</v>
      </c>
      <c r="H42" s="32" t="n">
        <v>422.9</v>
      </c>
      <c r="I42" s="32" t="n">
        <v>8458</v>
      </c>
      <c r="J42" s="32" t="n">
        <v>0</v>
      </c>
      <c r="K42" s="32" t="n">
        <v>-4.34</v>
      </c>
      <c r="L42" s="32" t="n">
        <v>-0</v>
      </c>
      <c r="M42" s="32"/>
      <c r="N42" s="6" t="s">
        <f>=I42+J42+K42+L42</f>
      </c>
      <c r="O42" s="32"/>
      <c r="P42" s="30"/>
    </row>
    <row collapsed="false" customFormat="false" customHeight="false" hidden="false" ht="12.1" outlineLevel="0" r="43">
      <c r="A43" s="29" t="n">
        <v>43446.448703704</v>
      </c>
      <c r="B43" s="30" t="s">
        <v>494</v>
      </c>
      <c r="C43" s="30" t="s">
        <v>571</v>
      </c>
      <c r="D43" s="30" t="s">
        <v>482</v>
      </c>
      <c r="E43" s="30" t="s">
        <v>17</v>
      </c>
      <c r="F43" s="30" t="s">
        <v>19</v>
      </c>
      <c r="G43" s="31" t="n">
        <v>-10</v>
      </c>
      <c r="H43" s="32" t="n">
        <v>755.5</v>
      </c>
      <c r="I43" s="32" t="n">
        <v>7555</v>
      </c>
      <c r="J43" s="32" t="n">
        <v>0</v>
      </c>
      <c r="K43" s="32" t="n">
        <v>-3.87</v>
      </c>
      <c r="L43" s="32" t="n">
        <v>-0</v>
      </c>
      <c r="M43" s="32"/>
      <c r="N43" s="6" t="s">
        <f>=I43+J43+K43+L43</f>
      </c>
      <c r="O43" s="32"/>
      <c r="P43" s="30"/>
    </row>
    <row collapsed="false" customFormat="false" customHeight="false" hidden="false" ht="12.1" outlineLevel="0" r="44">
      <c r="A44" s="29" t="n">
        <v>43446.448715278</v>
      </c>
      <c r="B44" s="30" t="s">
        <v>490</v>
      </c>
      <c r="C44" s="30" t="s">
        <v>563</v>
      </c>
      <c r="D44" s="30" t="s">
        <v>482</v>
      </c>
      <c r="E44" s="30" t="s">
        <v>17</v>
      </c>
      <c r="F44" s="30" t="s">
        <v>19</v>
      </c>
      <c r="G44" s="31" t="n">
        <v>-1</v>
      </c>
      <c r="H44" s="32" t="n">
        <v>5226</v>
      </c>
      <c r="I44" s="32" t="n">
        <v>5226</v>
      </c>
      <c r="J44" s="32" t="n">
        <v>0</v>
      </c>
      <c r="K44" s="32" t="n">
        <v>-2.68</v>
      </c>
      <c r="L44" s="32" t="n">
        <v>-0</v>
      </c>
      <c r="M44" s="32"/>
      <c r="N44" s="6" t="s">
        <f>=I44+J44+K44+L44</f>
      </c>
      <c r="O44" s="32"/>
      <c r="P44" s="30"/>
    </row>
    <row collapsed="false" customFormat="false" customHeight="false" hidden="false" ht="12.1" outlineLevel="0" r="45">
      <c r="A45" s="29" t="n">
        <v>43446.448715278</v>
      </c>
      <c r="B45" s="30" t="s">
        <v>485</v>
      </c>
      <c r="C45" s="30" t="s">
        <v>556</v>
      </c>
      <c r="D45" s="30" t="s">
        <v>482</v>
      </c>
      <c r="E45" s="30" t="s">
        <v>79</v>
      </c>
      <c r="F45" s="30" t="s">
        <v>19</v>
      </c>
      <c r="G45" s="31" t="n">
        <v>-1</v>
      </c>
      <c r="H45" s="32" t="n">
        <v>99.254</v>
      </c>
      <c r="I45" s="32" t="n">
        <v>992.54</v>
      </c>
      <c r="J45" s="32" t="n">
        <v>11.87</v>
      </c>
      <c r="K45" s="32" t="n">
        <v>-0.5</v>
      </c>
      <c r="L45" s="32" t="n">
        <v>-0</v>
      </c>
      <c r="M45" s="32"/>
      <c r="N45" s="6" t="s">
        <f>=I45+J45+K45+L45</f>
      </c>
      <c r="O45" s="32"/>
      <c r="P45" s="30"/>
    </row>
    <row collapsed="false" customFormat="false" customHeight="false" hidden="false" ht="12.1" outlineLevel="0" r="46">
      <c r="A46" s="29" t="n">
        <v>43446.448726852</v>
      </c>
      <c r="B46" s="30" t="s">
        <v>486</v>
      </c>
      <c r="C46" s="30" t="s">
        <v>557</v>
      </c>
      <c r="D46" s="30" t="s">
        <v>482</v>
      </c>
      <c r="E46" s="30" t="s">
        <v>79</v>
      </c>
      <c r="F46" s="30" t="s">
        <v>19</v>
      </c>
      <c r="G46" s="31" t="n">
        <v>-1</v>
      </c>
      <c r="H46" s="32" t="n">
        <v>95.352</v>
      </c>
      <c r="I46" s="32" t="n">
        <v>953.52</v>
      </c>
      <c r="J46" s="32" t="n">
        <v>21.67</v>
      </c>
      <c r="K46" s="32" t="n">
        <v>-0.48</v>
      </c>
      <c r="L46" s="32" t="n">
        <v>-0</v>
      </c>
      <c r="M46" s="32"/>
      <c r="N46" s="6" t="s">
        <f>=I46+J46+K46+L46</f>
      </c>
      <c r="O46" s="32"/>
      <c r="P46" s="30"/>
    </row>
    <row collapsed="false" customFormat="false" customHeight="false" hidden="false" ht="12.1" outlineLevel="0" r="47">
      <c r="A47" s="20" t="n">
        <v>43446.448726852</v>
      </c>
      <c r="B47" s="16" t="s">
        <v>496</v>
      </c>
      <c r="C47" s="16" t="s">
        <v>573</v>
      </c>
      <c r="D47" s="16" t="s">
        <v>480</v>
      </c>
      <c r="E47" s="16" t="s">
        <v>17</v>
      </c>
      <c r="F47" s="16" t="s">
        <v>19</v>
      </c>
      <c r="G47" s="7" t="n">
        <v>26000</v>
      </c>
      <c r="H47" s="6" t="n">
        <v>0.4952</v>
      </c>
      <c r="I47" s="6" t="n">
        <v>-12875.2</v>
      </c>
      <c r="J47" s="6" t="n">
        <v>-0</v>
      </c>
      <c r="K47" s="6" t="n">
        <v>-6.61</v>
      </c>
      <c r="L47" s="6" t="n">
        <v>-0</v>
      </c>
      <c r="M47" s="6"/>
      <c r="N47" s="6" t="s">
        <f>=I47+J47+K47+L47</f>
      </c>
      <c r="O47" s="6"/>
      <c r="P47" s="16"/>
    </row>
    <row collapsed="false" customFormat="false" customHeight="false" hidden="false" ht="12.1" outlineLevel="0" r="48">
      <c r="A48" s="20" t="n">
        <v>43446.448738426</v>
      </c>
      <c r="B48" s="16" t="s">
        <v>42</v>
      </c>
      <c r="C48" s="16" t="s">
        <v>562</v>
      </c>
      <c r="D48" s="16" t="s">
        <v>480</v>
      </c>
      <c r="E48" s="16" t="s">
        <v>17</v>
      </c>
      <c r="F48" s="16" t="s">
        <v>19</v>
      </c>
      <c r="G48" s="7" t="n">
        <v>30</v>
      </c>
      <c r="H48" s="6" t="n">
        <v>154.89</v>
      </c>
      <c r="I48" s="6" t="n">
        <v>-4646.7</v>
      </c>
      <c r="J48" s="6" t="n">
        <v>-0</v>
      </c>
      <c r="K48" s="6" t="n">
        <v>-2.39</v>
      </c>
      <c r="L48" s="6" t="n">
        <v>-0</v>
      </c>
      <c r="M48" s="6"/>
      <c r="N48" s="6" t="s">
        <f>=I48+J48+K48+L48</f>
      </c>
      <c r="O48" s="6"/>
      <c r="P48" s="16"/>
    </row>
    <row collapsed="false" customFormat="false" customHeight="false" hidden="false" ht="12.1" outlineLevel="0" r="49">
      <c r="A49" s="20" t="n">
        <v>43446.448738426</v>
      </c>
      <c r="B49" s="16" t="s">
        <v>495</v>
      </c>
      <c r="C49" s="16" t="s">
        <v>572</v>
      </c>
      <c r="D49" s="16" t="s">
        <v>480</v>
      </c>
      <c r="E49" s="16" t="s">
        <v>17</v>
      </c>
      <c r="F49" s="16" t="s">
        <v>19</v>
      </c>
      <c r="G49" s="7" t="n">
        <v>2000</v>
      </c>
      <c r="H49" s="6" t="n">
        <v>3.8995</v>
      </c>
      <c r="I49" s="6" t="n">
        <v>-7799</v>
      </c>
      <c r="J49" s="6" t="n">
        <v>-0</v>
      </c>
      <c r="K49" s="6" t="n">
        <v>-4</v>
      </c>
      <c r="L49" s="6" t="n">
        <v>-0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43446.44875</v>
      </c>
      <c r="B50" s="16" t="s">
        <v>491</v>
      </c>
      <c r="C50" s="16" t="s">
        <v>565</v>
      </c>
      <c r="D50" s="16" t="s">
        <v>480</v>
      </c>
      <c r="E50" s="16" t="s">
        <v>75</v>
      </c>
      <c r="F50" s="16" t="s">
        <v>19</v>
      </c>
      <c r="G50" s="7" t="n">
        <v>100</v>
      </c>
      <c r="H50" s="6" t="n">
        <v>27.75</v>
      </c>
      <c r="I50" s="6" t="n">
        <v>-2775</v>
      </c>
      <c r="J50" s="6" t="n">
        <v>-0</v>
      </c>
      <c r="K50" s="6" t="n">
        <v>-1.43</v>
      </c>
      <c r="L50" s="6" t="n">
        <v>-0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0" t="n">
        <v>43446.44875</v>
      </c>
      <c r="B51" s="16" t="s">
        <v>39</v>
      </c>
      <c r="C51" s="16" t="s">
        <v>560</v>
      </c>
      <c r="D51" s="16" t="s">
        <v>480</v>
      </c>
      <c r="E51" s="16" t="s">
        <v>17</v>
      </c>
      <c r="F51" s="16" t="s">
        <v>19</v>
      </c>
      <c r="G51" s="7" t="n">
        <v>10</v>
      </c>
      <c r="H51" s="6" t="n">
        <v>192.45</v>
      </c>
      <c r="I51" s="6" t="n">
        <v>-1924.5</v>
      </c>
      <c r="J51" s="6" t="n">
        <v>-0</v>
      </c>
      <c r="K51" s="6" t="n">
        <v>-0.98</v>
      </c>
      <c r="L51" s="6" t="n">
        <v>-0</v>
      </c>
      <c r="M51" s="6"/>
      <c r="N51" s="6" t="s">
        <f>=I51+J51+K51+L51</f>
      </c>
      <c r="O51" s="6"/>
      <c r="P51" s="16"/>
    </row>
    <row collapsed="false" customFormat="false" customHeight="false" hidden="false" ht="12.1" outlineLevel="0" r="52">
      <c r="A52" s="20" t="n">
        <v>43446.44875</v>
      </c>
      <c r="B52" s="16" t="s">
        <v>24</v>
      </c>
      <c r="C52" s="16" t="s">
        <v>567</v>
      </c>
      <c r="D52" s="16" t="s">
        <v>480</v>
      </c>
      <c r="E52" s="16" t="s">
        <v>17</v>
      </c>
      <c r="F52" s="16" t="s">
        <v>19</v>
      </c>
      <c r="G52" s="7" t="n">
        <v>100</v>
      </c>
      <c r="H52" s="6" t="n">
        <v>38.135</v>
      </c>
      <c r="I52" s="6" t="n">
        <v>-3813.5</v>
      </c>
      <c r="J52" s="6" t="n">
        <v>-0</v>
      </c>
      <c r="K52" s="6" t="n">
        <v>-1.95</v>
      </c>
      <c r="L52" s="6" t="n">
        <v>-0</v>
      </c>
      <c r="M52" s="6"/>
      <c r="N52" s="6" t="s">
        <f>=I52+J52+K52+L52</f>
      </c>
      <c r="O52" s="6"/>
      <c r="P52" s="16"/>
    </row>
    <row collapsed="false" customFormat="false" customHeight="false" hidden="false" ht="12.1" outlineLevel="0" r="53">
      <c r="A53" s="20" t="n">
        <v>43446.448761574</v>
      </c>
      <c r="B53" s="16" t="s">
        <v>488</v>
      </c>
      <c r="C53" s="16" t="s">
        <v>559</v>
      </c>
      <c r="D53" s="16" t="s">
        <v>480</v>
      </c>
      <c r="E53" s="16" t="s">
        <v>79</v>
      </c>
      <c r="F53" s="16" t="s">
        <v>19</v>
      </c>
      <c r="G53" s="7" t="n">
        <v>1</v>
      </c>
      <c r="H53" s="6" t="n">
        <v>99.22</v>
      </c>
      <c r="I53" s="6" t="n">
        <v>-992.2</v>
      </c>
      <c r="J53" s="6" t="n">
        <v>-0.19</v>
      </c>
      <c r="K53" s="6" t="n">
        <v>-0.5</v>
      </c>
      <c r="L53" s="6" t="n">
        <v>-0</v>
      </c>
      <c r="M53" s="6"/>
      <c r="N53" s="6" t="s">
        <f>=I53+J53+K53+L53</f>
      </c>
      <c r="O53" s="6"/>
      <c r="P53" s="16"/>
    </row>
    <row collapsed="false" customFormat="false" customHeight="false" hidden="false" ht="12.1" outlineLevel="0" r="54">
      <c r="A54" s="20" t="n">
        <v>43446.448761574</v>
      </c>
      <c r="B54" s="16" t="s">
        <v>484</v>
      </c>
      <c r="C54" s="16" t="s">
        <v>555</v>
      </c>
      <c r="D54" s="16" t="s">
        <v>480</v>
      </c>
      <c r="E54" s="16" t="s">
        <v>79</v>
      </c>
      <c r="F54" s="16" t="s">
        <v>19</v>
      </c>
      <c r="G54" s="7" t="n">
        <v>1</v>
      </c>
      <c r="H54" s="6" t="n">
        <v>96.175</v>
      </c>
      <c r="I54" s="6" t="n">
        <v>-961.75</v>
      </c>
      <c r="J54" s="6" t="n">
        <v>-16.56</v>
      </c>
      <c r="K54" s="6" t="n">
        <v>-0.49</v>
      </c>
      <c r="L54" s="6" t="n">
        <v>-0</v>
      </c>
      <c r="M54" s="6"/>
      <c r="N54" s="6" t="s">
        <f>=I54+J54+K54+L54</f>
      </c>
      <c r="O54" s="6"/>
      <c r="P54" s="16"/>
    </row>
    <row collapsed="false" customFormat="false" customHeight="false" hidden="false" ht="12.1" outlineLevel="0" r="55">
      <c r="A55" s="29" t="n">
        <v>43447.483877315</v>
      </c>
      <c r="B55" s="30" t="s">
        <v>42</v>
      </c>
      <c r="C55" s="30" t="s">
        <v>562</v>
      </c>
      <c r="D55" s="30" t="s">
        <v>482</v>
      </c>
      <c r="E55" s="30" t="s">
        <v>17</v>
      </c>
      <c r="F55" s="30" t="s">
        <v>19</v>
      </c>
      <c r="G55" s="31" t="n">
        <v>-30</v>
      </c>
      <c r="H55" s="32" t="n">
        <v>154.72</v>
      </c>
      <c r="I55" s="32" t="n">
        <v>4641.6</v>
      </c>
      <c r="J55" s="32" t="n">
        <v>0</v>
      </c>
      <c r="K55" s="32" t="n">
        <v>-2.39</v>
      </c>
      <c r="L55" s="32" t="n">
        <v>-0</v>
      </c>
      <c r="M55" s="32"/>
      <c r="N55" s="6" t="s">
        <f>=I55+J55+K55+L55</f>
      </c>
      <c r="O55" s="32"/>
      <c r="P55" s="30"/>
    </row>
    <row collapsed="false" customFormat="false" customHeight="false" hidden="false" ht="12.1" outlineLevel="0" r="56">
      <c r="A56" s="29" t="n">
        <v>43447.483877315</v>
      </c>
      <c r="B56" s="30" t="s">
        <v>495</v>
      </c>
      <c r="C56" s="30" t="s">
        <v>572</v>
      </c>
      <c r="D56" s="30" t="s">
        <v>482</v>
      </c>
      <c r="E56" s="30" t="s">
        <v>17</v>
      </c>
      <c r="F56" s="30" t="s">
        <v>19</v>
      </c>
      <c r="G56" s="31" t="n">
        <v>-2000</v>
      </c>
      <c r="H56" s="32" t="n">
        <v>3.8995</v>
      </c>
      <c r="I56" s="32" t="n">
        <v>7799</v>
      </c>
      <c r="J56" s="32" t="n">
        <v>0</v>
      </c>
      <c r="K56" s="32" t="n">
        <v>-4</v>
      </c>
      <c r="L56" s="32" t="n">
        <v>-0</v>
      </c>
      <c r="M56" s="32"/>
      <c r="N56" s="6" t="s">
        <f>=I56+J56+K56+L56</f>
      </c>
      <c r="O56" s="32"/>
      <c r="P56" s="30"/>
    </row>
    <row collapsed="false" customFormat="false" customHeight="false" hidden="false" ht="12.1" outlineLevel="0" r="57">
      <c r="A57" s="29" t="n">
        <v>43447.483877315</v>
      </c>
      <c r="B57" s="30" t="s">
        <v>496</v>
      </c>
      <c r="C57" s="30" t="s">
        <v>573</v>
      </c>
      <c r="D57" s="30" t="s">
        <v>482</v>
      </c>
      <c r="E57" s="30" t="s">
        <v>17</v>
      </c>
      <c r="F57" s="30" t="s">
        <v>19</v>
      </c>
      <c r="G57" s="31" t="n">
        <v>-27000</v>
      </c>
      <c r="H57" s="32" t="n">
        <v>0.5013</v>
      </c>
      <c r="I57" s="32" t="n">
        <v>13535.1</v>
      </c>
      <c r="J57" s="32" t="n">
        <v>0</v>
      </c>
      <c r="K57" s="32" t="n">
        <v>-6.95</v>
      </c>
      <c r="L57" s="32" t="n">
        <v>-0</v>
      </c>
      <c r="M57" s="32"/>
      <c r="N57" s="6" t="s">
        <f>=I57+J57+K57+L57</f>
      </c>
      <c r="O57" s="32"/>
      <c r="P57" s="30"/>
    </row>
    <row collapsed="false" customFormat="false" customHeight="false" hidden="false" ht="12.1" outlineLevel="0" r="58">
      <c r="A58" s="29" t="n">
        <v>43447.483888889</v>
      </c>
      <c r="B58" s="30" t="s">
        <v>491</v>
      </c>
      <c r="C58" s="30" t="s">
        <v>565</v>
      </c>
      <c r="D58" s="30" t="s">
        <v>482</v>
      </c>
      <c r="E58" s="30" t="s">
        <v>75</v>
      </c>
      <c r="F58" s="30" t="s">
        <v>19</v>
      </c>
      <c r="G58" s="31" t="n">
        <v>-100</v>
      </c>
      <c r="H58" s="32" t="n">
        <v>27.3</v>
      </c>
      <c r="I58" s="32" t="n">
        <v>2730</v>
      </c>
      <c r="J58" s="32" t="n">
        <v>0</v>
      </c>
      <c r="K58" s="32" t="n">
        <v>-1.41</v>
      </c>
      <c r="L58" s="32" t="n">
        <v>-0</v>
      </c>
      <c r="M58" s="32"/>
      <c r="N58" s="6" t="s">
        <f>=I58+J58+K58+L58</f>
      </c>
      <c r="O58" s="32"/>
      <c r="P58" s="30"/>
    </row>
    <row collapsed="false" customFormat="false" customHeight="false" hidden="false" ht="12.1" outlineLevel="0" r="59">
      <c r="A59" s="29" t="n">
        <v>43447.483888889</v>
      </c>
      <c r="B59" s="30" t="s">
        <v>484</v>
      </c>
      <c r="C59" s="30" t="s">
        <v>555</v>
      </c>
      <c r="D59" s="30" t="s">
        <v>482</v>
      </c>
      <c r="E59" s="30" t="s">
        <v>79</v>
      </c>
      <c r="F59" s="30" t="s">
        <v>19</v>
      </c>
      <c r="G59" s="31" t="n">
        <v>-2</v>
      </c>
      <c r="H59" s="32" t="n">
        <v>96</v>
      </c>
      <c r="I59" s="32" t="n">
        <v>1920</v>
      </c>
      <c r="J59" s="32" t="n">
        <v>33.54</v>
      </c>
      <c r="K59" s="32" t="n">
        <v>-0.98</v>
      </c>
      <c r="L59" s="32" t="n">
        <v>-0</v>
      </c>
      <c r="M59" s="32"/>
      <c r="N59" s="6" t="s">
        <f>=I59+J59+K59+L59</f>
      </c>
      <c r="O59" s="32"/>
      <c r="P59" s="30"/>
    </row>
    <row collapsed="false" customFormat="false" customHeight="false" hidden="false" ht="12.1" outlineLevel="0" r="60">
      <c r="A60" s="29" t="n">
        <v>43447.483888889</v>
      </c>
      <c r="B60" s="30" t="s">
        <v>24</v>
      </c>
      <c r="C60" s="30" t="s">
        <v>567</v>
      </c>
      <c r="D60" s="30" t="s">
        <v>482</v>
      </c>
      <c r="E60" s="30" t="s">
        <v>17</v>
      </c>
      <c r="F60" s="30" t="s">
        <v>19</v>
      </c>
      <c r="G60" s="31" t="n">
        <v>-100</v>
      </c>
      <c r="H60" s="32" t="n">
        <v>37.935</v>
      </c>
      <c r="I60" s="32" t="n">
        <v>3793.5</v>
      </c>
      <c r="J60" s="32" t="n">
        <v>0</v>
      </c>
      <c r="K60" s="32" t="n">
        <v>-1.95</v>
      </c>
      <c r="L60" s="32" t="n">
        <v>-0</v>
      </c>
      <c r="M60" s="32"/>
      <c r="N60" s="6" t="s">
        <f>=I60+J60+K60+L60</f>
      </c>
      <c r="O60" s="32"/>
      <c r="P60" s="30"/>
    </row>
    <row collapsed="false" customFormat="false" customHeight="false" hidden="false" ht="12.1" outlineLevel="0" r="61">
      <c r="A61" s="29" t="n">
        <v>43447.483900463</v>
      </c>
      <c r="B61" s="30" t="s">
        <v>488</v>
      </c>
      <c r="C61" s="30" t="s">
        <v>559</v>
      </c>
      <c r="D61" s="30" t="s">
        <v>482</v>
      </c>
      <c r="E61" s="30" t="s">
        <v>79</v>
      </c>
      <c r="F61" s="30" t="s">
        <v>19</v>
      </c>
      <c r="G61" s="31" t="n">
        <v>-1</v>
      </c>
      <c r="H61" s="32" t="n">
        <v>99.23</v>
      </c>
      <c r="I61" s="32" t="n">
        <v>992.3</v>
      </c>
      <c r="J61" s="32" t="n">
        <v>0.37</v>
      </c>
      <c r="K61" s="32" t="n">
        <v>-0.5</v>
      </c>
      <c r="L61" s="32" t="n">
        <v>-0</v>
      </c>
      <c r="M61" s="32"/>
      <c r="N61" s="6" t="s">
        <f>=I61+J61+K61+L61</f>
      </c>
      <c r="O61" s="32"/>
      <c r="P61" s="30"/>
    </row>
    <row collapsed="false" customFormat="false" customHeight="false" hidden="false" ht="12.1" outlineLevel="0" r="62">
      <c r="A62" s="20" t="n">
        <v>43447.483900463</v>
      </c>
      <c r="B62" s="16" t="s">
        <v>59</v>
      </c>
      <c r="C62" s="16" t="s">
        <v>566</v>
      </c>
      <c r="D62" s="16" t="s">
        <v>480</v>
      </c>
      <c r="E62" s="16" t="s">
        <v>17</v>
      </c>
      <c r="F62" s="16" t="s">
        <v>19</v>
      </c>
      <c r="G62" s="7" t="n">
        <v>20</v>
      </c>
      <c r="H62" s="6" t="n">
        <v>421.45</v>
      </c>
      <c r="I62" s="6" t="n">
        <v>-8429</v>
      </c>
      <c r="J62" s="6" t="n">
        <v>-0</v>
      </c>
      <c r="K62" s="6" t="n">
        <v>-4.33</v>
      </c>
      <c r="L62" s="6" t="n">
        <v>-0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0" t="n">
        <v>43447.483912037</v>
      </c>
      <c r="B63" s="16" t="s">
        <v>490</v>
      </c>
      <c r="C63" s="16" t="s">
        <v>563</v>
      </c>
      <c r="D63" s="16" t="s">
        <v>480</v>
      </c>
      <c r="E63" s="16" t="s">
        <v>17</v>
      </c>
      <c r="F63" s="16" t="s">
        <v>19</v>
      </c>
      <c r="G63" s="7" t="n">
        <v>1</v>
      </c>
      <c r="H63" s="6" t="n">
        <v>5114</v>
      </c>
      <c r="I63" s="6" t="n">
        <v>-5114</v>
      </c>
      <c r="J63" s="6" t="n">
        <v>-0</v>
      </c>
      <c r="K63" s="6" t="n">
        <v>-2.63</v>
      </c>
      <c r="L63" s="6" t="n">
        <v>-0</v>
      </c>
      <c r="M63" s="6"/>
      <c r="N63" s="6" t="s">
        <f>=I63+J63+K63+L63</f>
      </c>
      <c r="O63" s="6"/>
      <c r="P63" s="16"/>
    </row>
    <row collapsed="false" customFormat="false" customHeight="false" hidden="false" ht="12.1" outlineLevel="0" r="64">
      <c r="A64" s="20" t="n">
        <v>43447.483912037</v>
      </c>
      <c r="B64" s="16" t="s">
        <v>494</v>
      </c>
      <c r="C64" s="16" t="s">
        <v>571</v>
      </c>
      <c r="D64" s="16" t="s">
        <v>480</v>
      </c>
      <c r="E64" s="16" t="s">
        <v>17</v>
      </c>
      <c r="F64" s="16" t="s">
        <v>19</v>
      </c>
      <c r="G64" s="7" t="n">
        <v>10</v>
      </c>
      <c r="H64" s="6" t="n">
        <v>741.1</v>
      </c>
      <c r="I64" s="6" t="n">
        <v>-7411</v>
      </c>
      <c r="J64" s="6" t="n">
        <v>-0</v>
      </c>
      <c r="K64" s="6" t="n">
        <v>-3.79</v>
      </c>
      <c r="L64" s="6" t="n">
        <v>-0</v>
      </c>
      <c r="M64" s="6"/>
      <c r="N64" s="6" t="s">
        <f>=I64+J64+K64+L64</f>
      </c>
      <c r="O64" s="6"/>
      <c r="P64" s="16"/>
    </row>
    <row collapsed="false" customFormat="false" customHeight="false" hidden="false" ht="12.1" outlineLevel="0" r="65">
      <c r="A65" s="20" t="n">
        <v>43447.483923611</v>
      </c>
      <c r="B65" s="16" t="s">
        <v>485</v>
      </c>
      <c r="C65" s="16" t="s">
        <v>556</v>
      </c>
      <c r="D65" s="16" t="s">
        <v>480</v>
      </c>
      <c r="E65" s="16" t="s">
        <v>79</v>
      </c>
      <c r="F65" s="16" t="s">
        <v>19</v>
      </c>
      <c r="G65" s="7" t="n">
        <v>1</v>
      </c>
      <c r="H65" s="6" t="n">
        <v>99.389</v>
      </c>
      <c r="I65" s="6" t="n">
        <v>-993.89</v>
      </c>
      <c r="J65" s="6" t="n">
        <v>-12.08</v>
      </c>
      <c r="K65" s="6" t="n">
        <v>-0.5</v>
      </c>
      <c r="L65" s="6" t="n">
        <v>-0</v>
      </c>
      <c r="M65" s="6"/>
      <c r="N65" s="6" t="s">
        <f>=I65+J65+K65+L65</f>
      </c>
      <c r="O65" s="6"/>
      <c r="P65" s="16"/>
    </row>
    <row collapsed="false" customFormat="false" customHeight="false" hidden="false" ht="12.1" outlineLevel="0" r="66">
      <c r="A66" s="20" t="n">
        <v>43447.483923611</v>
      </c>
      <c r="B66" s="16" t="s">
        <v>486</v>
      </c>
      <c r="C66" s="16" t="s">
        <v>557</v>
      </c>
      <c r="D66" s="16" t="s">
        <v>480</v>
      </c>
      <c r="E66" s="16" t="s">
        <v>79</v>
      </c>
      <c r="F66" s="16" t="s">
        <v>19</v>
      </c>
      <c r="G66" s="7" t="n">
        <v>1</v>
      </c>
      <c r="H66" s="6" t="n">
        <v>95.5</v>
      </c>
      <c r="I66" s="6" t="n">
        <v>-955</v>
      </c>
      <c r="J66" s="6" t="n">
        <v>-21.86</v>
      </c>
      <c r="K66" s="6" t="n">
        <v>-0.48</v>
      </c>
      <c r="L66" s="6" t="n">
        <v>-0</v>
      </c>
      <c r="M66" s="6"/>
      <c r="N66" s="6" t="s">
        <f>=I66+J66+K66+L66</f>
      </c>
      <c r="O66" s="6"/>
      <c r="P66" s="16"/>
    </row>
    <row collapsed="false" customFormat="false" customHeight="false" hidden="false" ht="12.1" outlineLevel="0" r="67">
      <c r="A67" s="21" t="n">
        <v>43448</v>
      </c>
      <c r="B67" s="22" t="s">
        <v>552</v>
      </c>
      <c r="C67" s="22" t="s">
        <v>574</v>
      </c>
      <c r="D67" s="22" t="s">
        <v>552</v>
      </c>
      <c r="E67" s="22" t="s">
        <v>552</v>
      </c>
      <c r="F67" s="22" t="s">
        <v>19</v>
      </c>
      <c r="G67" s="23" t="n">
        <v>1</v>
      </c>
      <c r="H67" s="24" t="n">
        <v>-14.13</v>
      </c>
      <c r="I67" s="24" t="n">
        <v>-14.13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1" t="n">
        <v>43448</v>
      </c>
      <c r="B68" s="22" t="s">
        <v>552</v>
      </c>
      <c r="C68" s="22" t="s">
        <v>575</v>
      </c>
      <c r="D68" s="22" t="s">
        <v>552</v>
      </c>
      <c r="E68" s="22" t="s">
        <v>552</v>
      </c>
      <c r="F68" s="22" t="s">
        <v>19</v>
      </c>
      <c r="G68" s="23" t="n">
        <v>1</v>
      </c>
      <c r="H68" s="24" t="n">
        <v>-17.09</v>
      </c>
      <c r="I68" s="24" t="n">
        <v>-17.09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4"/>
      <c r="P68" s="22"/>
    </row>
    <row collapsed="false" customFormat="false" customHeight="false" hidden="false" ht="12.1" outlineLevel="0" r="69">
      <c r="A69" s="25" t="n">
        <v>43448</v>
      </c>
      <c r="B69" s="26" t="s">
        <v>576</v>
      </c>
      <c r="C69" s="26" t="s">
        <v>577</v>
      </c>
      <c r="D69" s="26" t="s">
        <v>576</v>
      </c>
      <c r="E69" s="26" t="s">
        <v>576</v>
      </c>
      <c r="F69" s="26" t="s">
        <v>19</v>
      </c>
      <c r="G69" s="27" t="n">
        <v>1</v>
      </c>
      <c r="H69" s="28" t="n">
        <v>1085.12</v>
      </c>
      <c r="I69" s="28" t="n">
        <v>1085.12</v>
      </c>
      <c r="J69" s="28" t="n">
        <v>0</v>
      </c>
      <c r="K69" s="28" t="n">
        <v>-0</v>
      </c>
      <c r="L69" s="28" t="n">
        <v>-0</v>
      </c>
      <c r="M69" s="28"/>
      <c r="N69" s="6" t="s">
        <f>=I69+J69+K69+L69</f>
      </c>
      <c r="O69" s="28"/>
      <c r="P69" s="26"/>
    </row>
    <row collapsed="false" customFormat="false" customHeight="false" hidden="false" ht="12.1" outlineLevel="0" r="70">
      <c r="A70" s="25" t="n">
        <v>43479</v>
      </c>
      <c r="B70" s="26" t="s">
        <v>576</v>
      </c>
      <c r="C70" s="26" t="s">
        <v>578</v>
      </c>
      <c r="D70" s="26" t="s">
        <v>576</v>
      </c>
      <c r="E70" s="26" t="s">
        <v>576</v>
      </c>
      <c r="F70" s="26" t="s">
        <v>19</v>
      </c>
      <c r="G70" s="27" t="n">
        <v>1</v>
      </c>
      <c r="H70" s="28" t="n">
        <v>475</v>
      </c>
      <c r="I70" s="28" t="n">
        <v>475</v>
      </c>
      <c r="J70" s="28" t="n">
        <v>0</v>
      </c>
      <c r="K70" s="28" t="n">
        <v>-0</v>
      </c>
      <c r="L70" s="28" t="n">
        <v>-0</v>
      </c>
      <c r="M70" s="28"/>
      <c r="N70" s="6" t="s">
        <f>=I70+J70+K70+L70</f>
      </c>
      <c r="O70" s="28"/>
      <c r="P70" s="26"/>
    </row>
    <row collapsed="false" customFormat="false" customHeight="false" hidden="false" ht="12.1" outlineLevel="0" r="71">
      <c r="A71" s="25" t="n">
        <v>43488</v>
      </c>
      <c r="B71" s="26" t="s">
        <v>576</v>
      </c>
      <c r="C71" s="26" t="s">
        <v>579</v>
      </c>
      <c r="D71" s="26" t="s">
        <v>576</v>
      </c>
      <c r="E71" s="26" t="s">
        <v>576</v>
      </c>
      <c r="F71" s="26" t="s">
        <v>19</v>
      </c>
      <c r="G71" s="27" t="n">
        <v>1</v>
      </c>
      <c r="H71" s="28" t="n">
        <v>661.5</v>
      </c>
      <c r="I71" s="28" t="n">
        <v>661.5</v>
      </c>
      <c r="J71" s="28" t="n">
        <v>0</v>
      </c>
      <c r="K71" s="28" t="n">
        <v>-0</v>
      </c>
      <c r="L71" s="28" t="n">
        <v>-0</v>
      </c>
      <c r="M71" s="28"/>
      <c r="N71" s="6" t="s">
        <f>=I71+J71+K71+L71</f>
      </c>
      <c r="O71" s="28"/>
      <c r="P71" s="26"/>
    </row>
    <row collapsed="false" customFormat="false" customHeight="false" hidden="false" ht="12.1" outlineLevel="0" r="72">
      <c r="A72" s="25" t="n">
        <v>43489</v>
      </c>
      <c r="B72" s="26" t="s">
        <v>576</v>
      </c>
      <c r="C72" s="26" t="s">
        <v>580</v>
      </c>
      <c r="D72" s="26" t="s">
        <v>576</v>
      </c>
      <c r="E72" s="26" t="s">
        <v>576</v>
      </c>
      <c r="F72" s="26" t="s">
        <v>19</v>
      </c>
      <c r="G72" s="27" t="n">
        <v>1</v>
      </c>
      <c r="H72" s="28" t="n">
        <v>1212.8</v>
      </c>
      <c r="I72" s="28" t="n">
        <v>1212.8</v>
      </c>
      <c r="J72" s="28" t="n">
        <v>0</v>
      </c>
      <c r="K72" s="28" t="n">
        <v>-0</v>
      </c>
      <c r="L72" s="28" t="n">
        <v>-0</v>
      </c>
      <c r="M72" s="28"/>
      <c r="N72" s="6" t="s">
        <f>=I72+J72+K72+L72</f>
      </c>
      <c r="O72" s="28"/>
      <c r="P72" s="26"/>
    </row>
    <row collapsed="false" customFormat="false" customHeight="false" hidden="false" ht="12.1" outlineLevel="0" r="73">
      <c r="A73" s="25" t="n">
        <v>43517</v>
      </c>
      <c r="B73" s="26" t="s">
        <v>576</v>
      </c>
      <c r="C73" s="26" t="s">
        <v>581</v>
      </c>
      <c r="D73" s="26" t="s">
        <v>576</v>
      </c>
      <c r="E73" s="26" t="s">
        <v>576</v>
      </c>
      <c r="F73" s="26" t="s">
        <v>19</v>
      </c>
      <c r="G73" s="27" t="n">
        <v>1</v>
      </c>
      <c r="H73" s="28" t="n">
        <v>1151.7</v>
      </c>
      <c r="I73" s="28" t="n">
        <v>1151.7</v>
      </c>
      <c r="J73" s="28" t="n">
        <v>0</v>
      </c>
      <c r="K73" s="28" t="n">
        <v>-0</v>
      </c>
      <c r="L73" s="28" t="n">
        <v>-0</v>
      </c>
      <c r="M73" s="28"/>
      <c r="N73" s="6" t="s">
        <f>=I73+J73+K73+L73</f>
      </c>
      <c r="O73" s="28"/>
      <c r="P73" s="26"/>
    </row>
    <row collapsed="false" customFormat="false" customHeight="false" hidden="false" ht="12.1" outlineLevel="0" r="74">
      <c r="A74" s="25" t="n">
        <v>43551</v>
      </c>
      <c r="B74" s="26" t="s">
        <v>576</v>
      </c>
      <c r="C74" s="26" t="s">
        <v>582</v>
      </c>
      <c r="D74" s="26" t="s">
        <v>576</v>
      </c>
      <c r="E74" s="26" t="s">
        <v>576</v>
      </c>
      <c r="F74" s="26" t="s">
        <v>19</v>
      </c>
      <c r="G74" s="27" t="n">
        <v>1</v>
      </c>
      <c r="H74" s="28" t="n">
        <v>1391.04</v>
      </c>
      <c r="I74" s="28" t="n">
        <v>1391.04</v>
      </c>
      <c r="J74" s="28" t="n">
        <v>0</v>
      </c>
      <c r="K74" s="28" t="n">
        <v>-0</v>
      </c>
      <c r="L74" s="28" t="n">
        <v>-0</v>
      </c>
      <c r="M74" s="28"/>
      <c r="N74" s="6" t="s">
        <f>=I74+J74+K74+L74</f>
      </c>
      <c r="O74" s="28"/>
      <c r="P74" s="26"/>
    </row>
    <row collapsed="false" customFormat="false" customHeight="false" hidden="false" ht="12.1" outlineLevel="0" r="75">
      <c r="A75" s="25" t="n">
        <v>43572</v>
      </c>
      <c r="B75" s="26" t="s">
        <v>576</v>
      </c>
      <c r="C75" s="26" t="s">
        <v>583</v>
      </c>
      <c r="D75" s="26" t="s">
        <v>576</v>
      </c>
      <c r="E75" s="26" t="s">
        <v>576</v>
      </c>
      <c r="F75" s="26" t="s">
        <v>19</v>
      </c>
      <c r="G75" s="27" t="n">
        <v>1</v>
      </c>
      <c r="H75" s="28" t="n">
        <v>1212.8</v>
      </c>
      <c r="I75" s="28" t="n">
        <v>1212.8</v>
      </c>
      <c r="J75" s="28" t="n">
        <v>0</v>
      </c>
      <c r="K75" s="28" t="n">
        <v>-0</v>
      </c>
      <c r="L75" s="28" t="n">
        <v>-0</v>
      </c>
      <c r="M75" s="28"/>
      <c r="N75" s="6" t="s">
        <f>=I75+J75+K75+L75</f>
      </c>
      <c r="O75" s="28"/>
      <c r="P75" s="26"/>
    </row>
    <row collapsed="false" customFormat="false" customHeight="false" hidden="false" ht="12.1" outlineLevel="0" r="76">
      <c r="A76" s="25" t="n">
        <v>43629</v>
      </c>
      <c r="B76" s="26" t="s">
        <v>576</v>
      </c>
      <c r="C76" s="26" t="s">
        <v>584</v>
      </c>
      <c r="D76" s="26" t="s">
        <v>576</v>
      </c>
      <c r="E76" s="26" t="s">
        <v>576</v>
      </c>
      <c r="F76" s="26" t="s">
        <v>19</v>
      </c>
      <c r="G76" s="27" t="n">
        <v>1</v>
      </c>
      <c r="H76" s="28" t="n">
        <v>1119.03</v>
      </c>
      <c r="I76" s="28" t="n">
        <v>1119.03</v>
      </c>
      <c r="J76" s="28" t="n">
        <v>0</v>
      </c>
      <c r="K76" s="28" t="n">
        <v>-0</v>
      </c>
      <c r="L76" s="28" t="n">
        <v>-0</v>
      </c>
      <c r="M76" s="28"/>
      <c r="N76" s="6" t="s">
        <f>=I76+J76+K76+L76</f>
      </c>
      <c r="O76" s="28"/>
      <c r="P76" s="26"/>
    </row>
    <row collapsed="false" customFormat="false" customHeight="false" hidden="false" ht="12.1" outlineLevel="0" r="77">
      <c r="A77" s="25" t="n">
        <v>43633</v>
      </c>
      <c r="B77" s="26" t="s">
        <v>576</v>
      </c>
      <c r="C77" s="26" t="s">
        <v>585</v>
      </c>
      <c r="D77" s="26" t="s">
        <v>576</v>
      </c>
      <c r="E77" s="26" t="s">
        <v>576</v>
      </c>
      <c r="F77" s="26" t="s">
        <v>19</v>
      </c>
      <c r="G77" s="27" t="n">
        <v>1</v>
      </c>
      <c r="H77" s="28" t="n">
        <v>592.83</v>
      </c>
      <c r="I77" s="28" t="n">
        <v>592.83</v>
      </c>
      <c r="J77" s="28" t="n">
        <v>0</v>
      </c>
      <c r="K77" s="28" t="n">
        <v>-0</v>
      </c>
      <c r="L77" s="28" t="n">
        <v>-0</v>
      </c>
      <c r="M77" s="28"/>
      <c r="N77" s="6" t="s">
        <f>=I77+J77+K77+L77</f>
      </c>
      <c r="O77" s="28"/>
      <c r="P77" s="26"/>
    </row>
    <row collapsed="false" customFormat="false" customHeight="false" hidden="false" ht="12.1" outlineLevel="0" r="78">
      <c r="A78" s="25" t="n">
        <v>43634</v>
      </c>
      <c r="B78" s="26" t="s">
        <v>576</v>
      </c>
      <c r="C78" s="26" t="s">
        <v>586</v>
      </c>
      <c r="D78" s="26" t="s">
        <v>576</v>
      </c>
      <c r="E78" s="26" t="s">
        <v>576</v>
      </c>
      <c r="F78" s="26" t="s">
        <v>19</v>
      </c>
      <c r="G78" s="27" t="n">
        <v>1</v>
      </c>
      <c r="H78" s="28" t="n">
        <v>343.27</v>
      </c>
      <c r="I78" s="28" t="n">
        <v>343.27</v>
      </c>
      <c r="J78" s="28" t="n">
        <v>0</v>
      </c>
      <c r="K78" s="28" t="n">
        <v>-0</v>
      </c>
      <c r="L78" s="28" t="n">
        <v>-0</v>
      </c>
      <c r="M78" s="28"/>
      <c r="N78" s="6" t="s">
        <f>=I78+J78+K78+L78</f>
      </c>
      <c r="O78" s="28"/>
      <c r="P78" s="26"/>
    </row>
    <row collapsed="false" customFormat="false" customHeight="false" hidden="false" ht="12.1" outlineLevel="0" r="79">
      <c r="A79" s="25" t="n">
        <v>43647</v>
      </c>
      <c r="B79" s="26" t="s">
        <v>576</v>
      </c>
      <c r="C79" s="26" t="s">
        <v>587</v>
      </c>
      <c r="D79" s="26" t="s">
        <v>576</v>
      </c>
      <c r="E79" s="26" t="s">
        <v>576</v>
      </c>
      <c r="F79" s="26" t="s">
        <v>19</v>
      </c>
      <c r="G79" s="27" t="n">
        <v>1</v>
      </c>
      <c r="H79" s="28" t="n">
        <v>2880</v>
      </c>
      <c r="I79" s="28" t="n">
        <v>2880</v>
      </c>
      <c r="J79" s="28" t="n">
        <v>0</v>
      </c>
      <c r="K79" s="28" t="n">
        <v>-0</v>
      </c>
      <c r="L79" s="28" t="n">
        <v>-0</v>
      </c>
      <c r="M79" s="28"/>
      <c r="N79" s="6" t="s">
        <f>=I79+J79+K79+L79</f>
      </c>
      <c r="O79" s="28"/>
      <c r="P79" s="26"/>
    </row>
    <row collapsed="false" customFormat="false" customHeight="false" hidden="false" ht="12.1" outlineLevel="0" r="80">
      <c r="A80" s="25" t="n">
        <v>43648</v>
      </c>
      <c r="B80" s="26" t="s">
        <v>576</v>
      </c>
      <c r="C80" s="26" t="s">
        <v>588</v>
      </c>
      <c r="D80" s="26" t="s">
        <v>576</v>
      </c>
      <c r="E80" s="26" t="s">
        <v>576</v>
      </c>
      <c r="F80" s="26" t="s">
        <v>19</v>
      </c>
      <c r="G80" s="27" t="n">
        <v>1</v>
      </c>
      <c r="H80" s="28" t="n">
        <v>113.3</v>
      </c>
      <c r="I80" s="28" t="n">
        <v>113.3</v>
      </c>
      <c r="J80" s="28" t="n">
        <v>0</v>
      </c>
      <c r="K80" s="28" t="n">
        <v>-0</v>
      </c>
      <c r="L80" s="28" t="n">
        <v>-0</v>
      </c>
      <c r="M80" s="28"/>
      <c r="N80" s="6" t="s">
        <f>=I80+J80+K80+L80</f>
      </c>
      <c r="O80" s="28"/>
      <c r="P80" s="26"/>
    </row>
    <row collapsed="false" customFormat="false" customHeight="false" hidden="false" ht="12.1" outlineLevel="0" r="81">
      <c r="A81" s="25" t="n">
        <v>43649</v>
      </c>
      <c r="B81" s="26" t="s">
        <v>576</v>
      </c>
      <c r="C81" s="26" t="s">
        <v>589</v>
      </c>
      <c r="D81" s="26" t="s">
        <v>576</v>
      </c>
      <c r="E81" s="26" t="s">
        <v>576</v>
      </c>
      <c r="F81" s="26" t="s">
        <v>19</v>
      </c>
      <c r="G81" s="27" t="n">
        <v>1</v>
      </c>
      <c r="H81" s="28" t="n">
        <v>792.52</v>
      </c>
      <c r="I81" s="28" t="n">
        <v>792.52</v>
      </c>
      <c r="J81" s="28" t="n">
        <v>0</v>
      </c>
      <c r="K81" s="28" t="n">
        <v>-0</v>
      </c>
      <c r="L81" s="28" t="n">
        <v>-0</v>
      </c>
      <c r="M81" s="28"/>
      <c r="N81" s="6" t="s">
        <f>=I81+J81+K81+L81</f>
      </c>
      <c r="O81" s="28"/>
      <c r="P81" s="26"/>
    </row>
    <row collapsed="false" customFormat="false" customHeight="false" hidden="false" ht="12.1" outlineLevel="0" r="82">
      <c r="A82" s="25" t="n">
        <v>43662</v>
      </c>
      <c r="B82" s="26" t="s">
        <v>576</v>
      </c>
      <c r="C82" s="26" t="s">
        <v>590</v>
      </c>
      <c r="D82" s="26" t="s">
        <v>576</v>
      </c>
      <c r="E82" s="26" t="s">
        <v>576</v>
      </c>
      <c r="F82" s="26" t="s">
        <v>19</v>
      </c>
      <c r="G82" s="27" t="n">
        <v>1</v>
      </c>
      <c r="H82" s="28" t="n">
        <v>238.5</v>
      </c>
      <c r="I82" s="28" t="n">
        <v>238.5</v>
      </c>
      <c r="J82" s="28" t="n">
        <v>0</v>
      </c>
      <c r="K82" s="28" t="n">
        <v>-0</v>
      </c>
      <c r="L82" s="28" t="n">
        <v>-0</v>
      </c>
      <c r="M82" s="28"/>
      <c r="N82" s="6" t="s">
        <f>=I82+J82+K82+L82</f>
      </c>
      <c r="O82" s="28"/>
      <c r="P82" s="26"/>
    </row>
    <row collapsed="false" customFormat="false" customHeight="false" hidden="false" ht="12.1" outlineLevel="0" r="83">
      <c r="A83" s="25" t="n">
        <v>43668</v>
      </c>
      <c r="B83" s="26" t="s">
        <v>576</v>
      </c>
      <c r="C83" s="26" t="s">
        <v>591</v>
      </c>
      <c r="D83" s="26" t="s">
        <v>576</v>
      </c>
      <c r="E83" s="26" t="s">
        <v>576</v>
      </c>
      <c r="F83" s="26" t="s">
        <v>19</v>
      </c>
      <c r="G83" s="27" t="n">
        <v>1</v>
      </c>
      <c r="H83" s="28" t="n">
        <v>775</v>
      </c>
      <c r="I83" s="28" t="n">
        <v>775</v>
      </c>
      <c r="J83" s="28" t="n">
        <v>0</v>
      </c>
      <c r="K83" s="28" t="n">
        <v>-0</v>
      </c>
      <c r="L83" s="28" t="n">
        <v>-0</v>
      </c>
      <c r="M83" s="28"/>
      <c r="N83" s="6" t="s">
        <f>=I83+J83+K83+L83</f>
      </c>
      <c r="O83" s="28"/>
      <c r="P83" s="26"/>
    </row>
    <row collapsed="false" customFormat="false" customHeight="false" hidden="false" ht="12.1" outlineLevel="0" r="84">
      <c r="A84" s="25" t="n">
        <v>43669</v>
      </c>
      <c r="B84" s="26" t="s">
        <v>576</v>
      </c>
      <c r="C84" s="26" t="s">
        <v>592</v>
      </c>
      <c r="D84" s="26" t="s">
        <v>576</v>
      </c>
      <c r="E84" s="26" t="s">
        <v>576</v>
      </c>
      <c r="F84" s="26" t="s">
        <v>19</v>
      </c>
      <c r="G84" s="27" t="n">
        <v>1</v>
      </c>
      <c r="H84" s="28" t="n">
        <v>918.47</v>
      </c>
      <c r="I84" s="28" t="n">
        <v>918.47</v>
      </c>
      <c r="J84" s="28" t="n">
        <v>0</v>
      </c>
      <c r="K84" s="28" t="n">
        <v>-0</v>
      </c>
      <c r="L84" s="28" t="n">
        <v>-0</v>
      </c>
      <c r="M84" s="28"/>
      <c r="N84" s="6" t="s">
        <f>=I84+J84+K84+L84</f>
      </c>
      <c r="O84" s="28"/>
      <c r="P84" s="26"/>
    </row>
    <row collapsed="false" customFormat="false" customHeight="false" hidden="false" ht="12.1" outlineLevel="0" r="85">
      <c r="A85" s="25" t="n">
        <v>43670</v>
      </c>
      <c r="B85" s="26" t="s">
        <v>576</v>
      </c>
      <c r="C85" s="26" t="s">
        <v>593</v>
      </c>
      <c r="D85" s="26" t="s">
        <v>576</v>
      </c>
      <c r="E85" s="26" t="s">
        <v>576</v>
      </c>
      <c r="F85" s="26" t="s">
        <v>19</v>
      </c>
      <c r="G85" s="27" t="n">
        <v>1</v>
      </c>
      <c r="H85" s="28" t="n">
        <v>1212.8</v>
      </c>
      <c r="I85" s="28" t="n">
        <v>1212.8</v>
      </c>
      <c r="J85" s="28" t="n">
        <v>0</v>
      </c>
      <c r="K85" s="28" t="n">
        <v>-0</v>
      </c>
      <c r="L85" s="28" t="n">
        <v>-0</v>
      </c>
      <c r="M85" s="28"/>
      <c r="N85" s="6" t="s">
        <f>=I85+J85+K85+L85</f>
      </c>
      <c r="O85" s="28"/>
      <c r="P85" s="26"/>
    </row>
    <row collapsed="false" customFormat="false" customHeight="false" hidden="false" ht="12.1" outlineLevel="0" r="86">
      <c r="A86" s="25" t="n">
        <v>43682</v>
      </c>
      <c r="B86" s="26" t="s">
        <v>576</v>
      </c>
      <c r="C86" s="26" t="s">
        <v>594</v>
      </c>
      <c r="D86" s="26" t="s">
        <v>576</v>
      </c>
      <c r="E86" s="26" t="s">
        <v>576</v>
      </c>
      <c r="F86" s="26" t="s">
        <v>19</v>
      </c>
      <c r="G86" s="27" t="n">
        <v>1</v>
      </c>
      <c r="H86" s="28" t="n">
        <v>3810</v>
      </c>
      <c r="I86" s="28" t="n">
        <v>3810</v>
      </c>
      <c r="J86" s="28" t="n">
        <v>0</v>
      </c>
      <c r="K86" s="28" t="n">
        <v>-0</v>
      </c>
      <c r="L86" s="28" t="n">
        <v>-0</v>
      </c>
      <c r="M86" s="28"/>
      <c r="N86" s="6" t="s">
        <f>=I86+J86+K86+L86</f>
      </c>
      <c r="O86" s="28"/>
      <c r="P86" s="26"/>
    </row>
    <row collapsed="false" customFormat="false" customHeight="false" hidden="false" ht="12.1" outlineLevel="0" r="87">
      <c r="A87" s="25" t="n">
        <v>43682</v>
      </c>
      <c r="B87" s="26" t="s">
        <v>576</v>
      </c>
      <c r="C87" s="26" t="s">
        <v>595</v>
      </c>
      <c r="D87" s="26" t="s">
        <v>576</v>
      </c>
      <c r="E87" s="26" t="s">
        <v>576</v>
      </c>
      <c r="F87" s="26" t="s">
        <v>19</v>
      </c>
      <c r="G87" s="27" t="n">
        <v>1</v>
      </c>
      <c r="H87" s="28" t="n">
        <v>3654.2</v>
      </c>
      <c r="I87" s="28" t="n">
        <v>3654.2</v>
      </c>
      <c r="J87" s="28" t="n">
        <v>0</v>
      </c>
      <c r="K87" s="28" t="n">
        <v>-0</v>
      </c>
      <c r="L87" s="28" t="n">
        <v>-0</v>
      </c>
      <c r="M87" s="28"/>
      <c r="N87" s="6" t="s">
        <f>=I87+J87+K87+L87</f>
      </c>
      <c r="O87" s="28"/>
      <c r="P87" s="26"/>
    </row>
    <row collapsed="false" customFormat="false" customHeight="false" hidden="false" ht="12.1" outlineLevel="0" r="88">
      <c r="A88" s="25" t="n">
        <v>43698</v>
      </c>
      <c r="B88" s="26" t="s">
        <v>576</v>
      </c>
      <c r="C88" s="26" t="s">
        <v>596</v>
      </c>
      <c r="D88" s="26" t="s">
        <v>576</v>
      </c>
      <c r="E88" s="26" t="s">
        <v>576</v>
      </c>
      <c r="F88" s="26" t="s">
        <v>19</v>
      </c>
      <c r="G88" s="27" t="n">
        <v>1</v>
      </c>
      <c r="H88" s="28" t="n">
        <v>1151.7</v>
      </c>
      <c r="I88" s="28" t="n">
        <v>1151.7</v>
      </c>
      <c r="J88" s="28" t="n">
        <v>0</v>
      </c>
      <c r="K88" s="28" t="n">
        <v>-0</v>
      </c>
      <c r="L88" s="28" t="n">
        <v>-0</v>
      </c>
      <c r="M88" s="28"/>
      <c r="N88" s="6" t="s">
        <f>=I88+J88+K88+L88</f>
      </c>
      <c r="O88" s="28"/>
      <c r="P88" s="26"/>
    </row>
    <row collapsed="false" customFormat="false" customHeight="false" hidden="false" ht="12.1" outlineLevel="0" r="89">
      <c r="A89" s="25" t="n">
        <v>43733</v>
      </c>
      <c r="B89" s="26" t="s">
        <v>576</v>
      </c>
      <c r="C89" s="26" t="s">
        <v>597</v>
      </c>
      <c r="D89" s="26" t="s">
        <v>576</v>
      </c>
      <c r="E89" s="26" t="s">
        <v>576</v>
      </c>
      <c r="F89" s="26" t="s">
        <v>19</v>
      </c>
      <c r="G89" s="27" t="n">
        <v>1</v>
      </c>
      <c r="H89" s="28" t="n">
        <v>1391.04</v>
      </c>
      <c r="I89" s="28" t="n">
        <v>1391.04</v>
      </c>
      <c r="J89" s="28" t="n">
        <v>0</v>
      </c>
      <c r="K89" s="28" t="n">
        <v>-0</v>
      </c>
      <c r="L89" s="28" t="n">
        <v>-0</v>
      </c>
      <c r="M89" s="28"/>
      <c r="N89" s="6" t="s">
        <f>=I89+J89+K89+L89</f>
      </c>
      <c r="O89" s="28"/>
      <c r="P89" s="26"/>
    </row>
    <row collapsed="false" customFormat="false" customHeight="false" hidden="false" ht="12.1" outlineLevel="0" r="90">
      <c r="A90" s="25" t="n">
        <v>43753</v>
      </c>
      <c r="B90" s="26" t="s">
        <v>576</v>
      </c>
      <c r="C90" s="26" t="s">
        <v>598</v>
      </c>
      <c r="D90" s="26" t="s">
        <v>576</v>
      </c>
      <c r="E90" s="26" t="s">
        <v>576</v>
      </c>
      <c r="F90" s="26" t="s">
        <v>19</v>
      </c>
      <c r="G90" s="27" t="n">
        <v>1</v>
      </c>
      <c r="H90" s="28" t="n">
        <v>883.93</v>
      </c>
      <c r="I90" s="28" t="n">
        <v>883.93</v>
      </c>
      <c r="J90" s="28" t="n">
        <v>0</v>
      </c>
      <c r="K90" s="28" t="n">
        <v>-0</v>
      </c>
      <c r="L90" s="28" t="n">
        <v>-0</v>
      </c>
      <c r="M90" s="28"/>
      <c r="N90" s="6" t="s">
        <f>=I90+J90+K90+L90</f>
      </c>
      <c r="O90" s="28"/>
      <c r="P90" s="26"/>
    </row>
    <row collapsed="false" customFormat="false" customHeight="false" hidden="false" ht="12.1" outlineLevel="0" r="91">
      <c r="A91" s="25" t="n">
        <v>43754</v>
      </c>
      <c r="B91" s="26" t="s">
        <v>576</v>
      </c>
      <c r="C91" s="26" t="s">
        <v>599</v>
      </c>
      <c r="D91" s="26" t="s">
        <v>576</v>
      </c>
      <c r="E91" s="26" t="s">
        <v>576</v>
      </c>
      <c r="F91" s="26" t="s">
        <v>19</v>
      </c>
      <c r="G91" s="27" t="n">
        <v>1</v>
      </c>
      <c r="H91" s="28" t="n">
        <v>1212.8</v>
      </c>
      <c r="I91" s="28" t="n">
        <v>1212.8</v>
      </c>
      <c r="J91" s="28" t="n">
        <v>0</v>
      </c>
      <c r="K91" s="28" t="n">
        <v>-0</v>
      </c>
      <c r="L91" s="28" t="n">
        <v>-0</v>
      </c>
      <c r="M91" s="28"/>
      <c r="N91" s="6" t="s">
        <f>=I91+J91+K91+L91</f>
      </c>
      <c r="O91" s="28"/>
      <c r="P91" s="26"/>
    </row>
    <row collapsed="false" customFormat="false" customHeight="false" hidden="false" ht="12.1" outlineLevel="0" r="92">
      <c r="A92" s="25" t="n">
        <v>43767</v>
      </c>
      <c r="B92" s="26" t="s">
        <v>576</v>
      </c>
      <c r="C92" s="26" t="s">
        <v>600</v>
      </c>
      <c r="D92" s="26" t="s">
        <v>576</v>
      </c>
      <c r="E92" s="26" t="s">
        <v>576</v>
      </c>
      <c r="F92" s="26" t="s">
        <v>19</v>
      </c>
      <c r="G92" s="27" t="n">
        <v>1</v>
      </c>
      <c r="H92" s="28" t="n">
        <v>153.4</v>
      </c>
      <c r="I92" s="28" t="n">
        <v>153.4</v>
      </c>
      <c r="J92" s="28" t="n">
        <v>0</v>
      </c>
      <c r="K92" s="28" t="n">
        <v>-0</v>
      </c>
      <c r="L92" s="28" t="n">
        <v>-0</v>
      </c>
      <c r="M92" s="28"/>
      <c r="N92" s="6" t="s">
        <f>=I92+J92+K92+L92</f>
      </c>
      <c r="O92" s="28"/>
      <c r="P92" s="26"/>
    </row>
    <row collapsed="false" customFormat="false" customHeight="false" hidden="false" ht="12.1" outlineLevel="0" r="93">
      <c r="A93" s="25" t="n">
        <v>43774</v>
      </c>
      <c r="B93" s="26" t="s">
        <v>576</v>
      </c>
      <c r="C93" s="26" t="s">
        <v>601</v>
      </c>
      <c r="D93" s="26" t="s">
        <v>576</v>
      </c>
      <c r="E93" s="26" t="s">
        <v>576</v>
      </c>
      <c r="F93" s="26" t="s">
        <v>19</v>
      </c>
      <c r="G93" s="27" t="n">
        <v>1</v>
      </c>
      <c r="H93" s="28" t="n">
        <v>544.2</v>
      </c>
      <c r="I93" s="28" t="n">
        <v>544.2</v>
      </c>
      <c r="J93" s="28" t="n">
        <v>0</v>
      </c>
      <c r="K93" s="28" t="n">
        <v>-0</v>
      </c>
      <c r="L93" s="28" t="n">
        <v>-0</v>
      </c>
      <c r="M93" s="28"/>
      <c r="N93" s="6" t="s">
        <f>=I93+J93+K93+L93</f>
      </c>
      <c r="O93" s="28"/>
      <c r="P93" s="26"/>
    </row>
    <row collapsed="false" customFormat="false" customHeight="false" hidden="false" ht="12.1" outlineLevel="0" r="94">
      <c r="A94" s="33" t="n">
        <v>43783</v>
      </c>
      <c r="B94" s="34" t="s">
        <v>602</v>
      </c>
      <c r="C94" s="34" t="s">
        <v>142</v>
      </c>
      <c r="D94" s="34" t="s">
        <v>602</v>
      </c>
      <c r="E94" s="34" t="s">
        <v>602</v>
      </c>
      <c r="F94" s="34" t="s">
        <v>19</v>
      </c>
      <c r="G94" s="35" t="n">
        <v>1</v>
      </c>
      <c r="H94" s="36" t="n">
        <v>-1000</v>
      </c>
      <c r="I94" s="36" t="n">
        <v>-1000</v>
      </c>
      <c r="J94" s="36" t="n">
        <v>0</v>
      </c>
      <c r="K94" s="36" t="n">
        <v>-0</v>
      </c>
      <c r="L94" s="36" t="n">
        <v>-0</v>
      </c>
      <c r="M94" s="36"/>
      <c r="N94" s="6" t="s">
        <f>=I94+J94+K94+L94</f>
      </c>
      <c r="O94" s="36"/>
      <c r="P94" s="34"/>
    </row>
    <row collapsed="false" customFormat="false" customHeight="false" hidden="false" ht="12.1" outlineLevel="0" r="95">
      <c r="A95" s="25" t="n">
        <v>43783</v>
      </c>
      <c r="B95" s="26" t="s">
        <v>554</v>
      </c>
      <c r="C95" s="26" t="s">
        <v>143</v>
      </c>
      <c r="D95" s="26" t="s">
        <v>554</v>
      </c>
      <c r="E95" s="26" t="s">
        <v>554</v>
      </c>
      <c r="F95" s="26" t="s">
        <v>19</v>
      </c>
      <c r="G95" s="27" t="n">
        <v>1</v>
      </c>
      <c r="H95" s="28" t="n">
        <v>1000</v>
      </c>
      <c r="I95" s="28" t="n">
        <v>1000</v>
      </c>
      <c r="J95" s="28" t="n">
        <v>0</v>
      </c>
      <c r="K95" s="28" t="n">
        <v>-0</v>
      </c>
      <c r="L95" s="28" t="n">
        <v>-0</v>
      </c>
      <c r="M95" s="28"/>
      <c r="N95" s="6" t="s">
        <f>=I95+J95+K95+L95</f>
      </c>
      <c r="O95" s="28"/>
      <c r="P95" s="26"/>
    </row>
    <row collapsed="false" customFormat="false" customHeight="false" hidden="false" ht="12.1" outlineLevel="0" r="96">
      <c r="A96" s="25" t="n">
        <v>43787</v>
      </c>
      <c r="B96" s="26" t="s">
        <v>554</v>
      </c>
      <c r="C96" s="26" t="s">
        <v>144</v>
      </c>
      <c r="D96" s="26" t="s">
        <v>554</v>
      </c>
      <c r="E96" s="26" t="s">
        <v>554</v>
      </c>
      <c r="F96" s="26" t="s">
        <v>19</v>
      </c>
      <c r="G96" s="27" t="n">
        <v>1</v>
      </c>
      <c r="H96" s="28" t="n">
        <v>7500</v>
      </c>
      <c r="I96" s="28" t="n">
        <v>7500</v>
      </c>
      <c r="J96" s="28" t="n">
        <v>0</v>
      </c>
      <c r="K96" s="28" t="n">
        <v>-0</v>
      </c>
      <c r="L96" s="28" t="n">
        <v>-0</v>
      </c>
      <c r="M96" s="28"/>
      <c r="N96" s="6" t="s">
        <f>=I96+J96+K96+L96</f>
      </c>
      <c r="O96" s="28"/>
      <c r="P96" s="26"/>
    </row>
    <row collapsed="false" customFormat="false" customHeight="false" hidden="false" ht="12.1" outlineLevel="0" r="97">
      <c r="A97" s="25" t="n">
        <v>43787</v>
      </c>
      <c r="B97" s="26" t="s">
        <v>554</v>
      </c>
      <c r="C97" s="26" t="s">
        <v>144</v>
      </c>
      <c r="D97" s="26" t="s">
        <v>554</v>
      </c>
      <c r="E97" s="26" t="s">
        <v>554</v>
      </c>
      <c r="F97" s="26" t="s">
        <v>35</v>
      </c>
      <c r="G97" s="27" t="n">
        <v>1</v>
      </c>
      <c r="H97" s="28" t="n">
        <v>147.44</v>
      </c>
      <c r="I97" s="28" t="n">
        <v>147.44</v>
      </c>
      <c r="J97" s="28" t="n">
        <v>0</v>
      </c>
      <c r="K97" s="28" t="n">
        <v>-0</v>
      </c>
      <c r="L97" s="28" t="n">
        <v>-0</v>
      </c>
      <c r="M97" s="28"/>
      <c r="N97" s="28"/>
      <c r="O97" s="6" t="s">
        <f>=I97+J97+K97+L97</f>
      </c>
      <c r="P97" s="26"/>
    </row>
    <row collapsed="false" customFormat="false" customHeight="false" hidden="false" ht="12.1" outlineLevel="0" r="98">
      <c r="A98" s="25" t="n">
        <v>43787</v>
      </c>
      <c r="B98" s="26" t="s">
        <v>554</v>
      </c>
      <c r="C98" s="26" t="s">
        <v>145</v>
      </c>
      <c r="D98" s="26" t="s">
        <v>554</v>
      </c>
      <c r="E98" s="26" t="s">
        <v>554</v>
      </c>
      <c r="F98" s="26" t="s">
        <v>19</v>
      </c>
      <c r="G98" s="27" t="n">
        <v>1</v>
      </c>
      <c r="H98" s="28" t="n">
        <v>1000</v>
      </c>
      <c r="I98" s="28" t="n">
        <v>1000</v>
      </c>
      <c r="J98" s="28" t="n">
        <v>0</v>
      </c>
      <c r="K98" s="28" t="n">
        <v>-0</v>
      </c>
      <c r="L98" s="28" t="n">
        <v>-0</v>
      </c>
      <c r="M98" s="28"/>
      <c r="N98" s="6" t="s">
        <f>=I98+J98+K98+L98</f>
      </c>
      <c r="O98" s="28"/>
      <c r="P98" s="26"/>
    </row>
    <row collapsed="false" customFormat="false" customHeight="false" hidden="false" ht="12.1" outlineLevel="0" r="99">
      <c r="A99" s="33" t="n">
        <v>43787</v>
      </c>
      <c r="B99" s="34" t="s">
        <v>602</v>
      </c>
      <c r="C99" s="34" t="s">
        <v>146</v>
      </c>
      <c r="D99" s="34" t="s">
        <v>602</v>
      </c>
      <c r="E99" s="34" t="s">
        <v>602</v>
      </c>
      <c r="F99" s="34" t="s">
        <v>19</v>
      </c>
      <c r="G99" s="35" t="n">
        <v>1</v>
      </c>
      <c r="H99" s="36" t="n">
        <v>-1000</v>
      </c>
      <c r="I99" s="36" t="n">
        <v>-1000</v>
      </c>
      <c r="J99" s="36" t="n">
        <v>0</v>
      </c>
      <c r="K99" s="36" t="n">
        <v>-0</v>
      </c>
      <c r="L99" s="36" t="n">
        <v>-0</v>
      </c>
      <c r="M99" s="36"/>
      <c r="N99" s="6" t="s">
        <f>=I99+J99+K99+L99</f>
      </c>
      <c r="O99" s="36"/>
      <c r="P99" s="34"/>
    </row>
    <row collapsed="false" customFormat="false" customHeight="false" hidden="false" ht="12.1" outlineLevel="0" r="100">
      <c r="A100" s="25" t="n">
        <v>43810</v>
      </c>
      <c r="B100" s="26" t="s">
        <v>603</v>
      </c>
      <c r="C100" s="26" t="s">
        <v>604</v>
      </c>
      <c r="D100" s="26" t="s">
        <v>603</v>
      </c>
      <c r="E100" s="26" t="s">
        <v>603</v>
      </c>
      <c r="F100" s="26" t="s">
        <v>19</v>
      </c>
      <c r="G100" s="27" t="n">
        <v>1</v>
      </c>
      <c r="H100" s="28" t="n">
        <v>33000</v>
      </c>
      <c r="I100" s="28" t="n">
        <v>33000</v>
      </c>
      <c r="J100" s="28" t="n">
        <v>0</v>
      </c>
      <c r="K100" s="28" t="n">
        <v>-0</v>
      </c>
      <c r="L100" s="28" t="n">
        <v>-0</v>
      </c>
      <c r="M100" s="28"/>
      <c r="N100" s="6" t="s">
        <f>=I100+J100+K100+L100</f>
      </c>
      <c r="O100" s="28"/>
      <c r="P100" s="26"/>
    </row>
    <row collapsed="false" customFormat="false" customHeight="false" hidden="false" ht="12.1" outlineLevel="0" r="101">
      <c r="A101" s="21" t="n">
        <v>43812</v>
      </c>
      <c r="B101" s="22" t="s">
        <v>552</v>
      </c>
      <c r="C101" s="22" t="s">
        <v>553</v>
      </c>
      <c r="D101" s="22" t="s">
        <v>552</v>
      </c>
      <c r="E101" s="22" t="s">
        <v>552</v>
      </c>
      <c r="F101" s="22" t="s">
        <v>19</v>
      </c>
      <c r="G101" s="23" t="n">
        <v>1</v>
      </c>
      <c r="H101" s="24" t="n">
        <v>-150</v>
      </c>
      <c r="I101" s="24" t="n">
        <v>-150</v>
      </c>
      <c r="J101" s="24" t="n">
        <v>0</v>
      </c>
      <c r="K101" s="24" t="n">
        <v>-0</v>
      </c>
      <c r="L101" s="24" t="n">
        <v>-0</v>
      </c>
      <c r="M101" s="24"/>
      <c r="N101" s="6" t="s">
        <f>=I101+J101+K101+L101</f>
      </c>
      <c r="O101" s="24"/>
      <c r="P101" s="22"/>
    </row>
    <row collapsed="false" customFormat="false" customHeight="false" hidden="false" ht="12.1" outlineLevel="0" r="102">
      <c r="A102" s="20" t="n">
        <v>43812.485902778</v>
      </c>
      <c r="B102" s="16" t="s">
        <v>497</v>
      </c>
      <c r="C102" s="16" t="s">
        <v>605</v>
      </c>
      <c r="D102" s="16" t="s">
        <v>480</v>
      </c>
      <c r="E102" s="16" t="s">
        <v>17</v>
      </c>
      <c r="F102" s="16" t="s">
        <v>19</v>
      </c>
      <c r="G102" s="7" t="n">
        <v>120</v>
      </c>
      <c r="H102" s="6" t="n">
        <v>104</v>
      </c>
      <c r="I102" s="6" t="n">
        <v>-12480</v>
      </c>
      <c r="J102" s="6" t="n">
        <v>-0</v>
      </c>
      <c r="K102" s="6" t="n">
        <v>-6.4</v>
      </c>
      <c r="L102" s="6" t="n">
        <v>-0</v>
      </c>
      <c r="M102" s="6"/>
      <c r="N102" s="6" t="s">
        <f>=I102+J102+K102+L102</f>
      </c>
      <c r="O102" s="6"/>
      <c r="P102" s="16"/>
    </row>
    <row collapsed="false" customFormat="false" customHeight="false" hidden="false" ht="12.1" outlineLevel="0" r="103">
      <c r="A103" s="20" t="n">
        <v>43812.485902778</v>
      </c>
      <c r="B103" s="16" t="s">
        <v>497</v>
      </c>
      <c r="C103" s="16" t="s">
        <v>605</v>
      </c>
      <c r="D103" s="16" t="s">
        <v>480</v>
      </c>
      <c r="E103" s="16" t="s">
        <v>17</v>
      </c>
      <c r="F103" s="16" t="s">
        <v>19</v>
      </c>
      <c r="G103" s="7" t="n">
        <v>280</v>
      </c>
      <c r="H103" s="6" t="n">
        <v>104</v>
      </c>
      <c r="I103" s="6" t="n">
        <v>-29120</v>
      </c>
      <c r="J103" s="6" t="n">
        <v>-0</v>
      </c>
      <c r="K103" s="6" t="n">
        <v>-14.94</v>
      </c>
      <c r="L103" s="6" t="n">
        <v>-0</v>
      </c>
      <c r="M103" s="6"/>
      <c r="N103" s="6" t="s">
        <f>=I103+J103+K103+L103</f>
      </c>
      <c r="O103" s="6"/>
      <c r="P103" s="16"/>
    </row>
    <row collapsed="false" customFormat="false" customHeight="false" hidden="false" ht="12.1" outlineLevel="0" r="104">
      <c r="A104" s="20" t="n">
        <v>43812.488206019</v>
      </c>
      <c r="B104" s="16" t="s">
        <v>498</v>
      </c>
      <c r="C104" s="16" t="s">
        <v>606</v>
      </c>
      <c r="D104" s="16" t="s">
        <v>480</v>
      </c>
      <c r="E104" s="16" t="s">
        <v>17</v>
      </c>
      <c r="F104" s="16" t="s">
        <v>19</v>
      </c>
      <c r="G104" s="7" t="n">
        <v>30</v>
      </c>
      <c r="H104" s="6" t="n">
        <v>750.2</v>
      </c>
      <c r="I104" s="6" t="n">
        <v>-22506</v>
      </c>
      <c r="J104" s="6" t="n">
        <v>-0</v>
      </c>
      <c r="K104" s="6" t="n">
        <v>-11.54</v>
      </c>
      <c r="L104" s="6" t="n">
        <v>-0</v>
      </c>
      <c r="M104" s="6"/>
      <c r="N104" s="6" t="s">
        <f>=I104+J104+K104+L104</f>
      </c>
      <c r="O104" s="6"/>
      <c r="P104" s="16"/>
    </row>
    <row collapsed="false" customFormat="false" customHeight="false" hidden="false" ht="12.1" outlineLevel="0" r="105">
      <c r="A105" s="20" t="n">
        <v>43815.476921296</v>
      </c>
      <c r="B105" s="16" t="s">
        <v>39</v>
      </c>
      <c r="C105" s="16" t="s">
        <v>560</v>
      </c>
      <c r="D105" s="16" t="s">
        <v>480</v>
      </c>
      <c r="E105" s="16" t="s">
        <v>17</v>
      </c>
      <c r="F105" s="16" t="s">
        <v>19</v>
      </c>
      <c r="G105" s="7" t="n">
        <v>20</v>
      </c>
      <c r="H105" s="6" t="n">
        <v>240.73</v>
      </c>
      <c r="I105" s="6" t="n">
        <v>-4814.6</v>
      </c>
      <c r="J105" s="6" t="n">
        <v>-0</v>
      </c>
      <c r="K105" s="6" t="n">
        <v>-2.47</v>
      </c>
      <c r="L105" s="6" t="n">
        <v>-0</v>
      </c>
      <c r="M105" s="6"/>
      <c r="N105" s="6" t="s">
        <f>=I105+J105+K105+L105</f>
      </c>
      <c r="O105" s="6"/>
      <c r="P105" s="16"/>
    </row>
    <row collapsed="false" customFormat="false" customHeight="false" hidden="false" ht="12.1" outlineLevel="0" r="106">
      <c r="A106" s="25" t="n">
        <v>43829</v>
      </c>
      <c r="B106" s="26" t="s">
        <v>554</v>
      </c>
      <c r="C106" s="26" t="s">
        <v>151</v>
      </c>
      <c r="D106" s="26" t="s">
        <v>554</v>
      </c>
      <c r="E106" s="26" t="s">
        <v>554</v>
      </c>
      <c r="F106" s="26" t="s">
        <v>19</v>
      </c>
      <c r="G106" s="27" t="n">
        <v>1</v>
      </c>
      <c r="H106" s="28" t="n">
        <v>401000</v>
      </c>
      <c r="I106" s="28" t="n">
        <v>401000</v>
      </c>
      <c r="J106" s="28" t="n">
        <v>0</v>
      </c>
      <c r="K106" s="28" t="n">
        <v>-0</v>
      </c>
      <c r="L106" s="28" t="n">
        <v>-0</v>
      </c>
      <c r="M106" s="28"/>
      <c r="N106" s="6" t="s">
        <f>=I106+J106+K106+L106</f>
      </c>
      <c r="O106" s="28"/>
      <c r="P106" s="26"/>
    </row>
    <row collapsed="false" customFormat="false" customHeight="false" hidden="false" ht="12.1" outlineLevel="0" r="107">
      <c r="A107" s="21" t="n">
        <v>43833</v>
      </c>
      <c r="B107" s="22" t="s">
        <v>552</v>
      </c>
      <c r="C107" s="22" t="s">
        <v>553</v>
      </c>
      <c r="D107" s="22" t="s">
        <v>552</v>
      </c>
      <c r="E107" s="22" t="s">
        <v>552</v>
      </c>
      <c r="F107" s="22" t="s">
        <v>19</v>
      </c>
      <c r="G107" s="23" t="n">
        <v>1</v>
      </c>
      <c r="H107" s="24" t="n">
        <v>-150</v>
      </c>
      <c r="I107" s="24" t="n">
        <v>-150</v>
      </c>
      <c r="J107" s="24" t="n">
        <v>0</v>
      </c>
      <c r="K107" s="24" t="n">
        <v>-0</v>
      </c>
      <c r="L107" s="24" t="n">
        <v>-0</v>
      </c>
      <c r="M107" s="24"/>
      <c r="N107" s="6" t="s">
        <f>=I107+J107+K107+L107</f>
      </c>
      <c r="O107" s="24"/>
      <c r="P107" s="22"/>
    </row>
    <row collapsed="false" customFormat="false" customHeight="false" hidden="false" ht="12.1" outlineLevel="0" r="108">
      <c r="A108" s="20" t="n">
        <v>43833.445659722</v>
      </c>
      <c r="B108" s="16" t="s">
        <v>48</v>
      </c>
      <c r="C108" s="16" t="s">
        <v>607</v>
      </c>
      <c r="D108" s="16" t="s">
        <v>480</v>
      </c>
      <c r="E108" s="16" t="s">
        <v>17</v>
      </c>
      <c r="F108" s="16" t="s">
        <v>19</v>
      </c>
      <c r="G108" s="7" t="n">
        <v>210</v>
      </c>
      <c r="H108" s="6" t="n">
        <v>107.89</v>
      </c>
      <c r="I108" s="6" t="n">
        <v>-22656.9</v>
      </c>
      <c r="J108" s="6" t="n">
        <v>-0</v>
      </c>
      <c r="K108" s="6" t="n">
        <v>-11.62</v>
      </c>
      <c r="L108" s="6" t="n">
        <v>-0</v>
      </c>
      <c r="M108" s="6"/>
      <c r="N108" s="6" t="s">
        <f>=I108+J108+K108+L108</f>
      </c>
      <c r="O108" s="6"/>
      <c r="P108" s="16"/>
    </row>
    <row collapsed="false" customFormat="false" customHeight="false" hidden="false" ht="12.1" outlineLevel="0" r="109">
      <c r="A109" s="20" t="n">
        <v>43833.445659722</v>
      </c>
      <c r="B109" s="16" t="s">
        <v>48</v>
      </c>
      <c r="C109" s="16" t="s">
        <v>607</v>
      </c>
      <c r="D109" s="16" t="s">
        <v>480</v>
      </c>
      <c r="E109" s="16" t="s">
        <v>17</v>
      </c>
      <c r="F109" s="16" t="s">
        <v>19</v>
      </c>
      <c r="G109" s="7" t="n">
        <v>60</v>
      </c>
      <c r="H109" s="6" t="n">
        <v>107.89</v>
      </c>
      <c r="I109" s="6" t="n">
        <v>-6473.4</v>
      </c>
      <c r="J109" s="6" t="n">
        <v>-0</v>
      </c>
      <c r="K109" s="6" t="n">
        <v>-3.32</v>
      </c>
      <c r="L109" s="6" t="n">
        <v>-0</v>
      </c>
      <c r="M109" s="6"/>
      <c r="N109" s="6" t="s">
        <f>=I109+J109+K109+L109</f>
      </c>
      <c r="O109" s="6"/>
      <c r="P109" s="16"/>
    </row>
    <row collapsed="false" customFormat="false" customHeight="false" hidden="false" ht="12.1" outlineLevel="0" r="110">
      <c r="A110" s="20" t="n">
        <v>43833.445659722</v>
      </c>
      <c r="B110" s="16" t="s">
        <v>48</v>
      </c>
      <c r="C110" s="16" t="s">
        <v>607</v>
      </c>
      <c r="D110" s="16" t="s">
        <v>480</v>
      </c>
      <c r="E110" s="16" t="s">
        <v>17</v>
      </c>
      <c r="F110" s="16" t="s">
        <v>19</v>
      </c>
      <c r="G110" s="7" t="n">
        <v>30</v>
      </c>
      <c r="H110" s="6" t="n">
        <v>107.89</v>
      </c>
      <c r="I110" s="6" t="n">
        <v>-3236.7</v>
      </c>
      <c r="J110" s="6" t="n">
        <v>-0</v>
      </c>
      <c r="K110" s="6" t="n">
        <v>-1.67</v>
      </c>
      <c r="L110" s="6" t="n">
        <v>-0</v>
      </c>
      <c r="M110" s="6"/>
      <c r="N110" s="6" t="s">
        <f>=I110+J110+K110+L110</f>
      </c>
      <c r="O110" s="6"/>
      <c r="P110" s="16"/>
    </row>
    <row collapsed="false" customFormat="false" customHeight="false" hidden="false" ht="12.1" outlineLevel="0" r="111">
      <c r="A111" s="20" t="n">
        <v>43833.446956019</v>
      </c>
      <c r="B111" s="16" t="s">
        <v>30</v>
      </c>
      <c r="C111" s="16" t="s">
        <v>608</v>
      </c>
      <c r="D111" s="16" t="s">
        <v>480</v>
      </c>
      <c r="E111" s="16" t="s">
        <v>17</v>
      </c>
      <c r="F111" s="16" t="s">
        <v>19</v>
      </c>
      <c r="G111" s="7" t="n">
        <v>300000</v>
      </c>
      <c r="H111" s="6" t="n">
        <v>0.2048</v>
      </c>
      <c r="I111" s="6" t="n">
        <v>-61440</v>
      </c>
      <c r="J111" s="6" t="n">
        <v>-0</v>
      </c>
      <c r="K111" s="6" t="n">
        <v>-31.51</v>
      </c>
      <c r="L111" s="6" t="n">
        <v>-0</v>
      </c>
      <c r="M111" s="6"/>
      <c r="N111" s="6" t="s">
        <f>=I111+J111+K111+L111</f>
      </c>
      <c r="O111" s="6"/>
      <c r="P111" s="16"/>
    </row>
    <row collapsed="false" customFormat="false" customHeight="false" hidden="false" ht="12.1" outlineLevel="0" r="112">
      <c r="A112" s="20" t="n">
        <v>43833.449918981</v>
      </c>
      <c r="B112" s="16" t="s">
        <v>24</v>
      </c>
      <c r="C112" s="16" t="s">
        <v>567</v>
      </c>
      <c r="D112" s="16" t="s">
        <v>480</v>
      </c>
      <c r="E112" s="16" t="s">
        <v>17</v>
      </c>
      <c r="F112" s="16" t="s">
        <v>19</v>
      </c>
      <c r="G112" s="7" t="n">
        <v>100</v>
      </c>
      <c r="H112" s="6" t="n">
        <v>38.34</v>
      </c>
      <c r="I112" s="6" t="n">
        <v>-3834</v>
      </c>
      <c r="J112" s="6" t="n">
        <v>-0</v>
      </c>
      <c r="K112" s="6" t="n">
        <v>-1.96</v>
      </c>
      <c r="L112" s="6" t="n">
        <v>-0</v>
      </c>
      <c r="M112" s="6"/>
      <c r="N112" s="6" t="s">
        <f>=I112+J112+K112+L112</f>
      </c>
      <c r="O112" s="6"/>
      <c r="P112" s="16"/>
    </row>
    <row collapsed="false" customFormat="false" customHeight="false" hidden="false" ht="12.1" outlineLevel="0" r="113">
      <c r="A113" s="20" t="n">
        <v>43833.449918981</v>
      </c>
      <c r="B113" s="16" t="s">
        <v>24</v>
      </c>
      <c r="C113" s="16" t="s">
        <v>567</v>
      </c>
      <c r="D113" s="16" t="s">
        <v>480</v>
      </c>
      <c r="E113" s="16" t="s">
        <v>17</v>
      </c>
      <c r="F113" s="16" t="s">
        <v>19</v>
      </c>
      <c r="G113" s="7" t="n">
        <v>600</v>
      </c>
      <c r="H113" s="6" t="n">
        <v>38.34</v>
      </c>
      <c r="I113" s="6" t="n">
        <v>-23004</v>
      </c>
      <c r="J113" s="6" t="n">
        <v>-0</v>
      </c>
      <c r="K113" s="6" t="n">
        <v>-11.8</v>
      </c>
      <c r="L113" s="6" t="n">
        <v>-0</v>
      </c>
      <c r="M113" s="6"/>
      <c r="N113" s="6" t="s">
        <f>=I113+J113+K113+L113</f>
      </c>
      <c r="O113" s="6"/>
      <c r="P113" s="16"/>
    </row>
    <row collapsed="false" customFormat="false" customHeight="false" hidden="false" ht="12.1" outlineLevel="0" r="114">
      <c r="A114" s="20" t="n">
        <v>43833.449918981</v>
      </c>
      <c r="B114" s="16" t="s">
        <v>24</v>
      </c>
      <c r="C114" s="16" t="s">
        <v>567</v>
      </c>
      <c r="D114" s="16" t="s">
        <v>480</v>
      </c>
      <c r="E114" s="16" t="s">
        <v>17</v>
      </c>
      <c r="F114" s="16" t="s">
        <v>19</v>
      </c>
      <c r="G114" s="7" t="n">
        <v>300</v>
      </c>
      <c r="H114" s="6" t="n">
        <v>38.34</v>
      </c>
      <c r="I114" s="6" t="n">
        <v>-11502</v>
      </c>
      <c r="J114" s="6" t="n">
        <v>-0</v>
      </c>
      <c r="K114" s="6" t="n">
        <v>-5.9</v>
      </c>
      <c r="L114" s="6" t="n">
        <v>-0</v>
      </c>
      <c r="M114" s="6"/>
      <c r="N114" s="6" t="s">
        <f>=I114+J114+K114+L114</f>
      </c>
      <c r="O114" s="6"/>
      <c r="P114" s="16"/>
    </row>
    <row collapsed="false" customFormat="false" customHeight="false" hidden="false" ht="12.1" outlineLevel="0" r="115">
      <c r="A115" s="20" t="n">
        <v>43833.450775463</v>
      </c>
      <c r="B115" s="16" t="s">
        <v>62</v>
      </c>
      <c r="C115" s="16" t="s">
        <v>609</v>
      </c>
      <c r="D115" s="16" t="s">
        <v>480</v>
      </c>
      <c r="E115" s="16" t="s">
        <v>17</v>
      </c>
      <c r="F115" s="16" t="s">
        <v>19</v>
      </c>
      <c r="G115" s="7" t="n">
        <v>120</v>
      </c>
      <c r="H115" s="6" t="n">
        <v>144.08</v>
      </c>
      <c r="I115" s="6" t="n">
        <v>-17289.6</v>
      </c>
      <c r="J115" s="6" t="n">
        <v>-0</v>
      </c>
      <c r="K115" s="6" t="n">
        <v>-8.86</v>
      </c>
      <c r="L115" s="6" t="n">
        <v>-0</v>
      </c>
      <c r="M115" s="6"/>
      <c r="N115" s="6" t="s">
        <f>=I115+J115+K115+L115</f>
      </c>
      <c r="O115" s="6"/>
      <c r="P115" s="16"/>
    </row>
    <row collapsed="false" customFormat="false" customHeight="false" hidden="false" ht="12.1" outlineLevel="0" r="116">
      <c r="A116" s="20" t="n">
        <v>43833.450775463</v>
      </c>
      <c r="B116" s="16" t="s">
        <v>62</v>
      </c>
      <c r="C116" s="16" t="s">
        <v>609</v>
      </c>
      <c r="D116" s="16" t="s">
        <v>480</v>
      </c>
      <c r="E116" s="16" t="s">
        <v>17</v>
      </c>
      <c r="F116" s="16" t="s">
        <v>19</v>
      </c>
      <c r="G116" s="7" t="n">
        <v>180</v>
      </c>
      <c r="H116" s="6" t="n">
        <v>144.08</v>
      </c>
      <c r="I116" s="6" t="n">
        <v>-25934.4</v>
      </c>
      <c r="J116" s="6" t="n">
        <v>-0</v>
      </c>
      <c r="K116" s="6" t="n">
        <v>-13.3</v>
      </c>
      <c r="L116" s="6" t="n">
        <v>-0</v>
      </c>
      <c r="M116" s="6"/>
      <c r="N116" s="6" t="s">
        <f>=I116+J116+K116+L116</f>
      </c>
      <c r="O116" s="6"/>
      <c r="P116" s="16"/>
    </row>
    <row collapsed="false" customFormat="false" customHeight="false" hidden="false" ht="12.1" outlineLevel="0" r="117">
      <c r="A117" s="20" t="n">
        <v>43833.451342593</v>
      </c>
      <c r="B117" s="16" t="s">
        <v>499</v>
      </c>
      <c r="C117" s="16" t="s">
        <v>610</v>
      </c>
      <c r="D117" s="16" t="s">
        <v>480</v>
      </c>
      <c r="E117" s="16" t="s">
        <v>17</v>
      </c>
      <c r="F117" s="16" t="s">
        <v>19</v>
      </c>
      <c r="G117" s="7" t="n">
        <v>9000</v>
      </c>
      <c r="H117" s="6" t="n">
        <v>2.809</v>
      </c>
      <c r="I117" s="6" t="n">
        <v>-25281</v>
      </c>
      <c r="J117" s="6" t="n">
        <v>-0</v>
      </c>
      <c r="K117" s="6" t="n">
        <v>-12.96</v>
      </c>
      <c r="L117" s="6" t="n">
        <v>-0</v>
      </c>
      <c r="M117" s="6"/>
      <c r="N117" s="6" t="s">
        <f>=I117+J117+K117+L117</f>
      </c>
      <c r="O117" s="6"/>
      <c r="P117" s="16"/>
    </row>
    <row collapsed="false" customFormat="false" customHeight="false" hidden="false" ht="12.1" outlineLevel="0" r="118">
      <c r="A118" s="20" t="n">
        <v>43833.451342593</v>
      </c>
      <c r="B118" s="16" t="s">
        <v>499</v>
      </c>
      <c r="C118" s="16" t="s">
        <v>610</v>
      </c>
      <c r="D118" s="16" t="s">
        <v>480</v>
      </c>
      <c r="E118" s="16" t="s">
        <v>17</v>
      </c>
      <c r="F118" s="16" t="s">
        <v>19</v>
      </c>
      <c r="G118" s="7" t="n">
        <v>1000</v>
      </c>
      <c r="H118" s="6" t="n">
        <v>2.809</v>
      </c>
      <c r="I118" s="6" t="n">
        <v>-2809</v>
      </c>
      <c r="J118" s="6" t="n">
        <v>-0</v>
      </c>
      <c r="K118" s="6" t="n">
        <v>-1.44</v>
      </c>
      <c r="L118" s="6" t="n">
        <v>-0</v>
      </c>
      <c r="M118" s="6"/>
      <c r="N118" s="6" t="s">
        <f>=I118+J118+K118+L118</f>
      </c>
      <c r="O118" s="6"/>
      <c r="P118" s="16"/>
    </row>
    <row collapsed="false" customFormat="false" customHeight="false" hidden="false" ht="12.1" outlineLevel="0" r="119">
      <c r="A119" s="20" t="n">
        <v>43833.453240741</v>
      </c>
      <c r="B119" s="16" t="s">
        <v>494</v>
      </c>
      <c r="C119" s="16" t="s">
        <v>571</v>
      </c>
      <c r="D119" s="16" t="s">
        <v>480</v>
      </c>
      <c r="E119" s="16" t="s">
        <v>17</v>
      </c>
      <c r="F119" s="16" t="s">
        <v>19</v>
      </c>
      <c r="G119" s="7" t="n">
        <v>10</v>
      </c>
      <c r="H119" s="6" t="n">
        <v>771.5</v>
      </c>
      <c r="I119" s="6" t="n">
        <v>-7715</v>
      </c>
      <c r="J119" s="6" t="n">
        <v>-0</v>
      </c>
      <c r="K119" s="6" t="n">
        <v>-3.96</v>
      </c>
      <c r="L119" s="6" t="n">
        <v>-0</v>
      </c>
      <c r="M119" s="6"/>
      <c r="N119" s="6" t="s">
        <f>=I119+J119+K119+L119</f>
      </c>
      <c r="O119" s="6"/>
      <c r="P119" s="16"/>
    </row>
    <row collapsed="false" customFormat="false" customHeight="false" hidden="false" ht="12.1" outlineLevel="0" r="120">
      <c r="A120" s="20" t="n">
        <v>43833.454699074</v>
      </c>
      <c r="B120" s="16" t="s">
        <v>42</v>
      </c>
      <c r="C120" s="16" t="s">
        <v>562</v>
      </c>
      <c r="D120" s="16" t="s">
        <v>480</v>
      </c>
      <c r="E120" s="16" t="s">
        <v>17</v>
      </c>
      <c r="F120" s="16" t="s">
        <v>19</v>
      </c>
      <c r="G120" s="7" t="n">
        <v>50</v>
      </c>
      <c r="H120" s="6" t="n">
        <v>259.46</v>
      </c>
      <c r="I120" s="6" t="n">
        <v>-12973</v>
      </c>
      <c r="J120" s="6" t="n">
        <v>-0</v>
      </c>
      <c r="K120" s="6" t="n">
        <v>-6.66</v>
      </c>
      <c r="L120" s="6" t="n">
        <v>-0</v>
      </c>
      <c r="M120" s="6"/>
      <c r="N120" s="6" t="s">
        <f>=I120+J120+K120+L120</f>
      </c>
      <c r="O120" s="6"/>
      <c r="P120" s="16"/>
    </row>
    <row collapsed="false" customFormat="false" customHeight="false" hidden="false" ht="12.1" outlineLevel="0" r="121">
      <c r="A121" s="20" t="n">
        <v>43833.454826389</v>
      </c>
      <c r="B121" s="16" t="s">
        <v>42</v>
      </c>
      <c r="C121" s="16" t="s">
        <v>562</v>
      </c>
      <c r="D121" s="16" t="s">
        <v>480</v>
      </c>
      <c r="E121" s="16" t="s">
        <v>17</v>
      </c>
      <c r="F121" s="16" t="s">
        <v>19</v>
      </c>
      <c r="G121" s="7" t="n">
        <v>150</v>
      </c>
      <c r="H121" s="6" t="n">
        <v>259.46</v>
      </c>
      <c r="I121" s="6" t="n">
        <v>-38919</v>
      </c>
      <c r="J121" s="6" t="n">
        <v>-0</v>
      </c>
      <c r="K121" s="6" t="n">
        <v>-19.96</v>
      </c>
      <c r="L121" s="6" t="n">
        <v>-0</v>
      </c>
      <c r="M121" s="6"/>
      <c r="N121" s="6" t="s">
        <f>=I121+J121+K121+L121</f>
      </c>
      <c r="O121" s="6"/>
      <c r="P121" s="16"/>
    </row>
    <row collapsed="false" customFormat="false" customHeight="false" hidden="false" ht="12.1" outlineLevel="0" r="122">
      <c r="A122" s="20" t="n">
        <v>43833.46337963</v>
      </c>
      <c r="B122" s="16" t="s">
        <v>500</v>
      </c>
      <c r="C122" s="16" t="s">
        <v>611</v>
      </c>
      <c r="D122" s="16" t="s">
        <v>480</v>
      </c>
      <c r="E122" s="16" t="s">
        <v>17</v>
      </c>
      <c r="F122" s="16" t="s">
        <v>19</v>
      </c>
      <c r="G122" s="7" t="n">
        <v>1</v>
      </c>
      <c r="H122" s="6" t="n">
        <v>1943</v>
      </c>
      <c r="I122" s="6" t="n">
        <v>-1943</v>
      </c>
      <c r="J122" s="6" t="n">
        <v>-0</v>
      </c>
      <c r="K122" s="6" t="n">
        <v>-0.99</v>
      </c>
      <c r="L122" s="6" t="n">
        <v>-0</v>
      </c>
      <c r="M122" s="6"/>
      <c r="N122" s="6" t="s">
        <f>=I122+J122+K122+L122</f>
      </c>
      <c r="O122" s="6"/>
      <c r="P122" s="16"/>
    </row>
    <row collapsed="false" customFormat="false" customHeight="false" hidden="false" ht="12.1" outlineLevel="0" r="123">
      <c r="A123" s="20" t="n">
        <v>43833.46337963</v>
      </c>
      <c r="B123" s="16" t="s">
        <v>500</v>
      </c>
      <c r="C123" s="16" t="s">
        <v>611</v>
      </c>
      <c r="D123" s="16" t="s">
        <v>480</v>
      </c>
      <c r="E123" s="16" t="s">
        <v>17</v>
      </c>
      <c r="F123" s="16" t="s">
        <v>19</v>
      </c>
      <c r="G123" s="7" t="n">
        <v>9</v>
      </c>
      <c r="H123" s="6" t="n">
        <v>1943</v>
      </c>
      <c r="I123" s="6" t="n">
        <v>-17487</v>
      </c>
      <c r="J123" s="6" t="n">
        <v>-0</v>
      </c>
      <c r="K123" s="6" t="n">
        <v>-8.97</v>
      </c>
      <c r="L123" s="6" t="n">
        <v>-0</v>
      </c>
      <c r="M123" s="6"/>
      <c r="N123" s="6" t="s">
        <f>=I123+J123+K123+L123</f>
      </c>
      <c r="O123" s="6"/>
      <c r="P123" s="16"/>
    </row>
    <row collapsed="false" customFormat="false" customHeight="false" hidden="false" ht="12.1" outlineLevel="0" r="124">
      <c r="A124" s="20" t="n">
        <v>43833.467824074</v>
      </c>
      <c r="B124" s="16" t="s">
        <v>33</v>
      </c>
      <c r="C124" s="16" t="s">
        <v>612</v>
      </c>
      <c r="D124" s="16" t="s">
        <v>480</v>
      </c>
      <c r="E124" s="16" t="s">
        <v>17</v>
      </c>
      <c r="F124" s="16" t="s">
        <v>19</v>
      </c>
      <c r="G124" s="7" t="n">
        <v>100</v>
      </c>
      <c r="H124" s="6" t="n">
        <v>322.45</v>
      </c>
      <c r="I124" s="6" t="n">
        <v>-32245</v>
      </c>
      <c r="J124" s="6" t="n">
        <v>-0</v>
      </c>
      <c r="K124" s="6" t="n">
        <v>-16.54</v>
      </c>
      <c r="L124" s="6" t="n">
        <v>-0</v>
      </c>
      <c r="M124" s="6"/>
      <c r="N124" s="6" t="s">
        <f>=I124+J124+K124+L124</f>
      </c>
      <c r="O124" s="6"/>
      <c r="P124" s="16"/>
    </row>
    <row collapsed="false" customFormat="false" customHeight="false" hidden="false" ht="12.1" outlineLevel="0" r="125">
      <c r="A125" s="20" t="n">
        <v>43836.430740741</v>
      </c>
      <c r="B125" s="16" t="s">
        <v>45</v>
      </c>
      <c r="C125" s="16" t="s">
        <v>613</v>
      </c>
      <c r="D125" s="16" t="s">
        <v>480</v>
      </c>
      <c r="E125" s="16" t="s">
        <v>17</v>
      </c>
      <c r="F125" s="16" t="s">
        <v>19</v>
      </c>
      <c r="G125" s="7" t="n">
        <v>700</v>
      </c>
      <c r="H125" s="6" t="n">
        <v>42.335</v>
      </c>
      <c r="I125" s="6" t="n">
        <v>-29634.5</v>
      </c>
      <c r="J125" s="6" t="n">
        <v>-0</v>
      </c>
      <c r="K125" s="6" t="n">
        <v>-15.2</v>
      </c>
      <c r="L125" s="6" t="n">
        <v>-0</v>
      </c>
      <c r="M125" s="6"/>
      <c r="N125" s="6" t="s">
        <f>=I125+J125+K125+L125</f>
      </c>
      <c r="O125" s="6"/>
      <c r="P125" s="16"/>
    </row>
    <row collapsed="false" customFormat="false" customHeight="false" hidden="false" ht="12.1" outlineLevel="0" r="126">
      <c r="A126" s="20" t="n">
        <v>43836.430798611</v>
      </c>
      <c r="B126" s="16" t="s">
        <v>45</v>
      </c>
      <c r="C126" s="16" t="s">
        <v>613</v>
      </c>
      <c r="D126" s="16" t="s">
        <v>480</v>
      </c>
      <c r="E126" s="16" t="s">
        <v>17</v>
      </c>
      <c r="F126" s="16" t="s">
        <v>19</v>
      </c>
      <c r="G126" s="7" t="n">
        <v>300</v>
      </c>
      <c r="H126" s="6" t="n">
        <v>42.335</v>
      </c>
      <c r="I126" s="6" t="n">
        <v>-12700.5</v>
      </c>
      <c r="J126" s="6" t="n">
        <v>-0</v>
      </c>
      <c r="K126" s="6" t="n">
        <v>-6.52</v>
      </c>
      <c r="L126" s="6" t="n">
        <v>-0</v>
      </c>
      <c r="M126" s="6"/>
      <c r="N126" s="6" t="s">
        <f>=I126+J126+K126+L126</f>
      </c>
      <c r="O126" s="6"/>
      <c r="P126" s="16"/>
    </row>
    <row collapsed="false" customFormat="false" customHeight="false" hidden="false" ht="12.1" outlineLevel="0" r="127">
      <c r="A127" s="20" t="n">
        <v>43836.455081019</v>
      </c>
      <c r="B127" s="16" t="s">
        <v>501</v>
      </c>
      <c r="C127" s="16" t="s">
        <v>614</v>
      </c>
      <c r="D127" s="16" t="s">
        <v>480</v>
      </c>
      <c r="E127" s="16" t="s">
        <v>17</v>
      </c>
      <c r="F127" s="16" t="s">
        <v>19</v>
      </c>
      <c r="G127" s="7" t="n">
        <v>10</v>
      </c>
      <c r="H127" s="6" t="n">
        <v>3425</v>
      </c>
      <c r="I127" s="6" t="n">
        <v>-34250</v>
      </c>
      <c r="J127" s="6" t="n">
        <v>-0</v>
      </c>
      <c r="K127" s="6" t="n">
        <v>-17.58</v>
      </c>
      <c r="L127" s="6" t="n">
        <v>-0</v>
      </c>
      <c r="M127" s="6"/>
      <c r="N127" s="6" t="s">
        <f>=I127+J127+K127+L127</f>
      </c>
      <c r="O127" s="6"/>
      <c r="P127" s="16"/>
    </row>
    <row collapsed="false" customFormat="false" customHeight="false" hidden="false" ht="12.1" outlineLevel="0" r="128">
      <c r="A128" s="20" t="n">
        <v>43846.448275463</v>
      </c>
      <c r="B128" s="16" t="s">
        <v>502</v>
      </c>
      <c r="C128" s="16" t="s">
        <v>615</v>
      </c>
      <c r="D128" s="16" t="s">
        <v>480</v>
      </c>
      <c r="E128" s="16" t="s">
        <v>17</v>
      </c>
      <c r="F128" s="16" t="s">
        <v>19</v>
      </c>
      <c r="G128" s="7" t="n">
        <v>80</v>
      </c>
      <c r="H128" s="6" t="n">
        <v>110.78</v>
      </c>
      <c r="I128" s="6" t="n">
        <v>-8862.4</v>
      </c>
      <c r="J128" s="6" t="n">
        <v>-0</v>
      </c>
      <c r="K128" s="6" t="n">
        <v>-4.55</v>
      </c>
      <c r="L128" s="6" t="n">
        <v>-0</v>
      </c>
      <c r="M128" s="6"/>
      <c r="N128" s="6" t="s">
        <f>=I128+J128+K128+L128</f>
      </c>
      <c r="O128" s="6"/>
      <c r="P128" s="16"/>
    </row>
    <row collapsed="false" customFormat="false" customHeight="false" hidden="false" ht="12.1" outlineLevel="0" r="129">
      <c r="A129" s="29" t="n">
        <v>43853.571041667</v>
      </c>
      <c r="B129" s="30" t="s">
        <v>42</v>
      </c>
      <c r="C129" s="30" t="s">
        <v>562</v>
      </c>
      <c r="D129" s="30" t="s">
        <v>482</v>
      </c>
      <c r="E129" s="30" t="s">
        <v>17</v>
      </c>
      <c r="F129" s="30" t="s">
        <v>19</v>
      </c>
      <c r="G129" s="31" t="n">
        <v>-420</v>
      </c>
      <c r="H129" s="32" t="n">
        <v>244.67</v>
      </c>
      <c r="I129" s="32" t="n">
        <v>102761.4</v>
      </c>
      <c r="J129" s="32" t="n">
        <v>0</v>
      </c>
      <c r="K129" s="32" t="n">
        <v>-52.72</v>
      </c>
      <c r="L129" s="32" t="n">
        <v>-0</v>
      </c>
      <c r="M129" s="32"/>
      <c r="N129" s="6" t="s">
        <f>=I129+J129+K129+L129</f>
      </c>
      <c r="O129" s="32"/>
      <c r="P129" s="30"/>
    </row>
    <row collapsed="false" customFormat="false" customHeight="false" hidden="false" ht="12.1" outlineLevel="0" r="130">
      <c r="A130" s="29" t="n">
        <v>43857.416689815</v>
      </c>
      <c r="B130" s="30" t="s">
        <v>502</v>
      </c>
      <c r="C130" s="30" t="s">
        <v>615</v>
      </c>
      <c r="D130" s="30" t="s">
        <v>482</v>
      </c>
      <c r="E130" s="30" t="s">
        <v>17</v>
      </c>
      <c r="F130" s="30" t="s">
        <v>19</v>
      </c>
      <c r="G130" s="31" t="n">
        <v>-80</v>
      </c>
      <c r="H130" s="32" t="n">
        <v>112.76</v>
      </c>
      <c r="I130" s="32" t="n">
        <v>9020.8</v>
      </c>
      <c r="J130" s="32" t="n">
        <v>0</v>
      </c>
      <c r="K130" s="32" t="n">
        <v>-4.63</v>
      </c>
      <c r="L130" s="32" t="n">
        <v>-0</v>
      </c>
      <c r="M130" s="32"/>
      <c r="N130" s="6" t="s">
        <f>=I130+J130+K130+L130</f>
      </c>
      <c r="O130" s="32"/>
      <c r="P130" s="30"/>
    </row>
    <row collapsed="false" customFormat="false" customHeight="false" hidden="false" ht="12.1" outlineLevel="0" r="131">
      <c r="A131" s="29" t="n">
        <v>43857.416701389</v>
      </c>
      <c r="B131" s="30" t="s">
        <v>39</v>
      </c>
      <c r="C131" s="30" t="s">
        <v>560</v>
      </c>
      <c r="D131" s="30" t="s">
        <v>482</v>
      </c>
      <c r="E131" s="30" t="s">
        <v>17</v>
      </c>
      <c r="F131" s="30" t="s">
        <v>19</v>
      </c>
      <c r="G131" s="31" t="n">
        <v>-200</v>
      </c>
      <c r="H131" s="32" t="n">
        <v>260.4</v>
      </c>
      <c r="I131" s="32" t="n">
        <v>52080</v>
      </c>
      <c r="J131" s="32" t="n">
        <v>0</v>
      </c>
      <c r="K131" s="32" t="n">
        <v>-26.71</v>
      </c>
      <c r="L131" s="32" t="n">
        <v>-0</v>
      </c>
      <c r="M131" s="32"/>
      <c r="N131" s="6" t="s">
        <f>=I131+J131+K131+L131</f>
      </c>
      <c r="O131" s="32"/>
      <c r="P131" s="30"/>
    </row>
    <row collapsed="false" customFormat="false" customHeight="false" hidden="false" ht="12.1" outlineLevel="0" r="132">
      <c r="A132" s="29" t="n">
        <v>43857.416724537</v>
      </c>
      <c r="B132" s="30" t="s">
        <v>493</v>
      </c>
      <c r="C132" s="30" t="s">
        <v>569</v>
      </c>
      <c r="D132" s="30" t="s">
        <v>482</v>
      </c>
      <c r="E132" s="30" t="s">
        <v>17</v>
      </c>
      <c r="F132" s="30" t="s">
        <v>19</v>
      </c>
      <c r="G132" s="31" t="n">
        <v>-1</v>
      </c>
      <c r="H132" s="32" t="n">
        <v>20904</v>
      </c>
      <c r="I132" s="32" t="n">
        <v>20904</v>
      </c>
      <c r="J132" s="32" t="n">
        <v>0</v>
      </c>
      <c r="K132" s="32" t="n">
        <v>-10.72</v>
      </c>
      <c r="L132" s="32" t="n">
        <v>-0</v>
      </c>
      <c r="M132" s="32"/>
      <c r="N132" s="6" t="s">
        <f>=I132+J132+K132+L132</f>
      </c>
      <c r="O132" s="32"/>
      <c r="P132" s="30"/>
    </row>
    <row collapsed="false" customFormat="false" customHeight="false" hidden="false" ht="12.1" outlineLevel="0" r="133">
      <c r="A133" s="29" t="n">
        <v>43857.553657407</v>
      </c>
      <c r="B133" s="30" t="s">
        <v>490</v>
      </c>
      <c r="C133" s="30" t="s">
        <v>563</v>
      </c>
      <c r="D133" s="30" t="s">
        <v>482</v>
      </c>
      <c r="E133" s="30" t="s">
        <v>17</v>
      </c>
      <c r="F133" s="30" t="s">
        <v>19</v>
      </c>
      <c r="G133" s="31" t="n">
        <v>-5</v>
      </c>
      <c r="H133" s="32" t="n">
        <v>6450</v>
      </c>
      <c r="I133" s="32" t="n">
        <v>32250</v>
      </c>
      <c r="J133" s="32" t="n">
        <v>0</v>
      </c>
      <c r="K133" s="32" t="n">
        <v>-16.54</v>
      </c>
      <c r="L133" s="32" t="n">
        <v>-0</v>
      </c>
      <c r="M133" s="32"/>
      <c r="N133" s="6" t="s">
        <f>=I133+J133+K133+L133</f>
      </c>
      <c r="O133" s="32"/>
      <c r="P133" s="30"/>
    </row>
    <row collapsed="false" customFormat="false" customHeight="false" hidden="false" ht="12.1" outlineLevel="0" r="134">
      <c r="A134" s="20" t="n">
        <v>43859.76775463</v>
      </c>
      <c r="B134" s="16" t="s">
        <v>502</v>
      </c>
      <c r="C134" s="16" t="s">
        <v>615</v>
      </c>
      <c r="D134" s="16" t="s">
        <v>480</v>
      </c>
      <c r="E134" s="16" t="s">
        <v>17</v>
      </c>
      <c r="F134" s="16" t="s">
        <v>19</v>
      </c>
      <c r="G134" s="7" t="n">
        <v>100</v>
      </c>
      <c r="H134" s="6" t="n">
        <v>108</v>
      </c>
      <c r="I134" s="6" t="n">
        <v>-10800</v>
      </c>
      <c r="J134" s="6" t="n">
        <v>-0</v>
      </c>
      <c r="K134" s="6" t="n">
        <v>-5.54</v>
      </c>
      <c r="L134" s="6" t="n">
        <v>-0</v>
      </c>
      <c r="M134" s="6"/>
      <c r="N134" s="6" t="s">
        <f>=I134+J134+K134+L134</f>
      </c>
      <c r="O134" s="6"/>
      <c r="P134" s="16"/>
    </row>
    <row collapsed="false" customFormat="false" customHeight="false" hidden="false" ht="12.1" outlineLevel="0" r="135">
      <c r="A135" s="20" t="n">
        <v>43859.767800926</v>
      </c>
      <c r="B135" s="16" t="s">
        <v>502</v>
      </c>
      <c r="C135" s="16" t="s">
        <v>615</v>
      </c>
      <c r="D135" s="16" t="s">
        <v>480</v>
      </c>
      <c r="E135" s="16" t="s">
        <v>17</v>
      </c>
      <c r="F135" s="16" t="s">
        <v>19</v>
      </c>
      <c r="G135" s="7" t="n">
        <v>700</v>
      </c>
      <c r="H135" s="6" t="n">
        <v>108</v>
      </c>
      <c r="I135" s="6" t="n">
        <v>-75600</v>
      </c>
      <c r="J135" s="6" t="n">
        <v>-0</v>
      </c>
      <c r="K135" s="6" t="n">
        <v>-38.78</v>
      </c>
      <c r="L135" s="6" t="n">
        <v>-0</v>
      </c>
      <c r="M135" s="6"/>
      <c r="N135" s="6" t="s">
        <f>=I135+J135+K135+L135</f>
      </c>
      <c r="O135" s="6"/>
      <c r="P135" s="16"/>
    </row>
    <row collapsed="false" customFormat="false" customHeight="false" hidden="false" ht="12.1" outlineLevel="0" r="136">
      <c r="A136" s="21" t="n">
        <v>43860</v>
      </c>
      <c r="B136" s="22" t="s">
        <v>552</v>
      </c>
      <c r="C136" s="22" t="s">
        <v>553</v>
      </c>
      <c r="D136" s="22" t="s">
        <v>552</v>
      </c>
      <c r="E136" s="22" t="s">
        <v>552</v>
      </c>
      <c r="F136" s="22" t="s">
        <v>19</v>
      </c>
      <c r="G136" s="23" t="n">
        <v>1</v>
      </c>
      <c r="H136" s="24" t="n">
        <v>-150</v>
      </c>
      <c r="I136" s="24" t="n">
        <v>-150</v>
      </c>
      <c r="J136" s="24" t="n">
        <v>0</v>
      </c>
      <c r="K136" s="24" t="n">
        <v>-0</v>
      </c>
      <c r="L136" s="24" t="n">
        <v>-0</v>
      </c>
      <c r="M136" s="24"/>
      <c r="N136" s="6" t="s">
        <f>=I136+J136+K136+L136</f>
      </c>
      <c r="O136" s="24"/>
      <c r="P136" s="22"/>
    </row>
    <row collapsed="false" customFormat="false" customHeight="false" hidden="false" ht="12.1" outlineLevel="0" r="137">
      <c r="A137" s="25" t="n">
        <v>43860</v>
      </c>
      <c r="B137" s="26" t="s">
        <v>554</v>
      </c>
      <c r="C137" s="26" t="s">
        <v>157</v>
      </c>
      <c r="D137" s="26" t="s">
        <v>554</v>
      </c>
      <c r="E137" s="26" t="s">
        <v>554</v>
      </c>
      <c r="F137" s="26" t="s">
        <v>19</v>
      </c>
      <c r="G137" s="27" t="n">
        <v>1</v>
      </c>
      <c r="H137" s="28" t="n">
        <v>36000</v>
      </c>
      <c r="I137" s="28" t="n">
        <v>36000</v>
      </c>
      <c r="J137" s="28" t="n">
        <v>0</v>
      </c>
      <c r="K137" s="28" t="n">
        <v>-0</v>
      </c>
      <c r="L137" s="28" t="n">
        <v>-0</v>
      </c>
      <c r="M137" s="28"/>
      <c r="N137" s="6" t="s">
        <f>=I137+J137+K137+L137</f>
      </c>
      <c r="O137" s="28"/>
      <c r="P137" s="26"/>
    </row>
    <row collapsed="false" customFormat="false" customHeight="false" hidden="false" ht="12.1" outlineLevel="0" r="138">
      <c r="A138" s="20" t="n">
        <v>43860.444699074</v>
      </c>
      <c r="B138" s="16" t="s">
        <v>39</v>
      </c>
      <c r="C138" s="16" t="s">
        <v>560</v>
      </c>
      <c r="D138" s="16" t="s">
        <v>480</v>
      </c>
      <c r="E138" s="16" t="s">
        <v>17</v>
      </c>
      <c r="F138" s="16" t="s">
        <v>19</v>
      </c>
      <c r="G138" s="7" t="n">
        <v>20</v>
      </c>
      <c r="H138" s="6" t="n">
        <v>256.9</v>
      </c>
      <c r="I138" s="6" t="n">
        <v>-5138</v>
      </c>
      <c r="J138" s="6" t="n">
        <v>-0</v>
      </c>
      <c r="K138" s="6" t="n">
        <v>-2.64</v>
      </c>
      <c r="L138" s="6" t="n">
        <v>-0</v>
      </c>
      <c r="M138" s="6"/>
      <c r="N138" s="6" t="s">
        <f>=I138+J138+K138+L138</f>
      </c>
      <c r="O138" s="6"/>
      <c r="P138" s="16"/>
    </row>
    <row collapsed="false" customFormat="false" customHeight="false" hidden="false" ht="12.1" outlineLevel="0" r="139">
      <c r="A139" s="20" t="n">
        <v>43860.445092593</v>
      </c>
      <c r="B139" s="16" t="s">
        <v>42</v>
      </c>
      <c r="C139" s="16" t="s">
        <v>562</v>
      </c>
      <c r="D139" s="16" t="s">
        <v>480</v>
      </c>
      <c r="E139" s="16" t="s">
        <v>17</v>
      </c>
      <c r="F139" s="16" t="s">
        <v>19</v>
      </c>
      <c r="G139" s="7" t="n">
        <v>420</v>
      </c>
      <c r="H139" s="6" t="n">
        <v>230</v>
      </c>
      <c r="I139" s="6" t="n">
        <v>-96600</v>
      </c>
      <c r="J139" s="6" t="n">
        <v>-0</v>
      </c>
      <c r="K139" s="6" t="n">
        <v>-49.56</v>
      </c>
      <c r="L139" s="6" t="n">
        <v>-0</v>
      </c>
      <c r="M139" s="6"/>
      <c r="N139" s="6" t="s">
        <f>=I139+J139+K139+L139</f>
      </c>
      <c r="O139" s="6"/>
      <c r="P139" s="16"/>
    </row>
    <row collapsed="false" customFormat="false" customHeight="false" hidden="false" ht="12.1" outlineLevel="0" r="140">
      <c r="A140" s="20" t="n">
        <v>43860.453125</v>
      </c>
      <c r="B140" s="16" t="s">
        <v>39</v>
      </c>
      <c r="C140" s="16" t="s">
        <v>560</v>
      </c>
      <c r="D140" s="16" t="s">
        <v>480</v>
      </c>
      <c r="E140" s="16" t="s">
        <v>17</v>
      </c>
      <c r="F140" s="16" t="s">
        <v>19</v>
      </c>
      <c r="G140" s="7" t="n">
        <v>20</v>
      </c>
      <c r="H140" s="6" t="n">
        <v>256.9</v>
      </c>
      <c r="I140" s="6" t="n">
        <v>-5138</v>
      </c>
      <c r="J140" s="6" t="n">
        <v>-0</v>
      </c>
      <c r="K140" s="6" t="n">
        <v>-2.64</v>
      </c>
      <c r="L140" s="6" t="n">
        <v>-0</v>
      </c>
      <c r="M140" s="6"/>
      <c r="N140" s="6" t="s">
        <f>=I140+J140+K140+L140</f>
      </c>
      <c r="O140" s="6"/>
      <c r="P140" s="16"/>
    </row>
    <row collapsed="false" customFormat="false" customHeight="false" hidden="false" ht="12.1" outlineLevel="0" r="141">
      <c r="A141" s="20" t="n">
        <v>43860.611747685</v>
      </c>
      <c r="B141" s="16" t="s">
        <v>53</v>
      </c>
      <c r="C141" s="16" t="s">
        <v>616</v>
      </c>
      <c r="D141" s="16" t="s">
        <v>480</v>
      </c>
      <c r="E141" s="16" t="s">
        <v>17</v>
      </c>
      <c r="F141" s="16" t="s">
        <v>19</v>
      </c>
      <c r="G141" s="7" t="n">
        <v>300</v>
      </c>
      <c r="H141" s="6" t="n">
        <v>83.45</v>
      </c>
      <c r="I141" s="6" t="n">
        <v>-25035</v>
      </c>
      <c r="J141" s="6" t="n">
        <v>-0</v>
      </c>
      <c r="K141" s="6" t="n">
        <v>-12.84</v>
      </c>
      <c r="L141" s="6" t="n">
        <v>-0</v>
      </c>
      <c r="M141" s="6"/>
      <c r="N141" s="6" t="s">
        <f>=I141+J141+K141+L141</f>
      </c>
      <c r="O141" s="6"/>
      <c r="P141" s="16"/>
    </row>
    <row collapsed="false" customFormat="false" customHeight="false" hidden="false" ht="12.1" outlineLevel="0" r="142">
      <c r="A142" s="20" t="n">
        <v>43860.737199074</v>
      </c>
      <c r="B142" s="16" t="s">
        <v>503</v>
      </c>
      <c r="C142" s="16" t="s">
        <v>617</v>
      </c>
      <c r="D142" s="16" t="s">
        <v>480</v>
      </c>
      <c r="E142" s="16" t="s">
        <v>17</v>
      </c>
      <c r="F142" s="16" t="s">
        <v>19</v>
      </c>
      <c r="G142" s="7" t="n">
        <v>40</v>
      </c>
      <c r="H142" s="6" t="n">
        <v>117</v>
      </c>
      <c r="I142" s="6" t="n">
        <v>-4680</v>
      </c>
      <c r="J142" s="6" t="n">
        <v>-0</v>
      </c>
      <c r="K142" s="6" t="n">
        <v>-2.4</v>
      </c>
      <c r="L142" s="6" t="n">
        <v>-0</v>
      </c>
      <c r="M142" s="6"/>
      <c r="N142" s="6" t="s">
        <f>=I142+J142+K142+L142</f>
      </c>
      <c r="O142" s="6"/>
      <c r="P142" s="16"/>
    </row>
    <row collapsed="false" customFormat="false" customHeight="false" hidden="false" ht="12.1" outlineLevel="0" r="143">
      <c r="A143" s="20" t="n">
        <v>43861.60712963</v>
      </c>
      <c r="B143" s="16" t="s">
        <v>39</v>
      </c>
      <c r="C143" s="16" t="s">
        <v>560</v>
      </c>
      <c r="D143" s="16" t="s">
        <v>480</v>
      </c>
      <c r="E143" s="16" t="s">
        <v>17</v>
      </c>
      <c r="F143" s="16" t="s">
        <v>19</v>
      </c>
      <c r="G143" s="7" t="n">
        <v>140</v>
      </c>
      <c r="H143" s="6" t="n">
        <v>256</v>
      </c>
      <c r="I143" s="6" t="n">
        <v>-35840</v>
      </c>
      <c r="J143" s="6" t="n">
        <v>-0</v>
      </c>
      <c r="K143" s="6" t="n">
        <v>-18.38</v>
      </c>
      <c r="L143" s="6" t="n">
        <v>-0</v>
      </c>
      <c r="M143" s="6"/>
      <c r="N143" s="6" t="s">
        <f>=I143+J143+K143+L143</f>
      </c>
      <c r="O143" s="6"/>
      <c r="P143" s="16"/>
    </row>
    <row collapsed="false" customFormat="false" customHeight="false" hidden="false" ht="12.1" outlineLevel="0" r="144">
      <c r="A144" s="21" t="n">
        <v>43864</v>
      </c>
      <c r="B144" s="22" t="s">
        <v>552</v>
      </c>
      <c r="C144" s="22" t="s">
        <v>553</v>
      </c>
      <c r="D144" s="22" t="s">
        <v>552</v>
      </c>
      <c r="E144" s="22" t="s">
        <v>552</v>
      </c>
      <c r="F144" s="22" t="s">
        <v>19</v>
      </c>
      <c r="G144" s="23" t="n">
        <v>1</v>
      </c>
      <c r="H144" s="24" t="n">
        <v>-150</v>
      </c>
      <c r="I144" s="24" t="n">
        <v>-150</v>
      </c>
      <c r="J144" s="24" t="n">
        <v>0</v>
      </c>
      <c r="K144" s="24" t="n">
        <v>-0</v>
      </c>
      <c r="L144" s="24" t="n">
        <v>-0</v>
      </c>
      <c r="M144" s="24"/>
      <c r="N144" s="6" t="s">
        <f>=I144+J144+K144+L144</f>
      </c>
      <c r="O144" s="24"/>
      <c r="P144" s="22"/>
    </row>
    <row collapsed="false" customFormat="false" customHeight="false" hidden="false" ht="12.1" outlineLevel="0" r="145">
      <c r="A145" s="20" t="n">
        <v>43864.654953704</v>
      </c>
      <c r="B145" s="16" t="s">
        <v>56</v>
      </c>
      <c r="C145" s="16" t="s">
        <v>618</v>
      </c>
      <c r="D145" s="16" t="s">
        <v>480</v>
      </c>
      <c r="E145" s="16" t="s">
        <v>17</v>
      </c>
      <c r="F145" s="16" t="s">
        <v>19</v>
      </c>
      <c r="G145" s="7" t="n">
        <v>2</v>
      </c>
      <c r="H145" s="6" t="n">
        <v>906</v>
      </c>
      <c r="I145" s="6" t="n">
        <v>-1812</v>
      </c>
      <c r="J145" s="6" t="n">
        <v>-0</v>
      </c>
      <c r="K145" s="6" t="n">
        <v>-0.93</v>
      </c>
      <c r="L145" s="6" t="n">
        <v>-0</v>
      </c>
      <c r="M145" s="6"/>
      <c r="N145" s="6" t="s">
        <f>=I145+J145+K145+L145</f>
      </c>
      <c r="O145" s="6"/>
      <c r="P145" s="16"/>
    </row>
    <row collapsed="false" customFormat="false" customHeight="false" hidden="false" ht="12.1" outlineLevel="0" r="146">
      <c r="A146" s="25" t="n">
        <v>43865</v>
      </c>
      <c r="B146" s="26" t="s">
        <v>554</v>
      </c>
      <c r="C146" s="26" t="s">
        <v>157</v>
      </c>
      <c r="D146" s="26" t="s">
        <v>554</v>
      </c>
      <c r="E146" s="26" t="s">
        <v>554</v>
      </c>
      <c r="F146" s="26" t="s">
        <v>35</v>
      </c>
      <c r="G146" s="27" t="n">
        <v>1</v>
      </c>
      <c r="H146" s="28" t="n">
        <v>1500</v>
      </c>
      <c r="I146" s="28" t="n">
        <v>1500</v>
      </c>
      <c r="J146" s="28" t="n">
        <v>0</v>
      </c>
      <c r="K146" s="28" t="n">
        <v>-0</v>
      </c>
      <c r="L146" s="28" t="n">
        <v>-0</v>
      </c>
      <c r="M146" s="28"/>
      <c r="N146" s="28"/>
      <c r="O146" s="6" t="s">
        <f>=I146+J146+K146+L146</f>
      </c>
      <c r="P146" s="26"/>
    </row>
    <row collapsed="false" customFormat="false" customHeight="false" hidden="false" ht="12.1" outlineLevel="0" r="147">
      <c r="A147" s="37" t="n">
        <v>43865.583333333</v>
      </c>
      <c r="B147" s="38" t="s">
        <v>35</v>
      </c>
      <c r="C147" s="38" t="s">
        <v>619</v>
      </c>
      <c r="D147" s="38" t="s">
        <v>482</v>
      </c>
      <c r="E147" s="38" t="s">
        <v>482</v>
      </c>
      <c r="F147" s="38" t="s">
        <v>19</v>
      </c>
      <c r="G147" s="39" t="n">
        <v>-1500</v>
      </c>
      <c r="H147" s="40" t="n">
        <v>70.0424</v>
      </c>
      <c r="I147" s="40" t="n">
        <v>105063.6</v>
      </c>
      <c r="J147" s="40" t="n">
        <v>0</v>
      </c>
      <c r="K147" s="40" t="n">
        <v>-44.97</v>
      </c>
      <c r="L147" s="40" t="n">
        <v>-0</v>
      </c>
      <c r="M147" s="40"/>
      <c r="N147" s="6" t="s">
        <f>=I147+J147+K147+L147</f>
      </c>
      <c r="O147" s="40"/>
      <c r="P147" s="38"/>
    </row>
    <row collapsed="false" customFormat="false" customHeight="false" hidden="false" ht="12.1" outlineLevel="0" r="148">
      <c r="A148" s="20" t="n">
        <v>43865.586875</v>
      </c>
      <c r="B148" s="16" t="s">
        <v>56</v>
      </c>
      <c r="C148" s="16" t="s">
        <v>618</v>
      </c>
      <c r="D148" s="16" t="s">
        <v>480</v>
      </c>
      <c r="E148" s="16" t="s">
        <v>17</v>
      </c>
      <c r="F148" s="16" t="s">
        <v>19</v>
      </c>
      <c r="G148" s="7" t="n">
        <v>40</v>
      </c>
      <c r="H148" s="6" t="n">
        <v>921.8</v>
      </c>
      <c r="I148" s="6" t="n">
        <v>-36872</v>
      </c>
      <c r="J148" s="6" t="n">
        <v>-0</v>
      </c>
      <c r="K148" s="6" t="n">
        <v>-18.92</v>
      </c>
      <c r="L148" s="6" t="n">
        <v>-0</v>
      </c>
      <c r="M148" s="6"/>
      <c r="N148" s="6" t="s">
        <f>=I148+J148+K148+L148</f>
      </c>
      <c r="O148" s="6"/>
      <c r="P148" s="16"/>
    </row>
    <row collapsed="false" customFormat="false" customHeight="false" hidden="false" ht="12.1" outlineLevel="0" r="149">
      <c r="A149" s="20" t="n">
        <v>43866.54912037</v>
      </c>
      <c r="B149" s="16" t="s">
        <v>492</v>
      </c>
      <c r="C149" s="16" t="s">
        <v>568</v>
      </c>
      <c r="D149" s="16" t="s">
        <v>480</v>
      </c>
      <c r="E149" s="16" t="s">
        <v>17</v>
      </c>
      <c r="F149" s="16" t="s">
        <v>19</v>
      </c>
      <c r="G149" s="7" t="n">
        <v>30</v>
      </c>
      <c r="H149" s="6" t="n">
        <v>989</v>
      </c>
      <c r="I149" s="6" t="n">
        <v>-29670</v>
      </c>
      <c r="J149" s="6" t="n">
        <v>-0</v>
      </c>
      <c r="K149" s="6" t="n">
        <v>-15.22</v>
      </c>
      <c r="L149" s="6" t="n">
        <v>-0</v>
      </c>
      <c r="M149" s="6"/>
      <c r="N149" s="6" t="s">
        <f>=I149+J149+K149+L149</f>
      </c>
      <c r="O149" s="6"/>
      <c r="P149" s="16"/>
    </row>
    <row collapsed="false" customFormat="false" customHeight="false" hidden="false" ht="12.1" outlineLevel="0" r="150">
      <c r="A150" s="20" t="n">
        <v>43866.77287037</v>
      </c>
      <c r="B150" s="16" t="s">
        <v>51</v>
      </c>
      <c r="C150" s="16" t="s">
        <v>620</v>
      </c>
      <c r="D150" s="16" t="s">
        <v>480</v>
      </c>
      <c r="E150" s="16" t="s">
        <v>17</v>
      </c>
      <c r="F150" s="16" t="s">
        <v>19</v>
      </c>
      <c r="G150" s="7" t="n">
        <v>15</v>
      </c>
      <c r="H150" s="6" t="n">
        <v>2430</v>
      </c>
      <c r="I150" s="6" t="n">
        <v>-36450</v>
      </c>
      <c r="J150" s="6" t="n">
        <v>-0</v>
      </c>
      <c r="K150" s="6" t="n">
        <v>-18.7</v>
      </c>
      <c r="L150" s="6" t="n">
        <v>-0</v>
      </c>
      <c r="M150" s="6"/>
      <c r="N150" s="6" t="s">
        <f>=I150+J150+K150+L150</f>
      </c>
      <c r="O150" s="6"/>
      <c r="P150" s="16"/>
    </row>
    <row collapsed="false" customFormat="false" customHeight="false" hidden="false" ht="12.1" outlineLevel="0" r="151">
      <c r="A151" s="25" t="n">
        <v>43872</v>
      </c>
      <c r="B151" s="26" t="s">
        <v>554</v>
      </c>
      <c r="C151" s="26" t="s">
        <v>157</v>
      </c>
      <c r="D151" s="26" t="s">
        <v>554</v>
      </c>
      <c r="E151" s="26" t="s">
        <v>554</v>
      </c>
      <c r="F151" s="26" t="s">
        <v>35</v>
      </c>
      <c r="G151" s="27" t="n">
        <v>1</v>
      </c>
      <c r="H151" s="28" t="n">
        <v>1200</v>
      </c>
      <c r="I151" s="28" t="n">
        <v>1200</v>
      </c>
      <c r="J151" s="28" t="n">
        <v>0</v>
      </c>
      <c r="K151" s="28" t="n">
        <v>-0</v>
      </c>
      <c r="L151" s="28" t="n">
        <v>-0</v>
      </c>
      <c r="M151" s="28"/>
      <c r="N151" s="28"/>
      <c r="O151" s="6" t="s">
        <f>=I151+J151+K151+L151</f>
      </c>
      <c r="P151" s="26"/>
    </row>
    <row collapsed="false" customFormat="false" customHeight="false" hidden="false" ht="12.1" outlineLevel="0" r="152">
      <c r="A152" s="20" t="n">
        <v>43880.457349537</v>
      </c>
      <c r="B152" s="16" t="s">
        <v>504</v>
      </c>
      <c r="C152" s="16" t="s">
        <v>621</v>
      </c>
      <c r="D152" s="16" t="s">
        <v>480</v>
      </c>
      <c r="E152" s="16" t="s">
        <v>17</v>
      </c>
      <c r="F152" s="16" t="s">
        <v>19</v>
      </c>
      <c r="G152" s="7" t="n">
        <v>1000</v>
      </c>
      <c r="H152" s="6" t="n">
        <v>1.0375</v>
      </c>
      <c r="I152" s="6" t="n">
        <v>-1037.5</v>
      </c>
      <c r="J152" s="6" t="n">
        <v>-0</v>
      </c>
      <c r="K152" s="6" t="n">
        <v>-0.53</v>
      </c>
      <c r="L152" s="6" t="n">
        <v>-0</v>
      </c>
      <c r="M152" s="6"/>
      <c r="N152" s="6" t="s">
        <f>=I152+J152+K152+L152</f>
      </c>
      <c r="O152" s="6"/>
      <c r="P152" s="16"/>
    </row>
    <row collapsed="false" customFormat="false" customHeight="false" hidden="false" ht="12.1" outlineLevel="0" r="153">
      <c r="A153" s="25" t="n">
        <v>43887</v>
      </c>
      <c r="B153" s="26" t="s">
        <v>554</v>
      </c>
      <c r="C153" s="26" t="s">
        <v>157</v>
      </c>
      <c r="D153" s="26" t="s">
        <v>554</v>
      </c>
      <c r="E153" s="26" t="s">
        <v>554</v>
      </c>
      <c r="F153" s="26" t="s">
        <v>35</v>
      </c>
      <c r="G153" s="27" t="n">
        <v>1</v>
      </c>
      <c r="H153" s="28" t="n">
        <v>4100</v>
      </c>
      <c r="I153" s="28" t="n">
        <v>4100</v>
      </c>
      <c r="J153" s="28" t="n">
        <v>0</v>
      </c>
      <c r="K153" s="28" t="n">
        <v>-0</v>
      </c>
      <c r="L153" s="28" t="n">
        <v>-0</v>
      </c>
      <c r="M153" s="28"/>
      <c r="N153" s="28"/>
      <c r="O153" s="6" t="s">
        <f>=I153+J153+K153+L153</f>
      </c>
      <c r="P153" s="26"/>
    </row>
    <row collapsed="false" customFormat="false" customHeight="false" hidden="false" ht="12.1" outlineLevel="0" r="154">
      <c r="A154" s="37" t="n">
        <v>43888.578553241</v>
      </c>
      <c r="B154" s="38" t="s">
        <v>35</v>
      </c>
      <c r="C154" s="38" t="s">
        <v>619</v>
      </c>
      <c r="D154" s="38" t="s">
        <v>482</v>
      </c>
      <c r="E154" s="38" t="s">
        <v>482</v>
      </c>
      <c r="F154" s="38" t="s">
        <v>19</v>
      </c>
      <c r="G154" s="39" t="n">
        <v>-5447</v>
      </c>
      <c r="H154" s="40" t="n">
        <v>71.8794</v>
      </c>
      <c r="I154" s="40" t="n">
        <v>391527.09</v>
      </c>
      <c r="J154" s="40" t="n">
        <v>0</v>
      </c>
      <c r="K154" s="40" t="n">
        <v>-167.57</v>
      </c>
      <c r="L154" s="40" t="n">
        <v>-0</v>
      </c>
      <c r="M154" s="40"/>
      <c r="N154" s="6" t="s">
        <f>=I154+J154+K154+L154</f>
      </c>
      <c r="O154" s="40"/>
      <c r="P154" s="38"/>
    </row>
    <row collapsed="false" customFormat="false" customHeight="false" hidden="false" ht="12.1" outlineLevel="0" r="155">
      <c r="A155" s="33" t="n">
        <v>43889</v>
      </c>
      <c r="B155" s="34" t="s">
        <v>602</v>
      </c>
      <c r="C155" s="34" t="s">
        <v>159</v>
      </c>
      <c r="D155" s="34" t="s">
        <v>602</v>
      </c>
      <c r="E155" s="34" t="s">
        <v>602</v>
      </c>
      <c r="F155" s="34" t="s">
        <v>19</v>
      </c>
      <c r="G155" s="35" t="n">
        <v>1</v>
      </c>
      <c r="H155" s="36" t="n">
        <v>-300000</v>
      </c>
      <c r="I155" s="36" t="n">
        <v>-300000</v>
      </c>
      <c r="J155" s="36" t="n">
        <v>0</v>
      </c>
      <c r="K155" s="36" t="n">
        <v>-0</v>
      </c>
      <c r="L155" s="36" t="n">
        <v>-0</v>
      </c>
      <c r="M155" s="36"/>
      <c r="N155" s="6" t="s">
        <f>=I155+J155+K155+L155</f>
      </c>
      <c r="O155" s="36"/>
      <c r="P155" s="34"/>
    </row>
    <row collapsed="false" customFormat="false" customHeight="false" hidden="false" ht="12.1" outlineLevel="0" r="156">
      <c r="A156" s="25" t="n">
        <v>43889</v>
      </c>
      <c r="B156" s="26" t="s">
        <v>554</v>
      </c>
      <c r="C156" s="26" t="s">
        <v>151</v>
      </c>
      <c r="D156" s="26" t="s">
        <v>554</v>
      </c>
      <c r="E156" s="26" t="s">
        <v>554</v>
      </c>
      <c r="F156" s="26" t="s">
        <v>19</v>
      </c>
      <c r="G156" s="27" t="n">
        <v>1</v>
      </c>
      <c r="H156" s="28" t="n">
        <v>260000</v>
      </c>
      <c r="I156" s="28" t="n">
        <v>260000</v>
      </c>
      <c r="J156" s="28" t="n">
        <v>0</v>
      </c>
      <c r="K156" s="28" t="n">
        <v>-0</v>
      </c>
      <c r="L156" s="28" t="n">
        <v>-0</v>
      </c>
      <c r="M156" s="28"/>
      <c r="N156" s="6" t="s">
        <f>=I156+J156+K156+L156</f>
      </c>
      <c r="O156" s="28"/>
      <c r="P156" s="26"/>
    </row>
    <row collapsed="false" customFormat="false" customHeight="false" hidden="false" ht="12.1" outlineLevel="0" r="157">
      <c r="A157" s="21" t="n">
        <v>43889</v>
      </c>
      <c r="B157" s="22" t="s">
        <v>552</v>
      </c>
      <c r="C157" s="22" t="s">
        <v>553</v>
      </c>
      <c r="D157" s="22" t="s">
        <v>552</v>
      </c>
      <c r="E157" s="22" t="s">
        <v>552</v>
      </c>
      <c r="F157" s="22" t="s">
        <v>19</v>
      </c>
      <c r="G157" s="23" t="n">
        <v>1</v>
      </c>
      <c r="H157" s="24" t="n">
        <v>-150</v>
      </c>
      <c r="I157" s="24" t="n">
        <v>-150</v>
      </c>
      <c r="J157" s="24" t="n">
        <v>0</v>
      </c>
      <c r="K157" s="24" t="n">
        <v>-0</v>
      </c>
      <c r="L157" s="24" t="n">
        <v>-0</v>
      </c>
      <c r="M157" s="24"/>
      <c r="N157" s="6" t="s">
        <f>=I157+J157+K157+L157</f>
      </c>
      <c r="O157" s="24"/>
      <c r="P157" s="22"/>
    </row>
    <row collapsed="false" customFormat="false" customHeight="false" hidden="false" ht="12.1" outlineLevel="0" r="158">
      <c r="A158" s="20" t="n">
        <v>43889.594826389</v>
      </c>
      <c r="B158" s="16" t="s">
        <v>504</v>
      </c>
      <c r="C158" s="16" t="s">
        <v>621</v>
      </c>
      <c r="D158" s="16" t="s">
        <v>480</v>
      </c>
      <c r="E158" s="16" t="s">
        <v>17</v>
      </c>
      <c r="F158" s="16" t="s">
        <v>19</v>
      </c>
      <c r="G158" s="7" t="n">
        <v>17000</v>
      </c>
      <c r="H158" s="6" t="n">
        <v>0.938</v>
      </c>
      <c r="I158" s="6" t="n">
        <v>-15946</v>
      </c>
      <c r="J158" s="6" t="n">
        <v>-0</v>
      </c>
      <c r="K158" s="6" t="n">
        <v>-8.19</v>
      </c>
      <c r="L158" s="6" t="n">
        <v>-0</v>
      </c>
      <c r="M158" s="6"/>
      <c r="N158" s="6" t="s">
        <f>=I158+J158+K158+L158</f>
      </c>
      <c r="O158" s="6"/>
      <c r="P158" s="16"/>
    </row>
    <row collapsed="false" customFormat="false" customHeight="false" hidden="false" ht="12.1" outlineLevel="0" r="159">
      <c r="A159" s="20" t="n">
        <v>43889.594826389</v>
      </c>
      <c r="B159" s="16" t="s">
        <v>504</v>
      </c>
      <c r="C159" s="16" t="s">
        <v>621</v>
      </c>
      <c r="D159" s="16" t="s">
        <v>480</v>
      </c>
      <c r="E159" s="16" t="s">
        <v>17</v>
      </c>
      <c r="F159" s="16" t="s">
        <v>19</v>
      </c>
      <c r="G159" s="7" t="n">
        <v>1000</v>
      </c>
      <c r="H159" s="6" t="n">
        <v>0.9385</v>
      </c>
      <c r="I159" s="6" t="n">
        <v>-938.5</v>
      </c>
      <c r="J159" s="6" t="n">
        <v>-0</v>
      </c>
      <c r="K159" s="6" t="n">
        <v>-0.48</v>
      </c>
      <c r="L159" s="6" t="n">
        <v>-0</v>
      </c>
      <c r="M159" s="6"/>
      <c r="N159" s="6" t="s">
        <f>=I159+J159+K159+L159</f>
      </c>
      <c r="O159" s="6"/>
      <c r="P159" s="16"/>
    </row>
    <row collapsed="false" customFormat="false" customHeight="false" hidden="false" ht="12.1" outlineLevel="0" r="160">
      <c r="A160" s="20" t="n">
        <v>43889.594826389</v>
      </c>
      <c r="B160" s="16" t="s">
        <v>504</v>
      </c>
      <c r="C160" s="16" t="s">
        <v>621</v>
      </c>
      <c r="D160" s="16" t="s">
        <v>480</v>
      </c>
      <c r="E160" s="16" t="s">
        <v>17</v>
      </c>
      <c r="F160" s="16" t="s">
        <v>19</v>
      </c>
      <c r="G160" s="7" t="n">
        <v>2000</v>
      </c>
      <c r="H160" s="6" t="n">
        <v>0.9385</v>
      </c>
      <c r="I160" s="6" t="n">
        <v>-1877</v>
      </c>
      <c r="J160" s="6" t="n">
        <v>-0</v>
      </c>
      <c r="K160" s="6" t="n">
        <v>-0.97</v>
      </c>
      <c r="L160" s="6" t="n">
        <v>-0</v>
      </c>
      <c r="M160" s="6"/>
      <c r="N160" s="6" t="s">
        <f>=I160+J160+K160+L160</f>
      </c>
      <c r="O160" s="6"/>
      <c r="P160" s="16"/>
    </row>
    <row collapsed="false" customFormat="false" customHeight="false" hidden="false" ht="12.1" outlineLevel="0" r="161">
      <c r="A161" s="20" t="n">
        <v>43889.701076389</v>
      </c>
      <c r="B161" s="16" t="s">
        <v>496</v>
      </c>
      <c r="C161" s="16" t="s">
        <v>573</v>
      </c>
      <c r="D161" s="16" t="s">
        <v>480</v>
      </c>
      <c r="E161" s="16" t="s">
        <v>17</v>
      </c>
      <c r="F161" s="16" t="s">
        <v>19</v>
      </c>
      <c r="G161" s="7" t="n">
        <v>50000</v>
      </c>
      <c r="H161" s="6" t="n">
        <v>0.6396</v>
      </c>
      <c r="I161" s="6" t="n">
        <v>-31980</v>
      </c>
      <c r="J161" s="6" t="n">
        <v>-0</v>
      </c>
      <c r="K161" s="6" t="n">
        <v>-16.41</v>
      </c>
      <c r="L161" s="6" t="n">
        <v>-0</v>
      </c>
      <c r="M161" s="6"/>
      <c r="N161" s="6" t="s">
        <f>=I161+J161+K161+L161</f>
      </c>
      <c r="O161" s="6"/>
      <c r="P161" s="16"/>
    </row>
    <row collapsed="false" customFormat="false" customHeight="false" hidden="false" ht="12.1" outlineLevel="0" r="162">
      <c r="A162" s="20" t="n">
        <v>43889.707222222</v>
      </c>
      <c r="B162" s="16" t="s">
        <v>24</v>
      </c>
      <c r="C162" s="16" t="s">
        <v>567</v>
      </c>
      <c r="D162" s="16" t="s">
        <v>480</v>
      </c>
      <c r="E162" s="16" t="s">
        <v>17</v>
      </c>
      <c r="F162" s="16" t="s">
        <v>19</v>
      </c>
      <c r="G162" s="7" t="n">
        <v>1500</v>
      </c>
      <c r="H162" s="6" t="n">
        <v>32.97</v>
      </c>
      <c r="I162" s="6" t="n">
        <v>-49455</v>
      </c>
      <c r="J162" s="6" t="n">
        <v>-0</v>
      </c>
      <c r="K162" s="6" t="n">
        <v>-25.36</v>
      </c>
      <c r="L162" s="6" t="n">
        <v>-0</v>
      </c>
      <c r="M162" s="6"/>
      <c r="N162" s="6" t="s">
        <f>=I162+J162+K162+L162</f>
      </c>
      <c r="O162" s="6"/>
      <c r="P162" s="16"/>
    </row>
    <row collapsed="false" customFormat="false" customHeight="false" hidden="false" ht="12.1" outlineLevel="0" r="163">
      <c r="A163" s="20" t="n">
        <v>43889.723310185</v>
      </c>
      <c r="B163" s="16" t="s">
        <v>494</v>
      </c>
      <c r="C163" s="16" t="s">
        <v>571</v>
      </c>
      <c r="D163" s="16" t="s">
        <v>480</v>
      </c>
      <c r="E163" s="16" t="s">
        <v>17</v>
      </c>
      <c r="F163" s="16" t="s">
        <v>19</v>
      </c>
      <c r="G163" s="7" t="n">
        <v>60</v>
      </c>
      <c r="H163" s="6" t="n">
        <v>660</v>
      </c>
      <c r="I163" s="6" t="n">
        <v>-39600</v>
      </c>
      <c r="J163" s="6" t="n">
        <v>-0</v>
      </c>
      <c r="K163" s="6" t="n">
        <v>-20.31</v>
      </c>
      <c r="L163" s="6" t="n">
        <v>-0</v>
      </c>
      <c r="M163" s="6"/>
      <c r="N163" s="6" t="s">
        <f>=I163+J163+K163+L163</f>
      </c>
      <c r="O163" s="6"/>
      <c r="P163" s="16"/>
    </row>
    <row collapsed="false" customFormat="false" customHeight="false" hidden="false" ht="12.1" outlineLevel="0" r="164">
      <c r="A164" s="21" t="n">
        <v>43895</v>
      </c>
      <c r="B164" s="22" t="s">
        <v>552</v>
      </c>
      <c r="C164" s="22" t="s">
        <v>553</v>
      </c>
      <c r="D164" s="22" t="s">
        <v>552</v>
      </c>
      <c r="E164" s="22" t="s">
        <v>552</v>
      </c>
      <c r="F164" s="22" t="s">
        <v>19</v>
      </c>
      <c r="G164" s="23" t="n">
        <v>1</v>
      </c>
      <c r="H164" s="24" t="n">
        <v>-150</v>
      </c>
      <c r="I164" s="24" t="n">
        <v>-150</v>
      </c>
      <c r="J164" s="24" t="n">
        <v>0</v>
      </c>
      <c r="K164" s="24" t="n">
        <v>-0</v>
      </c>
      <c r="L164" s="24" t="n">
        <v>-0</v>
      </c>
      <c r="M164" s="24"/>
      <c r="N164" s="6" t="s">
        <f>=I164+J164+K164+L164</f>
      </c>
      <c r="O164" s="24"/>
      <c r="P164" s="22"/>
    </row>
    <row collapsed="false" customFormat="false" customHeight="false" hidden="false" ht="12.1" outlineLevel="0" r="165">
      <c r="A165" s="20" t="n">
        <v>43895.476400463</v>
      </c>
      <c r="B165" s="16" t="s">
        <v>48</v>
      </c>
      <c r="C165" s="16" t="s">
        <v>607</v>
      </c>
      <c r="D165" s="16" t="s">
        <v>480</v>
      </c>
      <c r="E165" s="16" t="s">
        <v>17</v>
      </c>
      <c r="F165" s="16" t="s">
        <v>19</v>
      </c>
      <c r="G165" s="7" t="n">
        <v>600</v>
      </c>
      <c r="H165" s="6" t="n">
        <v>95.5</v>
      </c>
      <c r="I165" s="6" t="n">
        <v>-57300</v>
      </c>
      <c r="J165" s="6" t="n">
        <v>-0</v>
      </c>
      <c r="K165" s="6" t="n">
        <v>-29.39</v>
      </c>
      <c r="L165" s="6" t="n">
        <v>-0</v>
      </c>
      <c r="M165" s="6"/>
      <c r="N165" s="6" t="s">
        <f>=I165+J165+K165+L165</f>
      </c>
      <c r="O165" s="6"/>
      <c r="P165" s="16"/>
    </row>
    <row collapsed="false" customFormat="false" customHeight="false" hidden="false" ht="12.1" outlineLevel="0" r="166">
      <c r="A166" s="20" t="n">
        <v>43895.773946759</v>
      </c>
      <c r="B166" s="16" t="s">
        <v>48</v>
      </c>
      <c r="C166" s="16" t="s">
        <v>607</v>
      </c>
      <c r="D166" s="16" t="s">
        <v>480</v>
      </c>
      <c r="E166" s="16" t="s">
        <v>17</v>
      </c>
      <c r="F166" s="16" t="s">
        <v>19</v>
      </c>
      <c r="G166" s="7" t="n">
        <v>200</v>
      </c>
      <c r="H166" s="6" t="n">
        <v>94.75</v>
      </c>
      <c r="I166" s="6" t="n">
        <v>-18950</v>
      </c>
      <c r="J166" s="6" t="n">
        <v>-0</v>
      </c>
      <c r="K166" s="6" t="n">
        <v>-9.73</v>
      </c>
      <c r="L166" s="6" t="n">
        <v>-0</v>
      </c>
      <c r="M166" s="6"/>
      <c r="N166" s="6" t="s">
        <f>=I166+J166+K166+L166</f>
      </c>
      <c r="O166" s="6"/>
      <c r="P166" s="16"/>
    </row>
    <row collapsed="false" customFormat="false" customHeight="false" hidden="false" ht="12.1" outlineLevel="0" r="167">
      <c r="A167" s="25" t="n">
        <v>43896</v>
      </c>
      <c r="B167" s="26" t="s">
        <v>554</v>
      </c>
      <c r="C167" s="26" t="s">
        <v>151</v>
      </c>
      <c r="D167" s="26" t="s">
        <v>554</v>
      </c>
      <c r="E167" s="26" t="s">
        <v>554</v>
      </c>
      <c r="F167" s="26" t="s">
        <v>19</v>
      </c>
      <c r="G167" s="27" t="n">
        <v>1</v>
      </c>
      <c r="H167" s="28" t="n">
        <v>130000</v>
      </c>
      <c r="I167" s="28" t="n">
        <v>130000</v>
      </c>
      <c r="J167" s="28" t="n">
        <v>0</v>
      </c>
      <c r="K167" s="28" t="n">
        <v>-0</v>
      </c>
      <c r="L167" s="28" t="n">
        <v>-0</v>
      </c>
      <c r="M167" s="28"/>
      <c r="N167" s="6" t="s">
        <f>=I167+J167+K167+L167</f>
      </c>
      <c r="O167" s="28"/>
      <c r="P167" s="26"/>
    </row>
    <row collapsed="false" customFormat="false" customHeight="false" hidden="false" ht="12.1" outlineLevel="0" r="168">
      <c r="A168" s="20" t="n">
        <v>43896.662013889</v>
      </c>
      <c r="B168" s="16" t="s">
        <v>16</v>
      </c>
      <c r="C168" s="16" t="s">
        <v>622</v>
      </c>
      <c r="D168" s="16" t="s">
        <v>480</v>
      </c>
      <c r="E168" s="16" t="s">
        <v>17</v>
      </c>
      <c r="F168" s="16" t="s">
        <v>19</v>
      </c>
      <c r="G168" s="7" t="n">
        <v>1</v>
      </c>
      <c r="H168" s="6" t="n">
        <v>146000</v>
      </c>
      <c r="I168" s="6" t="n">
        <v>-146000</v>
      </c>
      <c r="J168" s="6" t="n">
        <v>-0</v>
      </c>
      <c r="K168" s="6" t="n">
        <v>-74.91</v>
      </c>
      <c r="L168" s="6" t="n">
        <v>-0</v>
      </c>
      <c r="M168" s="6"/>
      <c r="N168" s="6" t="s">
        <f>=I168+J168+K168+L168</f>
      </c>
      <c r="O168" s="6"/>
      <c r="P168" s="16"/>
    </row>
    <row collapsed="false" customFormat="false" customHeight="false" hidden="false" ht="12.1" outlineLevel="0" r="169">
      <c r="A169" s="25" t="n">
        <v>43899</v>
      </c>
      <c r="B169" s="26" t="s">
        <v>554</v>
      </c>
      <c r="C169" s="26" t="s">
        <v>157</v>
      </c>
      <c r="D169" s="26" t="s">
        <v>554</v>
      </c>
      <c r="E169" s="26" t="s">
        <v>554</v>
      </c>
      <c r="F169" s="26" t="s">
        <v>35</v>
      </c>
      <c r="G169" s="27" t="n">
        <v>1</v>
      </c>
      <c r="H169" s="28" t="n">
        <v>1500</v>
      </c>
      <c r="I169" s="28" t="n">
        <v>1500</v>
      </c>
      <c r="J169" s="28" t="n">
        <v>0</v>
      </c>
      <c r="K169" s="28" t="n">
        <v>-0</v>
      </c>
      <c r="L169" s="28" t="n">
        <v>-0</v>
      </c>
      <c r="M169" s="28"/>
      <c r="N169" s="28"/>
      <c r="O169" s="6" t="s">
        <f>=I169+J169+K169+L169</f>
      </c>
      <c r="P169" s="26"/>
    </row>
    <row collapsed="false" customFormat="false" customHeight="false" hidden="false" ht="12.1" outlineLevel="0" r="170">
      <c r="A170" s="25" t="n">
        <v>43899</v>
      </c>
      <c r="B170" s="26" t="s">
        <v>554</v>
      </c>
      <c r="C170" s="26" t="s">
        <v>151</v>
      </c>
      <c r="D170" s="26" t="s">
        <v>554</v>
      </c>
      <c r="E170" s="26" t="s">
        <v>554</v>
      </c>
      <c r="F170" s="26" t="s">
        <v>19</v>
      </c>
      <c r="G170" s="27" t="n">
        <v>1</v>
      </c>
      <c r="H170" s="28" t="n">
        <v>120000</v>
      </c>
      <c r="I170" s="28" t="n">
        <v>120000</v>
      </c>
      <c r="J170" s="28" t="n">
        <v>0</v>
      </c>
      <c r="K170" s="28" t="n">
        <v>-0</v>
      </c>
      <c r="L170" s="28" t="n">
        <v>-0</v>
      </c>
      <c r="M170" s="28"/>
      <c r="N170" s="6" t="s">
        <f>=I170+J170+K170+L170</f>
      </c>
      <c r="O170" s="28"/>
      <c r="P170" s="26"/>
    </row>
    <row collapsed="false" customFormat="false" customHeight="false" hidden="false" ht="12.1" outlineLevel="0" r="171">
      <c r="A171" s="21" t="n">
        <v>43901</v>
      </c>
      <c r="B171" s="22" t="s">
        <v>552</v>
      </c>
      <c r="C171" s="22" t="s">
        <v>553</v>
      </c>
      <c r="D171" s="22" t="s">
        <v>552</v>
      </c>
      <c r="E171" s="22" t="s">
        <v>552</v>
      </c>
      <c r="F171" s="22" t="s">
        <v>19</v>
      </c>
      <c r="G171" s="23" t="n">
        <v>1</v>
      </c>
      <c r="H171" s="24" t="n">
        <v>-150</v>
      </c>
      <c r="I171" s="24" t="n">
        <v>-150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4"/>
      <c r="P171" s="22"/>
    </row>
    <row collapsed="false" customFormat="false" customHeight="false" hidden="false" ht="12.1" outlineLevel="0" r="172">
      <c r="A172" s="20" t="n">
        <v>43901.705439815</v>
      </c>
      <c r="B172" s="16" t="s">
        <v>59</v>
      </c>
      <c r="C172" s="16" t="s">
        <v>566</v>
      </c>
      <c r="D172" s="16" t="s">
        <v>480</v>
      </c>
      <c r="E172" s="16" t="s">
        <v>17</v>
      </c>
      <c r="F172" s="16" t="s">
        <v>19</v>
      </c>
      <c r="G172" s="7" t="n">
        <v>50</v>
      </c>
      <c r="H172" s="6" t="n">
        <v>318.1</v>
      </c>
      <c r="I172" s="6" t="n">
        <v>-15905</v>
      </c>
      <c r="J172" s="6" t="n">
        <v>-0</v>
      </c>
      <c r="K172" s="6" t="n">
        <v>-8.16</v>
      </c>
      <c r="L172" s="6" t="n">
        <v>-0</v>
      </c>
      <c r="M172" s="6"/>
      <c r="N172" s="6" t="s">
        <f>=I172+J172+K172+L172</f>
      </c>
      <c r="O172" s="6"/>
      <c r="P172" s="16"/>
    </row>
    <row collapsed="false" customFormat="false" customHeight="false" hidden="false" ht="12.1" outlineLevel="0" r="173">
      <c r="A173" s="20" t="n">
        <v>43901.752696759</v>
      </c>
      <c r="B173" s="16" t="s">
        <v>502</v>
      </c>
      <c r="C173" s="16" t="s">
        <v>615</v>
      </c>
      <c r="D173" s="16" t="s">
        <v>480</v>
      </c>
      <c r="E173" s="16" t="s">
        <v>17</v>
      </c>
      <c r="F173" s="16" t="s">
        <v>19</v>
      </c>
      <c r="G173" s="7" t="n">
        <v>200</v>
      </c>
      <c r="H173" s="6" t="n">
        <v>78</v>
      </c>
      <c r="I173" s="6" t="n">
        <v>-15600</v>
      </c>
      <c r="J173" s="6" t="n">
        <v>-0</v>
      </c>
      <c r="K173" s="6" t="n">
        <v>-8</v>
      </c>
      <c r="L173" s="6" t="n">
        <v>-0</v>
      </c>
      <c r="M173" s="6"/>
      <c r="N173" s="6" t="s">
        <f>=I173+J173+K173+L173</f>
      </c>
      <c r="O173" s="6"/>
      <c r="P173" s="16"/>
    </row>
    <row collapsed="false" customFormat="false" customHeight="false" hidden="false" ht="12.1" outlineLevel="0" r="174">
      <c r="A174" s="20" t="n">
        <v>43901.761863426</v>
      </c>
      <c r="B174" s="16" t="s">
        <v>504</v>
      </c>
      <c r="C174" s="16" t="s">
        <v>621</v>
      </c>
      <c r="D174" s="16" t="s">
        <v>480</v>
      </c>
      <c r="E174" s="16" t="s">
        <v>17</v>
      </c>
      <c r="F174" s="16" t="s">
        <v>19</v>
      </c>
      <c r="G174" s="7" t="n">
        <v>20000</v>
      </c>
      <c r="H174" s="6" t="n">
        <v>0.88</v>
      </c>
      <c r="I174" s="6" t="n">
        <v>-17600</v>
      </c>
      <c r="J174" s="6" t="n">
        <v>-0</v>
      </c>
      <c r="K174" s="6" t="n">
        <v>-9.03</v>
      </c>
      <c r="L174" s="6" t="n">
        <v>-0</v>
      </c>
      <c r="M174" s="6"/>
      <c r="N174" s="6" t="s">
        <f>=I174+J174+K174+L174</f>
      </c>
      <c r="O174" s="6"/>
      <c r="P174" s="16"/>
    </row>
    <row collapsed="false" customFormat="false" customHeight="false" hidden="false" ht="12.1" outlineLevel="0" r="175">
      <c r="A175" s="20" t="n">
        <v>43901.777731481</v>
      </c>
      <c r="B175" s="16" t="s">
        <v>493</v>
      </c>
      <c r="C175" s="16" t="s">
        <v>569</v>
      </c>
      <c r="D175" s="16" t="s">
        <v>480</v>
      </c>
      <c r="E175" s="16" t="s">
        <v>17</v>
      </c>
      <c r="F175" s="16" t="s">
        <v>19</v>
      </c>
      <c r="G175" s="7" t="n">
        <v>1</v>
      </c>
      <c r="H175" s="6" t="n">
        <v>20200</v>
      </c>
      <c r="I175" s="6" t="n">
        <v>-20200</v>
      </c>
      <c r="J175" s="6" t="n">
        <v>-0</v>
      </c>
      <c r="K175" s="6" t="n">
        <v>-10.36</v>
      </c>
      <c r="L175" s="6" t="n">
        <v>-0</v>
      </c>
      <c r="M175" s="6"/>
      <c r="N175" s="6" t="s">
        <f>=I175+J175+K175+L175</f>
      </c>
      <c r="O175" s="6"/>
      <c r="P175" s="16"/>
    </row>
    <row collapsed="false" customFormat="false" customHeight="false" hidden="false" ht="12.1" outlineLevel="0" r="176">
      <c r="A176" s="20" t="n">
        <v>43901.781550926</v>
      </c>
      <c r="B176" s="16" t="s">
        <v>67</v>
      </c>
      <c r="C176" s="16" t="s">
        <v>570</v>
      </c>
      <c r="D176" s="16" t="s">
        <v>480</v>
      </c>
      <c r="E176" s="16" t="s">
        <v>17</v>
      </c>
      <c r="F176" s="16" t="s">
        <v>19</v>
      </c>
      <c r="G176" s="7" t="n">
        <v>40</v>
      </c>
      <c r="H176" s="6" t="n">
        <v>317.75</v>
      </c>
      <c r="I176" s="6" t="n">
        <v>-12710</v>
      </c>
      <c r="J176" s="6" t="n">
        <v>-0</v>
      </c>
      <c r="K176" s="6" t="n">
        <v>-6.52</v>
      </c>
      <c r="L176" s="6" t="n">
        <v>-0</v>
      </c>
      <c r="M176" s="6"/>
      <c r="N176" s="6" t="s">
        <f>=I176+J176+K176+L176</f>
      </c>
      <c r="O176" s="6"/>
      <c r="P176" s="16"/>
    </row>
    <row collapsed="false" customFormat="false" customHeight="false" hidden="false" ht="12.1" outlineLevel="0" r="177">
      <c r="A177" s="25" t="n">
        <v>43902</v>
      </c>
      <c r="B177" s="26" t="s">
        <v>554</v>
      </c>
      <c r="C177" s="26" t="s">
        <v>157</v>
      </c>
      <c r="D177" s="26" t="s">
        <v>554</v>
      </c>
      <c r="E177" s="26" t="s">
        <v>554</v>
      </c>
      <c r="F177" s="26" t="s">
        <v>19</v>
      </c>
      <c r="G177" s="27" t="n">
        <v>1</v>
      </c>
      <c r="H177" s="28" t="n">
        <v>100000</v>
      </c>
      <c r="I177" s="28" t="n">
        <v>100000</v>
      </c>
      <c r="J177" s="28" t="n">
        <v>0</v>
      </c>
      <c r="K177" s="28" t="n">
        <v>-0</v>
      </c>
      <c r="L177" s="28" t="n">
        <v>-0</v>
      </c>
      <c r="M177" s="28"/>
      <c r="N177" s="6" t="s">
        <f>=I177+J177+K177+L177</f>
      </c>
      <c r="O177" s="28"/>
      <c r="P177" s="26"/>
    </row>
    <row collapsed="false" customFormat="false" customHeight="false" hidden="false" ht="12.1" outlineLevel="0" r="178">
      <c r="A178" s="20" t="n">
        <v>43902.484189815</v>
      </c>
      <c r="B178" s="16" t="s">
        <v>505</v>
      </c>
      <c r="C178" s="16" t="s">
        <v>623</v>
      </c>
      <c r="D178" s="16" t="s">
        <v>480</v>
      </c>
      <c r="E178" s="16" t="s">
        <v>17</v>
      </c>
      <c r="F178" s="16" t="s">
        <v>19</v>
      </c>
      <c r="G178" s="7" t="n">
        <v>1</v>
      </c>
      <c r="H178" s="6" t="n">
        <v>15000</v>
      </c>
      <c r="I178" s="6" t="n">
        <v>-15000</v>
      </c>
      <c r="J178" s="6" t="n">
        <v>-0</v>
      </c>
      <c r="K178" s="6" t="n">
        <v>-7.7</v>
      </c>
      <c r="L178" s="6" t="n">
        <v>-0</v>
      </c>
      <c r="M178" s="6"/>
      <c r="N178" s="6" t="s">
        <f>=I178+J178+K178+L178</f>
      </c>
      <c r="O178" s="6"/>
      <c r="P178" s="16"/>
    </row>
    <row collapsed="false" customFormat="false" customHeight="false" hidden="false" ht="12.1" outlineLevel="0" r="179">
      <c r="A179" s="20" t="n">
        <v>43902.491203704</v>
      </c>
      <c r="B179" s="16" t="s">
        <v>39</v>
      </c>
      <c r="C179" s="16" t="s">
        <v>560</v>
      </c>
      <c r="D179" s="16" t="s">
        <v>480</v>
      </c>
      <c r="E179" s="16" t="s">
        <v>17</v>
      </c>
      <c r="F179" s="16" t="s">
        <v>19</v>
      </c>
      <c r="G179" s="7" t="n">
        <v>160</v>
      </c>
      <c r="H179" s="6" t="n">
        <v>180.9</v>
      </c>
      <c r="I179" s="6" t="n">
        <v>-28944</v>
      </c>
      <c r="J179" s="6" t="n">
        <v>-0</v>
      </c>
      <c r="K179" s="6" t="n">
        <v>-14.84</v>
      </c>
      <c r="L179" s="6" t="n">
        <v>-0</v>
      </c>
      <c r="M179" s="6"/>
      <c r="N179" s="6" t="s">
        <f>=I179+J179+K179+L179</f>
      </c>
      <c r="O179" s="6"/>
      <c r="P179" s="16"/>
    </row>
    <row collapsed="false" customFormat="false" customHeight="false" hidden="false" ht="12.1" outlineLevel="0" r="180">
      <c r="A180" s="20" t="n">
        <v>43902.5059375</v>
      </c>
      <c r="B180" s="16" t="s">
        <v>56</v>
      </c>
      <c r="C180" s="16" t="s">
        <v>618</v>
      </c>
      <c r="D180" s="16" t="s">
        <v>480</v>
      </c>
      <c r="E180" s="16" t="s">
        <v>17</v>
      </c>
      <c r="F180" s="16" t="s">
        <v>19</v>
      </c>
      <c r="G180" s="7" t="n">
        <v>10</v>
      </c>
      <c r="H180" s="6" t="n">
        <v>790</v>
      </c>
      <c r="I180" s="6" t="n">
        <v>-7900</v>
      </c>
      <c r="J180" s="6" t="n">
        <v>-0</v>
      </c>
      <c r="K180" s="6" t="n">
        <v>-4.05</v>
      </c>
      <c r="L180" s="6" t="n">
        <v>-0</v>
      </c>
      <c r="M180" s="6"/>
      <c r="N180" s="6" t="s">
        <f>=I180+J180+K180+L180</f>
      </c>
      <c r="O180" s="6"/>
      <c r="P180" s="16"/>
    </row>
    <row collapsed="false" customFormat="false" customHeight="false" hidden="false" ht="12.1" outlineLevel="0" r="181">
      <c r="A181" s="20" t="n">
        <v>43902.526643519</v>
      </c>
      <c r="B181" s="16" t="s">
        <v>506</v>
      </c>
      <c r="C181" s="16" t="s">
        <v>624</v>
      </c>
      <c r="D181" s="16" t="s">
        <v>480</v>
      </c>
      <c r="E181" s="16" t="s">
        <v>17</v>
      </c>
      <c r="F181" s="16" t="s">
        <v>19</v>
      </c>
      <c r="G181" s="7" t="n">
        <v>1</v>
      </c>
      <c r="H181" s="6" t="n">
        <v>19600</v>
      </c>
      <c r="I181" s="6" t="n">
        <v>-19600</v>
      </c>
      <c r="J181" s="6" t="n">
        <v>-0</v>
      </c>
      <c r="K181" s="6" t="n">
        <v>-10.05</v>
      </c>
      <c r="L181" s="6" t="n">
        <v>-0</v>
      </c>
      <c r="M181" s="6"/>
      <c r="N181" s="6" t="s">
        <f>=I181+J181+K181+L181</f>
      </c>
      <c r="O181" s="6"/>
      <c r="P181" s="16"/>
    </row>
    <row collapsed="false" customFormat="false" customHeight="false" hidden="false" ht="12.1" outlineLevel="0" r="182">
      <c r="A182" s="20" t="n">
        <v>43902.529675926</v>
      </c>
      <c r="B182" s="16" t="s">
        <v>27</v>
      </c>
      <c r="C182" s="16" t="s">
        <v>625</v>
      </c>
      <c r="D182" s="16" t="s">
        <v>480</v>
      </c>
      <c r="E182" s="16" t="s">
        <v>17</v>
      </c>
      <c r="F182" s="16" t="s">
        <v>19</v>
      </c>
      <c r="G182" s="7" t="n">
        <v>200000</v>
      </c>
      <c r="H182" s="6" t="n">
        <v>0.0335</v>
      </c>
      <c r="I182" s="6" t="n">
        <v>-6700</v>
      </c>
      <c r="J182" s="6" t="n">
        <v>-0</v>
      </c>
      <c r="K182" s="6" t="n">
        <v>-3.44</v>
      </c>
      <c r="L182" s="6" t="n">
        <v>-0</v>
      </c>
      <c r="M182" s="6"/>
      <c r="N182" s="6" t="s">
        <f>=I182+J182+K182+L182</f>
      </c>
      <c r="O182" s="6"/>
      <c r="P182" s="16"/>
    </row>
    <row collapsed="false" customFormat="false" customHeight="false" hidden="false" ht="12.1" outlineLevel="0" r="183">
      <c r="A183" s="20" t="n">
        <v>43902.531041667</v>
      </c>
      <c r="B183" s="16" t="s">
        <v>48</v>
      </c>
      <c r="C183" s="16" t="s">
        <v>607</v>
      </c>
      <c r="D183" s="16" t="s">
        <v>480</v>
      </c>
      <c r="E183" s="16" t="s">
        <v>17</v>
      </c>
      <c r="F183" s="16" t="s">
        <v>19</v>
      </c>
      <c r="G183" s="7" t="n">
        <v>100</v>
      </c>
      <c r="H183" s="6" t="n">
        <v>89</v>
      </c>
      <c r="I183" s="6" t="n">
        <v>-8900</v>
      </c>
      <c r="J183" s="6" t="n">
        <v>-0</v>
      </c>
      <c r="K183" s="6" t="n">
        <v>-4.57</v>
      </c>
      <c r="L183" s="6" t="n">
        <v>-0</v>
      </c>
      <c r="M183" s="6"/>
      <c r="N183" s="6" t="s">
        <f>=I183+J183+K183+L183</f>
      </c>
      <c r="O183" s="6"/>
      <c r="P183" s="16"/>
    </row>
    <row collapsed="false" customFormat="false" customHeight="false" hidden="false" ht="12.1" outlineLevel="0" r="184">
      <c r="A184" s="20" t="n">
        <v>43902.691203704</v>
      </c>
      <c r="B184" s="16" t="s">
        <v>490</v>
      </c>
      <c r="C184" s="16" t="s">
        <v>563</v>
      </c>
      <c r="D184" s="16" t="s">
        <v>480</v>
      </c>
      <c r="E184" s="16" t="s">
        <v>17</v>
      </c>
      <c r="F184" s="16" t="s">
        <v>19</v>
      </c>
      <c r="G184" s="7" t="n">
        <v>1</v>
      </c>
      <c r="H184" s="6" t="n">
        <v>4550</v>
      </c>
      <c r="I184" s="6" t="n">
        <v>-4550</v>
      </c>
      <c r="J184" s="6" t="n">
        <v>-0</v>
      </c>
      <c r="K184" s="6" t="n">
        <v>-2.33</v>
      </c>
      <c r="L184" s="6" t="n">
        <v>-0</v>
      </c>
      <c r="M184" s="6"/>
      <c r="N184" s="6" t="s">
        <f>=I184+J184+K184+L184</f>
      </c>
      <c r="O184" s="6"/>
      <c r="P184" s="16"/>
    </row>
    <row collapsed="false" customFormat="false" customHeight="false" hidden="false" ht="12.1" outlineLevel="0" r="185">
      <c r="A185" s="20" t="n">
        <v>43902.692731481</v>
      </c>
      <c r="B185" s="16" t="s">
        <v>493</v>
      </c>
      <c r="C185" s="16" t="s">
        <v>569</v>
      </c>
      <c r="D185" s="16" t="s">
        <v>480</v>
      </c>
      <c r="E185" s="16" t="s">
        <v>17</v>
      </c>
      <c r="F185" s="16" t="s">
        <v>19</v>
      </c>
      <c r="G185" s="7" t="n">
        <v>1</v>
      </c>
      <c r="H185" s="6" t="n">
        <v>18500</v>
      </c>
      <c r="I185" s="6" t="n">
        <v>-18500</v>
      </c>
      <c r="J185" s="6" t="n">
        <v>-0</v>
      </c>
      <c r="K185" s="6" t="n">
        <v>-9.49</v>
      </c>
      <c r="L185" s="6" t="n">
        <v>-0</v>
      </c>
      <c r="M185" s="6"/>
      <c r="N185" s="6" t="s">
        <f>=I185+J185+K185+L185</f>
      </c>
      <c r="O185" s="6"/>
      <c r="P185" s="16"/>
    </row>
    <row collapsed="false" customFormat="false" customHeight="false" hidden="false" ht="12.1" outlineLevel="0" r="186">
      <c r="A186" s="25" t="n">
        <v>43903</v>
      </c>
      <c r="B186" s="26" t="s">
        <v>576</v>
      </c>
      <c r="C186" s="26" t="s">
        <v>626</v>
      </c>
      <c r="D186" s="26" t="s">
        <v>576</v>
      </c>
      <c r="E186" s="26" t="s">
        <v>576</v>
      </c>
      <c r="F186" s="26" t="s">
        <v>64</v>
      </c>
      <c r="G186" s="27" t="n">
        <v>1</v>
      </c>
      <c r="H186" s="28" t="n">
        <v>6</v>
      </c>
      <c r="I186" s="28" t="n">
        <v>6</v>
      </c>
      <c r="J186" s="28" t="n">
        <v>0</v>
      </c>
      <c r="K186" s="28" t="n">
        <v>-0</v>
      </c>
      <c r="L186" s="28" t="n">
        <v>-0</v>
      </c>
      <c r="M186" s="6" t="s">
        <f>=I186+J186+K186+L186</f>
      </c>
      <c r="N186" s="28"/>
      <c r="O186" s="28"/>
      <c r="P186" s="26"/>
    </row>
    <row collapsed="false" customFormat="false" customHeight="false" hidden="false" ht="12.1" outlineLevel="0" r="187">
      <c r="A187" s="20" t="n">
        <v>43906.470949074</v>
      </c>
      <c r="B187" s="16" t="s">
        <v>502</v>
      </c>
      <c r="C187" s="16" t="s">
        <v>615</v>
      </c>
      <c r="D187" s="16" t="s">
        <v>480</v>
      </c>
      <c r="E187" s="16" t="s">
        <v>17</v>
      </c>
      <c r="F187" s="16" t="s">
        <v>19</v>
      </c>
      <c r="G187" s="7" t="n">
        <v>300</v>
      </c>
      <c r="H187" s="6" t="n">
        <v>68.7</v>
      </c>
      <c r="I187" s="6" t="n">
        <v>-20610</v>
      </c>
      <c r="J187" s="6" t="n">
        <v>-0</v>
      </c>
      <c r="K187" s="6" t="n">
        <v>-10.58</v>
      </c>
      <c r="L187" s="6" t="n">
        <v>-0</v>
      </c>
      <c r="M187" s="6"/>
      <c r="N187" s="6" t="s">
        <f>=I187+J187+K187+L187</f>
      </c>
      <c r="O187" s="6"/>
      <c r="P187" s="16"/>
    </row>
    <row collapsed="false" customFormat="false" customHeight="false" hidden="false" ht="12.1" outlineLevel="0" r="188">
      <c r="A188" s="20" t="n">
        <v>43906.471145833</v>
      </c>
      <c r="B188" s="16" t="s">
        <v>67</v>
      </c>
      <c r="C188" s="16" t="s">
        <v>570</v>
      </c>
      <c r="D188" s="16" t="s">
        <v>480</v>
      </c>
      <c r="E188" s="16" t="s">
        <v>17</v>
      </c>
      <c r="F188" s="16" t="s">
        <v>19</v>
      </c>
      <c r="G188" s="7" t="n">
        <v>70</v>
      </c>
      <c r="H188" s="6" t="n">
        <v>272.1</v>
      </c>
      <c r="I188" s="6" t="n">
        <v>-19047</v>
      </c>
      <c r="J188" s="6" t="n">
        <v>-0</v>
      </c>
      <c r="K188" s="6" t="n">
        <v>-9.78</v>
      </c>
      <c r="L188" s="6" t="n">
        <v>-0</v>
      </c>
      <c r="M188" s="6"/>
      <c r="N188" s="6" t="s">
        <f>=I188+J188+K188+L188</f>
      </c>
      <c r="O188" s="6"/>
      <c r="P188" s="16"/>
    </row>
    <row collapsed="false" customFormat="false" customHeight="false" hidden="false" ht="12.1" outlineLevel="0" r="189">
      <c r="A189" s="37" t="n">
        <v>43906.527592593</v>
      </c>
      <c r="B189" s="38" t="s">
        <v>35</v>
      </c>
      <c r="C189" s="38" t="s">
        <v>619</v>
      </c>
      <c r="D189" s="38" t="s">
        <v>482</v>
      </c>
      <c r="E189" s="38" t="s">
        <v>482</v>
      </c>
      <c r="F189" s="38" t="s">
        <v>19</v>
      </c>
      <c r="G189" s="39" t="n">
        <v>-1500</v>
      </c>
      <c r="H189" s="40" t="n">
        <v>84.0357</v>
      </c>
      <c r="I189" s="40" t="n">
        <v>126053.55</v>
      </c>
      <c r="J189" s="40" t="n">
        <v>0</v>
      </c>
      <c r="K189" s="40" t="n">
        <v>-53.95</v>
      </c>
      <c r="L189" s="40" t="n">
        <v>-0</v>
      </c>
      <c r="M189" s="40"/>
      <c r="N189" s="6" t="s">
        <f>=I189+J189+K189+L189</f>
      </c>
      <c r="O189" s="40"/>
      <c r="P189" s="38"/>
    </row>
    <row collapsed="false" customFormat="false" customHeight="false" hidden="false" ht="12.1" outlineLevel="0" r="190">
      <c r="A190" s="20" t="n">
        <v>43906.534016204</v>
      </c>
      <c r="B190" s="16" t="s">
        <v>36</v>
      </c>
      <c r="C190" s="16" t="s">
        <v>627</v>
      </c>
      <c r="D190" s="16" t="s">
        <v>480</v>
      </c>
      <c r="E190" s="16" t="s">
        <v>17</v>
      </c>
      <c r="F190" s="16" t="s">
        <v>19</v>
      </c>
      <c r="G190" s="7" t="n">
        <v>200</v>
      </c>
      <c r="H190" s="6" t="n">
        <v>178</v>
      </c>
      <c r="I190" s="6" t="n">
        <v>-35600</v>
      </c>
      <c r="J190" s="6" t="n">
        <v>-0</v>
      </c>
      <c r="K190" s="6" t="n">
        <v>-18.26</v>
      </c>
      <c r="L190" s="6" t="n">
        <v>-0</v>
      </c>
      <c r="M190" s="6"/>
      <c r="N190" s="6" t="s">
        <f>=I190+J190+K190+L190</f>
      </c>
      <c r="O190" s="6"/>
      <c r="P190" s="16"/>
    </row>
    <row collapsed="false" customFormat="false" customHeight="false" hidden="false" ht="12.1" outlineLevel="0" r="191">
      <c r="A191" s="20" t="n">
        <v>43906.559282407</v>
      </c>
      <c r="B191" s="16" t="s">
        <v>502</v>
      </c>
      <c r="C191" s="16" t="s">
        <v>615</v>
      </c>
      <c r="D191" s="16" t="s">
        <v>480</v>
      </c>
      <c r="E191" s="16" t="s">
        <v>17</v>
      </c>
      <c r="F191" s="16" t="s">
        <v>19</v>
      </c>
      <c r="G191" s="7" t="n">
        <v>10</v>
      </c>
      <c r="H191" s="6" t="n">
        <v>68.82</v>
      </c>
      <c r="I191" s="6" t="n">
        <v>-688.2</v>
      </c>
      <c r="J191" s="6" t="n">
        <v>-0</v>
      </c>
      <c r="K191" s="6" t="n">
        <v>-0.35</v>
      </c>
      <c r="L191" s="6" t="n">
        <v>-0</v>
      </c>
      <c r="M191" s="6"/>
      <c r="N191" s="6" t="s">
        <f>=I191+J191+K191+L191</f>
      </c>
      <c r="O191" s="6"/>
      <c r="P191" s="16"/>
    </row>
    <row collapsed="false" customFormat="false" customHeight="false" hidden="false" ht="12.1" outlineLevel="0" r="192">
      <c r="A192" s="20" t="n">
        <v>43906.559305556</v>
      </c>
      <c r="B192" s="16" t="s">
        <v>502</v>
      </c>
      <c r="C192" s="16" t="s">
        <v>615</v>
      </c>
      <c r="D192" s="16" t="s">
        <v>480</v>
      </c>
      <c r="E192" s="16" t="s">
        <v>17</v>
      </c>
      <c r="F192" s="16" t="s">
        <v>19</v>
      </c>
      <c r="G192" s="7" t="n">
        <v>190</v>
      </c>
      <c r="H192" s="6" t="n">
        <v>68.82</v>
      </c>
      <c r="I192" s="6" t="n">
        <v>-13075.8</v>
      </c>
      <c r="J192" s="6" t="n">
        <v>-0</v>
      </c>
      <c r="K192" s="6" t="n">
        <v>-6.71</v>
      </c>
      <c r="L192" s="6" t="n">
        <v>-0</v>
      </c>
      <c r="M192" s="6"/>
      <c r="N192" s="6" t="s">
        <f>=I192+J192+K192+L192</f>
      </c>
      <c r="O192" s="6"/>
      <c r="P192" s="16"/>
    </row>
    <row collapsed="false" customFormat="false" customHeight="false" hidden="false" ht="12.1" outlineLevel="0" r="193">
      <c r="A193" s="20" t="n">
        <v>43906.573923611</v>
      </c>
      <c r="B193" s="16" t="s">
        <v>493</v>
      </c>
      <c r="C193" s="16" t="s">
        <v>569</v>
      </c>
      <c r="D193" s="16" t="s">
        <v>480</v>
      </c>
      <c r="E193" s="16" t="s">
        <v>17</v>
      </c>
      <c r="F193" s="16" t="s">
        <v>19</v>
      </c>
      <c r="G193" s="7" t="n">
        <v>1</v>
      </c>
      <c r="H193" s="6" t="n">
        <v>16800</v>
      </c>
      <c r="I193" s="6" t="n">
        <v>-16800</v>
      </c>
      <c r="J193" s="6" t="n">
        <v>-0</v>
      </c>
      <c r="K193" s="6" t="n">
        <v>-8.62</v>
      </c>
      <c r="L193" s="6" t="n">
        <v>-0</v>
      </c>
      <c r="M193" s="6"/>
      <c r="N193" s="6" t="s">
        <f>=I193+J193+K193+L193</f>
      </c>
      <c r="O193" s="6"/>
      <c r="P193" s="16"/>
    </row>
    <row collapsed="false" customFormat="false" customHeight="false" hidden="false" ht="12.1" outlineLevel="0" r="194">
      <c r="A194" s="20" t="n">
        <v>43906.579675926</v>
      </c>
      <c r="B194" s="16" t="s">
        <v>505</v>
      </c>
      <c r="C194" s="16" t="s">
        <v>623</v>
      </c>
      <c r="D194" s="16" t="s">
        <v>480</v>
      </c>
      <c r="E194" s="16" t="s">
        <v>17</v>
      </c>
      <c r="F194" s="16" t="s">
        <v>19</v>
      </c>
      <c r="G194" s="7" t="n">
        <v>1</v>
      </c>
      <c r="H194" s="6" t="n">
        <v>13800</v>
      </c>
      <c r="I194" s="6" t="n">
        <v>-13800</v>
      </c>
      <c r="J194" s="6" t="n">
        <v>-0</v>
      </c>
      <c r="K194" s="6" t="n">
        <v>-7.08</v>
      </c>
      <c r="L194" s="6" t="n">
        <v>-0</v>
      </c>
      <c r="M194" s="6"/>
      <c r="N194" s="6" t="s">
        <f>=I194+J194+K194+L194</f>
      </c>
      <c r="O194" s="6"/>
      <c r="P194" s="16"/>
    </row>
    <row collapsed="false" customFormat="false" customHeight="false" hidden="false" ht="12.1" outlineLevel="0" r="195">
      <c r="A195" s="20" t="n">
        <v>43906.583506944</v>
      </c>
      <c r="B195" s="16" t="s">
        <v>30</v>
      </c>
      <c r="C195" s="16" t="s">
        <v>608</v>
      </c>
      <c r="D195" s="16" t="s">
        <v>480</v>
      </c>
      <c r="E195" s="16" t="s">
        <v>17</v>
      </c>
      <c r="F195" s="16" t="s">
        <v>19</v>
      </c>
      <c r="G195" s="7" t="n">
        <v>20000</v>
      </c>
      <c r="H195" s="6" t="n">
        <v>0.14582</v>
      </c>
      <c r="I195" s="6" t="n">
        <v>-2916.4</v>
      </c>
      <c r="J195" s="6" t="n">
        <v>-0</v>
      </c>
      <c r="K195" s="6" t="n">
        <v>-1.49</v>
      </c>
      <c r="L195" s="6" t="n">
        <v>-0</v>
      </c>
      <c r="M195" s="6"/>
      <c r="N195" s="6" t="s">
        <f>=I195+J195+K195+L195</f>
      </c>
      <c r="O195" s="6"/>
      <c r="P195" s="16"/>
    </row>
    <row collapsed="false" customFormat="false" customHeight="false" hidden="false" ht="12.1" outlineLevel="0" r="196">
      <c r="A196" s="20" t="n">
        <v>43906.601006944</v>
      </c>
      <c r="B196" s="16" t="s">
        <v>48</v>
      </c>
      <c r="C196" s="16" t="s">
        <v>607</v>
      </c>
      <c r="D196" s="16" t="s">
        <v>480</v>
      </c>
      <c r="E196" s="16" t="s">
        <v>17</v>
      </c>
      <c r="F196" s="16" t="s">
        <v>19</v>
      </c>
      <c r="G196" s="7" t="n">
        <v>100</v>
      </c>
      <c r="H196" s="6" t="n">
        <v>87.3</v>
      </c>
      <c r="I196" s="6" t="n">
        <v>-8730</v>
      </c>
      <c r="J196" s="6" t="n">
        <v>-0</v>
      </c>
      <c r="K196" s="6" t="n">
        <v>-4.48</v>
      </c>
      <c r="L196" s="6" t="n">
        <v>-0</v>
      </c>
      <c r="M196" s="6"/>
      <c r="N196" s="6" t="s">
        <f>=I196+J196+K196+L196</f>
      </c>
      <c r="O196" s="6"/>
      <c r="P196" s="16"/>
    </row>
    <row collapsed="false" customFormat="false" customHeight="false" hidden="false" ht="12.1" outlineLevel="0" r="197">
      <c r="A197" s="20" t="n">
        <v>43906.610405093</v>
      </c>
      <c r="B197" s="16" t="s">
        <v>503</v>
      </c>
      <c r="C197" s="16" t="s">
        <v>617</v>
      </c>
      <c r="D197" s="16" t="s">
        <v>480</v>
      </c>
      <c r="E197" s="16" t="s">
        <v>17</v>
      </c>
      <c r="F197" s="16" t="s">
        <v>19</v>
      </c>
      <c r="G197" s="7" t="n">
        <v>100</v>
      </c>
      <c r="H197" s="6" t="n">
        <v>84.9</v>
      </c>
      <c r="I197" s="6" t="n">
        <v>-8490</v>
      </c>
      <c r="J197" s="6" t="n">
        <v>-0</v>
      </c>
      <c r="K197" s="6" t="n">
        <v>-4.36</v>
      </c>
      <c r="L197" s="6" t="n">
        <v>-0</v>
      </c>
      <c r="M197" s="6"/>
      <c r="N197" s="6" t="s">
        <f>=I197+J197+K197+L197</f>
      </c>
      <c r="O197" s="6"/>
      <c r="P197" s="16"/>
    </row>
    <row collapsed="false" customFormat="false" customHeight="false" hidden="false" ht="12.1" outlineLevel="0" r="198">
      <c r="A198" s="20" t="n">
        <v>43906.639305556</v>
      </c>
      <c r="B198" s="16" t="s">
        <v>504</v>
      </c>
      <c r="C198" s="16" t="s">
        <v>621</v>
      </c>
      <c r="D198" s="16" t="s">
        <v>480</v>
      </c>
      <c r="E198" s="16" t="s">
        <v>17</v>
      </c>
      <c r="F198" s="16" t="s">
        <v>19</v>
      </c>
      <c r="G198" s="7" t="n">
        <v>20000</v>
      </c>
      <c r="H198" s="6" t="n">
        <v>0.785</v>
      </c>
      <c r="I198" s="6" t="n">
        <v>-15700</v>
      </c>
      <c r="J198" s="6" t="n">
        <v>-0</v>
      </c>
      <c r="K198" s="6" t="n">
        <v>-8.05</v>
      </c>
      <c r="L198" s="6" t="n">
        <v>-0</v>
      </c>
      <c r="M198" s="6"/>
      <c r="N198" s="6" t="s">
        <f>=I198+J198+K198+L198</f>
      </c>
      <c r="O198" s="6"/>
      <c r="P198" s="16"/>
    </row>
    <row collapsed="false" customFormat="false" customHeight="false" hidden="false" ht="12.1" outlineLevel="0" r="199">
      <c r="A199" s="20" t="n">
        <v>43906.692488426</v>
      </c>
      <c r="B199" s="16" t="s">
        <v>42</v>
      </c>
      <c r="C199" s="16" t="s">
        <v>562</v>
      </c>
      <c r="D199" s="16" t="s">
        <v>480</v>
      </c>
      <c r="E199" s="16" t="s">
        <v>17</v>
      </c>
      <c r="F199" s="16" t="s">
        <v>19</v>
      </c>
      <c r="G199" s="7" t="n">
        <v>300</v>
      </c>
      <c r="H199" s="6" t="n">
        <v>162</v>
      </c>
      <c r="I199" s="6" t="n">
        <v>-48600</v>
      </c>
      <c r="J199" s="6" t="n">
        <v>-0</v>
      </c>
      <c r="K199" s="6" t="n">
        <v>-24.93</v>
      </c>
      <c r="L199" s="6" t="n">
        <v>-0</v>
      </c>
      <c r="M199" s="6"/>
      <c r="N199" s="6" t="s">
        <f>=I199+J199+K199+L199</f>
      </c>
      <c r="O199" s="6"/>
      <c r="P199" s="16"/>
    </row>
    <row collapsed="false" customFormat="false" customHeight="false" hidden="false" ht="12.1" outlineLevel="0" r="200">
      <c r="A200" s="25" t="n">
        <v>43909</v>
      </c>
      <c r="B200" s="26" t="s">
        <v>554</v>
      </c>
      <c r="C200" s="26" t="s">
        <v>157</v>
      </c>
      <c r="D200" s="26" t="s">
        <v>554</v>
      </c>
      <c r="E200" s="26" t="s">
        <v>554</v>
      </c>
      <c r="F200" s="26" t="s">
        <v>35</v>
      </c>
      <c r="G200" s="27" t="n">
        <v>1</v>
      </c>
      <c r="H200" s="28" t="n">
        <v>3850</v>
      </c>
      <c r="I200" s="28" t="n">
        <v>3850</v>
      </c>
      <c r="J200" s="28" t="n">
        <v>0</v>
      </c>
      <c r="K200" s="28" t="n">
        <v>-0</v>
      </c>
      <c r="L200" s="28" t="n">
        <v>-0</v>
      </c>
      <c r="M200" s="28"/>
      <c r="N200" s="28"/>
      <c r="O200" s="6" t="s">
        <f>=I200+J200+K200+L200</f>
      </c>
      <c r="P200" s="26"/>
    </row>
    <row collapsed="false" customFormat="false" customHeight="false" hidden="false" ht="12.1" outlineLevel="0" r="201">
      <c r="A201" s="20" t="n">
        <v>43909.447465278</v>
      </c>
      <c r="B201" s="16" t="s">
        <v>490</v>
      </c>
      <c r="C201" s="16" t="s">
        <v>563</v>
      </c>
      <c r="D201" s="16" t="s">
        <v>480</v>
      </c>
      <c r="E201" s="16" t="s">
        <v>17</v>
      </c>
      <c r="F201" s="16" t="s">
        <v>19</v>
      </c>
      <c r="G201" s="7" t="n">
        <v>9</v>
      </c>
      <c r="H201" s="6" t="n">
        <v>3776</v>
      </c>
      <c r="I201" s="6" t="n">
        <v>-33984</v>
      </c>
      <c r="J201" s="6" t="n">
        <v>-0</v>
      </c>
      <c r="K201" s="6" t="n">
        <v>-17.43</v>
      </c>
      <c r="L201" s="6" t="n">
        <v>-0</v>
      </c>
      <c r="M201" s="6"/>
      <c r="N201" s="6" t="s">
        <f>=I201+J201+K201+L201</f>
      </c>
      <c r="O201" s="6"/>
      <c r="P201" s="16"/>
    </row>
    <row collapsed="false" customFormat="false" customHeight="false" hidden="false" ht="12.1" outlineLevel="0" r="202">
      <c r="A202" s="29" t="n">
        <v>43914.526944444</v>
      </c>
      <c r="B202" s="30" t="s">
        <v>493</v>
      </c>
      <c r="C202" s="30" t="s">
        <v>569</v>
      </c>
      <c r="D202" s="30" t="s">
        <v>482</v>
      </c>
      <c r="E202" s="30" t="s">
        <v>17</v>
      </c>
      <c r="F202" s="30" t="s">
        <v>19</v>
      </c>
      <c r="G202" s="31" t="n">
        <v>-1</v>
      </c>
      <c r="H202" s="32" t="n">
        <v>18600</v>
      </c>
      <c r="I202" s="32" t="n">
        <v>18600</v>
      </c>
      <c r="J202" s="32" t="n">
        <v>0</v>
      </c>
      <c r="K202" s="32" t="n">
        <v>-9.54</v>
      </c>
      <c r="L202" s="32" t="n">
        <v>-0</v>
      </c>
      <c r="M202" s="32"/>
      <c r="N202" s="6" t="s">
        <f>=I202+J202+K202+L202</f>
      </c>
      <c r="O202" s="32"/>
      <c r="P202" s="30"/>
    </row>
    <row collapsed="false" customFormat="false" customHeight="false" hidden="false" ht="12.1" outlineLevel="0" r="203">
      <c r="A203" s="37" t="n">
        <v>43920.461261574</v>
      </c>
      <c r="B203" s="38" t="s">
        <v>35</v>
      </c>
      <c r="C203" s="38" t="s">
        <v>628</v>
      </c>
      <c r="D203" s="38" t="s">
        <v>482</v>
      </c>
      <c r="E203" s="38" t="s">
        <v>482</v>
      </c>
      <c r="F203" s="38" t="s">
        <v>19</v>
      </c>
      <c r="G203" s="39" t="n">
        <v>-1000</v>
      </c>
      <c r="H203" s="40" t="n">
        <v>88.1225</v>
      </c>
      <c r="I203" s="40" t="n">
        <v>88122.5</v>
      </c>
      <c r="J203" s="40" t="n">
        <v>0</v>
      </c>
      <c r="K203" s="40" t="n">
        <v>-86.39</v>
      </c>
      <c r="L203" s="40" t="n">
        <v>-0</v>
      </c>
      <c r="M203" s="40"/>
      <c r="N203" s="6" t="s">
        <f>=I203+J203+K203+L203</f>
      </c>
      <c r="O203" s="40"/>
      <c r="P203" s="38"/>
    </row>
    <row collapsed="false" customFormat="false" customHeight="false" hidden="false" ht="12.1" outlineLevel="0" r="204">
      <c r="A204" s="33" t="n">
        <v>43921</v>
      </c>
      <c r="B204" s="34" t="s">
        <v>602</v>
      </c>
      <c r="C204" s="34" t="s">
        <v>161</v>
      </c>
      <c r="D204" s="34" t="s">
        <v>602</v>
      </c>
      <c r="E204" s="34" t="s">
        <v>602</v>
      </c>
      <c r="F204" s="34" t="s">
        <v>19</v>
      </c>
      <c r="G204" s="35" t="n">
        <v>1</v>
      </c>
      <c r="H204" s="36" t="n">
        <v>-70000</v>
      </c>
      <c r="I204" s="36" t="n">
        <v>-70000</v>
      </c>
      <c r="J204" s="36" t="n">
        <v>0</v>
      </c>
      <c r="K204" s="36" t="n">
        <v>-0</v>
      </c>
      <c r="L204" s="36" t="n">
        <v>-0</v>
      </c>
      <c r="M204" s="36"/>
      <c r="N204" s="6" t="s">
        <f>=I204+J204+K204+L204</f>
      </c>
      <c r="O204" s="36"/>
      <c r="P204" s="34"/>
    </row>
    <row collapsed="false" customFormat="false" customHeight="false" hidden="false" ht="12.1" outlineLevel="0" r="205">
      <c r="A205" s="21" t="n">
        <v>43921</v>
      </c>
      <c r="B205" s="22" t="s">
        <v>629</v>
      </c>
      <c r="C205" s="22" t="s">
        <v>630</v>
      </c>
      <c r="D205" s="22" t="s">
        <v>629</v>
      </c>
      <c r="E205" s="22" t="s">
        <v>629</v>
      </c>
      <c r="F205" s="22" t="s">
        <v>19</v>
      </c>
      <c r="G205" s="23" t="n">
        <v>1</v>
      </c>
      <c r="H205" s="24" t="n">
        <v>-173</v>
      </c>
      <c r="I205" s="24" t="n">
        <v>-173</v>
      </c>
      <c r="J205" s="24" t="n">
        <v>0</v>
      </c>
      <c r="K205" s="24" t="n">
        <v>-0</v>
      </c>
      <c r="L205" s="24" t="n">
        <v>-0</v>
      </c>
      <c r="M205" s="24"/>
      <c r="N205" s="6" t="s">
        <f>=I205+J205+K205+L205</f>
      </c>
      <c r="O205" s="24"/>
      <c r="P205" s="22"/>
    </row>
    <row collapsed="false" customFormat="false" customHeight="false" hidden="false" ht="12.1" outlineLevel="0" r="206">
      <c r="A206" s="21" t="n">
        <v>43927</v>
      </c>
      <c r="B206" s="22" t="s">
        <v>552</v>
      </c>
      <c r="C206" s="22" t="s">
        <v>553</v>
      </c>
      <c r="D206" s="22" t="s">
        <v>552</v>
      </c>
      <c r="E206" s="22" t="s">
        <v>552</v>
      </c>
      <c r="F206" s="22" t="s">
        <v>19</v>
      </c>
      <c r="G206" s="23" t="n">
        <v>1</v>
      </c>
      <c r="H206" s="24" t="n">
        <v>-150</v>
      </c>
      <c r="I206" s="24" t="n">
        <v>-150</v>
      </c>
      <c r="J206" s="24" t="n">
        <v>0</v>
      </c>
      <c r="K206" s="24" t="n">
        <v>-0</v>
      </c>
      <c r="L206" s="24" t="n">
        <v>-0</v>
      </c>
      <c r="M206" s="24"/>
      <c r="N206" s="6" t="s">
        <f>=I206+J206+K206+L206</f>
      </c>
      <c r="O206" s="24"/>
      <c r="P206" s="22"/>
    </row>
    <row collapsed="false" customFormat="false" customHeight="false" hidden="false" ht="12.1" outlineLevel="0" r="207">
      <c r="A207" s="25" t="n">
        <v>43927</v>
      </c>
      <c r="B207" s="26" t="s">
        <v>554</v>
      </c>
      <c r="C207" s="26" t="s">
        <v>162</v>
      </c>
      <c r="D207" s="26" t="s">
        <v>554</v>
      </c>
      <c r="E207" s="26" t="s">
        <v>554</v>
      </c>
      <c r="F207" s="26" t="s">
        <v>35</v>
      </c>
      <c r="G207" s="27" t="n">
        <v>1</v>
      </c>
      <c r="H207" s="28" t="n">
        <v>2400</v>
      </c>
      <c r="I207" s="28" t="n">
        <v>2400</v>
      </c>
      <c r="J207" s="28" t="n">
        <v>0</v>
      </c>
      <c r="K207" s="28" t="n">
        <v>-0</v>
      </c>
      <c r="L207" s="28" t="n">
        <v>-0</v>
      </c>
      <c r="M207" s="28"/>
      <c r="N207" s="28"/>
      <c r="O207" s="6" t="s">
        <f>=I207+J207+K207+L207</f>
      </c>
      <c r="P207" s="26"/>
    </row>
    <row collapsed="false" customFormat="false" customHeight="false" hidden="false" ht="12.1" outlineLevel="0" r="208">
      <c r="A208" s="37" t="n">
        <v>43927.451990741</v>
      </c>
      <c r="B208" s="38" t="s">
        <v>35</v>
      </c>
      <c r="C208" s="38" t="s">
        <v>619</v>
      </c>
      <c r="D208" s="38" t="s">
        <v>482</v>
      </c>
      <c r="E208" s="38" t="s">
        <v>482</v>
      </c>
      <c r="F208" s="38" t="s">
        <v>19</v>
      </c>
      <c r="G208" s="39" t="n">
        <v>-750</v>
      </c>
      <c r="H208" s="40" t="n">
        <v>82.4426</v>
      </c>
      <c r="I208" s="40" t="n">
        <v>61831.95</v>
      </c>
      <c r="J208" s="40" t="n">
        <v>0</v>
      </c>
      <c r="K208" s="40" t="n">
        <v>-26.54</v>
      </c>
      <c r="L208" s="40" t="n">
        <v>-0</v>
      </c>
      <c r="M208" s="40"/>
      <c r="N208" s="6" t="s">
        <f>=I208+J208+K208+L208</f>
      </c>
      <c r="O208" s="40"/>
      <c r="P208" s="38"/>
    </row>
    <row collapsed="false" customFormat="false" customHeight="false" hidden="false" ht="12.1" outlineLevel="0" r="209">
      <c r="A209" s="20" t="n">
        <v>43927.700324074</v>
      </c>
      <c r="B209" s="16" t="s">
        <v>507</v>
      </c>
      <c r="C209" s="16" t="s">
        <v>631</v>
      </c>
      <c r="D209" s="16" t="s">
        <v>480</v>
      </c>
      <c r="E209" s="16" t="s">
        <v>17</v>
      </c>
      <c r="F209" s="16" t="s">
        <v>19</v>
      </c>
      <c r="G209" s="7" t="n">
        <v>200</v>
      </c>
      <c r="H209" s="6" t="n">
        <v>82.9</v>
      </c>
      <c r="I209" s="6" t="n">
        <v>-16580</v>
      </c>
      <c r="J209" s="6" t="n">
        <v>-0</v>
      </c>
      <c r="K209" s="6" t="n">
        <v>-8.5</v>
      </c>
      <c r="L209" s="6" t="n">
        <v>-0</v>
      </c>
      <c r="M209" s="6"/>
      <c r="N209" s="6" t="s">
        <f>=I209+J209+K209+L209</f>
      </c>
      <c r="O209" s="6"/>
      <c r="P209" s="16"/>
    </row>
    <row collapsed="false" customFormat="false" customHeight="false" hidden="false" ht="12.1" outlineLevel="0" r="210">
      <c r="A210" s="33" t="n">
        <v>43928</v>
      </c>
      <c r="B210" s="34" t="s">
        <v>602</v>
      </c>
      <c r="C210" s="34" t="s">
        <v>163</v>
      </c>
      <c r="D210" s="34" t="s">
        <v>602</v>
      </c>
      <c r="E210" s="34" t="s">
        <v>602</v>
      </c>
      <c r="F210" s="34" t="s">
        <v>19</v>
      </c>
      <c r="G210" s="35" t="n">
        <v>1</v>
      </c>
      <c r="H210" s="36" t="n">
        <v>-110000</v>
      </c>
      <c r="I210" s="36" t="n">
        <v>-110000</v>
      </c>
      <c r="J210" s="36" t="n">
        <v>0</v>
      </c>
      <c r="K210" s="36" t="n">
        <v>-0</v>
      </c>
      <c r="L210" s="36" t="n">
        <v>-0</v>
      </c>
      <c r="M210" s="36"/>
      <c r="N210" s="6" t="s">
        <f>=I210+J210+K210+L210</f>
      </c>
      <c r="O210" s="36"/>
      <c r="P210" s="34"/>
    </row>
    <row collapsed="false" customFormat="false" customHeight="false" hidden="false" ht="12.1" outlineLevel="0" r="211">
      <c r="A211" s="33" t="n">
        <v>43936</v>
      </c>
      <c r="B211" s="34" t="s">
        <v>602</v>
      </c>
      <c r="C211" s="34" t="s">
        <v>164</v>
      </c>
      <c r="D211" s="34" t="s">
        <v>602</v>
      </c>
      <c r="E211" s="34" t="s">
        <v>602</v>
      </c>
      <c r="F211" s="34" t="s">
        <v>19</v>
      </c>
      <c r="G211" s="35" t="n">
        <v>1</v>
      </c>
      <c r="H211" s="36" t="n">
        <v>-5000</v>
      </c>
      <c r="I211" s="36" t="n">
        <v>-5000</v>
      </c>
      <c r="J211" s="36" t="n">
        <v>0</v>
      </c>
      <c r="K211" s="36" t="n">
        <v>-0</v>
      </c>
      <c r="L211" s="36" t="n">
        <v>-0</v>
      </c>
      <c r="M211" s="36"/>
      <c r="N211" s="6" t="s">
        <f>=I211+J211+K211+L211</f>
      </c>
      <c r="O211" s="36"/>
      <c r="P211" s="34"/>
    </row>
    <row collapsed="false" customFormat="false" customHeight="false" hidden="false" ht="12.1" outlineLevel="0" r="212">
      <c r="A212" s="25" t="n">
        <v>43948</v>
      </c>
      <c r="B212" s="26" t="s">
        <v>554</v>
      </c>
      <c r="C212" s="26" t="s">
        <v>162</v>
      </c>
      <c r="D212" s="26" t="s">
        <v>554</v>
      </c>
      <c r="E212" s="26" t="s">
        <v>554</v>
      </c>
      <c r="F212" s="26" t="s">
        <v>35</v>
      </c>
      <c r="G212" s="27" t="n">
        <v>1</v>
      </c>
      <c r="H212" s="28" t="n">
        <v>4550</v>
      </c>
      <c r="I212" s="28" t="n">
        <v>4550</v>
      </c>
      <c r="J212" s="28" t="n">
        <v>0</v>
      </c>
      <c r="K212" s="28" t="n">
        <v>-0</v>
      </c>
      <c r="L212" s="28" t="n">
        <v>-0</v>
      </c>
      <c r="M212" s="28"/>
      <c r="N212" s="28"/>
      <c r="O212" s="6" t="s">
        <f>=I212+J212+K212+L212</f>
      </c>
      <c r="P212" s="26"/>
    </row>
    <row collapsed="false" customFormat="false" customHeight="false" hidden="false" ht="12.1" outlineLevel="0" r="213">
      <c r="A213" s="25" t="n">
        <v>43951</v>
      </c>
      <c r="B213" s="26" t="s">
        <v>554</v>
      </c>
      <c r="C213" s="26" t="s">
        <v>162</v>
      </c>
      <c r="D213" s="26" t="s">
        <v>554</v>
      </c>
      <c r="E213" s="26" t="s">
        <v>554</v>
      </c>
      <c r="F213" s="26" t="s">
        <v>19</v>
      </c>
      <c r="G213" s="27" t="n">
        <v>1</v>
      </c>
      <c r="H213" s="28" t="n">
        <v>18500</v>
      </c>
      <c r="I213" s="28" t="n">
        <v>18500</v>
      </c>
      <c r="J213" s="28" t="n">
        <v>0</v>
      </c>
      <c r="K213" s="28" t="n">
        <v>-0</v>
      </c>
      <c r="L213" s="28" t="n">
        <v>-0</v>
      </c>
      <c r="M213" s="28"/>
      <c r="N213" s="6" t="s">
        <f>=I213+J213+K213+L213</f>
      </c>
      <c r="O213" s="28"/>
      <c r="P213" s="26"/>
    </row>
    <row collapsed="false" customFormat="false" customHeight="false" hidden="false" ht="12.1" outlineLevel="0" r="214">
      <c r="A214" s="25" t="n">
        <v>43951</v>
      </c>
      <c r="B214" s="26" t="s">
        <v>554</v>
      </c>
      <c r="C214" s="26" t="s">
        <v>162</v>
      </c>
      <c r="D214" s="26" t="s">
        <v>554</v>
      </c>
      <c r="E214" s="26" t="s">
        <v>554</v>
      </c>
      <c r="F214" s="26" t="s">
        <v>64</v>
      </c>
      <c r="G214" s="27" t="n">
        <v>1</v>
      </c>
      <c r="H214" s="28" t="n">
        <v>1860</v>
      </c>
      <c r="I214" s="28" t="n">
        <v>1860</v>
      </c>
      <c r="J214" s="28" t="n">
        <v>0</v>
      </c>
      <c r="K214" s="28" t="n">
        <v>-0</v>
      </c>
      <c r="L214" s="28" t="n">
        <v>-0</v>
      </c>
      <c r="M214" s="6" t="s">
        <f>=I214+J214+K214+L214</f>
      </c>
      <c r="N214" s="28"/>
      <c r="O214" s="28"/>
      <c r="P214" s="26"/>
    </row>
    <row collapsed="false" customFormat="false" customHeight="false" hidden="false" ht="12.1" outlineLevel="0" r="215">
      <c r="A215" s="25" t="n">
        <v>43951</v>
      </c>
      <c r="B215" s="26" t="s">
        <v>554</v>
      </c>
      <c r="C215" s="26" t="s">
        <v>162</v>
      </c>
      <c r="D215" s="26" t="s">
        <v>554</v>
      </c>
      <c r="E215" s="26" t="s">
        <v>554</v>
      </c>
      <c r="F215" s="26" t="s">
        <v>19</v>
      </c>
      <c r="G215" s="27" t="n">
        <v>1</v>
      </c>
      <c r="H215" s="28" t="n">
        <v>15000</v>
      </c>
      <c r="I215" s="28" t="n">
        <v>15000</v>
      </c>
      <c r="J215" s="28" t="n">
        <v>0</v>
      </c>
      <c r="K215" s="28" t="n">
        <v>-0</v>
      </c>
      <c r="L215" s="28" t="n">
        <v>-0</v>
      </c>
      <c r="M215" s="28"/>
      <c r="N215" s="6" t="s">
        <f>=I215+J215+K215+L215</f>
      </c>
      <c r="O215" s="28"/>
      <c r="P215" s="26"/>
    </row>
    <row collapsed="false" customFormat="false" customHeight="false" hidden="false" ht="12.1" outlineLevel="0" r="216">
      <c r="A216" s="20" t="n">
        <v>43951.521585648</v>
      </c>
      <c r="B216" s="16" t="s">
        <v>507</v>
      </c>
      <c r="C216" s="16" t="s">
        <v>631</v>
      </c>
      <c r="D216" s="16" t="s">
        <v>480</v>
      </c>
      <c r="E216" s="16" t="s">
        <v>17</v>
      </c>
      <c r="F216" s="16" t="s">
        <v>19</v>
      </c>
      <c r="G216" s="7" t="n">
        <v>200</v>
      </c>
      <c r="H216" s="6" t="n">
        <v>76.16</v>
      </c>
      <c r="I216" s="6" t="n">
        <v>-15232</v>
      </c>
      <c r="J216" s="6" t="n">
        <v>-0</v>
      </c>
      <c r="K216" s="6" t="n">
        <v>-7.82</v>
      </c>
      <c r="L216" s="6" t="n">
        <v>-0</v>
      </c>
      <c r="M216" s="6"/>
      <c r="N216" s="6" t="s">
        <f>=I216+J216+K216+L216</f>
      </c>
      <c r="O216" s="6"/>
      <c r="P216" s="16"/>
    </row>
    <row collapsed="false" customFormat="false" customHeight="false" hidden="false" ht="12.1" outlineLevel="0" r="217">
      <c r="A217" s="21" t="n">
        <v>43964</v>
      </c>
      <c r="B217" s="22" t="s">
        <v>552</v>
      </c>
      <c r="C217" s="22" t="s">
        <v>553</v>
      </c>
      <c r="D217" s="22" t="s">
        <v>552</v>
      </c>
      <c r="E217" s="22" t="s">
        <v>552</v>
      </c>
      <c r="F217" s="22" t="s">
        <v>19</v>
      </c>
      <c r="G217" s="23" t="n">
        <v>1</v>
      </c>
      <c r="H217" s="24" t="n">
        <v>-150</v>
      </c>
      <c r="I217" s="24" t="n">
        <v>-150</v>
      </c>
      <c r="J217" s="24" t="n">
        <v>0</v>
      </c>
      <c r="K217" s="24" t="n">
        <v>-0</v>
      </c>
      <c r="L217" s="24" t="n">
        <v>-0</v>
      </c>
      <c r="M217" s="24"/>
      <c r="N217" s="6" t="s">
        <f>=I217+J217+K217+L217</f>
      </c>
      <c r="O217" s="24"/>
      <c r="P217" s="22"/>
    </row>
    <row collapsed="false" customFormat="false" customHeight="false" hidden="false" ht="12.1" outlineLevel="0" r="218">
      <c r="A218" s="37" t="n">
        <v>43964.559699074</v>
      </c>
      <c r="B218" s="38" t="s">
        <v>64</v>
      </c>
      <c r="C218" s="38" t="s">
        <v>632</v>
      </c>
      <c r="D218" s="38" t="s">
        <v>482</v>
      </c>
      <c r="E218" s="38" t="s">
        <v>482</v>
      </c>
      <c r="F218" s="38" t="s">
        <v>19</v>
      </c>
      <c r="G218" s="39" t="n">
        <v>-1866</v>
      </c>
      <c r="H218" s="40" t="n">
        <v>73.2846</v>
      </c>
      <c r="I218" s="40" t="n">
        <v>136749.06</v>
      </c>
      <c r="J218" s="40" t="n">
        <v>0</v>
      </c>
      <c r="K218" s="40" t="n">
        <v>-58.53</v>
      </c>
      <c r="L218" s="40" t="n">
        <v>-0</v>
      </c>
      <c r="M218" s="40"/>
      <c r="N218" s="6" t="s">
        <f>=I218+J218+K218+L218</f>
      </c>
      <c r="O218" s="40"/>
      <c r="P218" s="38"/>
    </row>
    <row collapsed="false" customFormat="false" customHeight="false" hidden="false" ht="12.1" outlineLevel="0" r="219">
      <c r="A219" s="20" t="n">
        <v>43964.766944444</v>
      </c>
      <c r="B219" s="16" t="s">
        <v>16</v>
      </c>
      <c r="C219" s="16" t="s">
        <v>622</v>
      </c>
      <c r="D219" s="16" t="s">
        <v>480</v>
      </c>
      <c r="E219" s="16" t="s">
        <v>17</v>
      </c>
      <c r="F219" s="16" t="s">
        <v>19</v>
      </c>
      <c r="G219" s="7" t="n">
        <v>1</v>
      </c>
      <c r="H219" s="6" t="n">
        <v>128900</v>
      </c>
      <c r="I219" s="6" t="n">
        <v>-128900</v>
      </c>
      <c r="J219" s="6" t="n">
        <v>-0</v>
      </c>
      <c r="K219" s="6" t="n">
        <v>-66.13</v>
      </c>
      <c r="L219" s="6" t="n">
        <v>-0</v>
      </c>
      <c r="M219" s="6"/>
      <c r="N219" s="6" t="s">
        <f>=I219+J219+K219+L219</f>
      </c>
      <c r="O219" s="6"/>
      <c r="P219" s="16"/>
    </row>
    <row collapsed="false" customFormat="false" customHeight="false" hidden="false" ht="12.1" outlineLevel="0" r="220">
      <c r="A220" s="37" t="n">
        <v>43972.546851852</v>
      </c>
      <c r="B220" s="38" t="s">
        <v>35</v>
      </c>
      <c r="C220" s="38" t="s">
        <v>619</v>
      </c>
      <c r="D220" s="38" t="s">
        <v>482</v>
      </c>
      <c r="E220" s="38" t="s">
        <v>482</v>
      </c>
      <c r="F220" s="38" t="s">
        <v>19</v>
      </c>
      <c r="G220" s="39" t="n">
        <v>-9050</v>
      </c>
      <c r="H220" s="40" t="n">
        <v>77.6986</v>
      </c>
      <c r="I220" s="40" t="n">
        <v>703172.33</v>
      </c>
      <c r="J220" s="40" t="n">
        <v>0</v>
      </c>
      <c r="K220" s="40" t="n">
        <v>-300.96</v>
      </c>
      <c r="L220" s="40" t="n">
        <v>-0</v>
      </c>
      <c r="M220" s="40"/>
      <c r="N220" s="6" t="s">
        <f>=I220+J220+K220+L220</f>
      </c>
      <c r="O220" s="40"/>
      <c r="P220" s="38"/>
    </row>
    <row collapsed="false" customFormat="false" customHeight="false" hidden="false" ht="12.1" outlineLevel="0" r="221">
      <c r="A221" s="33" t="n">
        <v>43976</v>
      </c>
      <c r="B221" s="34" t="s">
        <v>602</v>
      </c>
      <c r="C221" s="34" t="s">
        <v>169</v>
      </c>
      <c r="D221" s="34" t="s">
        <v>602</v>
      </c>
      <c r="E221" s="34" t="s">
        <v>602</v>
      </c>
      <c r="F221" s="34" t="s">
        <v>19</v>
      </c>
      <c r="G221" s="35" t="n">
        <v>1</v>
      </c>
      <c r="H221" s="36" t="n">
        <v>-200000</v>
      </c>
      <c r="I221" s="36" t="n">
        <v>-200000</v>
      </c>
      <c r="J221" s="36" t="n">
        <v>0</v>
      </c>
      <c r="K221" s="36" t="n">
        <v>-0</v>
      </c>
      <c r="L221" s="36" t="n">
        <v>-0</v>
      </c>
      <c r="M221" s="36"/>
      <c r="N221" s="6" t="s">
        <f>=I221+J221+K221+L221</f>
      </c>
      <c r="O221" s="36"/>
      <c r="P221" s="34"/>
    </row>
    <row collapsed="false" customFormat="false" customHeight="false" hidden="false" ht="12.1" outlineLevel="0" r="222">
      <c r="A222" s="25" t="n">
        <v>43984</v>
      </c>
      <c r="B222" s="26" t="s">
        <v>576</v>
      </c>
      <c r="C222" s="26" t="s">
        <v>633</v>
      </c>
      <c r="D222" s="26" t="s">
        <v>576</v>
      </c>
      <c r="E222" s="26" t="s">
        <v>576</v>
      </c>
      <c r="F222" s="26" t="s">
        <v>19</v>
      </c>
      <c r="G222" s="27" t="n">
        <v>1</v>
      </c>
      <c r="H222" s="28" t="n">
        <v>690</v>
      </c>
      <c r="I222" s="28" t="n">
        <v>690</v>
      </c>
      <c r="J222" s="28" t="n">
        <v>0</v>
      </c>
      <c r="K222" s="28" t="n">
        <v>-0</v>
      </c>
      <c r="L222" s="28" t="n">
        <v>-0</v>
      </c>
      <c r="M222" s="28"/>
      <c r="N222" s="6" t="s">
        <f>=I222+J222+K222+L222</f>
      </c>
      <c r="O222" s="28"/>
      <c r="P222" s="26"/>
    </row>
    <row collapsed="false" customFormat="false" customHeight="false" hidden="false" ht="12.1" outlineLevel="0" r="223">
      <c r="A223" s="33" t="n">
        <v>43986</v>
      </c>
      <c r="B223" s="34" t="s">
        <v>602</v>
      </c>
      <c r="C223" s="34" t="s">
        <v>175</v>
      </c>
      <c r="D223" s="34" t="s">
        <v>602</v>
      </c>
      <c r="E223" s="34" t="s">
        <v>602</v>
      </c>
      <c r="F223" s="34" t="s">
        <v>19</v>
      </c>
      <c r="G223" s="35" t="n">
        <v>1</v>
      </c>
      <c r="H223" s="36" t="n">
        <v>-170000</v>
      </c>
      <c r="I223" s="36" t="n">
        <v>-170000</v>
      </c>
      <c r="J223" s="36" t="n">
        <v>0</v>
      </c>
      <c r="K223" s="36" t="n">
        <v>-0</v>
      </c>
      <c r="L223" s="36" t="n">
        <v>-0</v>
      </c>
      <c r="M223" s="36"/>
      <c r="N223" s="6" t="s">
        <f>=I223+J223+K223+L223</f>
      </c>
      <c r="O223" s="36"/>
      <c r="P223" s="34"/>
    </row>
    <row collapsed="false" customFormat="false" customHeight="false" hidden="false" ht="12.1" outlineLevel="0" r="224">
      <c r="A224" s="25" t="n">
        <v>43987</v>
      </c>
      <c r="B224" s="26" t="s">
        <v>554</v>
      </c>
      <c r="C224" s="26" t="s">
        <v>162</v>
      </c>
      <c r="D224" s="26" t="s">
        <v>554</v>
      </c>
      <c r="E224" s="26" t="s">
        <v>554</v>
      </c>
      <c r="F224" s="26" t="s">
        <v>64</v>
      </c>
      <c r="G224" s="27" t="n">
        <v>1</v>
      </c>
      <c r="H224" s="28" t="n">
        <v>12.6</v>
      </c>
      <c r="I224" s="28" t="n">
        <v>12.6</v>
      </c>
      <c r="J224" s="28" t="n">
        <v>0</v>
      </c>
      <c r="K224" s="28" t="n">
        <v>-0</v>
      </c>
      <c r="L224" s="28" t="n">
        <v>-0</v>
      </c>
      <c r="M224" s="6" t="s">
        <f>=I224+J224+K224+L224</f>
      </c>
      <c r="N224" s="28"/>
      <c r="O224" s="28"/>
      <c r="P224" s="26"/>
    </row>
    <row collapsed="false" customFormat="false" customHeight="false" hidden="false" ht="12.1" outlineLevel="0" r="225">
      <c r="A225" s="25" t="n">
        <v>44001</v>
      </c>
      <c r="B225" s="26" t="s">
        <v>554</v>
      </c>
      <c r="C225" s="26" t="s">
        <v>162</v>
      </c>
      <c r="D225" s="26" t="s">
        <v>554</v>
      </c>
      <c r="E225" s="26" t="s">
        <v>554</v>
      </c>
      <c r="F225" s="26" t="s">
        <v>64</v>
      </c>
      <c r="G225" s="27" t="n">
        <v>1</v>
      </c>
      <c r="H225" s="28" t="n">
        <v>10.66</v>
      </c>
      <c r="I225" s="28" t="n">
        <v>10.66</v>
      </c>
      <c r="J225" s="28" t="n">
        <v>0</v>
      </c>
      <c r="K225" s="28" t="n">
        <v>-0</v>
      </c>
      <c r="L225" s="28" t="n">
        <v>-0</v>
      </c>
      <c r="M225" s="6" t="s">
        <f>=I225+J225+K225+L225</f>
      </c>
      <c r="N225" s="28"/>
      <c r="O225" s="28"/>
      <c r="P225" s="26"/>
    </row>
    <row collapsed="false" customFormat="false" customHeight="false" hidden="false" ht="12.1" outlineLevel="0" r="226">
      <c r="A226" s="33" t="n">
        <v>44011</v>
      </c>
      <c r="B226" s="34" t="s">
        <v>602</v>
      </c>
      <c r="C226" s="34" t="s">
        <v>186</v>
      </c>
      <c r="D226" s="34" t="s">
        <v>602</v>
      </c>
      <c r="E226" s="34" t="s">
        <v>602</v>
      </c>
      <c r="F226" s="34" t="s">
        <v>19</v>
      </c>
      <c r="G226" s="35" t="n">
        <v>1</v>
      </c>
      <c r="H226" s="36" t="n">
        <v>-180000</v>
      </c>
      <c r="I226" s="36" t="n">
        <v>-180000</v>
      </c>
      <c r="J226" s="36" t="n">
        <v>0</v>
      </c>
      <c r="K226" s="36" t="n">
        <v>-0</v>
      </c>
      <c r="L226" s="36" t="n">
        <v>-0</v>
      </c>
      <c r="M226" s="36"/>
      <c r="N226" s="6" t="s">
        <f>=I226+J226+K226+L226</f>
      </c>
      <c r="O226" s="36"/>
      <c r="P226" s="34"/>
    </row>
    <row collapsed="false" customFormat="false" customHeight="false" hidden="false" ht="12.1" outlineLevel="0" r="227">
      <c r="A227" s="21" t="n">
        <v>44026</v>
      </c>
      <c r="B227" s="22" t="s">
        <v>552</v>
      </c>
      <c r="C227" s="22" t="s">
        <v>553</v>
      </c>
      <c r="D227" s="22" t="s">
        <v>552</v>
      </c>
      <c r="E227" s="22" t="s">
        <v>552</v>
      </c>
      <c r="F227" s="22" t="s">
        <v>19</v>
      </c>
      <c r="G227" s="23" t="n">
        <v>1</v>
      </c>
      <c r="H227" s="24" t="n">
        <v>-150</v>
      </c>
      <c r="I227" s="24" t="n">
        <v>-150</v>
      </c>
      <c r="J227" s="24" t="n">
        <v>0</v>
      </c>
      <c r="K227" s="24" t="n">
        <v>-0</v>
      </c>
      <c r="L227" s="24" t="n">
        <v>-0</v>
      </c>
      <c r="M227" s="24"/>
      <c r="N227" s="6" t="s">
        <f>=I227+J227+K227+L227</f>
      </c>
      <c r="O227" s="24"/>
      <c r="P227" s="22"/>
    </row>
    <row collapsed="false" customFormat="false" customHeight="false" hidden="false" ht="12.1" outlineLevel="0" r="228">
      <c r="A228" s="20" t="n">
        <v>44026.59224537</v>
      </c>
      <c r="B228" s="16" t="s">
        <v>56</v>
      </c>
      <c r="C228" s="16" t="s">
        <v>618</v>
      </c>
      <c r="D228" s="16" t="s">
        <v>480</v>
      </c>
      <c r="E228" s="16" t="s">
        <v>17</v>
      </c>
      <c r="F228" s="16" t="s">
        <v>19</v>
      </c>
      <c r="G228" s="7" t="n">
        <v>20</v>
      </c>
      <c r="H228" s="6" t="n">
        <v>865</v>
      </c>
      <c r="I228" s="6" t="n">
        <v>-17300</v>
      </c>
      <c r="J228" s="6" t="n">
        <v>-0</v>
      </c>
      <c r="K228" s="6" t="n">
        <v>-8.87</v>
      </c>
      <c r="L228" s="6" t="n">
        <v>-0</v>
      </c>
      <c r="M228" s="6"/>
      <c r="N228" s="6" t="s">
        <f>=I228+J228+K228+L228</f>
      </c>
      <c r="O228" s="6"/>
      <c r="P228" s="16"/>
    </row>
    <row collapsed="false" customFormat="false" customHeight="false" hidden="false" ht="12.1" outlineLevel="0" r="229">
      <c r="A229" s="29" t="n">
        <v>44036.469803241</v>
      </c>
      <c r="B229" s="30" t="s">
        <v>489</v>
      </c>
      <c r="C229" s="30" t="s">
        <v>561</v>
      </c>
      <c r="D229" s="30" t="s">
        <v>482</v>
      </c>
      <c r="E229" s="30" t="s">
        <v>75</v>
      </c>
      <c r="F229" s="30" t="s">
        <v>19</v>
      </c>
      <c r="G229" s="31" t="n">
        <v>-500</v>
      </c>
      <c r="H229" s="32" t="n">
        <v>71.1</v>
      </c>
      <c r="I229" s="32" t="n">
        <v>35550</v>
      </c>
      <c r="J229" s="32" t="n">
        <v>0</v>
      </c>
      <c r="K229" s="32" t="n">
        <v>-3.55</v>
      </c>
      <c r="L229" s="32" t="n">
        <v>-0</v>
      </c>
      <c r="M229" s="32"/>
      <c r="N229" s="6" t="s">
        <f>=I229+J229+K229+L229</f>
      </c>
      <c r="O229" s="32"/>
      <c r="P229" s="30"/>
    </row>
    <row collapsed="false" customFormat="false" customHeight="false" hidden="false" ht="12.1" outlineLevel="0" r="230">
      <c r="A230" s="29" t="n">
        <v>44036.471550926</v>
      </c>
      <c r="B230" s="30" t="s">
        <v>491</v>
      </c>
      <c r="C230" s="30" t="s">
        <v>565</v>
      </c>
      <c r="D230" s="30" t="s">
        <v>482</v>
      </c>
      <c r="E230" s="30" t="s">
        <v>75</v>
      </c>
      <c r="F230" s="30" t="s">
        <v>19</v>
      </c>
      <c r="G230" s="31" t="n">
        <v>-200</v>
      </c>
      <c r="H230" s="32" t="n">
        <v>35.5</v>
      </c>
      <c r="I230" s="32" t="n">
        <v>7100</v>
      </c>
      <c r="J230" s="32" t="n">
        <v>0</v>
      </c>
      <c r="K230" s="32" t="n">
        <v>-0.71</v>
      </c>
      <c r="L230" s="32" t="n">
        <v>-0</v>
      </c>
      <c r="M230" s="32"/>
      <c r="N230" s="6" t="s">
        <f>=I230+J230+K230+L230</f>
      </c>
      <c r="O230" s="32"/>
      <c r="P230" s="30"/>
    </row>
    <row collapsed="false" customFormat="false" customHeight="false" hidden="false" ht="12.1" outlineLevel="0" r="231">
      <c r="A231" s="29" t="n">
        <v>44036.471550926</v>
      </c>
      <c r="B231" s="30" t="s">
        <v>491</v>
      </c>
      <c r="C231" s="30" t="s">
        <v>565</v>
      </c>
      <c r="D231" s="30" t="s">
        <v>482</v>
      </c>
      <c r="E231" s="30" t="s">
        <v>75</v>
      </c>
      <c r="F231" s="30" t="s">
        <v>19</v>
      </c>
      <c r="G231" s="31" t="n">
        <v>-500</v>
      </c>
      <c r="H231" s="32" t="n">
        <v>35.5</v>
      </c>
      <c r="I231" s="32" t="n">
        <v>17750</v>
      </c>
      <c r="J231" s="32" t="n">
        <v>0</v>
      </c>
      <c r="K231" s="32" t="n">
        <v>-1.77</v>
      </c>
      <c r="L231" s="32" t="n">
        <v>-0</v>
      </c>
      <c r="M231" s="32"/>
      <c r="N231" s="6" t="s">
        <f>=I231+J231+K231+L231</f>
      </c>
      <c r="O231" s="32"/>
      <c r="P231" s="30"/>
    </row>
    <row collapsed="false" customFormat="false" customHeight="false" hidden="false" ht="12.1" outlineLevel="0" r="232">
      <c r="A232" s="20" t="n">
        <v>44036.666469907</v>
      </c>
      <c r="B232" s="16" t="s">
        <v>33</v>
      </c>
      <c r="C232" s="16" t="s">
        <v>612</v>
      </c>
      <c r="D232" s="16" t="s">
        <v>480</v>
      </c>
      <c r="E232" s="16" t="s">
        <v>17</v>
      </c>
      <c r="F232" s="16" t="s">
        <v>19</v>
      </c>
      <c r="G232" s="7" t="n">
        <v>100</v>
      </c>
      <c r="H232" s="6" t="n">
        <v>322</v>
      </c>
      <c r="I232" s="6" t="n">
        <v>-32200</v>
      </c>
      <c r="J232" s="6" t="n">
        <v>-0</v>
      </c>
      <c r="K232" s="6" t="n">
        <v>-19.32</v>
      </c>
      <c r="L232" s="6" t="n">
        <v>-0</v>
      </c>
      <c r="M232" s="6"/>
      <c r="N232" s="6" t="s">
        <f>=I232+J232+K232+L232</f>
      </c>
      <c r="O232" s="6"/>
      <c r="P232" s="16"/>
    </row>
    <row collapsed="false" customFormat="false" customHeight="false" hidden="false" ht="12.1" outlineLevel="0" r="233">
      <c r="A233" s="25" t="n">
        <v>44042</v>
      </c>
      <c r="B233" s="26" t="s">
        <v>554</v>
      </c>
      <c r="C233" s="26" t="s">
        <v>162</v>
      </c>
      <c r="D233" s="26" t="s">
        <v>554</v>
      </c>
      <c r="E233" s="26" t="s">
        <v>554</v>
      </c>
      <c r="F233" s="26" t="s">
        <v>19</v>
      </c>
      <c r="G233" s="27" t="n">
        <v>1</v>
      </c>
      <c r="H233" s="28" t="n">
        <v>30000</v>
      </c>
      <c r="I233" s="28" t="n">
        <v>30000</v>
      </c>
      <c r="J233" s="28" t="n">
        <v>0</v>
      </c>
      <c r="K233" s="28" t="n">
        <v>-0</v>
      </c>
      <c r="L233" s="28" t="n">
        <v>-0</v>
      </c>
      <c r="M233" s="28"/>
      <c r="N233" s="6" t="s">
        <f>=I233+J233+K233+L233</f>
      </c>
      <c r="O233" s="28"/>
      <c r="P233" s="26"/>
    </row>
    <row collapsed="false" customFormat="false" customHeight="false" hidden="false" ht="12.1" outlineLevel="0" r="234">
      <c r="A234" s="20" t="n">
        <v>44042.486145833</v>
      </c>
      <c r="B234" s="16" t="s">
        <v>42</v>
      </c>
      <c r="C234" s="16" t="s">
        <v>562</v>
      </c>
      <c r="D234" s="16" t="s">
        <v>480</v>
      </c>
      <c r="E234" s="16" t="s">
        <v>17</v>
      </c>
      <c r="F234" s="16" t="s">
        <v>19</v>
      </c>
      <c r="G234" s="7" t="n">
        <v>100</v>
      </c>
      <c r="H234" s="6" t="n">
        <v>183.75</v>
      </c>
      <c r="I234" s="6" t="n">
        <v>-18375</v>
      </c>
      <c r="J234" s="6" t="n">
        <v>-0</v>
      </c>
      <c r="K234" s="6" t="n">
        <v>-11.03</v>
      </c>
      <c r="L234" s="6" t="n">
        <v>-0</v>
      </c>
      <c r="M234" s="6"/>
      <c r="N234" s="6" t="s">
        <f>=I234+J234+K234+L234</f>
      </c>
      <c r="O234" s="6"/>
      <c r="P234" s="16"/>
    </row>
    <row collapsed="false" customFormat="false" customHeight="false" hidden="false" ht="12.1" outlineLevel="0" r="235">
      <c r="A235" s="20" t="n">
        <v>44042.631493056</v>
      </c>
      <c r="B235" s="16" t="s">
        <v>42</v>
      </c>
      <c r="C235" s="16" t="s">
        <v>562</v>
      </c>
      <c r="D235" s="16" t="s">
        <v>480</v>
      </c>
      <c r="E235" s="16" t="s">
        <v>17</v>
      </c>
      <c r="F235" s="16" t="s">
        <v>19</v>
      </c>
      <c r="G235" s="7" t="n">
        <v>50</v>
      </c>
      <c r="H235" s="6" t="n">
        <v>183.21</v>
      </c>
      <c r="I235" s="6" t="n">
        <v>-9160.5</v>
      </c>
      <c r="J235" s="6" t="n">
        <v>-0</v>
      </c>
      <c r="K235" s="6" t="n">
        <v>-5.5</v>
      </c>
      <c r="L235" s="6" t="n">
        <v>-0</v>
      </c>
      <c r="M235" s="6"/>
      <c r="N235" s="6" t="s">
        <f>=I235+J235+K235+L235</f>
      </c>
      <c r="O235" s="6"/>
      <c r="P235" s="16"/>
    </row>
    <row collapsed="false" customFormat="false" customHeight="false" hidden="false" ht="12.1" outlineLevel="0" r="236">
      <c r="A236" s="20" t="n">
        <v>44050.605555556</v>
      </c>
      <c r="B236" s="16" t="s">
        <v>53</v>
      </c>
      <c r="C236" s="16" t="s">
        <v>616</v>
      </c>
      <c r="D236" s="16" t="s">
        <v>480</v>
      </c>
      <c r="E236" s="16" t="s">
        <v>17</v>
      </c>
      <c r="F236" s="16" t="s">
        <v>19</v>
      </c>
      <c r="G236" s="7" t="n">
        <v>300</v>
      </c>
      <c r="H236" s="6" t="n">
        <v>68.71</v>
      </c>
      <c r="I236" s="6" t="n">
        <v>-20613</v>
      </c>
      <c r="J236" s="6" t="n">
        <v>-0</v>
      </c>
      <c r="K236" s="6" t="n">
        <v>-12.38</v>
      </c>
      <c r="L236" s="6" t="n">
        <v>-0</v>
      </c>
      <c r="M236" s="6"/>
      <c r="N236" s="6" t="s">
        <f>=I236+J236+K236+L236</f>
      </c>
      <c r="O236" s="6"/>
      <c r="P236" s="16"/>
    </row>
    <row collapsed="false" customFormat="false" customHeight="false" hidden="false" ht="12.1" outlineLevel="0" r="237">
      <c r="A237" s="20" t="n">
        <v>44050.610925926</v>
      </c>
      <c r="B237" s="16" t="s">
        <v>45</v>
      </c>
      <c r="C237" s="16" t="s">
        <v>613</v>
      </c>
      <c r="D237" s="16" t="s">
        <v>480</v>
      </c>
      <c r="E237" s="16" t="s">
        <v>17</v>
      </c>
      <c r="F237" s="16" t="s">
        <v>19</v>
      </c>
      <c r="G237" s="7" t="n">
        <v>200</v>
      </c>
      <c r="H237" s="6" t="n">
        <v>39.455</v>
      </c>
      <c r="I237" s="6" t="n">
        <v>-7891</v>
      </c>
      <c r="J237" s="6" t="n">
        <v>-0</v>
      </c>
      <c r="K237" s="6" t="n">
        <v>-4.74</v>
      </c>
      <c r="L237" s="6" t="n">
        <v>-0</v>
      </c>
      <c r="M237" s="6"/>
      <c r="N237" s="6" t="s">
        <f>=I237+J237+K237+L237</f>
      </c>
      <c r="O237" s="6"/>
      <c r="P237" s="16"/>
    </row>
    <row collapsed="false" customFormat="false" customHeight="false" hidden="false" ht="12.1" outlineLevel="0" r="238">
      <c r="A238" s="20" t="n">
        <v>44060.46130787</v>
      </c>
      <c r="B238" s="16" t="s">
        <v>508</v>
      </c>
      <c r="C238" s="16" t="s">
        <v>634</v>
      </c>
      <c r="D238" s="16" t="s">
        <v>480</v>
      </c>
      <c r="E238" s="16" t="s">
        <v>17</v>
      </c>
      <c r="F238" s="16" t="s">
        <v>19</v>
      </c>
      <c r="G238" s="7" t="n">
        <v>100</v>
      </c>
      <c r="H238" s="6" t="n">
        <v>579.7</v>
      </c>
      <c r="I238" s="6" t="n">
        <v>-57970</v>
      </c>
      <c r="J238" s="6" t="n">
        <v>-0</v>
      </c>
      <c r="K238" s="6" t="n">
        <v>-34.78</v>
      </c>
      <c r="L238" s="6" t="n">
        <v>-0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44062.472685185</v>
      </c>
      <c r="B239" s="16" t="s">
        <v>508</v>
      </c>
      <c r="C239" s="16" t="s">
        <v>634</v>
      </c>
      <c r="D239" s="16" t="s">
        <v>480</v>
      </c>
      <c r="E239" s="16" t="s">
        <v>17</v>
      </c>
      <c r="F239" s="16" t="s">
        <v>19</v>
      </c>
      <c r="G239" s="7" t="n">
        <v>100</v>
      </c>
      <c r="H239" s="6" t="n">
        <v>571.1</v>
      </c>
      <c r="I239" s="6" t="n">
        <v>-57110</v>
      </c>
      <c r="J239" s="6" t="n">
        <v>-0</v>
      </c>
      <c r="K239" s="6" t="n">
        <v>-34.27</v>
      </c>
      <c r="L239" s="6" t="n">
        <v>-0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0" t="n">
        <v>44063.499965278</v>
      </c>
      <c r="B240" s="16" t="s">
        <v>508</v>
      </c>
      <c r="C240" s="16" t="s">
        <v>634</v>
      </c>
      <c r="D240" s="16" t="s">
        <v>480</v>
      </c>
      <c r="E240" s="16" t="s">
        <v>17</v>
      </c>
      <c r="F240" s="16" t="s">
        <v>19</v>
      </c>
      <c r="G240" s="7" t="n">
        <v>70</v>
      </c>
      <c r="H240" s="6" t="n">
        <v>562.3</v>
      </c>
      <c r="I240" s="6" t="n">
        <v>-39361</v>
      </c>
      <c r="J240" s="6" t="n">
        <v>-0</v>
      </c>
      <c r="K240" s="6" t="n">
        <v>-23.61</v>
      </c>
      <c r="L240" s="6" t="n">
        <v>-0</v>
      </c>
      <c r="M240" s="6"/>
      <c r="N240" s="6" t="s">
        <f>=I240+J240+K240+L240</f>
      </c>
      <c r="O240" s="6"/>
      <c r="P240" s="16"/>
    </row>
    <row collapsed="false" customFormat="false" customHeight="false" hidden="false" ht="12.1" outlineLevel="0" r="241">
      <c r="A241" s="20" t="n">
        <v>44074.510509259</v>
      </c>
      <c r="B241" s="16" t="s">
        <v>508</v>
      </c>
      <c r="C241" s="16" t="s">
        <v>634</v>
      </c>
      <c r="D241" s="16" t="s">
        <v>480</v>
      </c>
      <c r="E241" s="16" t="s">
        <v>17</v>
      </c>
      <c r="F241" s="16" t="s">
        <v>19</v>
      </c>
      <c r="G241" s="7" t="n">
        <v>14</v>
      </c>
      <c r="H241" s="6" t="n">
        <v>540</v>
      </c>
      <c r="I241" s="6" t="n">
        <v>-7560</v>
      </c>
      <c r="J241" s="6" t="n">
        <v>-0</v>
      </c>
      <c r="K241" s="6" t="n">
        <v>-4.53</v>
      </c>
      <c r="L241" s="6" t="n">
        <v>-0</v>
      </c>
      <c r="M241" s="6"/>
      <c r="N241" s="6" t="s">
        <f>=I241+J241+K241+L241</f>
      </c>
      <c r="O241" s="6"/>
      <c r="P241" s="16"/>
    </row>
    <row collapsed="false" customFormat="false" customHeight="false" hidden="false" ht="12.1" outlineLevel="0" r="242">
      <c r="A242" s="20" t="n">
        <v>44074.526481481</v>
      </c>
      <c r="B242" s="16" t="s">
        <v>508</v>
      </c>
      <c r="C242" s="16" t="s">
        <v>634</v>
      </c>
      <c r="D242" s="16" t="s">
        <v>480</v>
      </c>
      <c r="E242" s="16" t="s">
        <v>17</v>
      </c>
      <c r="F242" s="16" t="s">
        <v>19</v>
      </c>
      <c r="G242" s="7" t="n">
        <v>5</v>
      </c>
      <c r="H242" s="6" t="n">
        <v>539</v>
      </c>
      <c r="I242" s="6" t="n">
        <v>-2695</v>
      </c>
      <c r="J242" s="6" t="n">
        <v>-0</v>
      </c>
      <c r="K242" s="6" t="n">
        <v>-1.61</v>
      </c>
      <c r="L242" s="6" t="n">
        <v>-0</v>
      </c>
      <c r="M242" s="6"/>
      <c r="N242" s="6" t="s">
        <f>=I242+J242+K242+L242</f>
      </c>
      <c r="O242" s="6"/>
      <c r="P242" s="16"/>
    </row>
    <row collapsed="false" customFormat="false" customHeight="false" hidden="false" ht="12.1" outlineLevel="0" r="243">
      <c r="A243" s="25" t="n">
        <v>44084</v>
      </c>
      <c r="B243" s="26" t="s">
        <v>554</v>
      </c>
      <c r="C243" s="26" t="s">
        <v>162</v>
      </c>
      <c r="D243" s="26" t="s">
        <v>554</v>
      </c>
      <c r="E243" s="26" t="s">
        <v>554</v>
      </c>
      <c r="F243" s="26" t="s">
        <v>35</v>
      </c>
      <c r="G243" s="27" t="n">
        <v>1</v>
      </c>
      <c r="H243" s="28" t="n">
        <v>900</v>
      </c>
      <c r="I243" s="28" t="n">
        <v>900</v>
      </c>
      <c r="J243" s="28" t="n">
        <v>0</v>
      </c>
      <c r="K243" s="28" t="n">
        <v>-0</v>
      </c>
      <c r="L243" s="28" t="n">
        <v>-0</v>
      </c>
      <c r="M243" s="28"/>
      <c r="N243" s="28"/>
      <c r="O243" s="6" t="s">
        <f>=I243+J243+K243+L243</f>
      </c>
      <c r="P243" s="26"/>
    </row>
    <row collapsed="false" customFormat="false" customHeight="false" hidden="false" ht="12.1" outlineLevel="0" r="244">
      <c r="A244" s="37" t="n">
        <v>44095.646886574</v>
      </c>
      <c r="B244" s="38" t="s">
        <v>35</v>
      </c>
      <c r="C244" s="38" t="s">
        <v>619</v>
      </c>
      <c r="D244" s="38" t="s">
        <v>482</v>
      </c>
      <c r="E244" s="38" t="s">
        <v>482</v>
      </c>
      <c r="F244" s="38" t="s">
        <v>19</v>
      </c>
      <c r="G244" s="39" t="n">
        <v>-900</v>
      </c>
      <c r="H244" s="40" t="n">
        <v>89.936</v>
      </c>
      <c r="I244" s="40" t="n">
        <v>80942.4</v>
      </c>
      <c r="J244" s="40" t="n">
        <v>0</v>
      </c>
      <c r="K244" s="40" t="n">
        <v>-41.68</v>
      </c>
      <c r="L244" s="40" t="n">
        <v>-0</v>
      </c>
      <c r="M244" s="40"/>
      <c r="N244" s="6" t="s">
        <f>=I244+J244+K244+L244</f>
      </c>
      <c r="O244" s="40"/>
      <c r="P244" s="38"/>
    </row>
    <row collapsed="false" customFormat="false" customHeight="false" hidden="false" ht="12.1" outlineLevel="0" r="245">
      <c r="A245" s="33" t="n">
        <v>44096</v>
      </c>
      <c r="B245" s="34" t="s">
        <v>602</v>
      </c>
      <c r="C245" s="34" t="s">
        <v>200</v>
      </c>
      <c r="D245" s="34" t="s">
        <v>602</v>
      </c>
      <c r="E245" s="34" t="s">
        <v>602</v>
      </c>
      <c r="F245" s="34" t="s">
        <v>19</v>
      </c>
      <c r="G245" s="35" t="n">
        <v>1</v>
      </c>
      <c r="H245" s="36" t="n">
        <v>-81000</v>
      </c>
      <c r="I245" s="36" t="n">
        <v>-81000</v>
      </c>
      <c r="J245" s="36" t="n">
        <v>0</v>
      </c>
      <c r="K245" s="36" t="n">
        <v>-0</v>
      </c>
      <c r="L245" s="36" t="n">
        <v>-0</v>
      </c>
      <c r="M245" s="36"/>
      <c r="N245" s="6" t="s">
        <f>=I245+J245+K245+L245</f>
      </c>
      <c r="O245" s="36"/>
      <c r="P245" s="34"/>
    </row>
    <row collapsed="false" customFormat="false" customHeight="false" hidden="false" ht="12.1" outlineLevel="0" r="246">
      <c r="A246" s="25" t="n">
        <v>44097</v>
      </c>
      <c r="B246" s="26" t="s">
        <v>554</v>
      </c>
      <c r="C246" s="26" t="s">
        <v>162</v>
      </c>
      <c r="D246" s="26" t="s">
        <v>554</v>
      </c>
      <c r="E246" s="26" t="s">
        <v>554</v>
      </c>
      <c r="F246" s="26" t="s">
        <v>35</v>
      </c>
      <c r="G246" s="27" t="n">
        <v>1</v>
      </c>
      <c r="H246" s="28" t="n">
        <v>850</v>
      </c>
      <c r="I246" s="28" t="n">
        <v>850</v>
      </c>
      <c r="J246" s="28" t="n">
        <v>0</v>
      </c>
      <c r="K246" s="28" t="n">
        <v>-0</v>
      </c>
      <c r="L246" s="28" t="n">
        <v>-0</v>
      </c>
      <c r="M246" s="28"/>
      <c r="N246" s="28"/>
      <c r="O246" s="6" t="s">
        <f>=I246+J246+K246+L246</f>
      </c>
      <c r="P246" s="26"/>
    </row>
    <row collapsed="false" customFormat="false" customHeight="false" hidden="false" ht="12.1" outlineLevel="0" r="247">
      <c r="A247" s="37" t="n">
        <v>44098.472025463</v>
      </c>
      <c r="B247" s="38" t="s">
        <v>35</v>
      </c>
      <c r="C247" s="38" t="s">
        <v>619</v>
      </c>
      <c r="D247" s="38" t="s">
        <v>482</v>
      </c>
      <c r="E247" s="38" t="s">
        <v>482</v>
      </c>
      <c r="F247" s="38" t="s">
        <v>19</v>
      </c>
      <c r="G247" s="39" t="n">
        <v>-850</v>
      </c>
      <c r="H247" s="40" t="n">
        <v>90.1826</v>
      </c>
      <c r="I247" s="40" t="n">
        <v>76655.21</v>
      </c>
      <c r="J247" s="40" t="n">
        <v>0</v>
      </c>
      <c r="K247" s="40" t="n">
        <v>-39.48</v>
      </c>
      <c r="L247" s="40" t="n">
        <v>-0</v>
      </c>
      <c r="M247" s="40"/>
      <c r="N247" s="6" t="s">
        <f>=I247+J247+K247+L247</f>
      </c>
      <c r="O247" s="40"/>
      <c r="P247" s="38"/>
    </row>
    <row collapsed="false" customFormat="false" customHeight="false" hidden="false" ht="12.1" outlineLevel="0" r="248">
      <c r="A248" s="33" t="n">
        <v>44099</v>
      </c>
      <c r="B248" s="34" t="s">
        <v>602</v>
      </c>
      <c r="C248" s="34" t="s">
        <v>202</v>
      </c>
      <c r="D248" s="34" t="s">
        <v>602</v>
      </c>
      <c r="E248" s="34" t="s">
        <v>602</v>
      </c>
      <c r="F248" s="34" t="s">
        <v>19</v>
      </c>
      <c r="G248" s="35" t="n">
        <v>1</v>
      </c>
      <c r="H248" s="36" t="n">
        <v>-70000</v>
      </c>
      <c r="I248" s="36" t="n">
        <v>-70000</v>
      </c>
      <c r="J248" s="36" t="n">
        <v>0</v>
      </c>
      <c r="K248" s="36" t="n">
        <v>-0</v>
      </c>
      <c r="L248" s="36" t="n">
        <v>-0</v>
      </c>
      <c r="M248" s="36"/>
      <c r="N248" s="6" t="s">
        <f>=I248+J248+K248+L248</f>
      </c>
      <c r="O248" s="36"/>
      <c r="P248" s="34"/>
    </row>
    <row collapsed="false" customFormat="false" customHeight="false" hidden="false" ht="12.1" outlineLevel="0" r="249">
      <c r="A249" s="20" t="n">
        <v>44099.503460648</v>
      </c>
      <c r="B249" s="16" t="s">
        <v>508</v>
      </c>
      <c r="C249" s="16" t="s">
        <v>634</v>
      </c>
      <c r="D249" s="16" t="s">
        <v>480</v>
      </c>
      <c r="E249" s="16" t="s">
        <v>17</v>
      </c>
      <c r="F249" s="16" t="s">
        <v>19</v>
      </c>
      <c r="G249" s="7" t="n">
        <v>15</v>
      </c>
      <c r="H249" s="6" t="n">
        <v>445</v>
      </c>
      <c r="I249" s="6" t="n">
        <v>-6675</v>
      </c>
      <c r="J249" s="6" t="n">
        <v>-0</v>
      </c>
      <c r="K249" s="6" t="n">
        <v>-4</v>
      </c>
      <c r="L249" s="6" t="n">
        <v>-0</v>
      </c>
      <c r="M249" s="6"/>
      <c r="N249" s="6" t="s">
        <f>=I249+J249+K249+L249</f>
      </c>
      <c r="O249" s="6"/>
      <c r="P249" s="16"/>
    </row>
    <row collapsed="false" customFormat="false" customHeight="false" hidden="false" ht="12.1" outlineLevel="0" r="250">
      <c r="A250" s="25" t="n">
        <v>44106</v>
      </c>
      <c r="B250" s="26" t="s">
        <v>554</v>
      </c>
      <c r="C250" s="26" t="s">
        <v>162</v>
      </c>
      <c r="D250" s="26" t="s">
        <v>554</v>
      </c>
      <c r="E250" s="26" t="s">
        <v>554</v>
      </c>
      <c r="F250" s="26" t="s">
        <v>64</v>
      </c>
      <c r="G250" s="27" t="n">
        <v>1</v>
      </c>
      <c r="H250" s="28" t="n">
        <v>12</v>
      </c>
      <c r="I250" s="28" t="n">
        <v>12</v>
      </c>
      <c r="J250" s="28" t="n">
        <v>0</v>
      </c>
      <c r="K250" s="28" t="n">
        <v>-0</v>
      </c>
      <c r="L250" s="28" t="n">
        <v>-0</v>
      </c>
      <c r="M250" s="6" t="s">
        <f>=I250+J250+K250+L250</f>
      </c>
      <c r="N250" s="28"/>
      <c r="O250" s="28"/>
      <c r="P250" s="26"/>
    </row>
    <row collapsed="false" customFormat="false" customHeight="false" hidden="false" ht="12.1" outlineLevel="0" r="251">
      <c r="A251" s="25" t="n">
        <v>44106</v>
      </c>
      <c r="B251" s="26" t="s">
        <v>554</v>
      </c>
      <c r="C251" s="26" t="s">
        <v>162</v>
      </c>
      <c r="D251" s="26" t="s">
        <v>554</v>
      </c>
      <c r="E251" s="26" t="s">
        <v>554</v>
      </c>
      <c r="F251" s="26" t="s">
        <v>19</v>
      </c>
      <c r="G251" s="27" t="n">
        <v>1</v>
      </c>
      <c r="H251" s="28" t="n">
        <v>20000</v>
      </c>
      <c r="I251" s="28" t="n">
        <v>20000</v>
      </c>
      <c r="J251" s="28" t="n">
        <v>0</v>
      </c>
      <c r="K251" s="28" t="n">
        <v>-0</v>
      </c>
      <c r="L251" s="28" t="n">
        <v>-0</v>
      </c>
      <c r="M251" s="28"/>
      <c r="N251" s="6" t="s">
        <f>=I251+J251+K251+L251</f>
      </c>
      <c r="O251" s="28"/>
      <c r="P251" s="26"/>
    </row>
    <row collapsed="false" customFormat="false" customHeight="false" hidden="false" ht="12.1" outlineLevel="0" r="252">
      <c r="A252" s="20" t="n">
        <v>44106.868958333</v>
      </c>
      <c r="B252" s="16" t="s">
        <v>508</v>
      </c>
      <c r="C252" s="16" t="s">
        <v>634</v>
      </c>
      <c r="D252" s="16" t="s">
        <v>480</v>
      </c>
      <c r="E252" s="16" t="s">
        <v>17</v>
      </c>
      <c r="F252" s="16" t="s">
        <v>19</v>
      </c>
      <c r="G252" s="7" t="n">
        <v>1</v>
      </c>
      <c r="H252" s="6" t="n">
        <v>434.6</v>
      </c>
      <c r="I252" s="6" t="n">
        <v>-434.6</v>
      </c>
      <c r="J252" s="6" t="n">
        <v>-0</v>
      </c>
      <c r="K252" s="6" t="n">
        <v>-0.26</v>
      </c>
      <c r="L252" s="6" t="n">
        <v>-0</v>
      </c>
      <c r="M252" s="6"/>
      <c r="N252" s="6" t="s">
        <f>=I252+J252+K252+L252</f>
      </c>
      <c r="O252" s="6"/>
      <c r="P252" s="16"/>
    </row>
    <row collapsed="false" customFormat="false" customHeight="false" hidden="false" ht="12.1" outlineLevel="0" r="253">
      <c r="A253" s="20" t="n">
        <v>44106.869270833</v>
      </c>
      <c r="B253" s="16" t="s">
        <v>508</v>
      </c>
      <c r="C253" s="16" t="s">
        <v>634</v>
      </c>
      <c r="D253" s="16" t="s">
        <v>480</v>
      </c>
      <c r="E253" s="16" t="s">
        <v>17</v>
      </c>
      <c r="F253" s="16" t="s">
        <v>19</v>
      </c>
      <c r="G253" s="7" t="n">
        <v>1</v>
      </c>
      <c r="H253" s="6" t="n">
        <v>434.6</v>
      </c>
      <c r="I253" s="6" t="n">
        <v>-434.6</v>
      </c>
      <c r="J253" s="6" t="n">
        <v>-0</v>
      </c>
      <c r="K253" s="6" t="n">
        <v>-0.26</v>
      </c>
      <c r="L253" s="6" t="n">
        <v>-0</v>
      </c>
      <c r="M253" s="6"/>
      <c r="N253" s="6" t="s">
        <f>=I253+J253+K253+L253</f>
      </c>
      <c r="O253" s="6"/>
      <c r="P253" s="16"/>
    </row>
    <row collapsed="false" customFormat="false" customHeight="false" hidden="false" ht="12.1" outlineLevel="0" r="254">
      <c r="A254" s="20" t="n">
        <v>44106.87</v>
      </c>
      <c r="B254" s="16" t="s">
        <v>508</v>
      </c>
      <c r="C254" s="16" t="s">
        <v>634</v>
      </c>
      <c r="D254" s="16" t="s">
        <v>480</v>
      </c>
      <c r="E254" s="16" t="s">
        <v>17</v>
      </c>
      <c r="F254" s="16" t="s">
        <v>19</v>
      </c>
      <c r="G254" s="7" t="n">
        <v>1</v>
      </c>
      <c r="H254" s="6" t="n">
        <v>434.6</v>
      </c>
      <c r="I254" s="6" t="n">
        <v>-434.6</v>
      </c>
      <c r="J254" s="6" t="n">
        <v>-0</v>
      </c>
      <c r="K254" s="6" t="n">
        <v>-0.26</v>
      </c>
      <c r="L254" s="6" t="n">
        <v>-0</v>
      </c>
      <c r="M254" s="6"/>
      <c r="N254" s="6" t="s">
        <f>=I254+J254+K254+L254</f>
      </c>
      <c r="O254" s="6"/>
      <c r="P254" s="16"/>
    </row>
    <row collapsed="false" customFormat="false" customHeight="false" hidden="false" ht="12.1" outlineLevel="0" r="255">
      <c r="A255" s="20" t="n">
        <v>44106.870347222</v>
      </c>
      <c r="B255" s="16" t="s">
        <v>508</v>
      </c>
      <c r="C255" s="16" t="s">
        <v>634</v>
      </c>
      <c r="D255" s="16" t="s">
        <v>480</v>
      </c>
      <c r="E255" s="16" t="s">
        <v>17</v>
      </c>
      <c r="F255" s="16" t="s">
        <v>19</v>
      </c>
      <c r="G255" s="7" t="n">
        <v>1</v>
      </c>
      <c r="H255" s="6" t="n">
        <v>434.6</v>
      </c>
      <c r="I255" s="6" t="n">
        <v>-434.6</v>
      </c>
      <c r="J255" s="6" t="n">
        <v>-0</v>
      </c>
      <c r="K255" s="6" t="n">
        <v>-0.26</v>
      </c>
      <c r="L255" s="6" t="n">
        <v>-0</v>
      </c>
      <c r="M255" s="6"/>
      <c r="N255" s="6" t="s">
        <f>=I255+J255+K255+L255</f>
      </c>
      <c r="O255" s="6"/>
      <c r="P255" s="16"/>
    </row>
    <row collapsed="false" customFormat="false" customHeight="false" hidden="false" ht="12.1" outlineLevel="0" r="256">
      <c r="A256" s="20" t="n">
        <v>44106.870393519</v>
      </c>
      <c r="B256" s="16" t="s">
        <v>508</v>
      </c>
      <c r="C256" s="16" t="s">
        <v>634</v>
      </c>
      <c r="D256" s="16" t="s">
        <v>480</v>
      </c>
      <c r="E256" s="16" t="s">
        <v>17</v>
      </c>
      <c r="F256" s="16" t="s">
        <v>19</v>
      </c>
      <c r="G256" s="7" t="n">
        <v>1</v>
      </c>
      <c r="H256" s="6" t="n">
        <v>434.6</v>
      </c>
      <c r="I256" s="6" t="n">
        <v>-434.6</v>
      </c>
      <c r="J256" s="6" t="n">
        <v>-0</v>
      </c>
      <c r="K256" s="6" t="n">
        <v>-0.26</v>
      </c>
      <c r="L256" s="6" t="n">
        <v>-0</v>
      </c>
      <c r="M256" s="6"/>
      <c r="N256" s="6" t="s">
        <f>=I256+J256+K256+L256</f>
      </c>
      <c r="O256" s="6"/>
      <c r="P256" s="16"/>
    </row>
    <row collapsed="false" customFormat="false" customHeight="false" hidden="false" ht="12.1" outlineLevel="0" r="257">
      <c r="A257" s="20" t="n">
        <v>44106.870543981</v>
      </c>
      <c r="B257" s="16" t="s">
        <v>508</v>
      </c>
      <c r="C257" s="16" t="s">
        <v>634</v>
      </c>
      <c r="D257" s="16" t="s">
        <v>480</v>
      </c>
      <c r="E257" s="16" t="s">
        <v>17</v>
      </c>
      <c r="F257" s="16" t="s">
        <v>19</v>
      </c>
      <c r="G257" s="7" t="n">
        <v>1</v>
      </c>
      <c r="H257" s="6" t="n">
        <v>434.6</v>
      </c>
      <c r="I257" s="6" t="n">
        <v>-434.6</v>
      </c>
      <c r="J257" s="6" t="n">
        <v>-0</v>
      </c>
      <c r="K257" s="6" t="n">
        <v>-0.26</v>
      </c>
      <c r="L257" s="6" t="n">
        <v>-0</v>
      </c>
      <c r="M257" s="6"/>
      <c r="N257" s="6" t="s">
        <f>=I257+J257+K257+L257</f>
      </c>
      <c r="O257" s="6"/>
      <c r="P257" s="16"/>
    </row>
    <row collapsed="false" customFormat="false" customHeight="false" hidden="false" ht="12.1" outlineLevel="0" r="258">
      <c r="A258" s="20" t="n">
        <v>44106.875659722</v>
      </c>
      <c r="B258" s="16" t="s">
        <v>508</v>
      </c>
      <c r="C258" s="16" t="s">
        <v>634</v>
      </c>
      <c r="D258" s="16" t="s">
        <v>480</v>
      </c>
      <c r="E258" s="16" t="s">
        <v>17</v>
      </c>
      <c r="F258" s="16" t="s">
        <v>19</v>
      </c>
      <c r="G258" s="7" t="n">
        <v>1</v>
      </c>
      <c r="H258" s="6" t="n">
        <v>434.6</v>
      </c>
      <c r="I258" s="6" t="n">
        <v>-434.6</v>
      </c>
      <c r="J258" s="6" t="n">
        <v>-0</v>
      </c>
      <c r="K258" s="6" t="n">
        <v>-0.26</v>
      </c>
      <c r="L258" s="6" t="n">
        <v>-0</v>
      </c>
      <c r="M258" s="6"/>
      <c r="N258" s="6" t="s">
        <f>=I258+J258+K258+L258</f>
      </c>
      <c r="O258" s="6"/>
      <c r="P258" s="16"/>
    </row>
    <row collapsed="false" customFormat="false" customHeight="false" hidden="false" ht="12.1" outlineLevel="0" r="259">
      <c r="A259" s="20" t="n">
        <v>44106.87681713</v>
      </c>
      <c r="B259" s="16" t="s">
        <v>508</v>
      </c>
      <c r="C259" s="16" t="s">
        <v>634</v>
      </c>
      <c r="D259" s="16" t="s">
        <v>480</v>
      </c>
      <c r="E259" s="16" t="s">
        <v>17</v>
      </c>
      <c r="F259" s="16" t="s">
        <v>19</v>
      </c>
      <c r="G259" s="7" t="n">
        <v>1</v>
      </c>
      <c r="H259" s="6" t="n">
        <v>434.6</v>
      </c>
      <c r="I259" s="6" t="n">
        <v>-434.6</v>
      </c>
      <c r="J259" s="6" t="n">
        <v>-0</v>
      </c>
      <c r="K259" s="6" t="n">
        <v>-0.26</v>
      </c>
      <c r="L259" s="6" t="n">
        <v>-0</v>
      </c>
      <c r="M259" s="6"/>
      <c r="N259" s="6" t="s">
        <f>=I259+J259+K259+L259</f>
      </c>
      <c r="O259" s="6"/>
      <c r="P259" s="16"/>
    </row>
    <row collapsed="false" customFormat="false" customHeight="false" hidden="false" ht="12.1" outlineLevel="0" r="260">
      <c r="A260" s="20" t="n">
        <v>44106.877199074</v>
      </c>
      <c r="B260" s="16" t="s">
        <v>508</v>
      </c>
      <c r="C260" s="16" t="s">
        <v>634</v>
      </c>
      <c r="D260" s="16" t="s">
        <v>480</v>
      </c>
      <c r="E260" s="16" t="s">
        <v>17</v>
      </c>
      <c r="F260" s="16" t="s">
        <v>19</v>
      </c>
      <c r="G260" s="7" t="n">
        <v>12</v>
      </c>
      <c r="H260" s="6" t="n">
        <v>434.6</v>
      </c>
      <c r="I260" s="6" t="n">
        <v>-5215.2</v>
      </c>
      <c r="J260" s="6" t="n">
        <v>-0</v>
      </c>
      <c r="K260" s="6" t="n">
        <v>-3.13</v>
      </c>
      <c r="L260" s="6" t="n">
        <v>-0</v>
      </c>
      <c r="M260" s="6"/>
      <c r="N260" s="6" t="s">
        <f>=I260+J260+K260+L260</f>
      </c>
      <c r="O260" s="6"/>
      <c r="P260" s="16"/>
    </row>
    <row collapsed="false" customFormat="false" customHeight="false" hidden="false" ht="12.1" outlineLevel="0" r="261">
      <c r="A261" s="20" t="n">
        <v>44109.71318287</v>
      </c>
      <c r="B261" s="16" t="s">
        <v>45</v>
      </c>
      <c r="C261" s="16" t="s">
        <v>613</v>
      </c>
      <c r="D261" s="16" t="s">
        <v>480</v>
      </c>
      <c r="E261" s="16" t="s">
        <v>17</v>
      </c>
      <c r="F261" s="16" t="s">
        <v>19</v>
      </c>
      <c r="G261" s="7" t="n">
        <v>300</v>
      </c>
      <c r="H261" s="6" t="n">
        <v>37.48</v>
      </c>
      <c r="I261" s="6" t="n">
        <v>-11244</v>
      </c>
      <c r="J261" s="6" t="n">
        <v>-0</v>
      </c>
      <c r="K261" s="6" t="n">
        <v>-6.75</v>
      </c>
      <c r="L261" s="6" t="n">
        <v>-0</v>
      </c>
      <c r="M261" s="6"/>
      <c r="N261" s="6" t="s">
        <f>=I261+J261+K261+L261</f>
      </c>
      <c r="O261" s="6"/>
      <c r="P261" s="16"/>
    </row>
    <row collapsed="false" customFormat="false" customHeight="false" hidden="false" ht="12.1" outlineLevel="0" r="262">
      <c r="A262" s="25" t="n">
        <v>44132</v>
      </c>
      <c r="B262" s="26" t="s">
        <v>554</v>
      </c>
      <c r="C262" s="26" t="s">
        <v>162</v>
      </c>
      <c r="D262" s="26" t="s">
        <v>554</v>
      </c>
      <c r="E262" s="26" t="s">
        <v>554</v>
      </c>
      <c r="F262" s="26" t="s">
        <v>19</v>
      </c>
      <c r="G262" s="27" t="n">
        <v>1</v>
      </c>
      <c r="H262" s="28" t="n">
        <v>40000</v>
      </c>
      <c r="I262" s="28" t="n">
        <v>40000</v>
      </c>
      <c r="J262" s="28" t="n">
        <v>0</v>
      </c>
      <c r="K262" s="28" t="n">
        <v>-0</v>
      </c>
      <c r="L262" s="28" t="n">
        <v>-0</v>
      </c>
      <c r="M262" s="28"/>
      <c r="N262" s="6" t="s">
        <f>=I262+J262+K262+L262</f>
      </c>
      <c r="O262" s="28"/>
      <c r="P262" s="26"/>
    </row>
    <row collapsed="false" customFormat="false" customHeight="false" hidden="false" ht="12.1" outlineLevel="0" r="263">
      <c r="A263" s="20" t="n">
        <v>44132.49681713</v>
      </c>
      <c r="B263" s="16" t="s">
        <v>508</v>
      </c>
      <c r="C263" s="16" t="s">
        <v>634</v>
      </c>
      <c r="D263" s="16" t="s">
        <v>480</v>
      </c>
      <c r="E263" s="16" t="s">
        <v>17</v>
      </c>
      <c r="F263" s="16" t="s">
        <v>19</v>
      </c>
      <c r="G263" s="7" t="n">
        <v>2</v>
      </c>
      <c r="H263" s="6" t="n">
        <v>390</v>
      </c>
      <c r="I263" s="6" t="n">
        <v>-780</v>
      </c>
      <c r="J263" s="6" t="n">
        <v>-0</v>
      </c>
      <c r="K263" s="6" t="n">
        <v>-0.46</v>
      </c>
      <c r="L263" s="6" t="n">
        <v>-0</v>
      </c>
      <c r="M263" s="6"/>
      <c r="N263" s="6" t="s">
        <f>=I263+J263+K263+L263</f>
      </c>
      <c r="O263" s="6"/>
      <c r="P263" s="16"/>
    </row>
    <row collapsed="false" customFormat="false" customHeight="false" hidden="false" ht="12.1" outlineLevel="0" r="264">
      <c r="A264" s="20" t="n">
        <v>44132.50119213</v>
      </c>
      <c r="B264" s="16" t="s">
        <v>45</v>
      </c>
      <c r="C264" s="16" t="s">
        <v>613</v>
      </c>
      <c r="D264" s="16" t="s">
        <v>480</v>
      </c>
      <c r="E264" s="16" t="s">
        <v>17</v>
      </c>
      <c r="F264" s="16" t="s">
        <v>19</v>
      </c>
      <c r="G264" s="7" t="n">
        <v>300</v>
      </c>
      <c r="H264" s="6" t="n">
        <v>35.5</v>
      </c>
      <c r="I264" s="6" t="n">
        <v>-10650</v>
      </c>
      <c r="J264" s="6" t="n">
        <v>-0</v>
      </c>
      <c r="K264" s="6" t="n">
        <v>-6.39</v>
      </c>
      <c r="L264" s="6" t="n">
        <v>-0</v>
      </c>
      <c r="M264" s="6"/>
      <c r="N264" s="6" t="s">
        <f>=I264+J264+K264+L264</f>
      </c>
      <c r="O264" s="6"/>
      <c r="P264" s="16"/>
    </row>
    <row collapsed="false" customFormat="false" customHeight="false" hidden="false" ht="12.1" outlineLevel="0" r="265">
      <c r="A265" s="20" t="n">
        <v>44132.715833333</v>
      </c>
      <c r="B265" s="16" t="s">
        <v>508</v>
      </c>
      <c r="C265" s="16" t="s">
        <v>634</v>
      </c>
      <c r="D265" s="16" t="s">
        <v>480</v>
      </c>
      <c r="E265" s="16" t="s">
        <v>17</v>
      </c>
      <c r="F265" s="16" t="s">
        <v>19</v>
      </c>
      <c r="G265" s="7" t="n">
        <v>30</v>
      </c>
      <c r="H265" s="6" t="n">
        <v>388</v>
      </c>
      <c r="I265" s="6" t="n">
        <v>-11640</v>
      </c>
      <c r="J265" s="6" t="n">
        <v>-0</v>
      </c>
      <c r="K265" s="6" t="n">
        <v>-6.98</v>
      </c>
      <c r="L265" s="6" t="n">
        <v>-0</v>
      </c>
      <c r="M265" s="6"/>
      <c r="N265" s="6" t="s">
        <f>=I265+J265+K265+L265</f>
      </c>
      <c r="O265" s="6"/>
      <c r="P265" s="16"/>
    </row>
    <row collapsed="false" customFormat="false" customHeight="false" hidden="false" ht="12.1" outlineLevel="0" r="266">
      <c r="A266" s="33" t="n">
        <v>44139</v>
      </c>
      <c r="B266" s="34" t="s">
        <v>602</v>
      </c>
      <c r="C266" s="34" t="s">
        <v>216</v>
      </c>
      <c r="D266" s="34" t="s">
        <v>602</v>
      </c>
      <c r="E266" s="34" t="s">
        <v>602</v>
      </c>
      <c r="F266" s="34" t="s">
        <v>19</v>
      </c>
      <c r="G266" s="35" t="n">
        <v>1</v>
      </c>
      <c r="H266" s="36" t="n">
        <v>-18500</v>
      </c>
      <c r="I266" s="36" t="n">
        <v>-18500</v>
      </c>
      <c r="J266" s="36" t="n">
        <v>0</v>
      </c>
      <c r="K266" s="36" t="n">
        <v>-0</v>
      </c>
      <c r="L266" s="36" t="n">
        <v>-0</v>
      </c>
      <c r="M266" s="36"/>
      <c r="N266" s="6" t="s">
        <f>=I266+J266+K266+L266</f>
      </c>
      <c r="O266" s="36"/>
      <c r="P266" s="34"/>
    </row>
    <row collapsed="false" customFormat="false" customHeight="false" hidden="false" ht="12.1" outlineLevel="0" r="267">
      <c r="A267" s="25" t="n">
        <v>44166</v>
      </c>
      <c r="B267" s="26" t="s">
        <v>554</v>
      </c>
      <c r="C267" s="26" t="s">
        <v>162</v>
      </c>
      <c r="D267" s="26" t="s">
        <v>554</v>
      </c>
      <c r="E267" s="26" t="s">
        <v>554</v>
      </c>
      <c r="F267" s="26" t="s">
        <v>35</v>
      </c>
      <c r="G267" s="27" t="n">
        <v>1</v>
      </c>
      <c r="H267" s="28" t="n">
        <v>1100</v>
      </c>
      <c r="I267" s="28" t="n">
        <v>1100</v>
      </c>
      <c r="J267" s="28" t="n">
        <v>0</v>
      </c>
      <c r="K267" s="28" t="n">
        <v>-0</v>
      </c>
      <c r="L267" s="28" t="n">
        <v>-0</v>
      </c>
      <c r="M267" s="28"/>
      <c r="N267" s="28"/>
      <c r="O267" s="6" t="s">
        <f>=I267+J267+K267+L267</f>
      </c>
      <c r="P267" s="26"/>
    </row>
    <row collapsed="false" customFormat="false" customHeight="false" hidden="false" ht="12.1" outlineLevel="0" r="268">
      <c r="A268" s="37" t="n">
        <v>44166.908506944</v>
      </c>
      <c r="B268" s="38" t="s">
        <v>35</v>
      </c>
      <c r="C268" s="38" t="s">
        <v>619</v>
      </c>
      <c r="D268" s="38" t="s">
        <v>482</v>
      </c>
      <c r="E268" s="38" t="s">
        <v>482</v>
      </c>
      <c r="F268" s="38" t="s">
        <v>19</v>
      </c>
      <c r="G268" s="39" t="n">
        <v>-1100</v>
      </c>
      <c r="H268" s="40" t="n">
        <v>91.1823</v>
      </c>
      <c r="I268" s="40" t="n">
        <v>100300.53</v>
      </c>
      <c r="J268" s="40" t="n">
        <v>0</v>
      </c>
      <c r="K268" s="40" t="n">
        <v>-51.65</v>
      </c>
      <c r="L268" s="40" t="n">
        <v>-0</v>
      </c>
      <c r="M268" s="40"/>
      <c r="N268" s="6" t="s">
        <f>=I268+J268+K268+L268</f>
      </c>
      <c r="O268" s="40"/>
      <c r="P268" s="38"/>
    </row>
    <row collapsed="false" customFormat="false" customHeight="false" hidden="false" ht="12.1" outlineLevel="0" r="269">
      <c r="A269" s="33" t="n">
        <v>44167</v>
      </c>
      <c r="B269" s="34" t="s">
        <v>602</v>
      </c>
      <c r="C269" s="34" t="s">
        <v>217</v>
      </c>
      <c r="D269" s="34" t="s">
        <v>602</v>
      </c>
      <c r="E269" s="34" t="s">
        <v>602</v>
      </c>
      <c r="F269" s="34" t="s">
        <v>19</v>
      </c>
      <c r="G269" s="35" t="n">
        <v>1</v>
      </c>
      <c r="H269" s="36" t="n">
        <v>-100200</v>
      </c>
      <c r="I269" s="36" t="n">
        <v>-100200</v>
      </c>
      <c r="J269" s="36" t="n">
        <v>0</v>
      </c>
      <c r="K269" s="36" t="n">
        <v>-0</v>
      </c>
      <c r="L269" s="36" t="n">
        <v>-0</v>
      </c>
      <c r="M269" s="36"/>
      <c r="N269" s="6" t="s">
        <f>=I269+J269+K269+L269</f>
      </c>
      <c r="O269" s="36"/>
      <c r="P269" s="34"/>
    </row>
    <row collapsed="false" customFormat="false" customHeight="false" hidden="false" ht="12.1" outlineLevel="0" r="270">
      <c r="A270" s="25" t="n">
        <v>44207</v>
      </c>
      <c r="B270" s="26" t="s">
        <v>554</v>
      </c>
      <c r="C270" s="26" t="s">
        <v>162</v>
      </c>
      <c r="D270" s="26" t="s">
        <v>554</v>
      </c>
      <c r="E270" s="26" t="s">
        <v>554</v>
      </c>
      <c r="F270" s="26" t="s">
        <v>35</v>
      </c>
      <c r="G270" s="27" t="n">
        <v>1</v>
      </c>
      <c r="H270" s="28" t="n">
        <v>100</v>
      </c>
      <c r="I270" s="28" t="n">
        <v>100</v>
      </c>
      <c r="J270" s="28" t="n">
        <v>0</v>
      </c>
      <c r="K270" s="28" t="n">
        <v>-0</v>
      </c>
      <c r="L270" s="28" t="n">
        <v>-0</v>
      </c>
      <c r="M270" s="28"/>
      <c r="N270" s="28"/>
      <c r="O270" s="6" t="s">
        <f>=I270+J270+K270+L270</f>
      </c>
      <c r="P270" s="26"/>
    </row>
    <row collapsed="false" customFormat="false" customHeight="false" hidden="false" ht="12.1" outlineLevel="0" r="271">
      <c r="A271" s="25" t="n">
        <v>44208</v>
      </c>
      <c r="B271" s="26" t="s">
        <v>554</v>
      </c>
      <c r="C271" s="26" t="s">
        <v>162</v>
      </c>
      <c r="D271" s="26" t="s">
        <v>554</v>
      </c>
      <c r="E271" s="26" t="s">
        <v>554</v>
      </c>
      <c r="F271" s="26" t="s">
        <v>64</v>
      </c>
      <c r="G271" s="27" t="n">
        <v>1</v>
      </c>
      <c r="H271" s="28" t="n">
        <v>6.47</v>
      </c>
      <c r="I271" s="28" t="n">
        <v>6.47</v>
      </c>
      <c r="J271" s="28" t="n">
        <v>0</v>
      </c>
      <c r="K271" s="28" t="n">
        <v>-0</v>
      </c>
      <c r="L271" s="28" t="n">
        <v>-0</v>
      </c>
      <c r="M271" s="6" t="s">
        <f>=I271+J271+K271+L271</f>
      </c>
      <c r="N271" s="28"/>
      <c r="O271" s="28"/>
      <c r="P271" s="26"/>
    </row>
    <row collapsed="false" customFormat="false" customHeight="false" hidden="false" ht="12.1" outlineLevel="0" r="272">
      <c r="A272" s="21" t="n">
        <v>44208</v>
      </c>
      <c r="B272" s="22" t="s">
        <v>629</v>
      </c>
      <c r="C272" s="22" t="s">
        <v>635</v>
      </c>
      <c r="D272" s="22" t="s">
        <v>629</v>
      </c>
      <c r="E272" s="22" t="s">
        <v>629</v>
      </c>
      <c r="F272" s="22" t="s">
        <v>19</v>
      </c>
      <c r="G272" s="23" t="n">
        <v>1</v>
      </c>
      <c r="H272" s="24" t="n">
        <v>-53</v>
      </c>
      <c r="I272" s="24" t="n">
        <v>-53</v>
      </c>
      <c r="J272" s="24" t="n">
        <v>0</v>
      </c>
      <c r="K272" s="24" t="n">
        <v>-0</v>
      </c>
      <c r="L272" s="24" t="n">
        <v>-0</v>
      </c>
      <c r="M272" s="24"/>
      <c r="N272" s="6" t="s">
        <f>=I272+J272+K272+L272</f>
      </c>
      <c r="O272" s="24"/>
      <c r="P272" s="22"/>
    </row>
    <row collapsed="false" customFormat="false" customHeight="false" hidden="false" ht="12.1" outlineLevel="0" r="273">
      <c r="A273" s="37" t="n">
        <v>44218.634988426</v>
      </c>
      <c r="B273" s="38" t="s">
        <v>35</v>
      </c>
      <c r="C273" s="38" t="s">
        <v>619</v>
      </c>
      <c r="D273" s="38" t="s">
        <v>482</v>
      </c>
      <c r="E273" s="38" t="s">
        <v>482</v>
      </c>
      <c r="F273" s="38" t="s">
        <v>19</v>
      </c>
      <c r="G273" s="39" t="n">
        <v>-100</v>
      </c>
      <c r="H273" s="40" t="n">
        <v>91.1456</v>
      </c>
      <c r="I273" s="40" t="n">
        <v>9114.56</v>
      </c>
      <c r="J273" s="40" t="n">
        <v>0</v>
      </c>
      <c r="K273" s="40" t="n">
        <v>-5.56</v>
      </c>
      <c r="L273" s="40" t="n">
        <v>-0</v>
      </c>
      <c r="M273" s="40"/>
      <c r="N273" s="6" t="s">
        <f>=I273+J273+K273+L273</f>
      </c>
      <c r="O273" s="40"/>
      <c r="P273" s="38"/>
    </row>
    <row collapsed="false" customFormat="false" customHeight="false" hidden="false" ht="12.1" outlineLevel="0" r="274">
      <c r="A274" s="37" t="n">
        <v>44218.635798611</v>
      </c>
      <c r="B274" s="38" t="s">
        <v>64</v>
      </c>
      <c r="C274" s="38" t="s">
        <v>632</v>
      </c>
      <c r="D274" s="38" t="s">
        <v>482</v>
      </c>
      <c r="E274" s="38" t="s">
        <v>482</v>
      </c>
      <c r="F274" s="38" t="s">
        <v>19</v>
      </c>
      <c r="G274" s="39" t="n">
        <v>-41</v>
      </c>
      <c r="H274" s="40" t="n">
        <v>74.8786</v>
      </c>
      <c r="I274" s="40" t="n">
        <v>3070.02</v>
      </c>
      <c r="J274" s="40" t="n">
        <v>0</v>
      </c>
      <c r="K274" s="40" t="n">
        <v>-2.54</v>
      </c>
      <c r="L274" s="40" t="n">
        <v>-0</v>
      </c>
      <c r="M274" s="40"/>
      <c r="N274" s="6" t="s">
        <f>=I274+J274+K274+L274</f>
      </c>
      <c r="O274" s="40"/>
      <c r="P274" s="38"/>
    </row>
    <row collapsed="false" customFormat="false" customHeight="false" hidden="false" ht="12.1" outlineLevel="0" r="275">
      <c r="A275" s="20" t="n">
        <v>44218.661898148</v>
      </c>
      <c r="B275" s="16" t="s">
        <v>508</v>
      </c>
      <c r="C275" s="16" t="s">
        <v>634</v>
      </c>
      <c r="D275" s="16" t="s">
        <v>480</v>
      </c>
      <c r="E275" s="16" t="s">
        <v>17</v>
      </c>
      <c r="F275" s="16" t="s">
        <v>19</v>
      </c>
      <c r="G275" s="7" t="n">
        <v>23</v>
      </c>
      <c r="H275" s="6" t="n">
        <v>469.5</v>
      </c>
      <c r="I275" s="6" t="n">
        <v>-10798.5</v>
      </c>
      <c r="J275" s="6" t="n">
        <v>-0</v>
      </c>
      <c r="K275" s="6" t="n">
        <v>-6.48</v>
      </c>
      <c r="L275" s="6" t="n">
        <v>-0</v>
      </c>
      <c r="M275" s="6"/>
      <c r="N275" s="6" t="s">
        <f>=I275+J275+K275+L275</f>
      </c>
      <c r="O275" s="6"/>
      <c r="P275" s="16"/>
    </row>
    <row collapsed="false" customFormat="false" customHeight="false" hidden="false" ht="12.1" outlineLevel="0" r="276">
      <c r="A276" s="25" t="n">
        <v>44224</v>
      </c>
      <c r="B276" s="26" t="s">
        <v>554</v>
      </c>
      <c r="C276" s="26" t="s">
        <v>162</v>
      </c>
      <c r="D276" s="26" t="s">
        <v>554</v>
      </c>
      <c r="E276" s="26" t="s">
        <v>554</v>
      </c>
      <c r="F276" s="26" t="s">
        <v>19</v>
      </c>
      <c r="G276" s="27" t="n">
        <v>1</v>
      </c>
      <c r="H276" s="28" t="n">
        <v>10000</v>
      </c>
      <c r="I276" s="28" t="n">
        <v>10000</v>
      </c>
      <c r="J276" s="28" t="n">
        <v>0</v>
      </c>
      <c r="K276" s="28" t="n">
        <v>-0</v>
      </c>
      <c r="L276" s="28" t="n">
        <v>-0</v>
      </c>
      <c r="M276" s="28"/>
      <c r="N276" s="6" t="s">
        <f>=I276+J276+K276+L276</f>
      </c>
      <c r="O276" s="28"/>
      <c r="P276" s="26"/>
    </row>
    <row collapsed="false" customFormat="false" customHeight="false" hidden="false" ht="12.1" outlineLevel="0" r="277">
      <c r="A277" s="20" t="n">
        <v>44224.578263889</v>
      </c>
      <c r="B277" s="16" t="s">
        <v>508</v>
      </c>
      <c r="C277" s="16" t="s">
        <v>634</v>
      </c>
      <c r="D277" s="16" t="s">
        <v>480</v>
      </c>
      <c r="E277" s="16" t="s">
        <v>17</v>
      </c>
      <c r="F277" s="16" t="s">
        <v>19</v>
      </c>
      <c r="G277" s="7" t="n">
        <v>20</v>
      </c>
      <c r="H277" s="6" t="n">
        <v>462.5</v>
      </c>
      <c r="I277" s="6" t="n">
        <v>-9250</v>
      </c>
      <c r="J277" s="6" t="n">
        <v>-0</v>
      </c>
      <c r="K277" s="6" t="n">
        <v>-5.55</v>
      </c>
      <c r="L277" s="6" t="n">
        <v>-0</v>
      </c>
      <c r="M277" s="6"/>
      <c r="N277" s="6" t="s">
        <f>=I277+J277+K277+L277</f>
      </c>
      <c r="O277" s="6"/>
      <c r="P277" s="16"/>
    </row>
    <row collapsed="false" customFormat="false" customHeight="false" hidden="false" ht="12.1" outlineLevel="0" r="278">
      <c r="A278" s="20" t="n">
        <v>44225.47349537</v>
      </c>
      <c r="B278" s="16" t="s">
        <v>508</v>
      </c>
      <c r="C278" s="16" t="s">
        <v>634</v>
      </c>
      <c r="D278" s="16" t="s">
        <v>480</v>
      </c>
      <c r="E278" s="16" t="s">
        <v>17</v>
      </c>
      <c r="F278" s="16" t="s">
        <v>19</v>
      </c>
      <c r="G278" s="7" t="n">
        <v>3</v>
      </c>
      <c r="H278" s="6" t="n">
        <v>459.9</v>
      </c>
      <c r="I278" s="6" t="n">
        <v>-1379.7</v>
      </c>
      <c r="J278" s="6" t="n">
        <v>-0</v>
      </c>
      <c r="K278" s="6" t="n">
        <v>-0.83</v>
      </c>
      <c r="L278" s="6" t="n">
        <v>-0</v>
      </c>
      <c r="M278" s="6"/>
      <c r="N278" s="6" t="s">
        <f>=I278+J278+K278+L278</f>
      </c>
      <c r="O278" s="6"/>
      <c r="P278" s="16"/>
    </row>
    <row collapsed="false" customFormat="false" customHeight="false" hidden="false" ht="12.1" outlineLevel="0" r="279">
      <c r="A279" s="20" t="n">
        <v>44225.662164352</v>
      </c>
      <c r="B279" s="16" t="s">
        <v>508</v>
      </c>
      <c r="C279" s="16" t="s">
        <v>634</v>
      </c>
      <c r="D279" s="16" t="s">
        <v>480</v>
      </c>
      <c r="E279" s="16" t="s">
        <v>17</v>
      </c>
      <c r="F279" s="16" t="s">
        <v>19</v>
      </c>
      <c r="G279" s="7" t="n">
        <v>1</v>
      </c>
      <c r="H279" s="6" t="n">
        <v>458.5</v>
      </c>
      <c r="I279" s="6" t="n">
        <v>-458.5</v>
      </c>
      <c r="J279" s="6" t="n">
        <v>-0</v>
      </c>
      <c r="K279" s="6" t="n">
        <v>-0.28</v>
      </c>
      <c r="L279" s="6" t="n">
        <v>-0</v>
      </c>
      <c r="M279" s="6"/>
      <c r="N279" s="6" t="s">
        <f>=I279+J279+K279+L279</f>
      </c>
      <c r="O279" s="6"/>
      <c r="P279" s="16"/>
    </row>
    <row collapsed="false" customFormat="false" customHeight="false" hidden="false" ht="12.1" outlineLevel="0" r="280">
      <c r="A280" s="29" t="n">
        <v>44225.979594907</v>
      </c>
      <c r="B280" s="30" t="s">
        <v>494</v>
      </c>
      <c r="C280" s="30" t="s">
        <v>571</v>
      </c>
      <c r="D280" s="30" t="s">
        <v>482</v>
      </c>
      <c r="E280" s="30" t="s">
        <v>17</v>
      </c>
      <c r="F280" s="30" t="s">
        <v>19</v>
      </c>
      <c r="G280" s="31" t="n">
        <v>-5</v>
      </c>
      <c r="H280" s="32" t="n">
        <v>489.6</v>
      </c>
      <c r="I280" s="32" t="n">
        <v>2448</v>
      </c>
      <c r="J280" s="32" t="n">
        <v>0</v>
      </c>
      <c r="K280" s="32" t="n">
        <v>-1.46</v>
      </c>
      <c r="L280" s="32" t="n">
        <v>-0</v>
      </c>
      <c r="M280" s="32"/>
      <c r="N280" s="6" t="s">
        <f>=I280+J280+K280+L280</f>
      </c>
      <c r="O280" s="32"/>
      <c r="P280" s="30"/>
    </row>
    <row collapsed="false" customFormat="false" customHeight="false" hidden="false" ht="12.1" outlineLevel="0" r="281">
      <c r="A281" s="29" t="n">
        <v>44225.979733796</v>
      </c>
      <c r="B281" s="30" t="s">
        <v>494</v>
      </c>
      <c r="C281" s="30" t="s">
        <v>571</v>
      </c>
      <c r="D281" s="30" t="s">
        <v>482</v>
      </c>
      <c r="E281" s="30" t="s">
        <v>17</v>
      </c>
      <c r="F281" s="30" t="s">
        <v>19</v>
      </c>
      <c r="G281" s="31" t="n">
        <v>-1</v>
      </c>
      <c r="H281" s="32" t="n">
        <v>489.6</v>
      </c>
      <c r="I281" s="32" t="n">
        <v>489.6</v>
      </c>
      <c r="J281" s="32" t="n">
        <v>0</v>
      </c>
      <c r="K281" s="32" t="n">
        <v>-0.29</v>
      </c>
      <c r="L281" s="32" t="n">
        <v>-0</v>
      </c>
      <c r="M281" s="32"/>
      <c r="N281" s="6" t="s">
        <f>=I281+J281+K281+L281</f>
      </c>
      <c r="O281" s="32"/>
      <c r="P281" s="30"/>
    </row>
    <row collapsed="false" customFormat="false" customHeight="false" hidden="false" ht="12.1" outlineLevel="0" r="282">
      <c r="A282" s="29" t="n">
        <v>44225.979768519</v>
      </c>
      <c r="B282" s="30" t="s">
        <v>494</v>
      </c>
      <c r="C282" s="30" t="s">
        <v>571</v>
      </c>
      <c r="D282" s="30" t="s">
        <v>482</v>
      </c>
      <c r="E282" s="30" t="s">
        <v>17</v>
      </c>
      <c r="F282" s="30" t="s">
        <v>19</v>
      </c>
      <c r="G282" s="31" t="n">
        <v>-1</v>
      </c>
      <c r="H282" s="32" t="n">
        <v>489.6</v>
      </c>
      <c r="I282" s="32" t="n">
        <v>489.6</v>
      </c>
      <c r="J282" s="32" t="n">
        <v>0</v>
      </c>
      <c r="K282" s="32" t="n">
        <v>-0.29</v>
      </c>
      <c r="L282" s="32" t="n">
        <v>-0</v>
      </c>
      <c r="M282" s="32"/>
      <c r="N282" s="6" t="s">
        <f>=I282+J282+K282+L282</f>
      </c>
      <c r="O282" s="32"/>
      <c r="P282" s="30"/>
    </row>
    <row collapsed="false" customFormat="false" customHeight="false" hidden="false" ht="12.1" outlineLevel="0" r="283">
      <c r="A283" s="29" t="n">
        <v>44225.979976852</v>
      </c>
      <c r="B283" s="30" t="s">
        <v>494</v>
      </c>
      <c r="C283" s="30" t="s">
        <v>571</v>
      </c>
      <c r="D283" s="30" t="s">
        <v>482</v>
      </c>
      <c r="E283" s="30" t="s">
        <v>17</v>
      </c>
      <c r="F283" s="30" t="s">
        <v>19</v>
      </c>
      <c r="G283" s="31" t="n">
        <v>-50</v>
      </c>
      <c r="H283" s="32" t="n">
        <v>489.6</v>
      </c>
      <c r="I283" s="32" t="n">
        <v>24480</v>
      </c>
      <c r="J283" s="32" t="n">
        <v>0</v>
      </c>
      <c r="K283" s="32" t="n">
        <v>-14.69</v>
      </c>
      <c r="L283" s="32" t="n">
        <v>-0</v>
      </c>
      <c r="M283" s="32"/>
      <c r="N283" s="6" t="s">
        <f>=I283+J283+K283+L283</f>
      </c>
      <c r="O283" s="32"/>
      <c r="P283" s="30"/>
    </row>
    <row collapsed="false" customFormat="false" customHeight="false" hidden="false" ht="12.1" outlineLevel="0" r="284">
      <c r="A284" s="29" t="n">
        <v>44225.979976852</v>
      </c>
      <c r="B284" s="30" t="s">
        <v>494</v>
      </c>
      <c r="C284" s="30" t="s">
        <v>571</v>
      </c>
      <c r="D284" s="30" t="s">
        <v>482</v>
      </c>
      <c r="E284" s="30" t="s">
        <v>17</v>
      </c>
      <c r="F284" s="30" t="s">
        <v>19</v>
      </c>
      <c r="G284" s="31" t="n">
        <v>-13</v>
      </c>
      <c r="H284" s="32" t="n">
        <v>489.6</v>
      </c>
      <c r="I284" s="32" t="n">
        <v>6364.8</v>
      </c>
      <c r="J284" s="32" t="n">
        <v>0</v>
      </c>
      <c r="K284" s="32" t="n">
        <v>-3.82</v>
      </c>
      <c r="L284" s="32" t="n">
        <v>-0</v>
      </c>
      <c r="M284" s="32"/>
      <c r="N284" s="6" t="s">
        <f>=I284+J284+K284+L284</f>
      </c>
      <c r="O284" s="32"/>
      <c r="P284" s="30"/>
    </row>
    <row collapsed="false" customFormat="false" customHeight="false" hidden="false" ht="12.1" outlineLevel="0" r="285">
      <c r="A285" s="20" t="n">
        <v>44225.983912037</v>
      </c>
      <c r="B285" s="16" t="s">
        <v>508</v>
      </c>
      <c r="C285" s="16" t="s">
        <v>634</v>
      </c>
      <c r="D285" s="16" t="s">
        <v>480</v>
      </c>
      <c r="E285" s="16" t="s">
        <v>17</v>
      </c>
      <c r="F285" s="16" t="s">
        <v>19</v>
      </c>
      <c r="G285" s="7" t="n">
        <v>75</v>
      </c>
      <c r="H285" s="6" t="n">
        <v>457</v>
      </c>
      <c r="I285" s="6" t="n">
        <v>-34275</v>
      </c>
      <c r="J285" s="6" t="n">
        <v>-0</v>
      </c>
      <c r="K285" s="6" t="n">
        <v>-20.57</v>
      </c>
      <c r="L285" s="6" t="n">
        <v>-0</v>
      </c>
      <c r="M285" s="6"/>
      <c r="N285" s="6" t="s">
        <f>=I285+J285+K285+L285</f>
      </c>
      <c r="O285" s="6"/>
      <c r="P285" s="16"/>
    </row>
    <row collapsed="false" customFormat="false" customHeight="false" hidden="false" ht="12.1" outlineLevel="0" r="286">
      <c r="A286" s="29" t="n">
        <v>44246.754212963</v>
      </c>
      <c r="B286" s="30" t="s">
        <v>493</v>
      </c>
      <c r="C286" s="30" t="s">
        <v>569</v>
      </c>
      <c r="D286" s="30" t="s">
        <v>482</v>
      </c>
      <c r="E286" s="30" t="s">
        <v>17</v>
      </c>
      <c r="F286" s="30" t="s">
        <v>19</v>
      </c>
      <c r="G286" s="31" t="n">
        <v>-2</v>
      </c>
      <c r="H286" s="32" t="n">
        <v>28000</v>
      </c>
      <c r="I286" s="32" t="n">
        <v>56000</v>
      </c>
      <c r="J286" s="32" t="n">
        <v>0</v>
      </c>
      <c r="K286" s="32" t="n">
        <v>-33.6</v>
      </c>
      <c r="L286" s="32" t="n">
        <v>-0</v>
      </c>
      <c r="M286" s="32"/>
      <c r="N286" s="6" t="s">
        <f>=I286+J286+K286+L286</f>
      </c>
      <c r="O286" s="32"/>
      <c r="P286" s="30"/>
    </row>
    <row collapsed="false" customFormat="false" customHeight="false" hidden="false" ht="12.1" outlineLevel="0" r="287">
      <c r="A287" s="29" t="n">
        <v>44246.759918981</v>
      </c>
      <c r="B287" s="30" t="s">
        <v>27</v>
      </c>
      <c r="C287" s="30" t="s">
        <v>625</v>
      </c>
      <c r="D287" s="30" t="s">
        <v>482</v>
      </c>
      <c r="E287" s="30" t="s">
        <v>17</v>
      </c>
      <c r="F287" s="30" t="s">
        <v>19</v>
      </c>
      <c r="G287" s="31" t="n">
        <v>-200000</v>
      </c>
      <c r="H287" s="32" t="n">
        <v>0.037325</v>
      </c>
      <c r="I287" s="32" t="n">
        <v>7465</v>
      </c>
      <c r="J287" s="32" t="n">
        <v>0</v>
      </c>
      <c r="K287" s="32" t="n">
        <v>-4.48</v>
      </c>
      <c r="L287" s="32" t="n">
        <v>-0</v>
      </c>
      <c r="M287" s="32"/>
      <c r="N287" s="6" t="s">
        <f>=I287+J287+K287+L287</f>
      </c>
      <c r="O287" s="32"/>
      <c r="P287" s="30"/>
    </row>
    <row collapsed="false" customFormat="false" customHeight="false" hidden="false" ht="12.1" outlineLevel="0" r="288">
      <c r="A288" s="29" t="n">
        <v>44246.764270833</v>
      </c>
      <c r="B288" s="30" t="s">
        <v>493</v>
      </c>
      <c r="C288" s="30" t="s">
        <v>569</v>
      </c>
      <c r="D288" s="30" t="s">
        <v>482</v>
      </c>
      <c r="E288" s="30" t="s">
        <v>17</v>
      </c>
      <c r="F288" s="30" t="s">
        <v>19</v>
      </c>
      <c r="G288" s="31" t="n">
        <v>-2</v>
      </c>
      <c r="H288" s="32" t="n">
        <v>28054</v>
      </c>
      <c r="I288" s="32" t="n">
        <v>56108</v>
      </c>
      <c r="J288" s="32" t="n">
        <v>0</v>
      </c>
      <c r="K288" s="32" t="n">
        <v>-33.66</v>
      </c>
      <c r="L288" s="32" t="n">
        <v>-0</v>
      </c>
      <c r="M288" s="32"/>
      <c r="N288" s="6" t="s">
        <f>=I288+J288+K288+L288</f>
      </c>
      <c r="O288" s="32"/>
      <c r="P288" s="30"/>
    </row>
    <row collapsed="false" customFormat="false" customHeight="false" hidden="false" ht="12.1" outlineLevel="0" r="289">
      <c r="A289" s="29" t="n">
        <v>44247.468449074</v>
      </c>
      <c r="B289" s="30" t="s">
        <v>502</v>
      </c>
      <c r="C289" s="30" t="s">
        <v>615</v>
      </c>
      <c r="D289" s="30" t="s">
        <v>482</v>
      </c>
      <c r="E289" s="30" t="s">
        <v>17</v>
      </c>
      <c r="F289" s="30" t="s">
        <v>19</v>
      </c>
      <c r="G289" s="31" t="n">
        <v>-1300</v>
      </c>
      <c r="H289" s="32" t="n">
        <v>69.02</v>
      </c>
      <c r="I289" s="32" t="n">
        <v>89726</v>
      </c>
      <c r="J289" s="32" t="n">
        <v>0</v>
      </c>
      <c r="K289" s="32" t="n">
        <v>-53.83</v>
      </c>
      <c r="L289" s="32" t="n">
        <v>-0</v>
      </c>
      <c r="M289" s="32"/>
      <c r="N289" s="6" t="s">
        <f>=I289+J289+K289+L289</f>
      </c>
      <c r="O289" s="32"/>
      <c r="P289" s="30"/>
    </row>
    <row collapsed="false" customFormat="false" customHeight="false" hidden="false" ht="12.1" outlineLevel="0" r="290">
      <c r="A290" s="21" t="n">
        <v>44249</v>
      </c>
      <c r="B290" s="22" t="s">
        <v>552</v>
      </c>
      <c r="C290" s="22" t="s">
        <v>575</v>
      </c>
      <c r="D290" s="22" t="s">
        <v>552</v>
      </c>
      <c r="E290" s="22" t="s">
        <v>552</v>
      </c>
      <c r="F290" s="22" t="s">
        <v>19</v>
      </c>
      <c r="G290" s="23" t="n">
        <v>1</v>
      </c>
      <c r="H290" s="24" t="n">
        <v>-6.73</v>
      </c>
      <c r="I290" s="24" t="n">
        <v>-6.73</v>
      </c>
      <c r="J290" s="24" t="n">
        <v>0</v>
      </c>
      <c r="K290" s="24" t="n">
        <v>-0</v>
      </c>
      <c r="L290" s="24" t="n">
        <v>-0</v>
      </c>
      <c r="M290" s="24"/>
      <c r="N290" s="6" t="s">
        <f>=I290+J290+K290+L290</f>
      </c>
      <c r="O290" s="24"/>
      <c r="P290" s="22"/>
    </row>
    <row collapsed="false" customFormat="false" customHeight="false" hidden="false" ht="12.1" outlineLevel="0" r="291">
      <c r="A291" s="21" t="n">
        <v>44249</v>
      </c>
      <c r="B291" s="22" t="s">
        <v>552</v>
      </c>
      <c r="C291" s="22" t="s">
        <v>574</v>
      </c>
      <c r="D291" s="22" t="s">
        <v>552</v>
      </c>
      <c r="E291" s="22" t="s">
        <v>552</v>
      </c>
      <c r="F291" s="22" t="s">
        <v>19</v>
      </c>
      <c r="G291" s="23" t="n">
        <v>1</v>
      </c>
      <c r="H291" s="24" t="n">
        <v>-11.98</v>
      </c>
      <c r="I291" s="24" t="n">
        <v>-11.98</v>
      </c>
      <c r="J291" s="24" t="n">
        <v>0</v>
      </c>
      <c r="K291" s="24" t="n">
        <v>-0</v>
      </c>
      <c r="L291" s="24" t="n">
        <v>-0</v>
      </c>
      <c r="M291" s="24"/>
      <c r="N291" s="6" t="s">
        <f>=I291+J291+K291+L291</f>
      </c>
      <c r="O291" s="24"/>
      <c r="P291" s="22"/>
    </row>
    <row collapsed="false" customFormat="false" customHeight="false" hidden="false" ht="12.1" outlineLevel="0" r="292">
      <c r="A292" s="20" t="n">
        <v>44249.807372685</v>
      </c>
      <c r="B292" s="16" t="s">
        <v>493</v>
      </c>
      <c r="C292" s="16" t="s">
        <v>569</v>
      </c>
      <c r="D292" s="16" t="s">
        <v>480</v>
      </c>
      <c r="E292" s="16" t="s">
        <v>17</v>
      </c>
      <c r="F292" s="16" t="s">
        <v>19</v>
      </c>
      <c r="G292" s="7" t="n">
        <v>2</v>
      </c>
      <c r="H292" s="6" t="n">
        <v>26040</v>
      </c>
      <c r="I292" s="6" t="n">
        <v>-52080</v>
      </c>
      <c r="J292" s="6" t="n">
        <v>-0</v>
      </c>
      <c r="K292" s="6" t="n">
        <v>-31.24</v>
      </c>
      <c r="L292" s="6" t="n">
        <v>-0</v>
      </c>
      <c r="M292" s="6"/>
      <c r="N292" s="6" t="s">
        <f>=I292+J292+K292+L292</f>
      </c>
      <c r="O292" s="6"/>
      <c r="P292" s="16"/>
    </row>
    <row collapsed="false" customFormat="false" customHeight="false" hidden="false" ht="12.1" outlineLevel="0" r="293">
      <c r="A293" s="21" t="n">
        <v>44250</v>
      </c>
      <c r="B293" s="22" t="s">
        <v>552</v>
      </c>
      <c r="C293" s="22" t="s">
        <v>574</v>
      </c>
      <c r="D293" s="22" t="s">
        <v>552</v>
      </c>
      <c r="E293" s="22" t="s">
        <v>552</v>
      </c>
      <c r="F293" s="22" t="s">
        <v>19</v>
      </c>
      <c r="G293" s="23" t="n">
        <v>1</v>
      </c>
      <c r="H293" s="24" t="n">
        <v>-11.98</v>
      </c>
      <c r="I293" s="24" t="n">
        <v>-11.98</v>
      </c>
      <c r="J293" s="24" t="n">
        <v>0</v>
      </c>
      <c r="K293" s="24" t="n">
        <v>-0</v>
      </c>
      <c r="L293" s="24" t="n">
        <v>-0</v>
      </c>
      <c r="M293" s="24"/>
      <c r="N293" s="6" t="s">
        <f>=I293+J293+K293+L293</f>
      </c>
      <c r="O293" s="24"/>
      <c r="P293" s="22"/>
    </row>
    <row collapsed="false" customFormat="false" customHeight="false" hidden="false" ht="12.1" outlineLevel="0" r="294">
      <c r="A294" s="21" t="n">
        <v>44250</v>
      </c>
      <c r="B294" s="22" t="s">
        <v>552</v>
      </c>
      <c r="C294" s="22" t="s">
        <v>575</v>
      </c>
      <c r="D294" s="22" t="s">
        <v>552</v>
      </c>
      <c r="E294" s="22" t="s">
        <v>552</v>
      </c>
      <c r="F294" s="22" t="s">
        <v>19</v>
      </c>
      <c r="G294" s="23" t="n">
        <v>1</v>
      </c>
      <c r="H294" s="24" t="n">
        <v>-6.73</v>
      </c>
      <c r="I294" s="24" t="n">
        <v>-6.73</v>
      </c>
      <c r="J294" s="24" t="n">
        <v>0</v>
      </c>
      <c r="K294" s="24" t="n">
        <v>-0</v>
      </c>
      <c r="L294" s="24" t="n">
        <v>-0</v>
      </c>
      <c r="M294" s="24"/>
      <c r="N294" s="6" t="s">
        <f>=I294+J294+K294+L294</f>
      </c>
      <c r="O294" s="24"/>
      <c r="P294" s="22"/>
    </row>
    <row collapsed="false" customFormat="false" customHeight="false" hidden="false" ht="12.1" outlineLevel="0" r="295">
      <c r="A295" s="21" t="n">
        <v>44251</v>
      </c>
      <c r="B295" s="22" t="s">
        <v>552</v>
      </c>
      <c r="C295" s="22" t="s">
        <v>575</v>
      </c>
      <c r="D295" s="22" t="s">
        <v>552</v>
      </c>
      <c r="E295" s="22" t="s">
        <v>552</v>
      </c>
      <c r="F295" s="22" t="s">
        <v>19</v>
      </c>
      <c r="G295" s="23" t="n">
        <v>1</v>
      </c>
      <c r="H295" s="24" t="n">
        <v>-6.53</v>
      </c>
      <c r="I295" s="24" t="n">
        <v>-6.53</v>
      </c>
      <c r="J295" s="24" t="n">
        <v>0</v>
      </c>
      <c r="K295" s="24" t="n">
        <v>-0</v>
      </c>
      <c r="L295" s="24" t="n">
        <v>-0</v>
      </c>
      <c r="M295" s="24"/>
      <c r="N295" s="6" t="s">
        <f>=I295+J295+K295+L295</f>
      </c>
      <c r="O295" s="24"/>
      <c r="P295" s="22"/>
    </row>
    <row collapsed="false" customFormat="false" customHeight="false" hidden="false" ht="12.1" outlineLevel="0" r="296">
      <c r="A296" s="21" t="n">
        <v>44251</v>
      </c>
      <c r="B296" s="22" t="s">
        <v>552</v>
      </c>
      <c r="C296" s="22" t="s">
        <v>574</v>
      </c>
      <c r="D296" s="22" t="s">
        <v>552</v>
      </c>
      <c r="E296" s="22" t="s">
        <v>552</v>
      </c>
      <c r="F296" s="22" t="s">
        <v>19</v>
      </c>
      <c r="G296" s="23" t="n">
        <v>1</v>
      </c>
      <c r="H296" s="24" t="n">
        <v>-11.62</v>
      </c>
      <c r="I296" s="24" t="n">
        <v>-11.62</v>
      </c>
      <c r="J296" s="24" t="n">
        <v>0</v>
      </c>
      <c r="K296" s="24" t="n">
        <v>-0</v>
      </c>
      <c r="L296" s="24" t="n">
        <v>-0</v>
      </c>
      <c r="M296" s="24"/>
      <c r="N296" s="6" t="s">
        <f>=I296+J296+K296+L296</f>
      </c>
      <c r="O296" s="24"/>
      <c r="P296" s="22"/>
    </row>
    <row collapsed="false" customFormat="false" customHeight="false" hidden="false" ht="12.1" outlineLevel="0" r="297">
      <c r="A297" s="29" t="n">
        <v>44251.613611111</v>
      </c>
      <c r="B297" s="30" t="s">
        <v>493</v>
      </c>
      <c r="C297" s="30" t="s">
        <v>569</v>
      </c>
      <c r="D297" s="30" t="s">
        <v>482</v>
      </c>
      <c r="E297" s="30" t="s">
        <v>17</v>
      </c>
      <c r="F297" s="30" t="s">
        <v>19</v>
      </c>
      <c r="G297" s="31" t="n">
        <v>-3</v>
      </c>
      <c r="H297" s="32" t="n">
        <v>25606</v>
      </c>
      <c r="I297" s="32" t="n">
        <v>76818</v>
      </c>
      <c r="J297" s="32" t="n">
        <v>0</v>
      </c>
      <c r="K297" s="32" t="n">
        <v>-46.09</v>
      </c>
      <c r="L297" s="32" t="n">
        <v>-0</v>
      </c>
      <c r="M297" s="32"/>
      <c r="N297" s="6" t="s">
        <f>=I297+J297+K297+L297</f>
      </c>
      <c r="O297" s="32"/>
      <c r="P297" s="30"/>
    </row>
    <row collapsed="false" customFormat="false" customHeight="false" hidden="false" ht="12.1" outlineLevel="0" r="298">
      <c r="A298" s="20" t="n">
        <v>44251.717465278</v>
      </c>
      <c r="B298" s="16" t="s">
        <v>493</v>
      </c>
      <c r="C298" s="16" t="s">
        <v>569</v>
      </c>
      <c r="D298" s="16" t="s">
        <v>480</v>
      </c>
      <c r="E298" s="16" t="s">
        <v>17</v>
      </c>
      <c r="F298" s="16" t="s">
        <v>19</v>
      </c>
      <c r="G298" s="7" t="n">
        <v>3</v>
      </c>
      <c r="H298" s="6" t="n">
        <v>25120</v>
      </c>
      <c r="I298" s="6" t="n">
        <v>-75360</v>
      </c>
      <c r="J298" s="6" t="n">
        <v>-0</v>
      </c>
      <c r="K298" s="6" t="n">
        <v>-45.21</v>
      </c>
      <c r="L298" s="6" t="n">
        <v>-0</v>
      </c>
      <c r="M298" s="6"/>
      <c r="N298" s="6" t="s">
        <f>=I298+J298+K298+L298</f>
      </c>
      <c r="O298" s="6"/>
      <c r="P298" s="16"/>
    </row>
    <row collapsed="false" customFormat="false" customHeight="false" hidden="false" ht="12.1" outlineLevel="0" r="299">
      <c r="A299" s="29" t="n">
        <v>44252.431180556</v>
      </c>
      <c r="B299" s="30" t="s">
        <v>493</v>
      </c>
      <c r="C299" s="30" t="s">
        <v>569</v>
      </c>
      <c r="D299" s="30" t="s">
        <v>482</v>
      </c>
      <c r="E299" s="30" t="s">
        <v>17</v>
      </c>
      <c r="F299" s="30" t="s">
        <v>19</v>
      </c>
      <c r="G299" s="31" t="n">
        <v>-2</v>
      </c>
      <c r="H299" s="32" t="n">
        <v>25030</v>
      </c>
      <c r="I299" s="32" t="n">
        <v>50060</v>
      </c>
      <c r="J299" s="32" t="n">
        <v>0</v>
      </c>
      <c r="K299" s="32" t="n">
        <v>-30.04</v>
      </c>
      <c r="L299" s="32" t="n">
        <v>-0</v>
      </c>
      <c r="M299" s="32"/>
      <c r="N299" s="6" t="s">
        <f>=I299+J299+K299+L299</f>
      </c>
      <c r="O299" s="32"/>
      <c r="P299" s="30"/>
    </row>
    <row collapsed="false" customFormat="false" customHeight="false" hidden="false" ht="12.1" outlineLevel="0" r="300">
      <c r="A300" s="20" t="n">
        <v>44252.817418981</v>
      </c>
      <c r="B300" s="16" t="s">
        <v>493</v>
      </c>
      <c r="C300" s="16" t="s">
        <v>569</v>
      </c>
      <c r="D300" s="16" t="s">
        <v>480</v>
      </c>
      <c r="E300" s="16" t="s">
        <v>17</v>
      </c>
      <c r="F300" s="16" t="s">
        <v>19</v>
      </c>
      <c r="G300" s="7" t="n">
        <v>1</v>
      </c>
      <c r="H300" s="6" t="n">
        <v>23396</v>
      </c>
      <c r="I300" s="6" t="n">
        <v>-23396</v>
      </c>
      <c r="J300" s="6" t="n">
        <v>-0</v>
      </c>
      <c r="K300" s="6" t="n">
        <v>-14.04</v>
      </c>
      <c r="L300" s="6" t="n">
        <v>-0</v>
      </c>
      <c r="M300" s="6"/>
      <c r="N300" s="6" t="s">
        <f>=I300+J300+K300+L300</f>
      </c>
      <c r="O300" s="6"/>
      <c r="P300" s="16"/>
    </row>
    <row collapsed="false" customFormat="false" customHeight="false" hidden="false" ht="12.1" outlineLevel="0" r="301">
      <c r="A301" s="20" t="n">
        <v>44252.8175</v>
      </c>
      <c r="B301" s="16" t="s">
        <v>493</v>
      </c>
      <c r="C301" s="16" t="s">
        <v>569</v>
      </c>
      <c r="D301" s="16" t="s">
        <v>480</v>
      </c>
      <c r="E301" s="16" t="s">
        <v>17</v>
      </c>
      <c r="F301" s="16" t="s">
        <v>19</v>
      </c>
      <c r="G301" s="7" t="n">
        <v>1</v>
      </c>
      <c r="H301" s="6" t="n">
        <v>23396</v>
      </c>
      <c r="I301" s="6" t="n">
        <v>-23396</v>
      </c>
      <c r="J301" s="6" t="n">
        <v>-0</v>
      </c>
      <c r="K301" s="6" t="n">
        <v>-14.04</v>
      </c>
      <c r="L301" s="6" t="n">
        <v>-0</v>
      </c>
      <c r="M301" s="6"/>
      <c r="N301" s="6" t="s">
        <f>=I301+J301+K301+L301</f>
      </c>
      <c r="O301" s="6"/>
      <c r="P301" s="16"/>
    </row>
    <row collapsed="false" customFormat="false" customHeight="false" hidden="false" ht="12.1" outlineLevel="0" r="302">
      <c r="A302" s="20" t="n">
        <v>44252.84630787</v>
      </c>
      <c r="B302" s="16" t="s">
        <v>509</v>
      </c>
      <c r="C302" s="16" t="s">
        <v>636</v>
      </c>
      <c r="D302" s="16" t="s">
        <v>480</v>
      </c>
      <c r="E302" s="16" t="s">
        <v>17</v>
      </c>
      <c r="F302" s="16" t="s">
        <v>19</v>
      </c>
      <c r="G302" s="7" t="n">
        <v>5</v>
      </c>
      <c r="H302" s="6" t="n">
        <v>4855.6</v>
      </c>
      <c r="I302" s="6" t="n">
        <v>-24278</v>
      </c>
      <c r="J302" s="6" t="n">
        <v>-0</v>
      </c>
      <c r="K302" s="6" t="n">
        <v>-14.57</v>
      </c>
      <c r="L302" s="6" t="n">
        <v>-0</v>
      </c>
      <c r="M302" s="6"/>
      <c r="N302" s="6" t="s">
        <f>=I302+J302+K302+L302</f>
      </c>
      <c r="O302" s="6"/>
      <c r="P302" s="16"/>
    </row>
    <row collapsed="false" customFormat="false" customHeight="false" hidden="false" ht="12.1" outlineLevel="0" r="303">
      <c r="A303" s="20" t="n">
        <v>44252.946122685</v>
      </c>
      <c r="B303" s="16" t="s">
        <v>499</v>
      </c>
      <c r="C303" s="16" t="s">
        <v>610</v>
      </c>
      <c r="D303" s="16" t="s">
        <v>480</v>
      </c>
      <c r="E303" s="16" t="s">
        <v>17</v>
      </c>
      <c r="F303" s="16" t="s">
        <v>19</v>
      </c>
      <c r="G303" s="7" t="n">
        <v>10000</v>
      </c>
      <c r="H303" s="6" t="n">
        <v>2.834</v>
      </c>
      <c r="I303" s="6" t="n">
        <v>-28340</v>
      </c>
      <c r="J303" s="6" t="n">
        <v>-0</v>
      </c>
      <c r="K303" s="6" t="n">
        <v>-17</v>
      </c>
      <c r="L303" s="6" t="n">
        <v>-0</v>
      </c>
      <c r="M303" s="6"/>
      <c r="N303" s="6" t="s">
        <f>=I303+J303+K303+L303</f>
      </c>
      <c r="O303" s="6"/>
      <c r="P303" s="16"/>
    </row>
    <row collapsed="false" customFormat="false" customHeight="false" hidden="false" ht="12.1" outlineLevel="0" r="304">
      <c r="A304" s="20" t="n">
        <v>44252.954143519</v>
      </c>
      <c r="B304" s="16" t="s">
        <v>499</v>
      </c>
      <c r="C304" s="16" t="s">
        <v>610</v>
      </c>
      <c r="D304" s="16" t="s">
        <v>480</v>
      </c>
      <c r="E304" s="16" t="s">
        <v>17</v>
      </c>
      <c r="F304" s="16" t="s">
        <v>19</v>
      </c>
      <c r="G304" s="7" t="n">
        <v>7000</v>
      </c>
      <c r="H304" s="6" t="n">
        <v>2.83</v>
      </c>
      <c r="I304" s="6" t="n">
        <v>-19810</v>
      </c>
      <c r="J304" s="6" t="n">
        <v>-0</v>
      </c>
      <c r="K304" s="6" t="n">
        <v>-11.89</v>
      </c>
      <c r="L304" s="6" t="n">
        <v>-0</v>
      </c>
      <c r="M304" s="6"/>
      <c r="N304" s="6" t="s">
        <f>=I304+J304+K304+L304</f>
      </c>
      <c r="O304" s="6"/>
      <c r="P304" s="16"/>
    </row>
    <row collapsed="false" customFormat="false" customHeight="false" hidden="false" ht="12.1" outlineLevel="0" r="305">
      <c r="A305" s="20" t="n">
        <v>44252.954143519</v>
      </c>
      <c r="B305" s="16" t="s">
        <v>499</v>
      </c>
      <c r="C305" s="16" t="s">
        <v>610</v>
      </c>
      <c r="D305" s="16" t="s">
        <v>480</v>
      </c>
      <c r="E305" s="16" t="s">
        <v>17</v>
      </c>
      <c r="F305" s="16" t="s">
        <v>19</v>
      </c>
      <c r="G305" s="7" t="n">
        <v>8000</v>
      </c>
      <c r="H305" s="6" t="n">
        <v>2.83</v>
      </c>
      <c r="I305" s="6" t="n">
        <v>-22640</v>
      </c>
      <c r="J305" s="6" t="n">
        <v>-0</v>
      </c>
      <c r="K305" s="6" t="n">
        <v>-13.58</v>
      </c>
      <c r="L305" s="6" t="n">
        <v>-0</v>
      </c>
      <c r="M305" s="6"/>
      <c r="N305" s="6" t="s">
        <f>=I305+J305+K305+L305</f>
      </c>
      <c r="O305" s="6"/>
      <c r="P305" s="16"/>
    </row>
    <row collapsed="false" customFormat="false" customHeight="false" hidden="false" ht="12.1" outlineLevel="0" r="306">
      <c r="A306" s="20" t="n">
        <v>44252.976377315</v>
      </c>
      <c r="B306" s="16" t="s">
        <v>33</v>
      </c>
      <c r="C306" s="16" t="s">
        <v>612</v>
      </c>
      <c r="D306" s="16" t="s">
        <v>480</v>
      </c>
      <c r="E306" s="16" t="s">
        <v>17</v>
      </c>
      <c r="F306" s="16" t="s">
        <v>19</v>
      </c>
      <c r="G306" s="7" t="n">
        <v>50</v>
      </c>
      <c r="H306" s="6" t="n">
        <v>315</v>
      </c>
      <c r="I306" s="6" t="n">
        <v>-15750</v>
      </c>
      <c r="J306" s="6" t="n">
        <v>-0</v>
      </c>
      <c r="K306" s="6" t="n">
        <v>-9.46</v>
      </c>
      <c r="L306" s="6" t="n">
        <v>-0</v>
      </c>
      <c r="M306" s="6"/>
      <c r="N306" s="6" t="s">
        <f>=I306+J306+K306+L306</f>
      </c>
      <c r="O306" s="6"/>
      <c r="P306" s="16"/>
    </row>
    <row collapsed="false" customFormat="false" customHeight="false" hidden="false" ht="12.1" outlineLevel="0" r="307">
      <c r="A307" s="20" t="n">
        <v>44252.980266204</v>
      </c>
      <c r="B307" s="16" t="s">
        <v>493</v>
      </c>
      <c r="C307" s="16" t="s">
        <v>569</v>
      </c>
      <c r="D307" s="16" t="s">
        <v>480</v>
      </c>
      <c r="E307" s="16" t="s">
        <v>17</v>
      </c>
      <c r="F307" s="16" t="s">
        <v>19</v>
      </c>
      <c r="G307" s="7" t="n">
        <v>2</v>
      </c>
      <c r="H307" s="6" t="n">
        <v>23300</v>
      </c>
      <c r="I307" s="6" t="n">
        <v>-46600</v>
      </c>
      <c r="J307" s="6" t="n">
        <v>-0</v>
      </c>
      <c r="K307" s="6" t="n">
        <v>-27.96</v>
      </c>
      <c r="L307" s="6" t="n">
        <v>-0</v>
      </c>
      <c r="M307" s="6"/>
      <c r="N307" s="6" t="s">
        <f>=I307+J307+K307+L307</f>
      </c>
      <c r="O307" s="6"/>
      <c r="P307" s="16"/>
    </row>
    <row collapsed="false" customFormat="false" customHeight="false" hidden="false" ht="12.1" outlineLevel="0" r="308">
      <c r="A308" s="20" t="n">
        <v>44252.9821875</v>
      </c>
      <c r="B308" s="16" t="s">
        <v>33</v>
      </c>
      <c r="C308" s="16" t="s">
        <v>612</v>
      </c>
      <c r="D308" s="16" t="s">
        <v>480</v>
      </c>
      <c r="E308" s="16" t="s">
        <v>17</v>
      </c>
      <c r="F308" s="16" t="s">
        <v>19</v>
      </c>
      <c r="G308" s="7" t="n">
        <v>10</v>
      </c>
      <c r="H308" s="6" t="n">
        <v>315.5</v>
      </c>
      <c r="I308" s="6" t="n">
        <v>-3155</v>
      </c>
      <c r="J308" s="6" t="n">
        <v>-0</v>
      </c>
      <c r="K308" s="6" t="n">
        <v>-1.89</v>
      </c>
      <c r="L308" s="6" t="n">
        <v>-0</v>
      </c>
      <c r="M308" s="6"/>
      <c r="N308" s="6" t="s">
        <f>=I308+J308+K308+L308</f>
      </c>
      <c r="O308" s="6"/>
      <c r="P308" s="16"/>
    </row>
    <row collapsed="false" customFormat="false" customHeight="false" hidden="false" ht="12.1" outlineLevel="0" r="309">
      <c r="A309" s="25" t="n">
        <v>44253</v>
      </c>
      <c r="B309" s="26" t="s">
        <v>554</v>
      </c>
      <c r="C309" s="26" t="s">
        <v>162</v>
      </c>
      <c r="D309" s="26" t="s">
        <v>554</v>
      </c>
      <c r="E309" s="26" t="s">
        <v>554</v>
      </c>
      <c r="F309" s="26" t="s">
        <v>19</v>
      </c>
      <c r="G309" s="27" t="n">
        <v>1</v>
      </c>
      <c r="H309" s="28" t="n">
        <v>14800</v>
      </c>
      <c r="I309" s="28" t="n">
        <v>14800</v>
      </c>
      <c r="J309" s="28" t="n">
        <v>0</v>
      </c>
      <c r="K309" s="28" t="n">
        <v>-0</v>
      </c>
      <c r="L309" s="28" t="n">
        <v>-0</v>
      </c>
      <c r="M309" s="28"/>
      <c r="N309" s="6" t="s">
        <f>=I309+J309+K309+L309</f>
      </c>
      <c r="O309" s="28"/>
      <c r="P309" s="26"/>
    </row>
    <row collapsed="false" customFormat="false" customHeight="false" hidden="false" ht="12.1" outlineLevel="0" r="310">
      <c r="A310" s="29" t="n">
        <v>44253.420856481</v>
      </c>
      <c r="B310" s="30" t="s">
        <v>493</v>
      </c>
      <c r="C310" s="30" t="s">
        <v>569</v>
      </c>
      <c r="D310" s="30" t="s">
        <v>482</v>
      </c>
      <c r="E310" s="30" t="s">
        <v>17</v>
      </c>
      <c r="F310" s="30" t="s">
        <v>19</v>
      </c>
      <c r="G310" s="31" t="n">
        <v>-5</v>
      </c>
      <c r="H310" s="32" t="n">
        <v>22900</v>
      </c>
      <c r="I310" s="32" t="n">
        <v>114500</v>
      </c>
      <c r="J310" s="32" t="n">
        <v>0</v>
      </c>
      <c r="K310" s="32" t="n">
        <v>-68.7</v>
      </c>
      <c r="L310" s="32" t="n">
        <v>-0</v>
      </c>
      <c r="M310" s="32"/>
      <c r="N310" s="6" t="s">
        <f>=I310+J310+K310+L310</f>
      </c>
      <c r="O310" s="32"/>
      <c r="P310" s="30"/>
    </row>
    <row collapsed="false" customFormat="false" customHeight="false" hidden="false" ht="12.1" outlineLevel="0" r="311">
      <c r="A311" s="21" t="n">
        <v>44257</v>
      </c>
      <c r="B311" s="22" t="s">
        <v>552</v>
      </c>
      <c r="C311" s="22" t="s">
        <v>574</v>
      </c>
      <c r="D311" s="22" t="s">
        <v>552</v>
      </c>
      <c r="E311" s="22" t="s">
        <v>552</v>
      </c>
      <c r="F311" s="22" t="s">
        <v>19</v>
      </c>
      <c r="G311" s="23" t="n">
        <v>1</v>
      </c>
      <c r="H311" s="24" t="n">
        <v>-16.42</v>
      </c>
      <c r="I311" s="24" t="n">
        <v>-16.42</v>
      </c>
      <c r="J311" s="24" t="n">
        <v>0</v>
      </c>
      <c r="K311" s="24" t="n">
        <v>-0</v>
      </c>
      <c r="L311" s="24" t="n">
        <v>-0</v>
      </c>
      <c r="M311" s="24"/>
      <c r="N311" s="6" t="s">
        <f>=I311+J311+K311+L311</f>
      </c>
      <c r="O311" s="24"/>
      <c r="P311" s="22"/>
    </row>
    <row collapsed="false" customFormat="false" customHeight="false" hidden="false" ht="12.1" outlineLevel="0" r="312">
      <c r="A312" s="21" t="n">
        <v>44257</v>
      </c>
      <c r="B312" s="22" t="s">
        <v>552</v>
      </c>
      <c r="C312" s="22" t="s">
        <v>575</v>
      </c>
      <c r="D312" s="22" t="s">
        <v>552</v>
      </c>
      <c r="E312" s="22" t="s">
        <v>552</v>
      </c>
      <c r="F312" s="22" t="s">
        <v>19</v>
      </c>
      <c r="G312" s="23" t="n">
        <v>1</v>
      </c>
      <c r="H312" s="24" t="n">
        <v>-9.22</v>
      </c>
      <c r="I312" s="24" t="n">
        <v>-9.22</v>
      </c>
      <c r="J312" s="24" t="n">
        <v>0</v>
      </c>
      <c r="K312" s="24" t="n">
        <v>-0</v>
      </c>
      <c r="L312" s="24" t="n">
        <v>-0</v>
      </c>
      <c r="M312" s="24"/>
      <c r="N312" s="6" t="s">
        <f>=I312+J312+K312+L312</f>
      </c>
      <c r="O312" s="24"/>
      <c r="P312" s="22"/>
    </row>
    <row collapsed="false" customFormat="false" customHeight="false" hidden="false" ht="12.1" outlineLevel="0" r="313">
      <c r="A313" s="21" t="n">
        <v>44258</v>
      </c>
      <c r="B313" s="22" t="s">
        <v>552</v>
      </c>
      <c r="C313" s="22" t="s">
        <v>575</v>
      </c>
      <c r="D313" s="22" t="s">
        <v>552</v>
      </c>
      <c r="E313" s="22" t="s">
        <v>552</v>
      </c>
      <c r="F313" s="22" t="s">
        <v>19</v>
      </c>
      <c r="G313" s="23" t="n">
        <v>1</v>
      </c>
      <c r="H313" s="24" t="n">
        <v>-9.04</v>
      </c>
      <c r="I313" s="24" t="n">
        <v>-9.04</v>
      </c>
      <c r="J313" s="24" t="n">
        <v>0</v>
      </c>
      <c r="K313" s="24" t="n">
        <v>-0</v>
      </c>
      <c r="L313" s="24" t="n">
        <v>-0</v>
      </c>
      <c r="M313" s="24"/>
      <c r="N313" s="6" t="s">
        <f>=I313+J313+K313+L313</f>
      </c>
      <c r="O313" s="24"/>
      <c r="P313" s="22"/>
    </row>
    <row collapsed="false" customFormat="false" customHeight="false" hidden="false" ht="12.1" outlineLevel="0" r="314">
      <c r="A314" s="21" t="n">
        <v>44258</v>
      </c>
      <c r="B314" s="22" t="s">
        <v>552</v>
      </c>
      <c r="C314" s="22" t="s">
        <v>574</v>
      </c>
      <c r="D314" s="22" t="s">
        <v>552</v>
      </c>
      <c r="E314" s="22" t="s">
        <v>552</v>
      </c>
      <c r="F314" s="22" t="s">
        <v>19</v>
      </c>
      <c r="G314" s="23" t="n">
        <v>1</v>
      </c>
      <c r="H314" s="24" t="n">
        <v>-16.1</v>
      </c>
      <c r="I314" s="24" t="n">
        <v>-16.1</v>
      </c>
      <c r="J314" s="24" t="n">
        <v>0</v>
      </c>
      <c r="K314" s="24" t="n">
        <v>-0</v>
      </c>
      <c r="L314" s="24" t="n">
        <v>-0</v>
      </c>
      <c r="M314" s="24"/>
      <c r="N314" s="6" t="s">
        <f>=I314+J314+K314+L314</f>
      </c>
      <c r="O314" s="24"/>
      <c r="P314" s="22"/>
    </row>
    <row collapsed="false" customFormat="false" customHeight="false" hidden="false" ht="12.1" outlineLevel="0" r="315">
      <c r="A315" s="21" t="n">
        <v>44259</v>
      </c>
      <c r="B315" s="22" t="s">
        <v>552</v>
      </c>
      <c r="C315" s="22" t="s">
        <v>574</v>
      </c>
      <c r="D315" s="22" t="s">
        <v>552</v>
      </c>
      <c r="E315" s="22" t="s">
        <v>552</v>
      </c>
      <c r="F315" s="22" t="s">
        <v>19</v>
      </c>
      <c r="G315" s="23" t="n">
        <v>1</v>
      </c>
      <c r="H315" s="24" t="n">
        <v>-15.46</v>
      </c>
      <c r="I315" s="24" t="n">
        <v>-15.46</v>
      </c>
      <c r="J315" s="24" t="n">
        <v>0</v>
      </c>
      <c r="K315" s="24" t="n">
        <v>-0</v>
      </c>
      <c r="L315" s="24" t="n">
        <v>-0</v>
      </c>
      <c r="M315" s="24"/>
      <c r="N315" s="6" t="s">
        <f>=I315+J315+K315+L315</f>
      </c>
      <c r="O315" s="24"/>
      <c r="P315" s="22"/>
    </row>
    <row collapsed="false" customFormat="false" customHeight="false" hidden="false" ht="12.1" outlineLevel="0" r="316">
      <c r="A316" s="21" t="n">
        <v>44259</v>
      </c>
      <c r="B316" s="22" t="s">
        <v>552</v>
      </c>
      <c r="C316" s="22" t="s">
        <v>575</v>
      </c>
      <c r="D316" s="22" t="s">
        <v>552</v>
      </c>
      <c r="E316" s="22" t="s">
        <v>552</v>
      </c>
      <c r="F316" s="22" t="s">
        <v>19</v>
      </c>
      <c r="G316" s="23" t="n">
        <v>1</v>
      </c>
      <c r="H316" s="24" t="n">
        <v>-8.68</v>
      </c>
      <c r="I316" s="24" t="n">
        <v>-8.68</v>
      </c>
      <c r="J316" s="24" t="n">
        <v>0</v>
      </c>
      <c r="K316" s="24" t="n">
        <v>-0</v>
      </c>
      <c r="L316" s="24" t="n">
        <v>-0</v>
      </c>
      <c r="M316" s="24"/>
      <c r="N316" s="6" t="s">
        <f>=I316+J316+K316+L316</f>
      </c>
      <c r="O316" s="24"/>
      <c r="P316" s="22"/>
    </row>
    <row collapsed="false" customFormat="false" customHeight="false" hidden="false" ht="12.1" outlineLevel="0" r="317">
      <c r="A317" s="21" t="n">
        <v>44260</v>
      </c>
      <c r="B317" s="22" t="s">
        <v>552</v>
      </c>
      <c r="C317" s="22" t="s">
        <v>575</v>
      </c>
      <c r="D317" s="22" t="s">
        <v>552</v>
      </c>
      <c r="E317" s="22" t="s">
        <v>552</v>
      </c>
      <c r="F317" s="22" t="s">
        <v>19</v>
      </c>
      <c r="G317" s="23" t="n">
        <v>1</v>
      </c>
      <c r="H317" s="24" t="n">
        <v>-25.49</v>
      </c>
      <c r="I317" s="24" t="n">
        <v>-25.49</v>
      </c>
      <c r="J317" s="24" t="n">
        <v>0</v>
      </c>
      <c r="K317" s="24" t="n">
        <v>-0</v>
      </c>
      <c r="L317" s="24" t="n">
        <v>-0</v>
      </c>
      <c r="M317" s="24"/>
      <c r="N317" s="6" t="s">
        <f>=I317+J317+K317+L317</f>
      </c>
      <c r="O317" s="24"/>
      <c r="P317" s="22"/>
    </row>
    <row collapsed="false" customFormat="false" customHeight="false" hidden="false" ht="12.1" outlineLevel="0" r="318">
      <c r="A318" s="21" t="n">
        <v>44260</v>
      </c>
      <c r="B318" s="22" t="s">
        <v>552</v>
      </c>
      <c r="C318" s="22" t="s">
        <v>574</v>
      </c>
      <c r="D318" s="22" t="s">
        <v>552</v>
      </c>
      <c r="E318" s="22" t="s">
        <v>552</v>
      </c>
      <c r="F318" s="22" t="s">
        <v>19</v>
      </c>
      <c r="G318" s="23" t="n">
        <v>1</v>
      </c>
      <c r="H318" s="24" t="n">
        <v>-45.39</v>
      </c>
      <c r="I318" s="24" t="n">
        <v>-45.39</v>
      </c>
      <c r="J318" s="24" t="n">
        <v>0</v>
      </c>
      <c r="K318" s="24" t="n">
        <v>-0</v>
      </c>
      <c r="L318" s="24" t="n">
        <v>-0</v>
      </c>
      <c r="M318" s="24"/>
      <c r="N318" s="6" t="s">
        <f>=I318+J318+K318+L318</f>
      </c>
      <c r="O318" s="24"/>
      <c r="P318" s="22"/>
    </row>
    <row collapsed="false" customFormat="false" customHeight="false" hidden="false" ht="12.1" outlineLevel="0" r="319">
      <c r="A319" s="25" t="n">
        <v>44260</v>
      </c>
      <c r="B319" s="26" t="s">
        <v>554</v>
      </c>
      <c r="C319" s="26" t="s">
        <v>162</v>
      </c>
      <c r="D319" s="26" t="s">
        <v>554</v>
      </c>
      <c r="E319" s="26" t="s">
        <v>554</v>
      </c>
      <c r="F319" s="26" t="s">
        <v>35</v>
      </c>
      <c r="G319" s="27" t="n">
        <v>1</v>
      </c>
      <c r="H319" s="28" t="n">
        <v>1200</v>
      </c>
      <c r="I319" s="28" t="n">
        <v>1200</v>
      </c>
      <c r="J319" s="28" t="n">
        <v>0</v>
      </c>
      <c r="K319" s="28" t="n">
        <v>-0</v>
      </c>
      <c r="L319" s="28" t="n">
        <v>-0</v>
      </c>
      <c r="M319" s="28"/>
      <c r="N319" s="28"/>
      <c r="O319" s="6" t="s">
        <f>=I319+J319+K319+L319</f>
      </c>
      <c r="P319" s="26"/>
    </row>
    <row collapsed="false" customFormat="false" customHeight="false" hidden="false" ht="12.1" outlineLevel="0" r="320">
      <c r="A320" s="29" t="n">
        <v>44260.420381944</v>
      </c>
      <c r="B320" s="30" t="s">
        <v>493</v>
      </c>
      <c r="C320" s="30" t="s">
        <v>569</v>
      </c>
      <c r="D320" s="30" t="s">
        <v>482</v>
      </c>
      <c r="E320" s="30" t="s">
        <v>17</v>
      </c>
      <c r="F320" s="30" t="s">
        <v>19</v>
      </c>
      <c r="G320" s="31" t="n">
        <v>-2</v>
      </c>
      <c r="H320" s="32" t="n">
        <v>22096</v>
      </c>
      <c r="I320" s="32" t="n">
        <v>44192</v>
      </c>
      <c r="J320" s="32" t="n">
        <v>0</v>
      </c>
      <c r="K320" s="32" t="n">
        <v>-26.52</v>
      </c>
      <c r="L320" s="32" t="n">
        <v>-0</v>
      </c>
      <c r="M320" s="32"/>
      <c r="N320" s="6" t="s">
        <f>=I320+J320+K320+L320</f>
      </c>
      <c r="O320" s="32"/>
      <c r="P320" s="30"/>
    </row>
    <row collapsed="false" customFormat="false" customHeight="false" hidden="false" ht="12.1" outlineLevel="0" r="321">
      <c r="A321" s="20" t="n">
        <v>44260.982314815</v>
      </c>
      <c r="B321" s="16" t="s">
        <v>493</v>
      </c>
      <c r="C321" s="16" t="s">
        <v>569</v>
      </c>
      <c r="D321" s="16" t="s">
        <v>480</v>
      </c>
      <c r="E321" s="16" t="s">
        <v>17</v>
      </c>
      <c r="F321" s="16" t="s">
        <v>19</v>
      </c>
      <c r="G321" s="7" t="n">
        <v>5</v>
      </c>
      <c r="H321" s="6" t="n">
        <v>22320</v>
      </c>
      <c r="I321" s="6" t="n">
        <v>-111600</v>
      </c>
      <c r="J321" s="6" t="n">
        <v>-0</v>
      </c>
      <c r="K321" s="6" t="n">
        <v>-66.96</v>
      </c>
      <c r="L321" s="6" t="n">
        <v>-0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1" t="n">
        <v>44263</v>
      </c>
      <c r="B322" s="22" t="s">
        <v>552</v>
      </c>
      <c r="C322" s="22" t="s">
        <v>574</v>
      </c>
      <c r="D322" s="22" t="s">
        <v>552</v>
      </c>
      <c r="E322" s="22" t="s">
        <v>552</v>
      </c>
      <c r="F322" s="22" t="s">
        <v>19</v>
      </c>
      <c r="G322" s="23" t="n">
        <v>1</v>
      </c>
      <c r="H322" s="24" t="n">
        <v>-15.13</v>
      </c>
      <c r="I322" s="24" t="n">
        <v>-15.13</v>
      </c>
      <c r="J322" s="24" t="n">
        <v>0</v>
      </c>
      <c r="K322" s="24" t="n">
        <v>-0</v>
      </c>
      <c r="L322" s="24" t="n">
        <v>-0</v>
      </c>
      <c r="M322" s="24"/>
      <c r="N322" s="6" t="s">
        <f>=I322+J322+K322+L322</f>
      </c>
      <c r="O322" s="24"/>
      <c r="P322" s="22"/>
    </row>
    <row collapsed="false" customFormat="false" customHeight="false" hidden="false" ht="12.1" outlineLevel="0" r="323">
      <c r="A323" s="21" t="n">
        <v>44263</v>
      </c>
      <c r="B323" s="22" t="s">
        <v>552</v>
      </c>
      <c r="C323" s="22" t="s">
        <v>575</v>
      </c>
      <c r="D323" s="22" t="s">
        <v>552</v>
      </c>
      <c r="E323" s="22" t="s">
        <v>552</v>
      </c>
      <c r="F323" s="22" t="s">
        <v>19</v>
      </c>
      <c r="G323" s="23" t="n">
        <v>1</v>
      </c>
      <c r="H323" s="24" t="n">
        <v>-8.5</v>
      </c>
      <c r="I323" s="24" t="n">
        <v>-8.5</v>
      </c>
      <c r="J323" s="24" t="n">
        <v>0</v>
      </c>
      <c r="K323" s="24" t="n">
        <v>-0</v>
      </c>
      <c r="L323" s="24" t="n">
        <v>-0</v>
      </c>
      <c r="M323" s="24"/>
      <c r="N323" s="6" t="s">
        <f>=I323+J323+K323+L323</f>
      </c>
      <c r="O323" s="24"/>
      <c r="P323" s="22"/>
    </row>
    <row collapsed="false" customFormat="false" customHeight="false" hidden="false" ht="12.1" outlineLevel="0" r="324">
      <c r="A324" s="21" t="n">
        <v>44264</v>
      </c>
      <c r="B324" s="22" t="s">
        <v>552</v>
      </c>
      <c r="C324" s="22" t="s">
        <v>575</v>
      </c>
      <c r="D324" s="22" t="s">
        <v>552</v>
      </c>
      <c r="E324" s="22" t="s">
        <v>552</v>
      </c>
      <c r="F324" s="22" t="s">
        <v>19</v>
      </c>
      <c r="G324" s="23" t="n">
        <v>1</v>
      </c>
      <c r="H324" s="24" t="n">
        <v>-8.75</v>
      </c>
      <c r="I324" s="24" t="n">
        <v>-8.75</v>
      </c>
      <c r="J324" s="24" t="n">
        <v>0</v>
      </c>
      <c r="K324" s="24" t="n">
        <v>-0</v>
      </c>
      <c r="L324" s="24" t="n">
        <v>-0</v>
      </c>
      <c r="M324" s="24"/>
      <c r="N324" s="6" t="s">
        <f>=I324+J324+K324+L324</f>
      </c>
      <c r="O324" s="24"/>
      <c r="P324" s="22"/>
    </row>
    <row collapsed="false" customFormat="false" customHeight="false" hidden="false" ht="12.1" outlineLevel="0" r="325">
      <c r="A325" s="21" t="n">
        <v>44264</v>
      </c>
      <c r="B325" s="22" t="s">
        <v>552</v>
      </c>
      <c r="C325" s="22" t="s">
        <v>574</v>
      </c>
      <c r="D325" s="22" t="s">
        <v>552</v>
      </c>
      <c r="E325" s="22" t="s">
        <v>552</v>
      </c>
      <c r="F325" s="22" t="s">
        <v>19</v>
      </c>
      <c r="G325" s="23" t="n">
        <v>1</v>
      </c>
      <c r="H325" s="24" t="n">
        <v>-15.57</v>
      </c>
      <c r="I325" s="24" t="n">
        <v>-15.57</v>
      </c>
      <c r="J325" s="24" t="n">
        <v>0</v>
      </c>
      <c r="K325" s="24" t="n">
        <v>-0</v>
      </c>
      <c r="L325" s="24" t="n">
        <v>-0</v>
      </c>
      <c r="M325" s="24"/>
      <c r="N325" s="6" t="s">
        <f>=I325+J325+K325+L325</f>
      </c>
      <c r="O325" s="24"/>
      <c r="P325" s="22"/>
    </row>
    <row collapsed="false" customFormat="false" customHeight="false" hidden="false" ht="12.1" outlineLevel="0" r="326">
      <c r="A326" s="29" t="n">
        <v>44264.435740741</v>
      </c>
      <c r="B326" s="30" t="s">
        <v>493</v>
      </c>
      <c r="C326" s="30" t="s">
        <v>569</v>
      </c>
      <c r="D326" s="30" t="s">
        <v>482</v>
      </c>
      <c r="E326" s="30" t="s">
        <v>17</v>
      </c>
      <c r="F326" s="30" t="s">
        <v>19</v>
      </c>
      <c r="G326" s="31" t="n">
        <v>-5</v>
      </c>
      <c r="H326" s="32" t="n">
        <v>22734</v>
      </c>
      <c r="I326" s="32" t="n">
        <v>113670</v>
      </c>
      <c r="J326" s="32" t="n">
        <v>0</v>
      </c>
      <c r="K326" s="32" t="n">
        <v>-68.21</v>
      </c>
      <c r="L326" s="32" t="n">
        <v>-0</v>
      </c>
      <c r="M326" s="32"/>
      <c r="N326" s="6" t="s">
        <f>=I326+J326+K326+L326</f>
      </c>
      <c r="O326" s="32"/>
      <c r="P326" s="30"/>
    </row>
    <row collapsed="false" customFormat="false" customHeight="false" hidden="false" ht="12.1" outlineLevel="0" r="327">
      <c r="A327" s="29" t="n">
        <v>44264.466828704</v>
      </c>
      <c r="B327" s="30" t="s">
        <v>493</v>
      </c>
      <c r="C327" s="30" t="s">
        <v>569</v>
      </c>
      <c r="D327" s="30" t="s">
        <v>482</v>
      </c>
      <c r="E327" s="30" t="s">
        <v>17</v>
      </c>
      <c r="F327" s="30" t="s">
        <v>19</v>
      </c>
      <c r="G327" s="31" t="n">
        <v>-3</v>
      </c>
      <c r="H327" s="32" t="n">
        <v>22966</v>
      </c>
      <c r="I327" s="32" t="n">
        <v>68898</v>
      </c>
      <c r="J327" s="32" t="n">
        <v>0</v>
      </c>
      <c r="K327" s="32" t="n">
        <v>-41.34</v>
      </c>
      <c r="L327" s="32" t="n">
        <v>-0</v>
      </c>
      <c r="M327" s="32"/>
      <c r="N327" s="6" t="s">
        <f>=I327+J327+K327+L327</f>
      </c>
      <c r="O327" s="32"/>
      <c r="P327" s="30"/>
    </row>
    <row collapsed="false" customFormat="false" customHeight="false" hidden="false" ht="12.1" outlineLevel="0" r="328">
      <c r="A328" s="29" t="n">
        <v>44265.452233796</v>
      </c>
      <c r="B328" s="30" t="s">
        <v>493</v>
      </c>
      <c r="C328" s="30" t="s">
        <v>569</v>
      </c>
      <c r="D328" s="30" t="s">
        <v>482</v>
      </c>
      <c r="E328" s="30" t="s">
        <v>17</v>
      </c>
      <c r="F328" s="30" t="s">
        <v>19</v>
      </c>
      <c r="G328" s="31" t="n">
        <v>-2</v>
      </c>
      <c r="H328" s="32" t="n">
        <v>23130</v>
      </c>
      <c r="I328" s="32" t="n">
        <v>46260</v>
      </c>
      <c r="J328" s="32" t="n">
        <v>0</v>
      </c>
      <c r="K328" s="32" t="n">
        <v>-27.76</v>
      </c>
      <c r="L328" s="32" t="n">
        <v>-0</v>
      </c>
      <c r="M328" s="32"/>
      <c r="N328" s="6" t="s">
        <f>=I328+J328+K328+L328</f>
      </c>
      <c r="O328" s="32"/>
      <c r="P328" s="30"/>
    </row>
    <row collapsed="false" customFormat="false" customHeight="false" hidden="false" ht="12.1" outlineLevel="0" r="329">
      <c r="A329" s="21" t="n">
        <v>44266</v>
      </c>
      <c r="B329" s="22" t="s">
        <v>552</v>
      </c>
      <c r="C329" s="22" t="s">
        <v>574</v>
      </c>
      <c r="D329" s="22" t="s">
        <v>552</v>
      </c>
      <c r="E329" s="22" t="s">
        <v>552</v>
      </c>
      <c r="F329" s="22" t="s">
        <v>19</v>
      </c>
      <c r="G329" s="23" t="n">
        <v>1</v>
      </c>
      <c r="H329" s="24" t="n">
        <v>-42.41</v>
      </c>
      <c r="I329" s="24" t="n">
        <v>-42.41</v>
      </c>
      <c r="J329" s="24" t="n">
        <v>0</v>
      </c>
      <c r="K329" s="24" t="n">
        <v>-0</v>
      </c>
      <c r="L329" s="24" t="n">
        <v>-0</v>
      </c>
      <c r="M329" s="24"/>
      <c r="N329" s="6" t="s">
        <f>=I329+J329+K329+L329</f>
      </c>
      <c r="O329" s="24"/>
      <c r="P329" s="22"/>
    </row>
    <row collapsed="false" customFormat="false" customHeight="false" hidden="false" ht="12.1" outlineLevel="0" r="330">
      <c r="A330" s="21" t="n">
        <v>44266</v>
      </c>
      <c r="B330" s="22" t="s">
        <v>552</v>
      </c>
      <c r="C330" s="22" t="s">
        <v>575</v>
      </c>
      <c r="D330" s="22" t="s">
        <v>552</v>
      </c>
      <c r="E330" s="22" t="s">
        <v>552</v>
      </c>
      <c r="F330" s="22" t="s">
        <v>19</v>
      </c>
      <c r="G330" s="23" t="n">
        <v>1</v>
      </c>
      <c r="H330" s="24" t="n">
        <v>-23.81</v>
      </c>
      <c r="I330" s="24" t="n">
        <v>-23.81</v>
      </c>
      <c r="J330" s="24" t="n">
        <v>0</v>
      </c>
      <c r="K330" s="24" t="n">
        <v>-0</v>
      </c>
      <c r="L330" s="24" t="n">
        <v>-0</v>
      </c>
      <c r="M330" s="24"/>
      <c r="N330" s="6" t="s">
        <f>=I330+J330+K330+L330</f>
      </c>
      <c r="O330" s="24"/>
      <c r="P330" s="22"/>
    </row>
    <row collapsed="false" customFormat="false" customHeight="false" hidden="false" ht="12.1" outlineLevel="0" r="331">
      <c r="A331" s="21" t="n">
        <v>44267</v>
      </c>
      <c r="B331" s="22" t="s">
        <v>552</v>
      </c>
      <c r="C331" s="22" t="s">
        <v>575</v>
      </c>
      <c r="D331" s="22" t="s">
        <v>552</v>
      </c>
      <c r="E331" s="22" t="s">
        <v>552</v>
      </c>
      <c r="F331" s="22" t="s">
        <v>19</v>
      </c>
      <c r="G331" s="23" t="n">
        <v>1</v>
      </c>
      <c r="H331" s="24" t="n">
        <v>-90.3</v>
      </c>
      <c r="I331" s="24" t="n">
        <v>-90.3</v>
      </c>
      <c r="J331" s="24" t="n">
        <v>0</v>
      </c>
      <c r="K331" s="24" t="n">
        <v>-0</v>
      </c>
      <c r="L331" s="24" t="n">
        <v>-0</v>
      </c>
      <c r="M331" s="24"/>
      <c r="N331" s="6" t="s">
        <f>=I331+J331+K331+L331</f>
      </c>
      <c r="O331" s="24"/>
      <c r="P331" s="22"/>
    </row>
    <row collapsed="false" customFormat="false" customHeight="false" hidden="false" ht="12.1" outlineLevel="0" r="332">
      <c r="A332" s="21" t="n">
        <v>44267</v>
      </c>
      <c r="B332" s="22" t="s">
        <v>552</v>
      </c>
      <c r="C332" s="22" t="s">
        <v>574</v>
      </c>
      <c r="D332" s="22" t="s">
        <v>552</v>
      </c>
      <c r="E332" s="22" t="s">
        <v>552</v>
      </c>
      <c r="F332" s="22" t="s">
        <v>19</v>
      </c>
      <c r="G332" s="23" t="n">
        <v>1</v>
      </c>
      <c r="H332" s="24" t="n">
        <v>-160.8</v>
      </c>
      <c r="I332" s="24" t="n">
        <v>-160.8</v>
      </c>
      <c r="J332" s="24" t="n">
        <v>0</v>
      </c>
      <c r="K332" s="24" t="n">
        <v>-0</v>
      </c>
      <c r="L332" s="24" t="n">
        <v>-0</v>
      </c>
      <c r="M332" s="24"/>
      <c r="N332" s="6" t="s">
        <f>=I332+J332+K332+L332</f>
      </c>
      <c r="O332" s="24"/>
      <c r="P332" s="22"/>
    </row>
    <row collapsed="false" customFormat="false" customHeight="false" hidden="false" ht="12.1" outlineLevel="0" r="333">
      <c r="A333" s="29" t="n">
        <v>44267.701909722</v>
      </c>
      <c r="B333" s="30" t="s">
        <v>493</v>
      </c>
      <c r="C333" s="30" t="s">
        <v>569</v>
      </c>
      <c r="D333" s="30" t="s">
        <v>482</v>
      </c>
      <c r="E333" s="30" t="s">
        <v>17</v>
      </c>
      <c r="F333" s="30" t="s">
        <v>19</v>
      </c>
      <c r="G333" s="31" t="n">
        <v>-3</v>
      </c>
      <c r="H333" s="32" t="n">
        <v>23614</v>
      </c>
      <c r="I333" s="32" t="n">
        <v>70842</v>
      </c>
      <c r="J333" s="32" t="n">
        <v>0</v>
      </c>
      <c r="K333" s="32" t="n">
        <v>-42.5</v>
      </c>
      <c r="L333" s="32" t="n">
        <v>-0</v>
      </c>
      <c r="M333" s="32"/>
      <c r="N333" s="6" t="s">
        <f>=I333+J333+K333+L333</f>
      </c>
      <c r="O333" s="32"/>
      <c r="P333" s="30"/>
    </row>
    <row collapsed="false" customFormat="false" customHeight="false" hidden="false" ht="12.1" outlineLevel="0" r="334">
      <c r="A334" s="29" t="n">
        <v>44267.701909722</v>
      </c>
      <c r="B334" s="30" t="s">
        <v>493</v>
      </c>
      <c r="C334" s="30" t="s">
        <v>569</v>
      </c>
      <c r="D334" s="30" t="s">
        <v>482</v>
      </c>
      <c r="E334" s="30" t="s">
        <v>17</v>
      </c>
      <c r="F334" s="30" t="s">
        <v>19</v>
      </c>
      <c r="G334" s="31" t="n">
        <v>-1</v>
      </c>
      <c r="H334" s="32" t="n">
        <v>23612</v>
      </c>
      <c r="I334" s="32" t="n">
        <v>23612</v>
      </c>
      <c r="J334" s="32" t="n">
        <v>0</v>
      </c>
      <c r="K334" s="32" t="n">
        <v>-14.17</v>
      </c>
      <c r="L334" s="32" t="n">
        <v>-0</v>
      </c>
      <c r="M334" s="32"/>
      <c r="N334" s="6" t="s">
        <f>=I334+J334+K334+L334</f>
      </c>
      <c r="O334" s="32"/>
      <c r="P334" s="30"/>
    </row>
    <row collapsed="false" customFormat="false" customHeight="false" hidden="false" ht="12.1" outlineLevel="0" r="335">
      <c r="A335" s="29" t="n">
        <v>44267.701909722</v>
      </c>
      <c r="B335" s="30" t="s">
        <v>493</v>
      </c>
      <c r="C335" s="30" t="s">
        <v>569</v>
      </c>
      <c r="D335" s="30" t="s">
        <v>482</v>
      </c>
      <c r="E335" s="30" t="s">
        <v>17</v>
      </c>
      <c r="F335" s="30" t="s">
        <v>19</v>
      </c>
      <c r="G335" s="31" t="n">
        <v>-6</v>
      </c>
      <c r="H335" s="32" t="n">
        <v>23610</v>
      </c>
      <c r="I335" s="32" t="n">
        <v>141660</v>
      </c>
      <c r="J335" s="32" t="n">
        <v>0</v>
      </c>
      <c r="K335" s="32" t="n">
        <v>-85</v>
      </c>
      <c r="L335" s="32" t="n">
        <v>-0</v>
      </c>
      <c r="M335" s="32"/>
      <c r="N335" s="6" t="s">
        <f>=I335+J335+K335+L335</f>
      </c>
      <c r="O335" s="32"/>
      <c r="P335" s="30"/>
    </row>
    <row collapsed="false" customFormat="false" customHeight="false" hidden="false" ht="12.1" outlineLevel="0" r="336">
      <c r="A336" s="21" t="n">
        <v>44270</v>
      </c>
      <c r="B336" s="22" t="s">
        <v>552</v>
      </c>
      <c r="C336" s="22" t="s">
        <v>574</v>
      </c>
      <c r="D336" s="22" t="s">
        <v>552</v>
      </c>
      <c r="E336" s="22" t="s">
        <v>552</v>
      </c>
      <c r="F336" s="22" t="s">
        <v>19</v>
      </c>
      <c r="G336" s="23" t="n">
        <v>1</v>
      </c>
      <c r="H336" s="24" t="n">
        <v>-55.14</v>
      </c>
      <c r="I336" s="24" t="n">
        <v>-55.14</v>
      </c>
      <c r="J336" s="24" t="n">
        <v>0</v>
      </c>
      <c r="K336" s="24" t="n">
        <v>-0</v>
      </c>
      <c r="L336" s="24" t="n">
        <v>-0</v>
      </c>
      <c r="M336" s="24"/>
      <c r="N336" s="6" t="s">
        <f>=I336+J336+K336+L336</f>
      </c>
      <c r="O336" s="24"/>
      <c r="P336" s="22"/>
    </row>
    <row collapsed="false" customFormat="false" customHeight="false" hidden="false" ht="12.1" outlineLevel="0" r="337">
      <c r="A337" s="21" t="n">
        <v>44270</v>
      </c>
      <c r="B337" s="22" t="s">
        <v>552</v>
      </c>
      <c r="C337" s="22" t="s">
        <v>575</v>
      </c>
      <c r="D337" s="22" t="s">
        <v>552</v>
      </c>
      <c r="E337" s="22" t="s">
        <v>552</v>
      </c>
      <c r="F337" s="22" t="s">
        <v>19</v>
      </c>
      <c r="G337" s="23" t="n">
        <v>1</v>
      </c>
      <c r="H337" s="24" t="n">
        <v>-30.97</v>
      </c>
      <c r="I337" s="24" t="n">
        <v>-30.97</v>
      </c>
      <c r="J337" s="24" t="n">
        <v>0</v>
      </c>
      <c r="K337" s="24" t="n">
        <v>-0</v>
      </c>
      <c r="L337" s="24" t="n">
        <v>-0</v>
      </c>
      <c r="M337" s="24"/>
      <c r="N337" s="6" t="s">
        <f>=I337+J337+K337+L337</f>
      </c>
      <c r="O337" s="24"/>
      <c r="P337" s="22"/>
    </row>
    <row collapsed="false" customFormat="false" customHeight="false" hidden="false" ht="12.1" outlineLevel="0" r="338">
      <c r="A338" s="21" t="n">
        <v>44271</v>
      </c>
      <c r="B338" s="22" t="s">
        <v>552</v>
      </c>
      <c r="C338" s="22" t="s">
        <v>575</v>
      </c>
      <c r="D338" s="22" t="s">
        <v>552</v>
      </c>
      <c r="E338" s="22" t="s">
        <v>552</v>
      </c>
      <c r="F338" s="22" t="s">
        <v>19</v>
      </c>
      <c r="G338" s="23" t="n">
        <v>1</v>
      </c>
      <c r="H338" s="24" t="n">
        <v>-59.13</v>
      </c>
      <c r="I338" s="24" t="n">
        <v>-59.13</v>
      </c>
      <c r="J338" s="24" t="n">
        <v>0</v>
      </c>
      <c r="K338" s="24" t="n">
        <v>-0</v>
      </c>
      <c r="L338" s="24" t="n">
        <v>-0</v>
      </c>
      <c r="M338" s="24"/>
      <c r="N338" s="6" t="s">
        <f>=I338+J338+K338+L338</f>
      </c>
      <c r="O338" s="24"/>
      <c r="P338" s="22"/>
    </row>
    <row collapsed="false" customFormat="false" customHeight="false" hidden="false" ht="12.1" outlineLevel="0" r="339">
      <c r="A339" s="21" t="n">
        <v>44271</v>
      </c>
      <c r="B339" s="22" t="s">
        <v>552</v>
      </c>
      <c r="C339" s="22" t="s">
        <v>574</v>
      </c>
      <c r="D339" s="22" t="s">
        <v>552</v>
      </c>
      <c r="E339" s="22" t="s">
        <v>552</v>
      </c>
      <c r="F339" s="22" t="s">
        <v>19</v>
      </c>
      <c r="G339" s="23" t="n">
        <v>1</v>
      </c>
      <c r="H339" s="24" t="n">
        <v>-105.3</v>
      </c>
      <c r="I339" s="24" t="n">
        <v>-105.3</v>
      </c>
      <c r="J339" s="24" t="n">
        <v>0</v>
      </c>
      <c r="K339" s="24" t="n">
        <v>-0</v>
      </c>
      <c r="L339" s="24" t="n">
        <v>-0</v>
      </c>
      <c r="M339" s="24"/>
      <c r="N339" s="6" t="s">
        <f>=I339+J339+K339+L339</f>
      </c>
      <c r="O339" s="24"/>
      <c r="P339" s="22"/>
    </row>
    <row collapsed="false" customFormat="false" customHeight="false" hidden="false" ht="12.1" outlineLevel="0" r="340">
      <c r="A340" s="29" t="n">
        <v>44271.674710648</v>
      </c>
      <c r="B340" s="30" t="s">
        <v>493</v>
      </c>
      <c r="C340" s="30" t="s">
        <v>569</v>
      </c>
      <c r="D340" s="30" t="s">
        <v>482</v>
      </c>
      <c r="E340" s="30" t="s">
        <v>17</v>
      </c>
      <c r="F340" s="30" t="s">
        <v>19</v>
      </c>
      <c r="G340" s="31" t="n">
        <v>-10</v>
      </c>
      <c r="H340" s="32" t="n">
        <v>22466</v>
      </c>
      <c r="I340" s="32" t="n">
        <v>224660</v>
      </c>
      <c r="J340" s="32" t="n">
        <v>0</v>
      </c>
      <c r="K340" s="32" t="n">
        <v>-134.8</v>
      </c>
      <c r="L340" s="32" t="n">
        <v>-0</v>
      </c>
      <c r="M340" s="32"/>
      <c r="N340" s="6" t="s">
        <f>=I340+J340+K340+L340</f>
      </c>
      <c r="O340" s="32"/>
      <c r="P340" s="30"/>
    </row>
    <row collapsed="false" customFormat="false" customHeight="false" hidden="false" ht="12.1" outlineLevel="0" r="341">
      <c r="A341" s="21" t="n">
        <v>44272</v>
      </c>
      <c r="B341" s="22" t="s">
        <v>552</v>
      </c>
      <c r="C341" s="22" t="s">
        <v>574</v>
      </c>
      <c r="D341" s="22" t="s">
        <v>552</v>
      </c>
      <c r="E341" s="22" t="s">
        <v>552</v>
      </c>
      <c r="F341" s="22" t="s">
        <v>19</v>
      </c>
      <c r="G341" s="23" t="n">
        <v>1</v>
      </c>
      <c r="H341" s="24" t="n">
        <v>-103.07</v>
      </c>
      <c r="I341" s="24" t="n">
        <v>-103.07</v>
      </c>
      <c r="J341" s="24" t="n">
        <v>0</v>
      </c>
      <c r="K341" s="24" t="n">
        <v>-0</v>
      </c>
      <c r="L341" s="24" t="n">
        <v>-0</v>
      </c>
      <c r="M341" s="24"/>
      <c r="N341" s="6" t="s">
        <f>=I341+J341+K341+L341</f>
      </c>
      <c r="O341" s="24"/>
      <c r="P341" s="22"/>
    </row>
    <row collapsed="false" customFormat="false" customHeight="false" hidden="false" ht="12.1" outlineLevel="0" r="342">
      <c r="A342" s="21" t="n">
        <v>44272</v>
      </c>
      <c r="B342" s="22" t="s">
        <v>552</v>
      </c>
      <c r="C342" s="22" t="s">
        <v>575</v>
      </c>
      <c r="D342" s="22" t="s">
        <v>552</v>
      </c>
      <c r="E342" s="22" t="s">
        <v>552</v>
      </c>
      <c r="F342" s="22" t="s">
        <v>19</v>
      </c>
      <c r="G342" s="23" t="n">
        <v>1</v>
      </c>
      <c r="H342" s="24" t="n">
        <v>-57.88</v>
      </c>
      <c r="I342" s="24" t="n">
        <v>-57.88</v>
      </c>
      <c r="J342" s="24" t="n">
        <v>0</v>
      </c>
      <c r="K342" s="24" t="n">
        <v>-0</v>
      </c>
      <c r="L342" s="24" t="n">
        <v>-0</v>
      </c>
      <c r="M342" s="24"/>
      <c r="N342" s="6" t="s">
        <f>=I342+J342+K342+L342</f>
      </c>
      <c r="O342" s="24"/>
      <c r="P342" s="22"/>
    </row>
    <row collapsed="false" customFormat="false" customHeight="false" hidden="false" ht="12.1" outlineLevel="0" r="343">
      <c r="A343" s="21" t="n">
        <v>44273</v>
      </c>
      <c r="B343" s="22" t="s">
        <v>552</v>
      </c>
      <c r="C343" s="22" t="s">
        <v>575</v>
      </c>
      <c r="D343" s="22" t="s">
        <v>552</v>
      </c>
      <c r="E343" s="22" t="s">
        <v>552</v>
      </c>
      <c r="F343" s="22" t="s">
        <v>19</v>
      </c>
      <c r="G343" s="23" t="n">
        <v>1</v>
      </c>
      <c r="H343" s="24" t="n">
        <v>-88.02</v>
      </c>
      <c r="I343" s="24" t="n">
        <v>-88.02</v>
      </c>
      <c r="J343" s="24" t="n">
        <v>0</v>
      </c>
      <c r="K343" s="24" t="n">
        <v>-0</v>
      </c>
      <c r="L343" s="24" t="n">
        <v>-0</v>
      </c>
      <c r="M343" s="24"/>
      <c r="N343" s="6" t="s">
        <f>=I343+J343+K343+L343</f>
      </c>
      <c r="O343" s="24"/>
      <c r="P343" s="22"/>
    </row>
    <row collapsed="false" customFormat="false" customHeight="false" hidden="false" ht="12.1" outlineLevel="0" r="344">
      <c r="A344" s="21" t="n">
        <v>44273</v>
      </c>
      <c r="B344" s="22" t="s">
        <v>552</v>
      </c>
      <c r="C344" s="22" t="s">
        <v>574</v>
      </c>
      <c r="D344" s="22" t="s">
        <v>552</v>
      </c>
      <c r="E344" s="22" t="s">
        <v>552</v>
      </c>
      <c r="F344" s="22" t="s">
        <v>19</v>
      </c>
      <c r="G344" s="23" t="n">
        <v>1</v>
      </c>
      <c r="H344" s="24" t="n">
        <v>-156.75</v>
      </c>
      <c r="I344" s="24" t="n">
        <v>-156.75</v>
      </c>
      <c r="J344" s="24" t="n">
        <v>0</v>
      </c>
      <c r="K344" s="24" t="n">
        <v>-0</v>
      </c>
      <c r="L344" s="24" t="n">
        <v>-0</v>
      </c>
      <c r="M344" s="24"/>
      <c r="N344" s="6" t="s">
        <f>=I344+J344+K344+L344</f>
      </c>
      <c r="O344" s="24"/>
      <c r="P344" s="22"/>
    </row>
    <row collapsed="false" customFormat="false" customHeight="false" hidden="false" ht="12.1" outlineLevel="0" r="345">
      <c r="A345" s="29" t="n">
        <v>44273.431493056</v>
      </c>
      <c r="B345" s="30" t="s">
        <v>493</v>
      </c>
      <c r="C345" s="30" t="s">
        <v>569</v>
      </c>
      <c r="D345" s="30" t="s">
        <v>482</v>
      </c>
      <c r="E345" s="30" t="s">
        <v>17</v>
      </c>
      <c r="F345" s="30" t="s">
        <v>19</v>
      </c>
      <c r="G345" s="31" t="n">
        <v>-19</v>
      </c>
      <c r="H345" s="32" t="n">
        <v>23050</v>
      </c>
      <c r="I345" s="32" t="n">
        <v>437950</v>
      </c>
      <c r="J345" s="32" t="n">
        <v>0</v>
      </c>
      <c r="K345" s="32" t="n">
        <v>-262.77</v>
      </c>
      <c r="L345" s="32" t="n">
        <v>-0</v>
      </c>
      <c r="M345" s="32"/>
      <c r="N345" s="6" t="s">
        <f>=I345+J345+K345+L345</f>
      </c>
      <c r="O345" s="32"/>
      <c r="P345" s="30"/>
    </row>
    <row collapsed="false" customFormat="false" customHeight="false" hidden="false" ht="12.1" outlineLevel="0" r="346">
      <c r="A346" s="29" t="n">
        <v>44273.431493056</v>
      </c>
      <c r="B346" s="30" t="s">
        <v>493</v>
      </c>
      <c r="C346" s="30" t="s">
        <v>569</v>
      </c>
      <c r="D346" s="30" t="s">
        <v>482</v>
      </c>
      <c r="E346" s="30" t="s">
        <v>17</v>
      </c>
      <c r="F346" s="30" t="s">
        <v>19</v>
      </c>
      <c r="G346" s="31" t="n">
        <v>-1</v>
      </c>
      <c r="H346" s="32" t="n">
        <v>23052</v>
      </c>
      <c r="I346" s="32" t="n">
        <v>23052</v>
      </c>
      <c r="J346" s="32" t="n">
        <v>0</v>
      </c>
      <c r="K346" s="32" t="n">
        <v>-13.84</v>
      </c>
      <c r="L346" s="32" t="n">
        <v>-0</v>
      </c>
      <c r="M346" s="32"/>
      <c r="N346" s="6" t="s">
        <f>=I346+J346+K346+L346</f>
      </c>
      <c r="O346" s="32"/>
      <c r="P346" s="30"/>
    </row>
    <row collapsed="false" customFormat="false" customHeight="false" hidden="false" ht="12.1" outlineLevel="0" r="347">
      <c r="A347" s="20" t="n">
        <v>44273.523912037</v>
      </c>
      <c r="B347" s="16" t="s">
        <v>493</v>
      </c>
      <c r="C347" s="16" t="s">
        <v>569</v>
      </c>
      <c r="D347" s="16" t="s">
        <v>480</v>
      </c>
      <c r="E347" s="16" t="s">
        <v>17</v>
      </c>
      <c r="F347" s="16" t="s">
        <v>19</v>
      </c>
      <c r="G347" s="7" t="n">
        <v>50</v>
      </c>
      <c r="H347" s="6" t="n">
        <v>22804</v>
      </c>
      <c r="I347" s="6" t="n">
        <v>-1140200</v>
      </c>
      <c r="J347" s="6" t="n">
        <v>-0</v>
      </c>
      <c r="K347" s="6" t="n">
        <v>-684.12</v>
      </c>
      <c r="L347" s="6" t="n">
        <v>-0</v>
      </c>
      <c r="M347" s="6"/>
      <c r="N347" s="6" t="s">
        <f>=I347+J347+K347+L347</f>
      </c>
      <c r="O347" s="6"/>
      <c r="P347" s="16"/>
    </row>
    <row collapsed="false" customFormat="false" customHeight="false" hidden="false" ht="12.1" outlineLevel="0" r="348">
      <c r="A348" s="29" t="n">
        <v>44273.687858796</v>
      </c>
      <c r="B348" s="30" t="s">
        <v>493</v>
      </c>
      <c r="C348" s="30" t="s">
        <v>569</v>
      </c>
      <c r="D348" s="30" t="s">
        <v>482</v>
      </c>
      <c r="E348" s="30" t="s">
        <v>17</v>
      </c>
      <c r="F348" s="30" t="s">
        <v>19</v>
      </c>
      <c r="G348" s="31" t="n">
        <v>-6</v>
      </c>
      <c r="H348" s="32" t="n">
        <v>22740</v>
      </c>
      <c r="I348" s="32" t="n">
        <v>136440</v>
      </c>
      <c r="J348" s="32" t="n">
        <v>0</v>
      </c>
      <c r="K348" s="32" t="n">
        <v>-81.87</v>
      </c>
      <c r="L348" s="32" t="n">
        <v>-0</v>
      </c>
      <c r="M348" s="32"/>
      <c r="N348" s="6" t="s">
        <f>=I348+J348+K348+L348</f>
      </c>
      <c r="O348" s="32"/>
      <c r="P348" s="30"/>
    </row>
    <row collapsed="false" customFormat="false" customHeight="false" hidden="false" ht="12.1" outlineLevel="0" r="349">
      <c r="A349" s="29" t="n">
        <v>44273.687858796</v>
      </c>
      <c r="B349" s="30" t="s">
        <v>493</v>
      </c>
      <c r="C349" s="30" t="s">
        <v>569</v>
      </c>
      <c r="D349" s="30" t="s">
        <v>482</v>
      </c>
      <c r="E349" s="30" t="s">
        <v>17</v>
      </c>
      <c r="F349" s="30" t="s">
        <v>19</v>
      </c>
      <c r="G349" s="31" t="n">
        <v>-11</v>
      </c>
      <c r="H349" s="32" t="n">
        <v>22740</v>
      </c>
      <c r="I349" s="32" t="n">
        <v>250140</v>
      </c>
      <c r="J349" s="32" t="n">
        <v>0</v>
      </c>
      <c r="K349" s="32" t="n">
        <v>-150.08</v>
      </c>
      <c r="L349" s="32" t="n">
        <v>-0</v>
      </c>
      <c r="M349" s="32"/>
      <c r="N349" s="6" t="s">
        <f>=I349+J349+K349+L349</f>
      </c>
      <c r="O349" s="32"/>
      <c r="P349" s="30"/>
    </row>
    <row collapsed="false" customFormat="false" customHeight="false" hidden="false" ht="12.1" outlineLevel="0" r="350">
      <c r="A350" s="29" t="n">
        <v>44273.687858796</v>
      </c>
      <c r="B350" s="30" t="s">
        <v>493</v>
      </c>
      <c r="C350" s="30" t="s">
        <v>569</v>
      </c>
      <c r="D350" s="30" t="s">
        <v>482</v>
      </c>
      <c r="E350" s="30" t="s">
        <v>17</v>
      </c>
      <c r="F350" s="30" t="s">
        <v>19</v>
      </c>
      <c r="G350" s="31" t="n">
        <v>-5</v>
      </c>
      <c r="H350" s="32" t="n">
        <v>22740</v>
      </c>
      <c r="I350" s="32" t="n">
        <v>113700</v>
      </c>
      <c r="J350" s="32" t="n">
        <v>0</v>
      </c>
      <c r="K350" s="32" t="n">
        <v>-68.22</v>
      </c>
      <c r="L350" s="32" t="n">
        <v>-0</v>
      </c>
      <c r="M350" s="32"/>
      <c r="N350" s="6" t="s">
        <f>=I350+J350+K350+L350</f>
      </c>
      <c r="O350" s="32"/>
      <c r="P350" s="30"/>
    </row>
    <row collapsed="false" customFormat="false" customHeight="false" hidden="false" ht="12.1" outlineLevel="0" r="351">
      <c r="A351" s="29" t="n">
        <v>44273.687858796</v>
      </c>
      <c r="B351" s="30" t="s">
        <v>493</v>
      </c>
      <c r="C351" s="30" t="s">
        <v>569</v>
      </c>
      <c r="D351" s="30" t="s">
        <v>482</v>
      </c>
      <c r="E351" s="30" t="s">
        <v>17</v>
      </c>
      <c r="F351" s="30" t="s">
        <v>19</v>
      </c>
      <c r="G351" s="31" t="n">
        <v>-10</v>
      </c>
      <c r="H351" s="32" t="n">
        <v>22740</v>
      </c>
      <c r="I351" s="32" t="n">
        <v>227400</v>
      </c>
      <c r="J351" s="32" t="n">
        <v>0</v>
      </c>
      <c r="K351" s="32" t="n">
        <v>-136.44</v>
      </c>
      <c r="L351" s="32" t="n">
        <v>-0</v>
      </c>
      <c r="M351" s="32"/>
      <c r="N351" s="6" t="s">
        <f>=I351+J351+K351+L351</f>
      </c>
      <c r="O351" s="32"/>
      <c r="P351" s="30"/>
    </row>
    <row collapsed="false" customFormat="false" customHeight="false" hidden="false" ht="12.1" outlineLevel="0" r="352">
      <c r="A352" s="29" t="n">
        <v>44273.687858796</v>
      </c>
      <c r="B352" s="30" t="s">
        <v>493</v>
      </c>
      <c r="C352" s="30" t="s">
        <v>569</v>
      </c>
      <c r="D352" s="30" t="s">
        <v>482</v>
      </c>
      <c r="E352" s="30" t="s">
        <v>17</v>
      </c>
      <c r="F352" s="30" t="s">
        <v>19</v>
      </c>
      <c r="G352" s="31" t="n">
        <v>-8</v>
      </c>
      <c r="H352" s="32" t="n">
        <v>22736</v>
      </c>
      <c r="I352" s="32" t="n">
        <v>181888</v>
      </c>
      <c r="J352" s="32" t="n">
        <v>0</v>
      </c>
      <c r="K352" s="32" t="n">
        <v>-109.13</v>
      </c>
      <c r="L352" s="32" t="n">
        <v>-0</v>
      </c>
      <c r="M352" s="32"/>
      <c r="N352" s="6" t="s">
        <f>=I352+J352+K352+L352</f>
      </c>
      <c r="O352" s="32"/>
      <c r="P352" s="30"/>
    </row>
    <row collapsed="false" customFormat="false" customHeight="false" hidden="false" ht="12.1" outlineLevel="0" r="353">
      <c r="A353" s="21" t="n">
        <v>44274</v>
      </c>
      <c r="B353" s="22" t="s">
        <v>552</v>
      </c>
      <c r="C353" s="22" t="s">
        <v>574</v>
      </c>
      <c r="D353" s="22" t="s">
        <v>552</v>
      </c>
      <c r="E353" s="22" t="s">
        <v>552</v>
      </c>
      <c r="F353" s="22" t="s">
        <v>19</v>
      </c>
      <c r="G353" s="23" t="n">
        <v>1</v>
      </c>
      <c r="H353" s="24" t="n">
        <v>-466.22</v>
      </c>
      <c r="I353" s="24" t="n">
        <v>-466.22</v>
      </c>
      <c r="J353" s="24" t="n">
        <v>0</v>
      </c>
      <c r="K353" s="24" t="n">
        <v>-0</v>
      </c>
      <c r="L353" s="24" t="n">
        <v>-0</v>
      </c>
      <c r="M353" s="24"/>
      <c r="N353" s="6" t="s">
        <f>=I353+J353+K353+L353</f>
      </c>
      <c r="O353" s="24"/>
      <c r="P353" s="22"/>
    </row>
    <row collapsed="false" customFormat="false" customHeight="false" hidden="false" ht="12.1" outlineLevel="0" r="354">
      <c r="A354" s="21" t="n">
        <v>44274</v>
      </c>
      <c r="B354" s="22" t="s">
        <v>552</v>
      </c>
      <c r="C354" s="22" t="s">
        <v>575</v>
      </c>
      <c r="D354" s="22" t="s">
        <v>552</v>
      </c>
      <c r="E354" s="22" t="s">
        <v>552</v>
      </c>
      <c r="F354" s="22" t="s">
        <v>19</v>
      </c>
      <c r="G354" s="23" t="n">
        <v>1</v>
      </c>
      <c r="H354" s="24" t="n">
        <v>-261.81</v>
      </c>
      <c r="I354" s="24" t="n">
        <v>-261.81</v>
      </c>
      <c r="J354" s="24" t="n">
        <v>0</v>
      </c>
      <c r="K354" s="24" t="n">
        <v>-0</v>
      </c>
      <c r="L354" s="24" t="n">
        <v>-0</v>
      </c>
      <c r="M354" s="24"/>
      <c r="N354" s="6" t="s">
        <f>=I354+J354+K354+L354</f>
      </c>
      <c r="O354" s="24"/>
      <c r="P354" s="22"/>
    </row>
    <row collapsed="false" customFormat="false" customHeight="false" hidden="false" ht="12.1" outlineLevel="0" r="355">
      <c r="A355" s="20" t="n">
        <v>44274.420706019</v>
      </c>
      <c r="B355" s="16" t="s">
        <v>493</v>
      </c>
      <c r="C355" s="16" t="s">
        <v>569</v>
      </c>
      <c r="D355" s="16" t="s">
        <v>480</v>
      </c>
      <c r="E355" s="16" t="s">
        <v>17</v>
      </c>
      <c r="F355" s="16" t="s">
        <v>19</v>
      </c>
      <c r="G355" s="7" t="n">
        <v>33</v>
      </c>
      <c r="H355" s="6" t="n">
        <v>22648</v>
      </c>
      <c r="I355" s="6" t="n">
        <v>-747384</v>
      </c>
      <c r="J355" s="6" t="n">
        <v>-0</v>
      </c>
      <c r="K355" s="6" t="n">
        <v>-448.42</v>
      </c>
      <c r="L355" s="6" t="n">
        <v>-0</v>
      </c>
      <c r="M355" s="6"/>
      <c r="N355" s="6" t="s">
        <f>=I355+J355+K355+L355</f>
      </c>
      <c r="O355" s="6"/>
      <c r="P355" s="16"/>
    </row>
    <row collapsed="false" customFormat="false" customHeight="false" hidden="false" ht="12.1" outlineLevel="0" r="356">
      <c r="A356" s="20" t="n">
        <v>44274.420706019</v>
      </c>
      <c r="B356" s="16" t="s">
        <v>493</v>
      </c>
      <c r="C356" s="16" t="s">
        <v>569</v>
      </c>
      <c r="D356" s="16" t="s">
        <v>480</v>
      </c>
      <c r="E356" s="16" t="s">
        <v>17</v>
      </c>
      <c r="F356" s="16" t="s">
        <v>19</v>
      </c>
      <c r="G356" s="7" t="n">
        <v>17</v>
      </c>
      <c r="H356" s="6" t="n">
        <v>22650</v>
      </c>
      <c r="I356" s="6" t="n">
        <v>-385050</v>
      </c>
      <c r="J356" s="6" t="n">
        <v>-0</v>
      </c>
      <c r="K356" s="6" t="n">
        <v>-231.03</v>
      </c>
      <c r="L356" s="6" t="n">
        <v>-0</v>
      </c>
      <c r="M356" s="6"/>
      <c r="N356" s="6" t="s">
        <f>=I356+J356+K356+L356</f>
      </c>
      <c r="O356" s="6"/>
      <c r="P356" s="16"/>
    </row>
    <row collapsed="false" customFormat="false" customHeight="false" hidden="false" ht="12.1" outlineLevel="0" r="357">
      <c r="A357" s="20" t="n">
        <v>44274.425798611</v>
      </c>
      <c r="B357" s="16" t="s">
        <v>493</v>
      </c>
      <c r="C357" s="16" t="s">
        <v>569</v>
      </c>
      <c r="D357" s="16" t="s">
        <v>480</v>
      </c>
      <c r="E357" s="16" t="s">
        <v>17</v>
      </c>
      <c r="F357" s="16" t="s">
        <v>19</v>
      </c>
      <c r="G357" s="7" t="n">
        <v>10</v>
      </c>
      <c r="H357" s="6" t="n">
        <v>22616</v>
      </c>
      <c r="I357" s="6" t="n">
        <v>-226160</v>
      </c>
      <c r="J357" s="6" t="n">
        <v>-0</v>
      </c>
      <c r="K357" s="6" t="n">
        <v>-135.69</v>
      </c>
      <c r="L357" s="6" t="n">
        <v>-0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0" t="n">
        <v>44274.425798611</v>
      </c>
      <c r="B358" s="16" t="s">
        <v>493</v>
      </c>
      <c r="C358" s="16" t="s">
        <v>569</v>
      </c>
      <c r="D358" s="16" t="s">
        <v>480</v>
      </c>
      <c r="E358" s="16" t="s">
        <v>17</v>
      </c>
      <c r="F358" s="16" t="s">
        <v>19</v>
      </c>
      <c r="G358" s="7" t="n">
        <v>10</v>
      </c>
      <c r="H358" s="6" t="n">
        <v>22616</v>
      </c>
      <c r="I358" s="6" t="n">
        <v>-226160</v>
      </c>
      <c r="J358" s="6" t="n">
        <v>-0</v>
      </c>
      <c r="K358" s="6" t="n">
        <v>-135.69</v>
      </c>
      <c r="L358" s="6" t="n">
        <v>-0</v>
      </c>
      <c r="M358" s="6"/>
      <c r="N358" s="6" t="s">
        <f>=I358+J358+K358+L358</f>
      </c>
      <c r="O358" s="6"/>
      <c r="P358" s="16"/>
    </row>
    <row collapsed="false" customFormat="false" customHeight="false" hidden="false" ht="12.1" outlineLevel="0" r="359">
      <c r="A359" s="20" t="n">
        <v>44274.43056713</v>
      </c>
      <c r="B359" s="16" t="s">
        <v>493</v>
      </c>
      <c r="C359" s="16" t="s">
        <v>569</v>
      </c>
      <c r="D359" s="16" t="s">
        <v>480</v>
      </c>
      <c r="E359" s="16" t="s">
        <v>17</v>
      </c>
      <c r="F359" s="16" t="s">
        <v>19</v>
      </c>
      <c r="G359" s="7" t="n">
        <v>5</v>
      </c>
      <c r="H359" s="6" t="n">
        <v>22586</v>
      </c>
      <c r="I359" s="6" t="n">
        <v>-112930</v>
      </c>
      <c r="J359" s="6" t="n">
        <v>-0</v>
      </c>
      <c r="K359" s="6" t="n">
        <v>-67.76</v>
      </c>
      <c r="L359" s="6" t="n">
        <v>-0</v>
      </c>
      <c r="M359" s="6"/>
      <c r="N359" s="6" t="s">
        <f>=I359+J359+K359+L359</f>
      </c>
      <c r="O359" s="6"/>
      <c r="P359" s="16"/>
    </row>
    <row collapsed="false" customFormat="false" customHeight="false" hidden="false" ht="12.1" outlineLevel="0" r="360">
      <c r="A360" s="20" t="n">
        <v>44274.430613426</v>
      </c>
      <c r="B360" s="16" t="s">
        <v>493</v>
      </c>
      <c r="C360" s="16" t="s">
        <v>569</v>
      </c>
      <c r="D360" s="16" t="s">
        <v>480</v>
      </c>
      <c r="E360" s="16" t="s">
        <v>17</v>
      </c>
      <c r="F360" s="16" t="s">
        <v>19</v>
      </c>
      <c r="G360" s="7" t="n">
        <v>15</v>
      </c>
      <c r="H360" s="6" t="n">
        <v>22586</v>
      </c>
      <c r="I360" s="6" t="n">
        <v>-338790</v>
      </c>
      <c r="J360" s="6" t="n">
        <v>-0</v>
      </c>
      <c r="K360" s="6" t="n">
        <v>-203.28</v>
      </c>
      <c r="L360" s="6" t="n">
        <v>-0</v>
      </c>
      <c r="M360" s="6"/>
      <c r="N360" s="6" t="s">
        <f>=I360+J360+K360+L360</f>
      </c>
      <c r="O360" s="6"/>
      <c r="P360" s="16"/>
    </row>
    <row collapsed="false" customFormat="false" customHeight="false" hidden="false" ht="12.1" outlineLevel="0" r="361">
      <c r="A361" s="29" t="n">
        <v>44274.533043981</v>
      </c>
      <c r="B361" s="30" t="s">
        <v>493</v>
      </c>
      <c r="C361" s="30" t="s">
        <v>569</v>
      </c>
      <c r="D361" s="30" t="s">
        <v>482</v>
      </c>
      <c r="E361" s="30" t="s">
        <v>17</v>
      </c>
      <c r="F361" s="30" t="s">
        <v>19</v>
      </c>
      <c r="G361" s="31" t="n">
        <v>-50</v>
      </c>
      <c r="H361" s="32" t="n">
        <v>22820</v>
      </c>
      <c r="I361" s="32" t="n">
        <v>1141000</v>
      </c>
      <c r="J361" s="32" t="n">
        <v>0</v>
      </c>
      <c r="K361" s="32" t="n">
        <v>-684.6</v>
      </c>
      <c r="L361" s="32" t="n">
        <v>-0</v>
      </c>
      <c r="M361" s="32"/>
      <c r="N361" s="6" t="s">
        <f>=I361+J361+K361+L361</f>
      </c>
      <c r="O361" s="32"/>
      <c r="P361" s="30"/>
    </row>
    <row collapsed="false" customFormat="false" customHeight="false" hidden="false" ht="12.1" outlineLevel="0" r="362">
      <c r="A362" s="20" t="n">
        <v>44274.566157407</v>
      </c>
      <c r="B362" s="16" t="s">
        <v>493</v>
      </c>
      <c r="C362" s="16" t="s">
        <v>569</v>
      </c>
      <c r="D362" s="16" t="s">
        <v>480</v>
      </c>
      <c r="E362" s="16" t="s">
        <v>17</v>
      </c>
      <c r="F362" s="16" t="s">
        <v>19</v>
      </c>
      <c r="G362" s="7" t="n">
        <v>7</v>
      </c>
      <c r="H362" s="6" t="n">
        <v>22834</v>
      </c>
      <c r="I362" s="6" t="n">
        <v>-159838</v>
      </c>
      <c r="J362" s="6" t="n">
        <v>-0</v>
      </c>
      <c r="K362" s="6" t="n">
        <v>-95.9</v>
      </c>
      <c r="L362" s="6" t="n">
        <v>-0</v>
      </c>
      <c r="M362" s="6"/>
      <c r="N362" s="6" t="s">
        <f>=I362+J362+K362+L362</f>
      </c>
      <c r="O362" s="6"/>
      <c r="P362" s="16"/>
    </row>
    <row collapsed="false" customFormat="false" customHeight="false" hidden="false" ht="12.1" outlineLevel="0" r="363">
      <c r="A363" s="20" t="n">
        <v>44274.566157407</v>
      </c>
      <c r="B363" s="16" t="s">
        <v>493</v>
      </c>
      <c r="C363" s="16" t="s">
        <v>569</v>
      </c>
      <c r="D363" s="16" t="s">
        <v>480</v>
      </c>
      <c r="E363" s="16" t="s">
        <v>17</v>
      </c>
      <c r="F363" s="16" t="s">
        <v>19</v>
      </c>
      <c r="G363" s="7" t="n">
        <v>25</v>
      </c>
      <c r="H363" s="6" t="n">
        <v>22834</v>
      </c>
      <c r="I363" s="6" t="n">
        <v>-570850</v>
      </c>
      <c r="J363" s="6" t="n">
        <v>-0</v>
      </c>
      <c r="K363" s="6" t="n">
        <v>-342.51</v>
      </c>
      <c r="L363" s="6" t="n">
        <v>-0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0" t="n">
        <v>44274.566157407</v>
      </c>
      <c r="B364" s="16" t="s">
        <v>493</v>
      </c>
      <c r="C364" s="16" t="s">
        <v>569</v>
      </c>
      <c r="D364" s="16" t="s">
        <v>480</v>
      </c>
      <c r="E364" s="16" t="s">
        <v>17</v>
      </c>
      <c r="F364" s="16" t="s">
        <v>19</v>
      </c>
      <c r="G364" s="7" t="n">
        <v>18</v>
      </c>
      <c r="H364" s="6" t="n">
        <v>22834</v>
      </c>
      <c r="I364" s="6" t="n">
        <v>-411012</v>
      </c>
      <c r="J364" s="6" t="n">
        <v>-0</v>
      </c>
      <c r="K364" s="6" t="n">
        <v>-246.61</v>
      </c>
      <c r="L364" s="6" t="n">
        <v>-0</v>
      </c>
      <c r="M364" s="6"/>
      <c r="N364" s="6" t="s">
        <f>=I364+J364+K364+L364</f>
      </c>
      <c r="O364" s="6"/>
      <c r="P364" s="16"/>
    </row>
    <row collapsed="false" customFormat="false" customHeight="false" hidden="false" ht="12.1" outlineLevel="0" r="365">
      <c r="A365" s="20" t="n">
        <v>44274.721840278</v>
      </c>
      <c r="B365" s="16" t="s">
        <v>493</v>
      </c>
      <c r="C365" s="16" t="s">
        <v>569</v>
      </c>
      <c r="D365" s="16" t="s">
        <v>480</v>
      </c>
      <c r="E365" s="16" t="s">
        <v>17</v>
      </c>
      <c r="F365" s="16" t="s">
        <v>19</v>
      </c>
      <c r="G365" s="7" t="n">
        <v>1</v>
      </c>
      <c r="H365" s="6" t="n">
        <v>22746</v>
      </c>
      <c r="I365" s="6" t="n">
        <v>-22746</v>
      </c>
      <c r="J365" s="6" t="n">
        <v>-0</v>
      </c>
      <c r="K365" s="6" t="n">
        <v>-13.65</v>
      </c>
      <c r="L365" s="6" t="n">
        <v>-0</v>
      </c>
      <c r="M365" s="6"/>
      <c r="N365" s="6" t="s">
        <f>=I365+J365+K365+L365</f>
      </c>
      <c r="O365" s="6"/>
      <c r="P365" s="16"/>
    </row>
    <row collapsed="false" customFormat="false" customHeight="false" hidden="false" ht="12.1" outlineLevel="0" r="366">
      <c r="A366" s="20" t="n">
        <v>44274.721840278</v>
      </c>
      <c r="B366" s="16" t="s">
        <v>493</v>
      </c>
      <c r="C366" s="16" t="s">
        <v>569</v>
      </c>
      <c r="D366" s="16" t="s">
        <v>480</v>
      </c>
      <c r="E366" s="16" t="s">
        <v>17</v>
      </c>
      <c r="F366" s="16" t="s">
        <v>19</v>
      </c>
      <c r="G366" s="7" t="n">
        <v>1</v>
      </c>
      <c r="H366" s="6" t="n">
        <v>22746</v>
      </c>
      <c r="I366" s="6" t="n">
        <v>-22746</v>
      </c>
      <c r="J366" s="6" t="n">
        <v>-0</v>
      </c>
      <c r="K366" s="6" t="n">
        <v>-13.65</v>
      </c>
      <c r="L366" s="6" t="n">
        <v>-0</v>
      </c>
      <c r="M366" s="6"/>
      <c r="N366" s="6" t="s">
        <f>=I366+J366+K366+L366</f>
      </c>
      <c r="O366" s="6"/>
      <c r="P366" s="16"/>
    </row>
    <row collapsed="false" customFormat="false" customHeight="false" hidden="false" ht="12.1" outlineLevel="0" r="367">
      <c r="A367" s="20" t="n">
        <v>44274.721840278</v>
      </c>
      <c r="B367" s="16" t="s">
        <v>493</v>
      </c>
      <c r="C367" s="16" t="s">
        <v>569</v>
      </c>
      <c r="D367" s="16" t="s">
        <v>480</v>
      </c>
      <c r="E367" s="16" t="s">
        <v>17</v>
      </c>
      <c r="F367" s="16" t="s">
        <v>19</v>
      </c>
      <c r="G367" s="7" t="n">
        <v>3</v>
      </c>
      <c r="H367" s="6" t="n">
        <v>22746</v>
      </c>
      <c r="I367" s="6" t="n">
        <v>-68238</v>
      </c>
      <c r="J367" s="6" t="n">
        <v>-0</v>
      </c>
      <c r="K367" s="6" t="n">
        <v>-40.94</v>
      </c>
      <c r="L367" s="6" t="n">
        <v>-0</v>
      </c>
      <c r="M367" s="6"/>
      <c r="N367" s="6" t="s">
        <f>=I367+J367+K367+L367</f>
      </c>
      <c r="O367" s="6"/>
      <c r="P367" s="16"/>
    </row>
    <row collapsed="false" customFormat="false" customHeight="false" hidden="false" ht="12.1" outlineLevel="0" r="368">
      <c r="A368" s="20" t="n">
        <v>44274.721840278</v>
      </c>
      <c r="B368" s="16" t="s">
        <v>493</v>
      </c>
      <c r="C368" s="16" t="s">
        <v>569</v>
      </c>
      <c r="D368" s="16" t="s">
        <v>480</v>
      </c>
      <c r="E368" s="16" t="s">
        <v>17</v>
      </c>
      <c r="F368" s="16" t="s">
        <v>19</v>
      </c>
      <c r="G368" s="7" t="n">
        <v>6</v>
      </c>
      <c r="H368" s="6" t="n">
        <v>22744</v>
      </c>
      <c r="I368" s="6" t="n">
        <v>-136464</v>
      </c>
      <c r="J368" s="6" t="n">
        <v>-0</v>
      </c>
      <c r="K368" s="6" t="n">
        <v>-81.88</v>
      </c>
      <c r="L368" s="6" t="n">
        <v>-0</v>
      </c>
      <c r="M368" s="6"/>
      <c r="N368" s="6" t="s">
        <f>=I368+J368+K368+L368</f>
      </c>
      <c r="O368" s="6"/>
      <c r="P368" s="16"/>
    </row>
    <row collapsed="false" customFormat="false" customHeight="false" hidden="false" ht="12.1" outlineLevel="0" r="369">
      <c r="A369" s="20" t="n">
        <v>44274.721840278</v>
      </c>
      <c r="B369" s="16" t="s">
        <v>493</v>
      </c>
      <c r="C369" s="16" t="s">
        <v>569</v>
      </c>
      <c r="D369" s="16" t="s">
        <v>480</v>
      </c>
      <c r="E369" s="16" t="s">
        <v>17</v>
      </c>
      <c r="F369" s="16" t="s">
        <v>19</v>
      </c>
      <c r="G369" s="7" t="n">
        <v>10</v>
      </c>
      <c r="H369" s="6" t="n">
        <v>22744</v>
      </c>
      <c r="I369" s="6" t="n">
        <v>-227440</v>
      </c>
      <c r="J369" s="6" t="n">
        <v>-0</v>
      </c>
      <c r="K369" s="6" t="n">
        <v>-136.47</v>
      </c>
      <c r="L369" s="6" t="n">
        <v>-0</v>
      </c>
      <c r="M369" s="6"/>
      <c r="N369" s="6" t="s">
        <f>=I369+J369+K369+L369</f>
      </c>
      <c r="O369" s="6"/>
      <c r="P369" s="16"/>
    </row>
    <row collapsed="false" customFormat="false" customHeight="false" hidden="false" ht="12.1" outlineLevel="0" r="370">
      <c r="A370" s="20" t="n">
        <v>44274.721840278</v>
      </c>
      <c r="B370" s="16" t="s">
        <v>493</v>
      </c>
      <c r="C370" s="16" t="s">
        <v>569</v>
      </c>
      <c r="D370" s="16" t="s">
        <v>480</v>
      </c>
      <c r="E370" s="16" t="s">
        <v>17</v>
      </c>
      <c r="F370" s="16" t="s">
        <v>19</v>
      </c>
      <c r="G370" s="7" t="n">
        <v>9</v>
      </c>
      <c r="H370" s="6" t="n">
        <v>22744</v>
      </c>
      <c r="I370" s="6" t="n">
        <v>-204696</v>
      </c>
      <c r="J370" s="6" t="n">
        <v>-0</v>
      </c>
      <c r="K370" s="6" t="n">
        <v>-122.82</v>
      </c>
      <c r="L370" s="6" t="n">
        <v>-0</v>
      </c>
      <c r="M370" s="6"/>
      <c r="N370" s="6" t="s">
        <f>=I370+J370+K370+L370</f>
      </c>
      <c r="O370" s="6"/>
      <c r="P370" s="16"/>
    </row>
    <row collapsed="false" customFormat="false" customHeight="false" hidden="false" ht="12.1" outlineLevel="0" r="371">
      <c r="A371" s="21" t="n">
        <v>44277</v>
      </c>
      <c r="B371" s="22" t="s">
        <v>552</v>
      </c>
      <c r="C371" s="22" t="s">
        <v>575</v>
      </c>
      <c r="D371" s="22" t="s">
        <v>552</v>
      </c>
      <c r="E371" s="22" t="s">
        <v>552</v>
      </c>
      <c r="F371" s="22" t="s">
        <v>19</v>
      </c>
      <c r="G371" s="23" t="n">
        <v>1</v>
      </c>
      <c r="H371" s="24" t="n">
        <v>-122.86</v>
      </c>
      <c r="I371" s="24" t="n">
        <v>-122.86</v>
      </c>
      <c r="J371" s="24" t="n">
        <v>0</v>
      </c>
      <c r="K371" s="24" t="n">
        <v>-0</v>
      </c>
      <c r="L371" s="24" t="n">
        <v>-0</v>
      </c>
      <c r="M371" s="24"/>
      <c r="N371" s="6" t="s">
        <f>=I371+J371+K371+L371</f>
      </c>
      <c r="O371" s="24"/>
      <c r="P371" s="22"/>
    </row>
    <row collapsed="false" customFormat="false" customHeight="false" hidden="false" ht="12.1" outlineLevel="0" r="372">
      <c r="A372" s="21" t="n">
        <v>44277</v>
      </c>
      <c r="B372" s="22" t="s">
        <v>552</v>
      </c>
      <c r="C372" s="22" t="s">
        <v>574</v>
      </c>
      <c r="D372" s="22" t="s">
        <v>552</v>
      </c>
      <c r="E372" s="22" t="s">
        <v>552</v>
      </c>
      <c r="F372" s="22" t="s">
        <v>19</v>
      </c>
      <c r="G372" s="23" t="n">
        <v>1</v>
      </c>
      <c r="H372" s="24" t="n">
        <v>-199.8</v>
      </c>
      <c r="I372" s="24" t="n">
        <v>-199.8</v>
      </c>
      <c r="J372" s="24" t="n">
        <v>0</v>
      </c>
      <c r="K372" s="24" t="n">
        <v>-0</v>
      </c>
      <c r="L372" s="24" t="n">
        <v>-0</v>
      </c>
      <c r="M372" s="24"/>
      <c r="N372" s="6" t="s">
        <f>=I372+J372+K372+L372</f>
      </c>
      <c r="O372" s="24"/>
      <c r="P372" s="22"/>
    </row>
    <row collapsed="false" customFormat="false" customHeight="false" hidden="false" ht="12.1" outlineLevel="0" r="373">
      <c r="A373" s="21" t="n">
        <v>44278</v>
      </c>
      <c r="B373" s="22" t="s">
        <v>552</v>
      </c>
      <c r="C373" s="22" t="s">
        <v>574</v>
      </c>
      <c r="D373" s="22" t="s">
        <v>552</v>
      </c>
      <c r="E373" s="22" t="s">
        <v>552</v>
      </c>
      <c r="F373" s="22" t="s">
        <v>19</v>
      </c>
      <c r="G373" s="23" t="n">
        <v>1</v>
      </c>
      <c r="H373" s="24" t="n">
        <v>-569.96</v>
      </c>
      <c r="I373" s="24" t="n">
        <v>-569.96</v>
      </c>
      <c r="J373" s="24" t="n">
        <v>0</v>
      </c>
      <c r="K373" s="24" t="n">
        <v>-0</v>
      </c>
      <c r="L373" s="24" t="n">
        <v>-0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1" t="n">
        <v>44278</v>
      </c>
      <c r="B374" s="22" t="s">
        <v>552</v>
      </c>
      <c r="C374" s="22" t="s">
        <v>575</v>
      </c>
      <c r="D374" s="22" t="s">
        <v>552</v>
      </c>
      <c r="E374" s="22" t="s">
        <v>552</v>
      </c>
      <c r="F374" s="22" t="s">
        <v>19</v>
      </c>
      <c r="G374" s="23" t="n">
        <v>1</v>
      </c>
      <c r="H374" s="24" t="n">
        <v>-238.09</v>
      </c>
      <c r="I374" s="24" t="n">
        <v>-238.09</v>
      </c>
      <c r="J374" s="24" t="n">
        <v>0</v>
      </c>
      <c r="K374" s="24" t="n">
        <v>-0</v>
      </c>
      <c r="L374" s="24" t="n">
        <v>-0</v>
      </c>
      <c r="M374" s="24"/>
      <c r="N374" s="6" t="s">
        <f>=I374+J374+K374+L374</f>
      </c>
      <c r="O374" s="24"/>
      <c r="P374" s="22"/>
    </row>
    <row collapsed="false" customFormat="false" customHeight="false" hidden="false" ht="12.1" outlineLevel="0" r="375">
      <c r="A375" s="21" t="n">
        <v>44279</v>
      </c>
      <c r="B375" s="22" t="s">
        <v>552</v>
      </c>
      <c r="C375" s="22" t="s">
        <v>575</v>
      </c>
      <c r="D375" s="22" t="s">
        <v>552</v>
      </c>
      <c r="E375" s="22" t="s">
        <v>552</v>
      </c>
      <c r="F375" s="22" t="s">
        <v>19</v>
      </c>
      <c r="G375" s="23" t="n">
        <v>1</v>
      </c>
      <c r="H375" s="24" t="n">
        <v>-239.18</v>
      </c>
      <c r="I375" s="24" t="n">
        <v>-239.18</v>
      </c>
      <c r="J375" s="24" t="n">
        <v>0</v>
      </c>
      <c r="K375" s="24" t="n">
        <v>-0</v>
      </c>
      <c r="L375" s="24" t="n">
        <v>-0</v>
      </c>
      <c r="M375" s="24"/>
      <c r="N375" s="6" t="s">
        <f>=I375+J375+K375+L375</f>
      </c>
      <c r="O375" s="24"/>
      <c r="P375" s="22"/>
    </row>
    <row collapsed="false" customFormat="false" customHeight="false" hidden="false" ht="12.1" outlineLevel="0" r="376">
      <c r="A376" s="21" t="n">
        <v>44279</v>
      </c>
      <c r="B376" s="22" t="s">
        <v>552</v>
      </c>
      <c r="C376" s="22" t="s">
        <v>574</v>
      </c>
      <c r="D376" s="22" t="s">
        <v>552</v>
      </c>
      <c r="E376" s="22" t="s">
        <v>552</v>
      </c>
      <c r="F376" s="22" t="s">
        <v>19</v>
      </c>
      <c r="G376" s="23" t="n">
        <v>1</v>
      </c>
      <c r="H376" s="24" t="n">
        <v>-572.58</v>
      </c>
      <c r="I376" s="24" t="n">
        <v>-572.58</v>
      </c>
      <c r="J376" s="24" t="n">
        <v>0</v>
      </c>
      <c r="K376" s="24" t="n">
        <v>-0</v>
      </c>
      <c r="L376" s="24" t="n">
        <v>-0</v>
      </c>
      <c r="M376" s="24"/>
      <c r="N376" s="6" t="s">
        <f>=I376+J376+K376+L376</f>
      </c>
      <c r="O376" s="24"/>
      <c r="P376" s="22"/>
    </row>
    <row collapsed="false" customFormat="false" customHeight="false" hidden="false" ht="12.1" outlineLevel="0" r="377">
      <c r="A377" s="37" t="n">
        <v>44279.428263889</v>
      </c>
      <c r="B377" s="38" t="s">
        <v>35</v>
      </c>
      <c r="C377" s="38" t="s">
        <v>619</v>
      </c>
      <c r="D377" s="38" t="s">
        <v>482</v>
      </c>
      <c r="E377" s="38" t="s">
        <v>482</v>
      </c>
      <c r="F377" s="38" t="s">
        <v>19</v>
      </c>
      <c r="G377" s="39" t="n">
        <v>-1200</v>
      </c>
      <c r="H377" s="40" t="n">
        <v>90.2482</v>
      </c>
      <c r="I377" s="40" t="n">
        <v>108297.84</v>
      </c>
      <c r="J377" s="40" t="n">
        <v>0</v>
      </c>
      <c r="K377" s="40" t="n">
        <v>-55.77</v>
      </c>
      <c r="L377" s="40" t="n">
        <v>-0</v>
      </c>
      <c r="M377" s="40"/>
      <c r="N377" s="6" t="s">
        <f>=I377+J377+K377+L377</f>
      </c>
      <c r="O377" s="40"/>
      <c r="P377" s="38"/>
    </row>
    <row collapsed="false" customFormat="false" customHeight="false" hidden="false" ht="12.1" outlineLevel="0" r="378">
      <c r="A378" s="29" t="n">
        <v>44279.458356481</v>
      </c>
      <c r="B378" s="30" t="s">
        <v>493</v>
      </c>
      <c r="C378" s="30" t="s">
        <v>569</v>
      </c>
      <c r="D378" s="30" t="s">
        <v>482</v>
      </c>
      <c r="E378" s="30" t="s">
        <v>17</v>
      </c>
      <c r="F378" s="30" t="s">
        <v>19</v>
      </c>
      <c r="G378" s="31" t="n">
        <v>-90</v>
      </c>
      <c r="H378" s="32" t="n">
        <v>21550</v>
      </c>
      <c r="I378" s="32" t="n">
        <v>1939500</v>
      </c>
      <c r="J378" s="32" t="n">
        <v>0</v>
      </c>
      <c r="K378" s="32" t="n">
        <v>-1163.7</v>
      </c>
      <c r="L378" s="32" t="n">
        <v>-0</v>
      </c>
      <c r="M378" s="32"/>
      <c r="N378" s="6" t="s">
        <f>=I378+J378+K378+L378</f>
      </c>
      <c r="O378" s="32"/>
      <c r="P378" s="30"/>
    </row>
    <row collapsed="false" customFormat="false" customHeight="false" hidden="false" ht="12.1" outlineLevel="0" r="379">
      <c r="A379" s="29" t="n">
        <v>44279.464849537</v>
      </c>
      <c r="B379" s="30" t="s">
        <v>493</v>
      </c>
      <c r="C379" s="30" t="s">
        <v>569</v>
      </c>
      <c r="D379" s="30" t="s">
        <v>482</v>
      </c>
      <c r="E379" s="30" t="s">
        <v>17</v>
      </c>
      <c r="F379" s="30" t="s">
        <v>19</v>
      </c>
      <c r="G379" s="31" t="n">
        <v>-20</v>
      </c>
      <c r="H379" s="32" t="n">
        <v>21340</v>
      </c>
      <c r="I379" s="32" t="n">
        <v>426800</v>
      </c>
      <c r="J379" s="32" t="n">
        <v>0</v>
      </c>
      <c r="K379" s="32" t="n">
        <v>-256.08</v>
      </c>
      <c r="L379" s="32" t="n">
        <v>-0</v>
      </c>
      <c r="M379" s="32"/>
      <c r="N379" s="6" t="s">
        <f>=I379+J379+K379+L379</f>
      </c>
      <c r="O379" s="32"/>
      <c r="P379" s="30"/>
    </row>
    <row collapsed="false" customFormat="false" customHeight="false" hidden="false" ht="12.1" outlineLevel="0" r="380">
      <c r="A380" s="21" t="n">
        <v>44280</v>
      </c>
      <c r="B380" s="22" t="s">
        <v>552</v>
      </c>
      <c r="C380" s="22" t="s">
        <v>574</v>
      </c>
      <c r="D380" s="22" t="s">
        <v>552</v>
      </c>
      <c r="E380" s="22" t="s">
        <v>552</v>
      </c>
      <c r="F380" s="22" t="s">
        <v>19</v>
      </c>
      <c r="G380" s="23" t="n">
        <v>1</v>
      </c>
      <c r="H380" s="24" t="n">
        <v>-567.04</v>
      </c>
      <c r="I380" s="24" t="n">
        <v>-567.04</v>
      </c>
      <c r="J380" s="24" t="n">
        <v>0</v>
      </c>
      <c r="K380" s="24" t="n">
        <v>-0</v>
      </c>
      <c r="L380" s="24" t="n">
        <v>-0</v>
      </c>
      <c r="M380" s="24"/>
      <c r="N380" s="6" t="s">
        <f>=I380+J380+K380+L380</f>
      </c>
      <c r="O380" s="24"/>
      <c r="P380" s="22"/>
    </row>
    <row collapsed="false" customFormat="false" customHeight="false" hidden="false" ht="12.1" outlineLevel="0" r="381">
      <c r="A381" s="21" t="n">
        <v>44280</v>
      </c>
      <c r="B381" s="22" t="s">
        <v>552</v>
      </c>
      <c r="C381" s="22" t="s">
        <v>575</v>
      </c>
      <c r="D381" s="22" t="s">
        <v>552</v>
      </c>
      <c r="E381" s="22" t="s">
        <v>552</v>
      </c>
      <c r="F381" s="22" t="s">
        <v>19</v>
      </c>
      <c r="G381" s="23" t="n">
        <v>1</v>
      </c>
      <c r="H381" s="24" t="n">
        <v>-236.86</v>
      </c>
      <c r="I381" s="24" t="n">
        <v>-236.86</v>
      </c>
      <c r="J381" s="24" t="n">
        <v>0</v>
      </c>
      <c r="K381" s="24" t="n">
        <v>-0</v>
      </c>
      <c r="L381" s="24" t="n">
        <v>-0</v>
      </c>
      <c r="M381" s="24"/>
      <c r="N381" s="6" t="s">
        <f>=I381+J381+K381+L381</f>
      </c>
      <c r="O381" s="24"/>
      <c r="P381" s="22"/>
    </row>
    <row collapsed="false" customFormat="false" customHeight="false" hidden="false" ht="12.1" outlineLevel="0" r="382">
      <c r="A382" s="33" t="n">
        <v>44280</v>
      </c>
      <c r="B382" s="34" t="s">
        <v>602</v>
      </c>
      <c r="C382" s="34" t="s">
        <v>231</v>
      </c>
      <c r="D382" s="34" t="s">
        <v>602</v>
      </c>
      <c r="E382" s="34" t="s">
        <v>602</v>
      </c>
      <c r="F382" s="34" t="s">
        <v>19</v>
      </c>
      <c r="G382" s="35" t="n">
        <v>1</v>
      </c>
      <c r="H382" s="36" t="n">
        <v>-50000</v>
      </c>
      <c r="I382" s="36" t="n">
        <v>-50000</v>
      </c>
      <c r="J382" s="36" t="n">
        <v>0</v>
      </c>
      <c r="K382" s="36" t="n">
        <v>-0</v>
      </c>
      <c r="L382" s="36" t="n">
        <v>-0</v>
      </c>
      <c r="M382" s="36"/>
      <c r="N382" s="6" t="s">
        <f>=I382+J382+K382+L382</f>
      </c>
      <c r="O382" s="36"/>
      <c r="P382" s="34"/>
    </row>
    <row collapsed="false" customFormat="false" customHeight="false" hidden="false" ht="12.1" outlineLevel="0" r="383">
      <c r="A383" s="20" t="n">
        <v>44280.517372685</v>
      </c>
      <c r="B383" s="16" t="s">
        <v>493</v>
      </c>
      <c r="C383" s="16" t="s">
        <v>569</v>
      </c>
      <c r="D383" s="16" t="s">
        <v>480</v>
      </c>
      <c r="E383" s="16" t="s">
        <v>17</v>
      </c>
      <c r="F383" s="16" t="s">
        <v>19</v>
      </c>
      <c r="G383" s="7" t="n">
        <v>30</v>
      </c>
      <c r="H383" s="6" t="n">
        <v>21280</v>
      </c>
      <c r="I383" s="6" t="n">
        <v>-638400</v>
      </c>
      <c r="J383" s="6" t="n">
        <v>-0</v>
      </c>
      <c r="K383" s="6" t="n">
        <v>-383.04</v>
      </c>
      <c r="L383" s="6" t="n">
        <v>-0</v>
      </c>
      <c r="M383" s="6"/>
      <c r="N383" s="6" t="s">
        <f>=I383+J383+K383+L383</f>
      </c>
      <c r="O383" s="6"/>
      <c r="P383" s="16"/>
    </row>
    <row collapsed="false" customFormat="false" customHeight="false" hidden="false" ht="12.1" outlineLevel="0" r="384">
      <c r="A384" s="29" t="n">
        <v>44280.656168981</v>
      </c>
      <c r="B384" s="30" t="s">
        <v>493</v>
      </c>
      <c r="C384" s="30" t="s">
        <v>569</v>
      </c>
      <c r="D384" s="30" t="s">
        <v>482</v>
      </c>
      <c r="E384" s="30" t="s">
        <v>17</v>
      </c>
      <c r="F384" s="30" t="s">
        <v>19</v>
      </c>
      <c r="G384" s="31" t="n">
        <v>-12</v>
      </c>
      <c r="H384" s="32" t="n">
        <v>21104</v>
      </c>
      <c r="I384" s="32" t="n">
        <v>253248</v>
      </c>
      <c r="J384" s="32" t="n">
        <v>0</v>
      </c>
      <c r="K384" s="32" t="n">
        <v>-151.94</v>
      </c>
      <c r="L384" s="32" t="n">
        <v>-0</v>
      </c>
      <c r="M384" s="32"/>
      <c r="N384" s="6" t="s">
        <f>=I384+J384+K384+L384</f>
      </c>
      <c r="O384" s="32"/>
      <c r="P384" s="30"/>
    </row>
    <row collapsed="false" customFormat="false" customHeight="false" hidden="false" ht="12.1" outlineLevel="0" r="385">
      <c r="A385" s="29" t="n">
        <v>44280.656168981</v>
      </c>
      <c r="B385" s="30" t="s">
        <v>493</v>
      </c>
      <c r="C385" s="30" t="s">
        <v>569</v>
      </c>
      <c r="D385" s="30" t="s">
        <v>482</v>
      </c>
      <c r="E385" s="30" t="s">
        <v>17</v>
      </c>
      <c r="F385" s="30" t="s">
        <v>19</v>
      </c>
      <c r="G385" s="31" t="n">
        <v>-2</v>
      </c>
      <c r="H385" s="32" t="n">
        <v>21104</v>
      </c>
      <c r="I385" s="32" t="n">
        <v>42208</v>
      </c>
      <c r="J385" s="32" t="n">
        <v>0</v>
      </c>
      <c r="K385" s="32" t="n">
        <v>-25.32</v>
      </c>
      <c r="L385" s="32" t="n">
        <v>-0</v>
      </c>
      <c r="M385" s="32"/>
      <c r="N385" s="6" t="s">
        <f>=I385+J385+K385+L385</f>
      </c>
      <c r="O385" s="32"/>
      <c r="P385" s="30"/>
    </row>
    <row collapsed="false" customFormat="false" customHeight="false" hidden="false" ht="12.1" outlineLevel="0" r="386">
      <c r="A386" s="29" t="n">
        <v>44280.656168981</v>
      </c>
      <c r="B386" s="30" t="s">
        <v>493</v>
      </c>
      <c r="C386" s="30" t="s">
        <v>569</v>
      </c>
      <c r="D386" s="30" t="s">
        <v>482</v>
      </c>
      <c r="E386" s="30" t="s">
        <v>17</v>
      </c>
      <c r="F386" s="30" t="s">
        <v>19</v>
      </c>
      <c r="G386" s="31" t="n">
        <v>-16</v>
      </c>
      <c r="H386" s="32" t="n">
        <v>21102</v>
      </c>
      <c r="I386" s="32" t="n">
        <v>337632</v>
      </c>
      <c r="J386" s="32" t="n">
        <v>0</v>
      </c>
      <c r="K386" s="32" t="n">
        <v>-202.58</v>
      </c>
      <c r="L386" s="32" t="n">
        <v>-0</v>
      </c>
      <c r="M386" s="32"/>
      <c r="N386" s="6" t="s">
        <f>=I386+J386+K386+L386</f>
      </c>
      <c r="O386" s="32"/>
      <c r="P386" s="30"/>
    </row>
    <row collapsed="false" customFormat="false" customHeight="false" hidden="false" ht="12.1" outlineLevel="0" r="387">
      <c r="A387" s="29" t="n">
        <v>44280.680219907</v>
      </c>
      <c r="B387" s="30" t="s">
        <v>493</v>
      </c>
      <c r="C387" s="30" t="s">
        <v>569</v>
      </c>
      <c r="D387" s="30" t="s">
        <v>482</v>
      </c>
      <c r="E387" s="30" t="s">
        <v>17</v>
      </c>
      <c r="F387" s="30" t="s">
        <v>19</v>
      </c>
      <c r="G387" s="31" t="n">
        <v>-5</v>
      </c>
      <c r="H387" s="32" t="n">
        <v>20996</v>
      </c>
      <c r="I387" s="32" t="n">
        <v>104980</v>
      </c>
      <c r="J387" s="32" t="n">
        <v>0</v>
      </c>
      <c r="K387" s="32" t="n">
        <v>-62.99</v>
      </c>
      <c r="L387" s="32" t="n">
        <v>-0</v>
      </c>
      <c r="M387" s="32"/>
      <c r="N387" s="6" t="s">
        <f>=I387+J387+K387+L387</f>
      </c>
      <c r="O387" s="32"/>
      <c r="P387" s="30"/>
    </row>
    <row collapsed="false" customFormat="false" customHeight="false" hidden="false" ht="12.1" outlineLevel="0" r="388">
      <c r="A388" s="29" t="n">
        <v>44280.680219907</v>
      </c>
      <c r="B388" s="30" t="s">
        <v>493</v>
      </c>
      <c r="C388" s="30" t="s">
        <v>569</v>
      </c>
      <c r="D388" s="30" t="s">
        <v>482</v>
      </c>
      <c r="E388" s="30" t="s">
        <v>17</v>
      </c>
      <c r="F388" s="30" t="s">
        <v>19</v>
      </c>
      <c r="G388" s="31" t="n">
        <v>-15</v>
      </c>
      <c r="H388" s="32" t="n">
        <v>20996</v>
      </c>
      <c r="I388" s="32" t="n">
        <v>314940</v>
      </c>
      <c r="J388" s="32" t="n">
        <v>0</v>
      </c>
      <c r="K388" s="32" t="n">
        <v>-188.96</v>
      </c>
      <c r="L388" s="32" t="n">
        <v>-0</v>
      </c>
      <c r="M388" s="32"/>
      <c r="N388" s="6" t="s">
        <f>=I388+J388+K388+L388</f>
      </c>
      <c r="O388" s="32"/>
      <c r="P388" s="30"/>
    </row>
    <row collapsed="false" customFormat="false" customHeight="false" hidden="false" ht="12.1" outlineLevel="0" r="389">
      <c r="A389" s="29" t="n">
        <v>44280.714155093</v>
      </c>
      <c r="B389" s="30" t="s">
        <v>493</v>
      </c>
      <c r="C389" s="30" t="s">
        <v>569</v>
      </c>
      <c r="D389" s="30" t="s">
        <v>482</v>
      </c>
      <c r="E389" s="30" t="s">
        <v>17</v>
      </c>
      <c r="F389" s="30" t="s">
        <v>19</v>
      </c>
      <c r="G389" s="31" t="n">
        <v>-30</v>
      </c>
      <c r="H389" s="32" t="n">
        <v>21130</v>
      </c>
      <c r="I389" s="32" t="n">
        <v>633900</v>
      </c>
      <c r="J389" s="32" t="n">
        <v>0</v>
      </c>
      <c r="K389" s="32" t="n">
        <v>-380.34</v>
      </c>
      <c r="L389" s="32" t="n">
        <v>-0</v>
      </c>
      <c r="M389" s="32"/>
      <c r="N389" s="6" t="s">
        <f>=I389+J389+K389+L389</f>
      </c>
      <c r="O389" s="32"/>
      <c r="P389" s="30"/>
    </row>
    <row collapsed="false" customFormat="false" customHeight="false" hidden="false" ht="12.1" outlineLevel="0" r="390">
      <c r="A390" s="21" t="n">
        <v>44281</v>
      </c>
      <c r="B390" s="22" t="s">
        <v>552</v>
      </c>
      <c r="C390" s="22" t="s">
        <v>575</v>
      </c>
      <c r="D390" s="22" t="s">
        <v>552</v>
      </c>
      <c r="E390" s="22" t="s">
        <v>552</v>
      </c>
      <c r="F390" s="22" t="s">
        <v>19</v>
      </c>
      <c r="G390" s="23" t="n">
        <v>1</v>
      </c>
      <c r="H390" s="24" t="n">
        <v>-277.78</v>
      </c>
      <c r="I390" s="24" t="n">
        <v>-277.78</v>
      </c>
      <c r="J390" s="24" t="n">
        <v>0</v>
      </c>
      <c r="K390" s="24" t="n">
        <v>-0</v>
      </c>
      <c r="L390" s="24" t="n">
        <v>-0</v>
      </c>
      <c r="M390" s="24"/>
      <c r="N390" s="6" t="s">
        <f>=I390+J390+K390+L390</f>
      </c>
      <c r="O390" s="24"/>
      <c r="P390" s="22"/>
    </row>
    <row collapsed="false" customFormat="false" customHeight="false" hidden="false" ht="12.1" outlineLevel="0" r="391">
      <c r="A391" s="21" t="n">
        <v>44281</v>
      </c>
      <c r="B391" s="22" t="s">
        <v>552</v>
      </c>
      <c r="C391" s="22" t="s">
        <v>574</v>
      </c>
      <c r="D391" s="22" t="s">
        <v>552</v>
      </c>
      <c r="E391" s="22" t="s">
        <v>552</v>
      </c>
      <c r="F391" s="22" t="s">
        <v>19</v>
      </c>
      <c r="G391" s="23" t="n">
        <v>1</v>
      </c>
      <c r="H391" s="24" t="n">
        <v>-461.82</v>
      </c>
      <c r="I391" s="24" t="n">
        <v>-461.82</v>
      </c>
      <c r="J391" s="24" t="n">
        <v>0</v>
      </c>
      <c r="K391" s="24" t="n">
        <v>-0</v>
      </c>
      <c r="L391" s="24" t="n">
        <v>-0</v>
      </c>
      <c r="M391" s="24"/>
      <c r="N391" s="6" t="s">
        <f>=I391+J391+K391+L391</f>
      </c>
      <c r="O391" s="24"/>
      <c r="P391" s="22"/>
    </row>
    <row collapsed="false" customFormat="false" customHeight="false" hidden="false" ht="12.1" outlineLevel="0" r="392">
      <c r="A392" s="29" t="n">
        <v>44281.983854167</v>
      </c>
      <c r="B392" s="30" t="s">
        <v>59</v>
      </c>
      <c r="C392" s="30" t="s">
        <v>566</v>
      </c>
      <c r="D392" s="30" t="s">
        <v>482</v>
      </c>
      <c r="E392" s="30" t="s">
        <v>17</v>
      </c>
      <c r="F392" s="30" t="s">
        <v>19</v>
      </c>
      <c r="G392" s="31" t="n">
        <v>-60</v>
      </c>
      <c r="H392" s="32" t="n">
        <v>582.2</v>
      </c>
      <c r="I392" s="32" t="n">
        <v>34932</v>
      </c>
      <c r="J392" s="32" t="n">
        <v>0</v>
      </c>
      <c r="K392" s="32" t="n">
        <v>-20.96</v>
      </c>
      <c r="L392" s="32" t="n">
        <v>-0</v>
      </c>
      <c r="M392" s="32"/>
      <c r="N392" s="6" t="s">
        <f>=I392+J392+K392+L392</f>
      </c>
      <c r="O392" s="32"/>
      <c r="P392" s="30"/>
    </row>
    <row collapsed="false" customFormat="false" customHeight="false" hidden="false" ht="12.1" outlineLevel="0" r="393">
      <c r="A393" s="29" t="n">
        <v>44281.984768519</v>
      </c>
      <c r="B393" s="30" t="s">
        <v>503</v>
      </c>
      <c r="C393" s="30" t="s">
        <v>617</v>
      </c>
      <c r="D393" s="30" t="s">
        <v>482</v>
      </c>
      <c r="E393" s="30" t="s">
        <v>17</v>
      </c>
      <c r="F393" s="30" t="s">
        <v>19</v>
      </c>
      <c r="G393" s="31" t="n">
        <v>-40</v>
      </c>
      <c r="H393" s="32" t="n">
        <v>138</v>
      </c>
      <c r="I393" s="32" t="n">
        <v>5520</v>
      </c>
      <c r="J393" s="32" t="n">
        <v>0</v>
      </c>
      <c r="K393" s="32" t="n">
        <v>-3.31</v>
      </c>
      <c r="L393" s="32" t="n">
        <v>-0</v>
      </c>
      <c r="M393" s="32"/>
      <c r="N393" s="6" t="s">
        <f>=I393+J393+K393+L393</f>
      </c>
      <c r="O393" s="32"/>
      <c r="P393" s="30"/>
    </row>
    <row collapsed="false" customFormat="false" customHeight="false" hidden="false" ht="12.1" outlineLevel="0" r="394">
      <c r="A394" s="29" t="n">
        <v>44281.987453704</v>
      </c>
      <c r="B394" s="30" t="s">
        <v>21</v>
      </c>
      <c r="C394" s="30" t="s">
        <v>564</v>
      </c>
      <c r="D394" s="30" t="s">
        <v>482</v>
      </c>
      <c r="E394" s="30" t="s">
        <v>17</v>
      </c>
      <c r="F394" s="30" t="s">
        <v>19</v>
      </c>
      <c r="G394" s="31" t="n">
        <v>-6</v>
      </c>
      <c r="H394" s="32" t="n">
        <v>2398</v>
      </c>
      <c r="I394" s="32" t="n">
        <v>14388</v>
      </c>
      <c r="J394" s="32" t="n">
        <v>0</v>
      </c>
      <c r="K394" s="32" t="n">
        <v>-8.63</v>
      </c>
      <c r="L394" s="32" t="n">
        <v>-0</v>
      </c>
      <c r="M394" s="32"/>
      <c r="N394" s="6" t="s">
        <f>=I394+J394+K394+L394</f>
      </c>
      <c r="O394" s="32"/>
      <c r="P394" s="30"/>
    </row>
    <row collapsed="false" customFormat="false" customHeight="false" hidden="false" ht="12.1" outlineLevel="0" r="395">
      <c r="A395" s="29" t="n">
        <v>44281.987453704</v>
      </c>
      <c r="B395" s="30" t="s">
        <v>21</v>
      </c>
      <c r="C395" s="30" t="s">
        <v>564</v>
      </c>
      <c r="D395" s="30" t="s">
        <v>482</v>
      </c>
      <c r="E395" s="30" t="s">
        <v>17</v>
      </c>
      <c r="F395" s="30" t="s">
        <v>19</v>
      </c>
      <c r="G395" s="31" t="n">
        <v>-2</v>
      </c>
      <c r="H395" s="32" t="n">
        <v>2397</v>
      </c>
      <c r="I395" s="32" t="n">
        <v>4794</v>
      </c>
      <c r="J395" s="32" t="n">
        <v>0</v>
      </c>
      <c r="K395" s="32" t="n">
        <v>-2.88</v>
      </c>
      <c r="L395" s="32" t="n">
        <v>-0</v>
      </c>
      <c r="M395" s="32"/>
      <c r="N395" s="6" t="s">
        <f>=I395+J395+K395+L395</f>
      </c>
      <c r="O395" s="32"/>
      <c r="P395" s="30"/>
    </row>
    <row collapsed="false" customFormat="false" customHeight="false" hidden="false" ht="12.1" outlineLevel="0" r="396">
      <c r="A396" s="21" t="n">
        <v>44284</v>
      </c>
      <c r="B396" s="22" t="s">
        <v>552</v>
      </c>
      <c r="C396" s="22" t="s">
        <v>574</v>
      </c>
      <c r="D396" s="22" t="s">
        <v>552</v>
      </c>
      <c r="E396" s="22" t="s">
        <v>552</v>
      </c>
      <c r="F396" s="22" t="s">
        <v>19</v>
      </c>
      <c r="G396" s="23" t="n">
        <v>1</v>
      </c>
      <c r="H396" s="24" t="n">
        <v>-436.41</v>
      </c>
      <c r="I396" s="24" t="n">
        <v>-436.41</v>
      </c>
      <c r="J396" s="24" t="n">
        <v>0</v>
      </c>
      <c r="K396" s="24" t="n">
        <v>-0</v>
      </c>
      <c r="L396" s="24" t="n">
        <v>-0</v>
      </c>
      <c r="M396" s="24"/>
      <c r="N396" s="6" t="s">
        <f>=I396+J396+K396+L396</f>
      </c>
      <c r="O396" s="24"/>
      <c r="P396" s="22"/>
    </row>
    <row collapsed="false" customFormat="false" customHeight="false" hidden="false" ht="12.1" outlineLevel="0" r="397">
      <c r="A397" s="21" t="n">
        <v>44284</v>
      </c>
      <c r="B397" s="22" t="s">
        <v>552</v>
      </c>
      <c r="C397" s="22" t="s">
        <v>575</v>
      </c>
      <c r="D397" s="22" t="s">
        <v>552</v>
      </c>
      <c r="E397" s="22" t="s">
        <v>552</v>
      </c>
      <c r="F397" s="22" t="s">
        <v>19</v>
      </c>
      <c r="G397" s="23" t="n">
        <v>1</v>
      </c>
      <c r="H397" s="24" t="n">
        <v>-262.49</v>
      </c>
      <c r="I397" s="24" t="n">
        <v>-262.49</v>
      </c>
      <c r="J397" s="24" t="n">
        <v>0</v>
      </c>
      <c r="K397" s="24" t="n">
        <v>-0</v>
      </c>
      <c r="L397" s="24" t="n">
        <v>-0</v>
      </c>
      <c r="M397" s="24"/>
      <c r="N397" s="6" t="s">
        <f>=I397+J397+K397+L397</f>
      </c>
      <c r="O397" s="24"/>
      <c r="P397" s="22"/>
    </row>
    <row collapsed="false" customFormat="false" customHeight="false" hidden="false" ht="12.1" outlineLevel="0" r="398">
      <c r="A398" s="25" t="n">
        <v>44284</v>
      </c>
      <c r="B398" s="26" t="s">
        <v>554</v>
      </c>
      <c r="C398" s="26" t="s">
        <v>162</v>
      </c>
      <c r="D398" s="26" t="s">
        <v>554</v>
      </c>
      <c r="E398" s="26" t="s">
        <v>554</v>
      </c>
      <c r="F398" s="26" t="s">
        <v>19</v>
      </c>
      <c r="G398" s="27" t="n">
        <v>1</v>
      </c>
      <c r="H398" s="28" t="n">
        <v>88000</v>
      </c>
      <c r="I398" s="28" t="n">
        <v>88000</v>
      </c>
      <c r="J398" s="28" t="n">
        <v>0</v>
      </c>
      <c r="K398" s="28" t="n">
        <v>-0</v>
      </c>
      <c r="L398" s="28" t="n">
        <v>-0</v>
      </c>
      <c r="M398" s="28"/>
      <c r="N398" s="6" t="s">
        <f>=I398+J398+K398+L398</f>
      </c>
      <c r="O398" s="28"/>
      <c r="P398" s="26"/>
    </row>
    <row collapsed="false" customFormat="false" customHeight="false" hidden="false" ht="12.1" outlineLevel="0" r="399">
      <c r="A399" s="33" t="n">
        <v>44284</v>
      </c>
      <c r="B399" s="34" t="s">
        <v>602</v>
      </c>
      <c r="C399" s="34" t="s">
        <v>232</v>
      </c>
      <c r="D399" s="34" t="s">
        <v>602</v>
      </c>
      <c r="E399" s="34" t="s">
        <v>602</v>
      </c>
      <c r="F399" s="34" t="s">
        <v>19</v>
      </c>
      <c r="G399" s="35" t="n">
        <v>1</v>
      </c>
      <c r="H399" s="36" t="n">
        <v>-58000</v>
      </c>
      <c r="I399" s="36" t="n">
        <v>-58000</v>
      </c>
      <c r="J399" s="36" t="n">
        <v>0</v>
      </c>
      <c r="K399" s="36" t="n">
        <v>-0</v>
      </c>
      <c r="L399" s="36" t="n">
        <v>-0</v>
      </c>
      <c r="M399" s="36"/>
      <c r="N399" s="6" t="s">
        <f>=I399+J399+K399+L399</f>
      </c>
      <c r="O399" s="36"/>
      <c r="P399" s="34"/>
    </row>
    <row collapsed="false" customFormat="false" customHeight="false" hidden="false" ht="12.1" outlineLevel="0" r="400">
      <c r="A400" s="20" t="n">
        <v>44284.419513889</v>
      </c>
      <c r="B400" s="16" t="s">
        <v>493</v>
      </c>
      <c r="C400" s="16" t="s">
        <v>569</v>
      </c>
      <c r="D400" s="16" t="s">
        <v>480</v>
      </c>
      <c r="E400" s="16" t="s">
        <v>17</v>
      </c>
      <c r="F400" s="16" t="s">
        <v>19</v>
      </c>
      <c r="G400" s="7" t="n">
        <v>15</v>
      </c>
      <c r="H400" s="6" t="n">
        <v>22468</v>
      </c>
      <c r="I400" s="6" t="n">
        <v>-337020</v>
      </c>
      <c r="J400" s="6" t="n">
        <v>-0</v>
      </c>
      <c r="K400" s="6" t="n">
        <v>-202.21</v>
      </c>
      <c r="L400" s="6" t="n">
        <v>-0</v>
      </c>
      <c r="M400" s="6"/>
      <c r="N400" s="6" t="s">
        <f>=I400+J400+K400+L400</f>
      </c>
      <c r="O400" s="6"/>
      <c r="P400" s="16"/>
    </row>
    <row collapsed="false" customFormat="false" customHeight="false" hidden="false" ht="12.1" outlineLevel="0" r="401">
      <c r="A401" s="20" t="n">
        <v>44284.419513889</v>
      </c>
      <c r="B401" s="16" t="s">
        <v>493</v>
      </c>
      <c r="C401" s="16" t="s">
        <v>569</v>
      </c>
      <c r="D401" s="16" t="s">
        <v>480</v>
      </c>
      <c r="E401" s="16" t="s">
        <v>17</v>
      </c>
      <c r="F401" s="16" t="s">
        <v>19</v>
      </c>
      <c r="G401" s="7" t="n">
        <v>17</v>
      </c>
      <c r="H401" s="6" t="n">
        <v>22470</v>
      </c>
      <c r="I401" s="6" t="n">
        <v>-381990</v>
      </c>
      <c r="J401" s="6" t="n">
        <v>-0</v>
      </c>
      <c r="K401" s="6" t="n">
        <v>-229.19</v>
      </c>
      <c r="L401" s="6" t="n">
        <v>-0</v>
      </c>
      <c r="M401" s="6"/>
      <c r="N401" s="6" t="s">
        <f>=I401+J401+K401+L401</f>
      </c>
      <c r="O401" s="6"/>
      <c r="P401" s="16"/>
    </row>
    <row collapsed="false" customFormat="false" customHeight="false" hidden="false" ht="12.1" outlineLevel="0" r="402">
      <c r="A402" s="20" t="n">
        <v>44284.419513889</v>
      </c>
      <c r="B402" s="16" t="s">
        <v>493</v>
      </c>
      <c r="C402" s="16" t="s">
        <v>569</v>
      </c>
      <c r="D402" s="16" t="s">
        <v>480</v>
      </c>
      <c r="E402" s="16" t="s">
        <v>17</v>
      </c>
      <c r="F402" s="16" t="s">
        <v>19</v>
      </c>
      <c r="G402" s="7" t="n">
        <v>15</v>
      </c>
      <c r="H402" s="6" t="n">
        <v>22472</v>
      </c>
      <c r="I402" s="6" t="n">
        <v>-337080</v>
      </c>
      <c r="J402" s="6" t="n">
        <v>-0</v>
      </c>
      <c r="K402" s="6" t="n">
        <v>-202.25</v>
      </c>
      <c r="L402" s="6" t="n">
        <v>-0</v>
      </c>
      <c r="M402" s="6"/>
      <c r="N402" s="6" t="s">
        <f>=I402+J402+K402+L402</f>
      </c>
      <c r="O402" s="6"/>
      <c r="P402" s="16"/>
    </row>
    <row collapsed="false" customFormat="false" customHeight="false" hidden="false" ht="12.1" outlineLevel="0" r="403">
      <c r="A403" s="20" t="n">
        <v>44284.419513889</v>
      </c>
      <c r="B403" s="16" t="s">
        <v>493</v>
      </c>
      <c r="C403" s="16" t="s">
        <v>569</v>
      </c>
      <c r="D403" s="16" t="s">
        <v>480</v>
      </c>
      <c r="E403" s="16" t="s">
        <v>17</v>
      </c>
      <c r="F403" s="16" t="s">
        <v>19</v>
      </c>
      <c r="G403" s="7" t="n">
        <v>15</v>
      </c>
      <c r="H403" s="6" t="n">
        <v>22474</v>
      </c>
      <c r="I403" s="6" t="n">
        <v>-337110</v>
      </c>
      <c r="J403" s="6" t="n">
        <v>-0</v>
      </c>
      <c r="K403" s="6" t="n">
        <v>-202.27</v>
      </c>
      <c r="L403" s="6" t="n">
        <v>-0</v>
      </c>
      <c r="M403" s="6"/>
      <c r="N403" s="6" t="s">
        <f>=I403+J403+K403+L403</f>
      </c>
      <c r="O403" s="6"/>
      <c r="P403" s="16"/>
    </row>
    <row collapsed="false" customFormat="false" customHeight="false" hidden="false" ht="12.1" outlineLevel="0" r="404">
      <c r="A404" s="20" t="n">
        <v>44284.419513889</v>
      </c>
      <c r="B404" s="16" t="s">
        <v>493</v>
      </c>
      <c r="C404" s="16" t="s">
        <v>569</v>
      </c>
      <c r="D404" s="16" t="s">
        <v>480</v>
      </c>
      <c r="E404" s="16" t="s">
        <v>17</v>
      </c>
      <c r="F404" s="16" t="s">
        <v>19</v>
      </c>
      <c r="G404" s="7" t="n">
        <v>4</v>
      </c>
      <c r="H404" s="6" t="n">
        <v>22476</v>
      </c>
      <c r="I404" s="6" t="n">
        <v>-89904</v>
      </c>
      <c r="J404" s="6" t="n">
        <v>-0</v>
      </c>
      <c r="K404" s="6" t="n">
        <v>-53.94</v>
      </c>
      <c r="L404" s="6" t="n">
        <v>-0</v>
      </c>
      <c r="M404" s="6"/>
      <c r="N404" s="6" t="s">
        <f>=I404+J404+K404+L404</f>
      </c>
      <c r="O404" s="6"/>
      <c r="P404" s="16"/>
    </row>
    <row collapsed="false" customFormat="false" customHeight="false" hidden="false" ht="12.1" outlineLevel="0" r="405">
      <c r="A405" s="20" t="n">
        <v>44284.419513889</v>
      </c>
      <c r="B405" s="16" t="s">
        <v>493</v>
      </c>
      <c r="C405" s="16" t="s">
        <v>569</v>
      </c>
      <c r="D405" s="16" t="s">
        <v>480</v>
      </c>
      <c r="E405" s="16" t="s">
        <v>17</v>
      </c>
      <c r="F405" s="16" t="s">
        <v>19</v>
      </c>
      <c r="G405" s="7" t="n">
        <v>1</v>
      </c>
      <c r="H405" s="6" t="n">
        <v>22480</v>
      </c>
      <c r="I405" s="6" t="n">
        <v>-22480</v>
      </c>
      <c r="J405" s="6" t="n">
        <v>-0</v>
      </c>
      <c r="K405" s="6" t="n">
        <v>-13.49</v>
      </c>
      <c r="L405" s="6" t="n">
        <v>-0</v>
      </c>
      <c r="M405" s="6"/>
      <c r="N405" s="6" t="s">
        <f>=I405+J405+K405+L405</f>
      </c>
      <c r="O405" s="6"/>
      <c r="P405" s="16"/>
    </row>
    <row collapsed="false" customFormat="false" customHeight="false" hidden="false" ht="12.1" outlineLevel="0" r="406">
      <c r="A406" s="20" t="n">
        <v>44284.419513889</v>
      </c>
      <c r="B406" s="16" t="s">
        <v>493</v>
      </c>
      <c r="C406" s="16" t="s">
        <v>569</v>
      </c>
      <c r="D406" s="16" t="s">
        <v>480</v>
      </c>
      <c r="E406" s="16" t="s">
        <v>17</v>
      </c>
      <c r="F406" s="16" t="s">
        <v>19</v>
      </c>
      <c r="G406" s="7" t="n">
        <v>6</v>
      </c>
      <c r="H406" s="6" t="n">
        <v>22484</v>
      </c>
      <c r="I406" s="6" t="n">
        <v>-134904</v>
      </c>
      <c r="J406" s="6" t="n">
        <v>-0</v>
      </c>
      <c r="K406" s="6" t="n">
        <v>-80.94</v>
      </c>
      <c r="L406" s="6" t="n">
        <v>-0</v>
      </c>
      <c r="M406" s="6"/>
      <c r="N406" s="6" t="s">
        <f>=I406+J406+K406+L406</f>
      </c>
      <c r="O406" s="6"/>
      <c r="P406" s="16"/>
    </row>
    <row collapsed="false" customFormat="false" customHeight="false" hidden="false" ht="12.1" outlineLevel="0" r="407">
      <c r="A407" s="20" t="n">
        <v>44284.419513889</v>
      </c>
      <c r="B407" s="16" t="s">
        <v>493</v>
      </c>
      <c r="C407" s="16" t="s">
        <v>569</v>
      </c>
      <c r="D407" s="16" t="s">
        <v>480</v>
      </c>
      <c r="E407" s="16" t="s">
        <v>17</v>
      </c>
      <c r="F407" s="16" t="s">
        <v>19</v>
      </c>
      <c r="G407" s="7" t="n">
        <v>7</v>
      </c>
      <c r="H407" s="6" t="n">
        <v>22486</v>
      </c>
      <c r="I407" s="6" t="n">
        <v>-157402</v>
      </c>
      <c r="J407" s="6" t="n">
        <v>-0</v>
      </c>
      <c r="K407" s="6" t="n">
        <v>-94.44</v>
      </c>
      <c r="L407" s="6" t="n">
        <v>-0</v>
      </c>
      <c r="M407" s="6"/>
      <c r="N407" s="6" t="s">
        <f>=I407+J407+K407+L407</f>
      </c>
      <c r="O407" s="6"/>
      <c r="P407" s="16"/>
    </row>
    <row collapsed="false" customFormat="false" customHeight="false" hidden="false" ht="12.1" outlineLevel="0" r="408">
      <c r="A408" s="20" t="n">
        <v>44284.450555556</v>
      </c>
      <c r="B408" s="16" t="s">
        <v>493</v>
      </c>
      <c r="C408" s="16" t="s">
        <v>569</v>
      </c>
      <c r="D408" s="16" t="s">
        <v>480</v>
      </c>
      <c r="E408" s="16" t="s">
        <v>17</v>
      </c>
      <c r="F408" s="16" t="s">
        <v>19</v>
      </c>
      <c r="G408" s="7" t="n">
        <v>15</v>
      </c>
      <c r="H408" s="6" t="n">
        <v>22834</v>
      </c>
      <c r="I408" s="6" t="n">
        <v>-342510</v>
      </c>
      <c r="J408" s="6" t="n">
        <v>-0</v>
      </c>
      <c r="K408" s="6" t="n">
        <v>-205.51</v>
      </c>
      <c r="L408" s="6" t="n">
        <v>-0</v>
      </c>
      <c r="M408" s="6"/>
      <c r="N408" s="6" t="s">
        <f>=I408+J408+K408+L408</f>
      </c>
      <c r="O408" s="6"/>
      <c r="P408" s="16"/>
    </row>
    <row collapsed="false" customFormat="false" customHeight="false" hidden="false" ht="12.1" outlineLevel="0" r="409">
      <c r="A409" s="20" t="n">
        <v>44284.450555556</v>
      </c>
      <c r="B409" s="16" t="s">
        <v>493</v>
      </c>
      <c r="C409" s="16" t="s">
        <v>569</v>
      </c>
      <c r="D409" s="16" t="s">
        <v>480</v>
      </c>
      <c r="E409" s="16" t="s">
        <v>17</v>
      </c>
      <c r="F409" s="16" t="s">
        <v>19</v>
      </c>
      <c r="G409" s="7" t="n">
        <v>1</v>
      </c>
      <c r="H409" s="6" t="n">
        <v>22838</v>
      </c>
      <c r="I409" s="6" t="n">
        <v>-22838</v>
      </c>
      <c r="J409" s="6" t="n">
        <v>-0</v>
      </c>
      <c r="K409" s="6" t="n">
        <v>-13.7</v>
      </c>
      <c r="L409" s="6" t="n">
        <v>-0</v>
      </c>
      <c r="M409" s="6"/>
      <c r="N409" s="6" t="s">
        <f>=I409+J409+K409+L409</f>
      </c>
      <c r="O409" s="6"/>
      <c r="P409" s="16"/>
    </row>
    <row collapsed="false" customFormat="false" customHeight="false" hidden="false" ht="12.1" outlineLevel="0" r="410">
      <c r="A410" s="20" t="n">
        <v>44284.450555556</v>
      </c>
      <c r="B410" s="16" t="s">
        <v>493</v>
      </c>
      <c r="C410" s="16" t="s">
        <v>569</v>
      </c>
      <c r="D410" s="16" t="s">
        <v>480</v>
      </c>
      <c r="E410" s="16" t="s">
        <v>17</v>
      </c>
      <c r="F410" s="16" t="s">
        <v>19</v>
      </c>
      <c r="G410" s="7" t="n">
        <v>5</v>
      </c>
      <c r="H410" s="6" t="n">
        <v>22840</v>
      </c>
      <c r="I410" s="6" t="n">
        <v>-114200</v>
      </c>
      <c r="J410" s="6" t="n">
        <v>-0</v>
      </c>
      <c r="K410" s="6" t="n">
        <v>-68.52</v>
      </c>
      <c r="L410" s="6" t="n">
        <v>-0</v>
      </c>
      <c r="M410" s="6"/>
      <c r="N410" s="6" t="s">
        <f>=I410+J410+K410+L410</f>
      </c>
      <c r="O410" s="6"/>
      <c r="P410" s="16"/>
    </row>
    <row collapsed="false" customFormat="false" customHeight="false" hidden="false" ht="12.1" outlineLevel="0" r="411">
      <c r="A411" s="20" t="n">
        <v>44284.450555556</v>
      </c>
      <c r="B411" s="16" t="s">
        <v>493</v>
      </c>
      <c r="C411" s="16" t="s">
        <v>569</v>
      </c>
      <c r="D411" s="16" t="s">
        <v>480</v>
      </c>
      <c r="E411" s="16" t="s">
        <v>17</v>
      </c>
      <c r="F411" s="16" t="s">
        <v>19</v>
      </c>
      <c r="G411" s="7" t="n">
        <v>1</v>
      </c>
      <c r="H411" s="6" t="n">
        <v>22840</v>
      </c>
      <c r="I411" s="6" t="n">
        <v>-22840</v>
      </c>
      <c r="J411" s="6" t="n">
        <v>-0</v>
      </c>
      <c r="K411" s="6" t="n">
        <v>-13.7</v>
      </c>
      <c r="L411" s="6" t="n">
        <v>-0</v>
      </c>
      <c r="M411" s="6"/>
      <c r="N411" s="6" t="s">
        <f>=I411+J411+K411+L411</f>
      </c>
      <c r="O411" s="6"/>
      <c r="P411" s="16"/>
    </row>
    <row collapsed="false" customFormat="false" customHeight="false" hidden="false" ht="12.1" outlineLevel="0" r="412">
      <c r="A412" s="20" t="n">
        <v>44284.450555556</v>
      </c>
      <c r="B412" s="16" t="s">
        <v>493</v>
      </c>
      <c r="C412" s="16" t="s">
        <v>569</v>
      </c>
      <c r="D412" s="16" t="s">
        <v>480</v>
      </c>
      <c r="E412" s="16" t="s">
        <v>17</v>
      </c>
      <c r="F412" s="16" t="s">
        <v>19</v>
      </c>
      <c r="G412" s="7" t="n">
        <v>5</v>
      </c>
      <c r="H412" s="6" t="n">
        <v>22840</v>
      </c>
      <c r="I412" s="6" t="n">
        <v>-114200</v>
      </c>
      <c r="J412" s="6" t="n">
        <v>-0</v>
      </c>
      <c r="K412" s="6" t="n">
        <v>-68.52</v>
      </c>
      <c r="L412" s="6" t="n">
        <v>-0</v>
      </c>
      <c r="M412" s="6"/>
      <c r="N412" s="6" t="s">
        <f>=I412+J412+K412+L412</f>
      </c>
      <c r="O412" s="6"/>
      <c r="P412" s="16"/>
    </row>
    <row collapsed="false" customFormat="false" customHeight="false" hidden="false" ht="12.1" outlineLevel="0" r="413">
      <c r="A413" s="20" t="n">
        <v>44284.450555556</v>
      </c>
      <c r="B413" s="16" t="s">
        <v>493</v>
      </c>
      <c r="C413" s="16" t="s">
        <v>569</v>
      </c>
      <c r="D413" s="16" t="s">
        <v>480</v>
      </c>
      <c r="E413" s="16" t="s">
        <v>17</v>
      </c>
      <c r="F413" s="16" t="s">
        <v>19</v>
      </c>
      <c r="G413" s="7" t="n">
        <v>1</v>
      </c>
      <c r="H413" s="6" t="n">
        <v>22840</v>
      </c>
      <c r="I413" s="6" t="n">
        <v>-22840</v>
      </c>
      <c r="J413" s="6" t="n">
        <v>-0</v>
      </c>
      <c r="K413" s="6" t="n">
        <v>-13.7</v>
      </c>
      <c r="L413" s="6" t="n">
        <v>-0</v>
      </c>
      <c r="M413" s="6"/>
      <c r="N413" s="6" t="s">
        <f>=I413+J413+K413+L413</f>
      </c>
      <c r="O413" s="6"/>
      <c r="P413" s="16"/>
    </row>
    <row collapsed="false" customFormat="false" customHeight="false" hidden="false" ht="12.1" outlineLevel="0" r="414">
      <c r="A414" s="20" t="n">
        <v>44284.450555556</v>
      </c>
      <c r="B414" s="16" t="s">
        <v>493</v>
      </c>
      <c r="C414" s="16" t="s">
        <v>569</v>
      </c>
      <c r="D414" s="16" t="s">
        <v>480</v>
      </c>
      <c r="E414" s="16" t="s">
        <v>17</v>
      </c>
      <c r="F414" s="16" t="s">
        <v>19</v>
      </c>
      <c r="G414" s="7" t="n">
        <v>1</v>
      </c>
      <c r="H414" s="6" t="n">
        <v>22842</v>
      </c>
      <c r="I414" s="6" t="n">
        <v>-22842</v>
      </c>
      <c r="J414" s="6" t="n">
        <v>-0</v>
      </c>
      <c r="K414" s="6" t="n">
        <v>-13.7</v>
      </c>
      <c r="L414" s="6" t="n">
        <v>-0</v>
      </c>
      <c r="M414" s="6"/>
      <c r="N414" s="6" t="s">
        <f>=I414+J414+K414+L414</f>
      </c>
      <c r="O414" s="6"/>
      <c r="P414" s="16"/>
    </row>
    <row collapsed="false" customFormat="false" customHeight="false" hidden="false" ht="12.1" outlineLevel="0" r="415">
      <c r="A415" s="20" t="n">
        <v>44284.450555556</v>
      </c>
      <c r="B415" s="16" t="s">
        <v>493</v>
      </c>
      <c r="C415" s="16" t="s">
        <v>569</v>
      </c>
      <c r="D415" s="16" t="s">
        <v>480</v>
      </c>
      <c r="E415" s="16" t="s">
        <v>17</v>
      </c>
      <c r="F415" s="16" t="s">
        <v>19</v>
      </c>
      <c r="G415" s="7" t="n">
        <v>1</v>
      </c>
      <c r="H415" s="6" t="n">
        <v>22844</v>
      </c>
      <c r="I415" s="6" t="n">
        <v>-22844</v>
      </c>
      <c r="J415" s="6" t="n">
        <v>-0</v>
      </c>
      <c r="K415" s="6" t="n">
        <v>-13.7</v>
      </c>
      <c r="L415" s="6" t="n">
        <v>-0</v>
      </c>
      <c r="M415" s="6"/>
      <c r="N415" s="6" t="s">
        <f>=I415+J415+K415+L415</f>
      </c>
      <c r="O415" s="6"/>
      <c r="P415" s="16"/>
    </row>
    <row collapsed="false" customFormat="false" customHeight="false" hidden="false" ht="12.1" outlineLevel="0" r="416">
      <c r="A416" s="29" t="n">
        <v>44284.458206019</v>
      </c>
      <c r="B416" s="30" t="s">
        <v>493</v>
      </c>
      <c r="C416" s="30" t="s">
        <v>569</v>
      </c>
      <c r="D416" s="30" t="s">
        <v>482</v>
      </c>
      <c r="E416" s="30" t="s">
        <v>17</v>
      </c>
      <c r="F416" s="30" t="s">
        <v>19</v>
      </c>
      <c r="G416" s="31" t="n">
        <v>-30</v>
      </c>
      <c r="H416" s="32" t="n">
        <v>23150</v>
      </c>
      <c r="I416" s="32" t="n">
        <v>694500</v>
      </c>
      <c r="J416" s="32" t="n">
        <v>0</v>
      </c>
      <c r="K416" s="32" t="n">
        <v>-416.7</v>
      </c>
      <c r="L416" s="32" t="n">
        <v>-0</v>
      </c>
      <c r="M416" s="32"/>
      <c r="N416" s="6" t="s">
        <f>=I416+J416+K416+L416</f>
      </c>
      <c r="O416" s="32"/>
      <c r="P416" s="30"/>
    </row>
    <row collapsed="false" customFormat="false" customHeight="false" hidden="false" ht="12.1" outlineLevel="0" r="417">
      <c r="A417" s="20" t="n">
        <v>44284.46462963</v>
      </c>
      <c r="B417" s="16" t="s">
        <v>493</v>
      </c>
      <c r="C417" s="16" t="s">
        <v>569</v>
      </c>
      <c r="D417" s="16" t="s">
        <v>480</v>
      </c>
      <c r="E417" s="16" t="s">
        <v>17</v>
      </c>
      <c r="F417" s="16" t="s">
        <v>19</v>
      </c>
      <c r="G417" s="7" t="n">
        <v>6</v>
      </c>
      <c r="H417" s="6" t="n">
        <v>23284</v>
      </c>
      <c r="I417" s="6" t="n">
        <v>-139704</v>
      </c>
      <c r="J417" s="6" t="n">
        <v>-0</v>
      </c>
      <c r="K417" s="6" t="n">
        <v>-83.82</v>
      </c>
      <c r="L417" s="6" t="n">
        <v>-0</v>
      </c>
      <c r="M417" s="6"/>
      <c r="N417" s="6" t="s">
        <f>=I417+J417+K417+L417</f>
      </c>
      <c r="O417" s="6"/>
      <c r="P417" s="16"/>
    </row>
    <row collapsed="false" customFormat="false" customHeight="false" hidden="false" ht="12.1" outlineLevel="0" r="418">
      <c r="A418" s="20" t="n">
        <v>44284.46462963</v>
      </c>
      <c r="B418" s="16" t="s">
        <v>493</v>
      </c>
      <c r="C418" s="16" t="s">
        <v>569</v>
      </c>
      <c r="D418" s="16" t="s">
        <v>480</v>
      </c>
      <c r="E418" s="16" t="s">
        <v>17</v>
      </c>
      <c r="F418" s="16" t="s">
        <v>19</v>
      </c>
      <c r="G418" s="7" t="n">
        <v>20</v>
      </c>
      <c r="H418" s="6" t="n">
        <v>23284</v>
      </c>
      <c r="I418" s="6" t="n">
        <v>-465680</v>
      </c>
      <c r="J418" s="6" t="n">
        <v>-0</v>
      </c>
      <c r="K418" s="6" t="n">
        <v>-279.41</v>
      </c>
      <c r="L418" s="6" t="n">
        <v>-0</v>
      </c>
      <c r="M418" s="6"/>
      <c r="N418" s="6" t="s">
        <f>=I418+J418+K418+L418</f>
      </c>
      <c r="O418" s="6"/>
      <c r="P418" s="16"/>
    </row>
    <row collapsed="false" customFormat="false" customHeight="false" hidden="false" ht="12.1" outlineLevel="0" r="419">
      <c r="A419" s="20" t="n">
        <v>44284.46462963</v>
      </c>
      <c r="B419" s="16" t="s">
        <v>493</v>
      </c>
      <c r="C419" s="16" t="s">
        <v>569</v>
      </c>
      <c r="D419" s="16" t="s">
        <v>480</v>
      </c>
      <c r="E419" s="16" t="s">
        <v>17</v>
      </c>
      <c r="F419" s="16" t="s">
        <v>19</v>
      </c>
      <c r="G419" s="7" t="n">
        <v>4</v>
      </c>
      <c r="H419" s="6" t="n">
        <v>23280</v>
      </c>
      <c r="I419" s="6" t="n">
        <v>-93120</v>
      </c>
      <c r="J419" s="6" t="n">
        <v>-0</v>
      </c>
      <c r="K419" s="6" t="n">
        <v>-55.87</v>
      </c>
      <c r="L419" s="6" t="n">
        <v>-0</v>
      </c>
      <c r="M419" s="6"/>
      <c r="N419" s="6" t="s">
        <f>=I419+J419+K419+L419</f>
      </c>
      <c r="O419" s="6"/>
      <c r="P419" s="16"/>
    </row>
    <row collapsed="false" customFormat="false" customHeight="false" hidden="false" ht="12.1" outlineLevel="0" r="420">
      <c r="A420" s="20" t="n">
        <v>44284.465034722</v>
      </c>
      <c r="B420" s="16" t="s">
        <v>493</v>
      </c>
      <c r="C420" s="16" t="s">
        <v>569</v>
      </c>
      <c r="D420" s="16" t="s">
        <v>480</v>
      </c>
      <c r="E420" s="16" t="s">
        <v>17</v>
      </c>
      <c r="F420" s="16" t="s">
        <v>19</v>
      </c>
      <c r="G420" s="7" t="n">
        <v>21</v>
      </c>
      <c r="H420" s="6" t="n">
        <v>23260</v>
      </c>
      <c r="I420" s="6" t="n">
        <v>-488460</v>
      </c>
      <c r="J420" s="6" t="n">
        <v>-0</v>
      </c>
      <c r="K420" s="6" t="n">
        <v>-293.08</v>
      </c>
      <c r="L420" s="6" t="n">
        <v>-0</v>
      </c>
      <c r="M420" s="6"/>
      <c r="N420" s="6" t="s">
        <f>=I420+J420+K420+L420</f>
      </c>
      <c r="O420" s="6"/>
      <c r="P420" s="16"/>
    </row>
    <row collapsed="false" customFormat="false" customHeight="false" hidden="false" ht="12.1" outlineLevel="0" r="421">
      <c r="A421" s="20" t="n">
        <v>44284.465034722</v>
      </c>
      <c r="B421" s="16" t="s">
        <v>493</v>
      </c>
      <c r="C421" s="16" t="s">
        <v>569</v>
      </c>
      <c r="D421" s="16" t="s">
        <v>480</v>
      </c>
      <c r="E421" s="16" t="s">
        <v>17</v>
      </c>
      <c r="F421" s="16" t="s">
        <v>19</v>
      </c>
      <c r="G421" s="7" t="n">
        <v>9</v>
      </c>
      <c r="H421" s="6" t="n">
        <v>23260</v>
      </c>
      <c r="I421" s="6" t="n">
        <v>-209340</v>
      </c>
      <c r="J421" s="6" t="n">
        <v>-0</v>
      </c>
      <c r="K421" s="6" t="n">
        <v>-125.61</v>
      </c>
      <c r="L421" s="6" t="n">
        <v>-0</v>
      </c>
      <c r="M421" s="6"/>
      <c r="N421" s="6" t="s">
        <f>=I421+J421+K421+L421</f>
      </c>
      <c r="O421" s="6"/>
      <c r="P421" s="16"/>
    </row>
    <row collapsed="false" customFormat="false" customHeight="false" hidden="false" ht="12.1" outlineLevel="0" r="422">
      <c r="A422" s="20" t="n">
        <v>44284.474826389</v>
      </c>
      <c r="B422" s="16" t="s">
        <v>493</v>
      </c>
      <c r="C422" s="16" t="s">
        <v>569</v>
      </c>
      <c r="D422" s="16" t="s">
        <v>480</v>
      </c>
      <c r="E422" s="16" t="s">
        <v>17</v>
      </c>
      <c r="F422" s="16" t="s">
        <v>19</v>
      </c>
      <c r="G422" s="7" t="n">
        <v>30</v>
      </c>
      <c r="H422" s="6" t="n">
        <v>23182</v>
      </c>
      <c r="I422" s="6" t="n">
        <v>-695460</v>
      </c>
      <c r="J422" s="6" t="n">
        <v>-0</v>
      </c>
      <c r="K422" s="6" t="n">
        <v>-417.28</v>
      </c>
      <c r="L422" s="6" t="n">
        <v>-0</v>
      </c>
      <c r="M422" s="6"/>
      <c r="N422" s="6" t="s">
        <f>=I422+J422+K422+L422</f>
      </c>
      <c r="O422" s="6"/>
      <c r="P422" s="16"/>
    </row>
    <row collapsed="false" customFormat="false" customHeight="false" hidden="false" ht="12.1" outlineLevel="0" r="423">
      <c r="A423" s="20" t="n">
        <v>44284.477511574</v>
      </c>
      <c r="B423" s="16" t="s">
        <v>493</v>
      </c>
      <c r="C423" s="16" t="s">
        <v>569</v>
      </c>
      <c r="D423" s="16" t="s">
        <v>480</v>
      </c>
      <c r="E423" s="16" t="s">
        <v>17</v>
      </c>
      <c r="F423" s="16" t="s">
        <v>19</v>
      </c>
      <c r="G423" s="7" t="n">
        <v>4</v>
      </c>
      <c r="H423" s="6" t="n">
        <v>22934</v>
      </c>
      <c r="I423" s="6" t="n">
        <v>-91736</v>
      </c>
      <c r="J423" s="6" t="n">
        <v>-0</v>
      </c>
      <c r="K423" s="6" t="n">
        <v>-55.04</v>
      </c>
      <c r="L423" s="6" t="n">
        <v>-0</v>
      </c>
      <c r="M423" s="6"/>
      <c r="N423" s="6" t="s">
        <f>=I423+J423+K423+L423</f>
      </c>
      <c r="O423" s="6"/>
      <c r="P423" s="16"/>
    </row>
    <row collapsed="false" customFormat="false" customHeight="false" hidden="false" ht="12.1" outlineLevel="0" r="424">
      <c r="A424" s="20" t="n">
        <v>44284.477511574</v>
      </c>
      <c r="B424" s="16" t="s">
        <v>493</v>
      </c>
      <c r="C424" s="16" t="s">
        <v>569</v>
      </c>
      <c r="D424" s="16" t="s">
        <v>480</v>
      </c>
      <c r="E424" s="16" t="s">
        <v>17</v>
      </c>
      <c r="F424" s="16" t="s">
        <v>19</v>
      </c>
      <c r="G424" s="7" t="n">
        <v>1</v>
      </c>
      <c r="H424" s="6" t="n">
        <v>22932</v>
      </c>
      <c r="I424" s="6" t="n">
        <v>-22932</v>
      </c>
      <c r="J424" s="6" t="n">
        <v>-0</v>
      </c>
      <c r="K424" s="6" t="n">
        <v>-13.76</v>
      </c>
      <c r="L424" s="6" t="n">
        <v>-0</v>
      </c>
      <c r="M424" s="6"/>
      <c r="N424" s="6" t="s">
        <f>=I424+J424+K424+L424</f>
      </c>
      <c r="O424" s="6"/>
      <c r="P424" s="16"/>
    </row>
    <row collapsed="false" customFormat="false" customHeight="false" hidden="false" ht="12.1" outlineLevel="0" r="425">
      <c r="A425" s="20" t="n">
        <v>44284.477511574</v>
      </c>
      <c r="B425" s="16" t="s">
        <v>493</v>
      </c>
      <c r="C425" s="16" t="s">
        <v>569</v>
      </c>
      <c r="D425" s="16" t="s">
        <v>480</v>
      </c>
      <c r="E425" s="16" t="s">
        <v>17</v>
      </c>
      <c r="F425" s="16" t="s">
        <v>19</v>
      </c>
      <c r="G425" s="7" t="n">
        <v>1</v>
      </c>
      <c r="H425" s="6" t="n">
        <v>22932</v>
      </c>
      <c r="I425" s="6" t="n">
        <v>-22932</v>
      </c>
      <c r="J425" s="6" t="n">
        <v>-0</v>
      </c>
      <c r="K425" s="6" t="n">
        <v>-13.76</v>
      </c>
      <c r="L425" s="6" t="n">
        <v>-0</v>
      </c>
      <c r="M425" s="6"/>
      <c r="N425" s="6" t="s">
        <f>=I425+J425+K425+L425</f>
      </c>
      <c r="O425" s="6"/>
      <c r="P425" s="16"/>
    </row>
    <row collapsed="false" customFormat="false" customHeight="false" hidden="false" ht="12.1" outlineLevel="0" r="426">
      <c r="A426" s="20" t="n">
        <v>44284.477511574</v>
      </c>
      <c r="B426" s="16" t="s">
        <v>493</v>
      </c>
      <c r="C426" s="16" t="s">
        <v>569</v>
      </c>
      <c r="D426" s="16" t="s">
        <v>480</v>
      </c>
      <c r="E426" s="16" t="s">
        <v>17</v>
      </c>
      <c r="F426" s="16" t="s">
        <v>19</v>
      </c>
      <c r="G426" s="7" t="n">
        <v>21</v>
      </c>
      <c r="H426" s="6" t="n">
        <v>22932</v>
      </c>
      <c r="I426" s="6" t="n">
        <v>-481572</v>
      </c>
      <c r="J426" s="6" t="n">
        <v>-0</v>
      </c>
      <c r="K426" s="6" t="n">
        <v>-288.95</v>
      </c>
      <c r="L426" s="6" t="n">
        <v>-0</v>
      </c>
      <c r="M426" s="6"/>
      <c r="N426" s="6" t="s">
        <f>=I426+J426+K426+L426</f>
      </c>
      <c r="O426" s="6"/>
      <c r="P426" s="16"/>
    </row>
    <row collapsed="false" customFormat="false" customHeight="false" hidden="false" ht="12.1" outlineLevel="0" r="427">
      <c r="A427" s="20" t="n">
        <v>44284.477511574</v>
      </c>
      <c r="B427" s="16" t="s">
        <v>493</v>
      </c>
      <c r="C427" s="16" t="s">
        <v>569</v>
      </c>
      <c r="D427" s="16" t="s">
        <v>480</v>
      </c>
      <c r="E427" s="16" t="s">
        <v>17</v>
      </c>
      <c r="F427" s="16" t="s">
        <v>19</v>
      </c>
      <c r="G427" s="7" t="n">
        <v>10</v>
      </c>
      <c r="H427" s="6" t="n">
        <v>22930</v>
      </c>
      <c r="I427" s="6" t="n">
        <v>-229300</v>
      </c>
      <c r="J427" s="6" t="n">
        <v>-0</v>
      </c>
      <c r="K427" s="6" t="n">
        <v>-137.58</v>
      </c>
      <c r="L427" s="6" t="n">
        <v>-0</v>
      </c>
      <c r="M427" s="6"/>
      <c r="N427" s="6" t="s">
        <f>=I427+J427+K427+L427</f>
      </c>
      <c r="O427" s="6"/>
      <c r="P427" s="16"/>
    </row>
    <row collapsed="false" customFormat="false" customHeight="false" hidden="false" ht="12.1" outlineLevel="0" r="428">
      <c r="A428" s="20" t="n">
        <v>44284.477511574</v>
      </c>
      <c r="B428" s="16" t="s">
        <v>493</v>
      </c>
      <c r="C428" s="16" t="s">
        <v>569</v>
      </c>
      <c r="D428" s="16" t="s">
        <v>480</v>
      </c>
      <c r="E428" s="16" t="s">
        <v>17</v>
      </c>
      <c r="F428" s="16" t="s">
        <v>19</v>
      </c>
      <c r="G428" s="7" t="n">
        <v>19</v>
      </c>
      <c r="H428" s="6" t="n">
        <v>22928</v>
      </c>
      <c r="I428" s="6" t="n">
        <v>-435632</v>
      </c>
      <c r="J428" s="6" t="n">
        <v>-0</v>
      </c>
      <c r="K428" s="6" t="n">
        <v>-261.38</v>
      </c>
      <c r="L428" s="6" t="n">
        <v>-0</v>
      </c>
      <c r="M428" s="6"/>
      <c r="N428" s="6" t="s">
        <f>=I428+J428+K428+L428</f>
      </c>
      <c r="O428" s="6"/>
      <c r="P428" s="16"/>
    </row>
    <row collapsed="false" customFormat="false" customHeight="false" hidden="false" ht="12.1" outlineLevel="0" r="429">
      <c r="A429" s="20" t="n">
        <v>44284.477511574</v>
      </c>
      <c r="B429" s="16" t="s">
        <v>493</v>
      </c>
      <c r="C429" s="16" t="s">
        <v>569</v>
      </c>
      <c r="D429" s="16" t="s">
        <v>480</v>
      </c>
      <c r="E429" s="16" t="s">
        <v>17</v>
      </c>
      <c r="F429" s="16" t="s">
        <v>19</v>
      </c>
      <c r="G429" s="7" t="n">
        <v>34</v>
      </c>
      <c r="H429" s="6" t="n">
        <v>22926</v>
      </c>
      <c r="I429" s="6" t="n">
        <v>-779484</v>
      </c>
      <c r="J429" s="6" t="n">
        <v>-0</v>
      </c>
      <c r="K429" s="6" t="n">
        <v>-467.69</v>
      </c>
      <c r="L429" s="6" t="n">
        <v>-0</v>
      </c>
      <c r="M429" s="6"/>
      <c r="N429" s="6" t="s">
        <f>=I429+J429+K429+L429</f>
      </c>
      <c r="O429" s="6"/>
      <c r="P429" s="16"/>
    </row>
    <row collapsed="false" customFormat="false" customHeight="false" hidden="false" ht="12.1" outlineLevel="0" r="430">
      <c r="A430" s="29" t="n">
        <v>44284.492372685</v>
      </c>
      <c r="B430" s="30" t="s">
        <v>493</v>
      </c>
      <c r="C430" s="30" t="s">
        <v>569</v>
      </c>
      <c r="D430" s="30" t="s">
        <v>482</v>
      </c>
      <c r="E430" s="30" t="s">
        <v>17</v>
      </c>
      <c r="F430" s="30" t="s">
        <v>19</v>
      </c>
      <c r="G430" s="31" t="n">
        <v>-22</v>
      </c>
      <c r="H430" s="32" t="n">
        <v>23248</v>
      </c>
      <c r="I430" s="32" t="n">
        <v>511456</v>
      </c>
      <c r="J430" s="32" t="n">
        <v>0</v>
      </c>
      <c r="K430" s="32" t="n">
        <v>-306.88</v>
      </c>
      <c r="L430" s="32" t="n">
        <v>-0</v>
      </c>
      <c r="M430" s="32"/>
      <c r="N430" s="6" t="s">
        <f>=I430+J430+K430+L430</f>
      </c>
      <c r="O430" s="32"/>
      <c r="P430" s="30"/>
    </row>
    <row collapsed="false" customFormat="false" customHeight="false" hidden="false" ht="12.1" outlineLevel="0" r="431">
      <c r="A431" s="29" t="n">
        <v>44284.492372685</v>
      </c>
      <c r="B431" s="30" t="s">
        <v>493</v>
      </c>
      <c r="C431" s="30" t="s">
        <v>569</v>
      </c>
      <c r="D431" s="30" t="s">
        <v>482</v>
      </c>
      <c r="E431" s="30" t="s">
        <v>17</v>
      </c>
      <c r="F431" s="30" t="s">
        <v>19</v>
      </c>
      <c r="G431" s="31" t="n">
        <v>-12</v>
      </c>
      <c r="H431" s="32" t="n">
        <v>23248</v>
      </c>
      <c r="I431" s="32" t="n">
        <v>278976</v>
      </c>
      <c r="J431" s="32" t="n">
        <v>0</v>
      </c>
      <c r="K431" s="32" t="n">
        <v>-167.39</v>
      </c>
      <c r="L431" s="32" t="n">
        <v>-0</v>
      </c>
      <c r="M431" s="32"/>
      <c r="N431" s="6" t="s">
        <f>=I431+J431+K431+L431</f>
      </c>
      <c r="O431" s="32"/>
      <c r="P431" s="30"/>
    </row>
    <row collapsed="false" customFormat="false" customHeight="false" hidden="false" ht="12.1" outlineLevel="0" r="432">
      <c r="A432" s="29" t="n">
        <v>44284.492372685</v>
      </c>
      <c r="B432" s="30" t="s">
        <v>493</v>
      </c>
      <c r="C432" s="30" t="s">
        <v>569</v>
      </c>
      <c r="D432" s="30" t="s">
        <v>482</v>
      </c>
      <c r="E432" s="30" t="s">
        <v>17</v>
      </c>
      <c r="F432" s="30" t="s">
        <v>19</v>
      </c>
      <c r="G432" s="31" t="n">
        <v>-14</v>
      </c>
      <c r="H432" s="32" t="n">
        <v>23248</v>
      </c>
      <c r="I432" s="32" t="n">
        <v>325472</v>
      </c>
      <c r="J432" s="32" t="n">
        <v>0</v>
      </c>
      <c r="K432" s="32" t="n">
        <v>-195.28</v>
      </c>
      <c r="L432" s="32" t="n">
        <v>-0</v>
      </c>
      <c r="M432" s="32"/>
      <c r="N432" s="6" t="s">
        <f>=I432+J432+K432+L432</f>
      </c>
      <c r="O432" s="32"/>
      <c r="P432" s="30"/>
    </row>
    <row collapsed="false" customFormat="false" customHeight="false" hidden="false" ht="12.1" outlineLevel="0" r="433">
      <c r="A433" s="29" t="n">
        <v>44284.492372685</v>
      </c>
      <c r="B433" s="30" t="s">
        <v>493</v>
      </c>
      <c r="C433" s="30" t="s">
        <v>569</v>
      </c>
      <c r="D433" s="30" t="s">
        <v>482</v>
      </c>
      <c r="E433" s="30" t="s">
        <v>17</v>
      </c>
      <c r="F433" s="30" t="s">
        <v>19</v>
      </c>
      <c r="G433" s="31" t="n">
        <v>-14</v>
      </c>
      <c r="H433" s="32" t="n">
        <v>23248</v>
      </c>
      <c r="I433" s="32" t="n">
        <v>325472</v>
      </c>
      <c r="J433" s="32" t="n">
        <v>0</v>
      </c>
      <c r="K433" s="32" t="n">
        <v>-195.28</v>
      </c>
      <c r="L433" s="32" t="n">
        <v>-0</v>
      </c>
      <c r="M433" s="32"/>
      <c r="N433" s="6" t="s">
        <f>=I433+J433+K433+L433</f>
      </c>
      <c r="O433" s="32"/>
      <c r="P433" s="30"/>
    </row>
    <row collapsed="false" customFormat="false" customHeight="false" hidden="false" ht="12.1" outlineLevel="0" r="434">
      <c r="A434" s="29" t="n">
        <v>44284.492372685</v>
      </c>
      <c r="B434" s="30" t="s">
        <v>493</v>
      </c>
      <c r="C434" s="30" t="s">
        <v>569</v>
      </c>
      <c r="D434" s="30" t="s">
        <v>482</v>
      </c>
      <c r="E434" s="30" t="s">
        <v>17</v>
      </c>
      <c r="F434" s="30" t="s">
        <v>19</v>
      </c>
      <c r="G434" s="31" t="n">
        <v>-15</v>
      </c>
      <c r="H434" s="32" t="n">
        <v>23246</v>
      </c>
      <c r="I434" s="32" t="n">
        <v>348690</v>
      </c>
      <c r="J434" s="32" t="n">
        <v>0</v>
      </c>
      <c r="K434" s="32" t="n">
        <v>-209.22</v>
      </c>
      <c r="L434" s="32" t="n">
        <v>-0</v>
      </c>
      <c r="M434" s="32"/>
      <c r="N434" s="6" t="s">
        <f>=I434+J434+K434+L434</f>
      </c>
      <c r="O434" s="32"/>
      <c r="P434" s="30"/>
    </row>
    <row collapsed="false" customFormat="false" customHeight="false" hidden="false" ht="12.1" outlineLevel="0" r="435">
      <c r="A435" s="29" t="n">
        <v>44284.492372685</v>
      </c>
      <c r="B435" s="30" t="s">
        <v>493</v>
      </c>
      <c r="C435" s="30" t="s">
        <v>569</v>
      </c>
      <c r="D435" s="30" t="s">
        <v>482</v>
      </c>
      <c r="E435" s="30" t="s">
        <v>17</v>
      </c>
      <c r="F435" s="30" t="s">
        <v>19</v>
      </c>
      <c r="G435" s="31" t="n">
        <v>-15</v>
      </c>
      <c r="H435" s="32" t="n">
        <v>23246</v>
      </c>
      <c r="I435" s="32" t="n">
        <v>348690</v>
      </c>
      <c r="J435" s="32" t="n">
        <v>0</v>
      </c>
      <c r="K435" s="32" t="n">
        <v>-209.22</v>
      </c>
      <c r="L435" s="32" t="n">
        <v>-0</v>
      </c>
      <c r="M435" s="32"/>
      <c r="N435" s="6" t="s">
        <f>=I435+J435+K435+L435</f>
      </c>
      <c r="O435" s="32"/>
      <c r="P435" s="30"/>
    </row>
    <row collapsed="false" customFormat="false" customHeight="false" hidden="false" ht="12.1" outlineLevel="0" r="436">
      <c r="A436" s="29" t="n">
        <v>44284.492372685</v>
      </c>
      <c r="B436" s="30" t="s">
        <v>493</v>
      </c>
      <c r="C436" s="30" t="s">
        <v>569</v>
      </c>
      <c r="D436" s="30" t="s">
        <v>482</v>
      </c>
      <c r="E436" s="30" t="s">
        <v>17</v>
      </c>
      <c r="F436" s="30" t="s">
        <v>19</v>
      </c>
      <c r="G436" s="31" t="n">
        <v>-8</v>
      </c>
      <c r="H436" s="32" t="n">
        <v>23244</v>
      </c>
      <c r="I436" s="32" t="n">
        <v>185952</v>
      </c>
      <c r="J436" s="32" t="n">
        <v>0</v>
      </c>
      <c r="K436" s="32" t="n">
        <v>-111.57</v>
      </c>
      <c r="L436" s="32" t="n">
        <v>-0</v>
      </c>
      <c r="M436" s="32"/>
      <c r="N436" s="6" t="s">
        <f>=I436+J436+K436+L436</f>
      </c>
      <c r="O436" s="32"/>
      <c r="P436" s="30"/>
    </row>
    <row collapsed="false" customFormat="false" customHeight="false" hidden="false" ht="12.1" outlineLevel="0" r="437">
      <c r="A437" s="29" t="n">
        <v>44284.492372685</v>
      </c>
      <c r="B437" s="30" t="s">
        <v>493</v>
      </c>
      <c r="C437" s="30" t="s">
        <v>569</v>
      </c>
      <c r="D437" s="30" t="s">
        <v>482</v>
      </c>
      <c r="E437" s="30" t="s">
        <v>17</v>
      </c>
      <c r="F437" s="30" t="s">
        <v>19</v>
      </c>
      <c r="G437" s="31" t="n">
        <v>-6</v>
      </c>
      <c r="H437" s="32" t="n">
        <v>23242</v>
      </c>
      <c r="I437" s="32" t="n">
        <v>139452</v>
      </c>
      <c r="J437" s="32" t="n">
        <v>0</v>
      </c>
      <c r="K437" s="32" t="n">
        <v>-83.68</v>
      </c>
      <c r="L437" s="32" t="n">
        <v>-0</v>
      </c>
      <c r="M437" s="32"/>
      <c r="N437" s="6" t="s">
        <f>=I437+J437+K437+L437</f>
      </c>
      <c r="O437" s="32"/>
      <c r="P437" s="30"/>
    </row>
    <row collapsed="false" customFormat="false" customHeight="false" hidden="false" ht="12.1" outlineLevel="0" r="438">
      <c r="A438" s="29" t="n">
        <v>44284.492372685</v>
      </c>
      <c r="B438" s="30" t="s">
        <v>493</v>
      </c>
      <c r="C438" s="30" t="s">
        <v>569</v>
      </c>
      <c r="D438" s="30" t="s">
        <v>482</v>
      </c>
      <c r="E438" s="30" t="s">
        <v>17</v>
      </c>
      <c r="F438" s="30" t="s">
        <v>19</v>
      </c>
      <c r="G438" s="31" t="n">
        <v>-2</v>
      </c>
      <c r="H438" s="32" t="n">
        <v>23242</v>
      </c>
      <c r="I438" s="32" t="n">
        <v>46484</v>
      </c>
      <c r="J438" s="32" t="n">
        <v>0</v>
      </c>
      <c r="K438" s="32" t="n">
        <v>-27.89</v>
      </c>
      <c r="L438" s="32" t="n">
        <v>-0</v>
      </c>
      <c r="M438" s="32"/>
      <c r="N438" s="6" t="s">
        <f>=I438+J438+K438+L438</f>
      </c>
      <c r="O438" s="32"/>
      <c r="P438" s="30"/>
    </row>
    <row collapsed="false" customFormat="false" customHeight="false" hidden="false" ht="12.1" outlineLevel="0" r="439">
      <c r="A439" s="29" t="n">
        <v>44284.492372685</v>
      </c>
      <c r="B439" s="30" t="s">
        <v>493</v>
      </c>
      <c r="C439" s="30" t="s">
        <v>569</v>
      </c>
      <c r="D439" s="30" t="s">
        <v>482</v>
      </c>
      <c r="E439" s="30" t="s">
        <v>17</v>
      </c>
      <c r="F439" s="30" t="s">
        <v>19</v>
      </c>
      <c r="G439" s="31" t="n">
        <v>-4</v>
      </c>
      <c r="H439" s="32" t="n">
        <v>23242</v>
      </c>
      <c r="I439" s="32" t="n">
        <v>92968</v>
      </c>
      <c r="J439" s="32" t="n">
        <v>0</v>
      </c>
      <c r="K439" s="32" t="n">
        <v>-55.78</v>
      </c>
      <c r="L439" s="32" t="n">
        <v>-0</v>
      </c>
      <c r="M439" s="32"/>
      <c r="N439" s="6" t="s">
        <f>=I439+J439+K439+L439</f>
      </c>
      <c r="O439" s="32"/>
      <c r="P439" s="30"/>
    </row>
    <row collapsed="false" customFormat="false" customHeight="false" hidden="false" ht="12.1" outlineLevel="0" r="440">
      <c r="A440" s="29" t="n">
        <v>44284.492372685</v>
      </c>
      <c r="B440" s="30" t="s">
        <v>493</v>
      </c>
      <c r="C440" s="30" t="s">
        <v>569</v>
      </c>
      <c r="D440" s="30" t="s">
        <v>482</v>
      </c>
      <c r="E440" s="30" t="s">
        <v>17</v>
      </c>
      <c r="F440" s="30" t="s">
        <v>19</v>
      </c>
      <c r="G440" s="31" t="n">
        <v>-9</v>
      </c>
      <c r="H440" s="32" t="n">
        <v>23240</v>
      </c>
      <c r="I440" s="32" t="n">
        <v>209160</v>
      </c>
      <c r="J440" s="32" t="n">
        <v>0</v>
      </c>
      <c r="K440" s="32" t="n">
        <v>-125.5</v>
      </c>
      <c r="L440" s="32" t="n">
        <v>-0</v>
      </c>
      <c r="M440" s="32"/>
      <c r="N440" s="6" t="s">
        <f>=I440+J440+K440+L440</f>
      </c>
      <c r="O440" s="32"/>
      <c r="P440" s="30"/>
    </row>
    <row collapsed="false" customFormat="false" customHeight="false" hidden="false" ht="12.1" outlineLevel="0" r="441">
      <c r="A441" s="29" t="n">
        <v>44284.492372685</v>
      </c>
      <c r="B441" s="30" t="s">
        <v>493</v>
      </c>
      <c r="C441" s="30" t="s">
        <v>569</v>
      </c>
      <c r="D441" s="30" t="s">
        <v>482</v>
      </c>
      <c r="E441" s="30" t="s">
        <v>17</v>
      </c>
      <c r="F441" s="30" t="s">
        <v>19</v>
      </c>
      <c r="G441" s="31" t="n">
        <v>-15</v>
      </c>
      <c r="H441" s="32" t="n">
        <v>23240</v>
      </c>
      <c r="I441" s="32" t="n">
        <v>348600</v>
      </c>
      <c r="J441" s="32" t="n">
        <v>0</v>
      </c>
      <c r="K441" s="32" t="n">
        <v>-209.16</v>
      </c>
      <c r="L441" s="32" t="n">
        <v>-0</v>
      </c>
      <c r="M441" s="32"/>
      <c r="N441" s="6" t="s">
        <f>=I441+J441+K441+L441</f>
      </c>
      <c r="O441" s="32"/>
      <c r="P441" s="30"/>
    </row>
    <row collapsed="false" customFormat="false" customHeight="false" hidden="false" ht="12.1" outlineLevel="0" r="442">
      <c r="A442" s="29" t="n">
        <v>44284.492372685</v>
      </c>
      <c r="B442" s="30" t="s">
        <v>493</v>
      </c>
      <c r="C442" s="30" t="s">
        <v>569</v>
      </c>
      <c r="D442" s="30" t="s">
        <v>482</v>
      </c>
      <c r="E442" s="30" t="s">
        <v>17</v>
      </c>
      <c r="F442" s="30" t="s">
        <v>19</v>
      </c>
      <c r="G442" s="31" t="n">
        <v>-19</v>
      </c>
      <c r="H442" s="32" t="n">
        <v>23236</v>
      </c>
      <c r="I442" s="32" t="n">
        <v>441484</v>
      </c>
      <c r="J442" s="32" t="n">
        <v>0</v>
      </c>
      <c r="K442" s="32" t="n">
        <v>-264.89</v>
      </c>
      <c r="L442" s="32" t="n">
        <v>-0</v>
      </c>
      <c r="M442" s="32"/>
      <c r="N442" s="6" t="s">
        <f>=I442+J442+K442+L442</f>
      </c>
      <c r="O442" s="32"/>
      <c r="P442" s="30"/>
    </row>
    <row collapsed="false" customFormat="false" customHeight="false" hidden="false" ht="12.1" outlineLevel="0" r="443">
      <c r="A443" s="29" t="n">
        <v>44284.492372685</v>
      </c>
      <c r="B443" s="30" t="s">
        <v>493</v>
      </c>
      <c r="C443" s="30" t="s">
        <v>569</v>
      </c>
      <c r="D443" s="30" t="s">
        <v>482</v>
      </c>
      <c r="E443" s="30" t="s">
        <v>17</v>
      </c>
      <c r="F443" s="30" t="s">
        <v>19</v>
      </c>
      <c r="G443" s="31" t="n">
        <v>-8</v>
      </c>
      <c r="H443" s="32" t="n">
        <v>23236</v>
      </c>
      <c r="I443" s="32" t="n">
        <v>185888</v>
      </c>
      <c r="J443" s="32" t="n">
        <v>0</v>
      </c>
      <c r="K443" s="32" t="n">
        <v>-111.53</v>
      </c>
      <c r="L443" s="32" t="n">
        <v>-0</v>
      </c>
      <c r="M443" s="32"/>
      <c r="N443" s="6" t="s">
        <f>=I443+J443+K443+L443</f>
      </c>
      <c r="O443" s="32"/>
      <c r="P443" s="30"/>
    </row>
    <row collapsed="false" customFormat="false" customHeight="false" hidden="false" ht="12.1" outlineLevel="0" r="444">
      <c r="A444" s="29" t="n">
        <v>44284.492372685</v>
      </c>
      <c r="B444" s="30" t="s">
        <v>493</v>
      </c>
      <c r="C444" s="30" t="s">
        <v>569</v>
      </c>
      <c r="D444" s="30" t="s">
        <v>482</v>
      </c>
      <c r="E444" s="30" t="s">
        <v>17</v>
      </c>
      <c r="F444" s="30" t="s">
        <v>19</v>
      </c>
      <c r="G444" s="31" t="n">
        <v>-15</v>
      </c>
      <c r="H444" s="32" t="n">
        <v>23236</v>
      </c>
      <c r="I444" s="32" t="n">
        <v>348540</v>
      </c>
      <c r="J444" s="32" t="n">
        <v>0</v>
      </c>
      <c r="K444" s="32" t="n">
        <v>-209.12</v>
      </c>
      <c r="L444" s="32" t="n">
        <v>-0</v>
      </c>
      <c r="M444" s="32"/>
      <c r="N444" s="6" t="s">
        <f>=I444+J444+K444+L444</f>
      </c>
      <c r="O444" s="32"/>
      <c r="P444" s="30"/>
    </row>
    <row collapsed="false" customFormat="false" customHeight="false" hidden="false" ht="12.1" outlineLevel="0" r="445">
      <c r="A445" s="29" t="n">
        <v>44284.492372685</v>
      </c>
      <c r="B445" s="30" t="s">
        <v>493</v>
      </c>
      <c r="C445" s="30" t="s">
        <v>569</v>
      </c>
      <c r="D445" s="30" t="s">
        <v>482</v>
      </c>
      <c r="E445" s="30" t="s">
        <v>17</v>
      </c>
      <c r="F445" s="30" t="s">
        <v>19</v>
      </c>
      <c r="G445" s="31" t="n">
        <v>-2</v>
      </c>
      <c r="H445" s="32" t="n">
        <v>23236</v>
      </c>
      <c r="I445" s="32" t="n">
        <v>46472</v>
      </c>
      <c r="J445" s="32" t="n">
        <v>0</v>
      </c>
      <c r="K445" s="32" t="n">
        <v>-27.89</v>
      </c>
      <c r="L445" s="32" t="n">
        <v>-0</v>
      </c>
      <c r="M445" s="32"/>
      <c r="N445" s="6" t="s">
        <f>=I445+J445+K445+L445</f>
      </c>
      <c r="O445" s="32"/>
      <c r="P445" s="30"/>
    </row>
    <row collapsed="false" customFormat="false" customHeight="false" hidden="false" ht="12.1" outlineLevel="0" r="446">
      <c r="A446" s="20" t="n">
        <v>44284.515844907</v>
      </c>
      <c r="B446" s="16" t="s">
        <v>493</v>
      </c>
      <c r="C446" s="16" t="s">
        <v>569</v>
      </c>
      <c r="D446" s="16" t="s">
        <v>480</v>
      </c>
      <c r="E446" s="16" t="s">
        <v>17</v>
      </c>
      <c r="F446" s="16" t="s">
        <v>19</v>
      </c>
      <c r="G446" s="7" t="n">
        <v>60</v>
      </c>
      <c r="H446" s="6" t="n">
        <v>23372</v>
      </c>
      <c r="I446" s="6" t="n">
        <v>-1402320</v>
      </c>
      <c r="J446" s="6" t="n">
        <v>-0</v>
      </c>
      <c r="K446" s="6" t="n">
        <v>-841.39</v>
      </c>
      <c r="L446" s="6" t="n">
        <v>-0</v>
      </c>
      <c r="M446" s="6"/>
      <c r="N446" s="6" t="s">
        <f>=I446+J446+K446+L446</f>
      </c>
      <c r="O446" s="6"/>
      <c r="P446" s="16"/>
    </row>
    <row collapsed="false" customFormat="false" customHeight="false" hidden="false" ht="12.1" outlineLevel="0" r="447">
      <c r="A447" s="20" t="n">
        <v>44284.521967593</v>
      </c>
      <c r="B447" s="16" t="s">
        <v>493</v>
      </c>
      <c r="C447" s="16" t="s">
        <v>569</v>
      </c>
      <c r="D447" s="16" t="s">
        <v>480</v>
      </c>
      <c r="E447" s="16" t="s">
        <v>17</v>
      </c>
      <c r="F447" s="16" t="s">
        <v>19</v>
      </c>
      <c r="G447" s="7" t="n">
        <v>22</v>
      </c>
      <c r="H447" s="6" t="n">
        <v>23450</v>
      </c>
      <c r="I447" s="6" t="n">
        <v>-515900</v>
      </c>
      <c r="J447" s="6" t="n">
        <v>-0</v>
      </c>
      <c r="K447" s="6" t="n">
        <v>-309.54</v>
      </c>
      <c r="L447" s="6" t="n">
        <v>-0</v>
      </c>
      <c r="M447" s="6"/>
      <c r="N447" s="6" t="s">
        <f>=I447+J447+K447+L447</f>
      </c>
      <c r="O447" s="6"/>
      <c r="P447" s="16"/>
    </row>
    <row collapsed="false" customFormat="false" customHeight="false" hidden="false" ht="12.1" outlineLevel="0" r="448">
      <c r="A448" s="20" t="n">
        <v>44284.521967593</v>
      </c>
      <c r="B448" s="16" t="s">
        <v>493</v>
      </c>
      <c r="C448" s="16" t="s">
        <v>569</v>
      </c>
      <c r="D448" s="16" t="s">
        <v>480</v>
      </c>
      <c r="E448" s="16" t="s">
        <v>17</v>
      </c>
      <c r="F448" s="16" t="s">
        <v>19</v>
      </c>
      <c r="G448" s="7" t="n">
        <v>1</v>
      </c>
      <c r="H448" s="6" t="n">
        <v>23450</v>
      </c>
      <c r="I448" s="6" t="n">
        <v>-23450</v>
      </c>
      <c r="J448" s="6" t="n">
        <v>-0</v>
      </c>
      <c r="K448" s="6" t="n">
        <v>-14.08</v>
      </c>
      <c r="L448" s="6" t="n">
        <v>-0</v>
      </c>
      <c r="M448" s="6"/>
      <c r="N448" s="6" t="s">
        <f>=I448+J448+K448+L448</f>
      </c>
      <c r="O448" s="6"/>
      <c r="P448" s="16"/>
    </row>
    <row collapsed="false" customFormat="false" customHeight="false" hidden="false" ht="12.1" outlineLevel="0" r="449">
      <c r="A449" s="20" t="n">
        <v>44284.521967593</v>
      </c>
      <c r="B449" s="16" t="s">
        <v>493</v>
      </c>
      <c r="C449" s="16" t="s">
        <v>569</v>
      </c>
      <c r="D449" s="16" t="s">
        <v>480</v>
      </c>
      <c r="E449" s="16" t="s">
        <v>17</v>
      </c>
      <c r="F449" s="16" t="s">
        <v>19</v>
      </c>
      <c r="G449" s="7" t="n">
        <v>4</v>
      </c>
      <c r="H449" s="6" t="n">
        <v>23450</v>
      </c>
      <c r="I449" s="6" t="n">
        <v>-93800</v>
      </c>
      <c r="J449" s="6" t="n">
        <v>-0</v>
      </c>
      <c r="K449" s="6" t="n">
        <v>-56.28</v>
      </c>
      <c r="L449" s="6" t="n">
        <v>-0</v>
      </c>
      <c r="M449" s="6"/>
      <c r="N449" s="6" t="s">
        <f>=I449+J449+K449+L449</f>
      </c>
      <c r="O449" s="6"/>
      <c r="P449" s="16"/>
    </row>
    <row collapsed="false" customFormat="false" customHeight="false" hidden="false" ht="12.1" outlineLevel="0" r="450">
      <c r="A450" s="20" t="n">
        <v>44284.521967593</v>
      </c>
      <c r="B450" s="16" t="s">
        <v>493</v>
      </c>
      <c r="C450" s="16" t="s">
        <v>569</v>
      </c>
      <c r="D450" s="16" t="s">
        <v>480</v>
      </c>
      <c r="E450" s="16" t="s">
        <v>17</v>
      </c>
      <c r="F450" s="16" t="s">
        <v>19</v>
      </c>
      <c r="G450" s="7" t="n">
        <v>3</v>
      </c>
      <c r="H450" s="6" t="n">
        <v>23446</v>
      </c>
      <c r="I450" s="6" t="n">
        <v>-70338</v>
      </c>
      <c r="J450" s="6" t="n">
        <v>-0</v>
      </c>
      <c r="K450" s="6" t="n">
        <v>-42.2</v>
      </c>
      <c r="L450" s="6" t="n">
        <v>-0</v>
      </c>
      <c r="M450" s="6"/>
      <c r="N450" s="6" t="s">
        <f>=I450+J450+K450+L450</f>
      </c>
      <c r="O450" s="6"/>
      <c r="P450" s="16"/>
    </row>
    <row collapsed="false" customFormat="false" customHeight="false" hidden="false" ht="12.1" outlineLevel="0" r="451">
      <c r="A451" s="29" t="n">
        <v>44284.801064815</v>
      </c>
      <c r="B451" s="30" t="s">
        <v>493</v>
      </c>
      <c r="C451" s="30" t="s">
        <v>569</v>
      </c>
      <c r="D451" s="30" t="s">
        <v>482</v>
      </c>
      <c r="E451" s="30" t="s">
        <v>17</v>
      </c>
      <c r="F451" s="30" t="s">
        <v>19</v>
      </c>
      <c r="G451" s="31" t="n">
        <v>-5</v>
      </c>
      <c r="H451" s="32" t="n">
        <v>23034</v>
      </c>
      <c r="I451" s="32" t="n">
        <v>115170</v>
      </c>
      <c r="J451" s="32" t="n">
        <v>0</v>
      </c>
      <c r="K451" s="32" t="n">
        <v>-69.1</v>
      </c>
      <c r="L451" s="32" t="n">
        <v>-0</v>
      </c>
      <c r="M451" s="32"/>
      <c r="N451" s="6" t="s">
        <f>=I451+J451+K451+L451</f>
      </c>
      <c r="O451" s="32"/>
      <c r="P451" s="30"/>
    </row>
    <row collapsed="false" customFormat="false" customHeight="false" hidden="false" ht="12.1" outlineLevel="0" r="452">
      <c r="A452" s="29" t="n">
        <v>44284.801064815</v>
      </c>
      <c r="B452" s="30" t="s">
        <v>493</v>
      </c>
      <c r="C452" s="30" t="s">
        <v>569</v>
      </c>
      <c r="D452" s="30" t="s">
        <v>482</v>
      </c>
      <c r="E452" s="30" t="s">
        <v>17</v>
      </c>
      <c r="F452" s="30" t="s">
        <v>19</v>
      </c>
      <c r="G452" s="31" t="n">
        <v>-10</v>
      </c>
      <c r="H452" s="32" t="n">
        <v>23032</v>
      </c>
      <c r="I452" s="32" t="n">
        <v>230320</v>
      </c>
      <c r="J452" s="32" t="n">
        <v>0</v>
      </c>
      <c r="K452" s="32" t="n">
        <v>-138.19</v>
      </c>
      <c r="L452" s="32" t="n">
        <v>-0</v>
      </c>
      <c r="M452" s="32"/>
      <c r="N452" s="6" t="s">
        <f>=I452+J452+K452+L452</f>
      </c>
      <c r="O452" s="32"/>
      <c r="P452" s="30"/>
    </row>
    <row collapsed="false" customFormat="false" customHeight="false" hidden="false" ht="12.1" outlineLevel="0" r="453">
      <c r="A453" s="29" t="n">
        <v>44284.801064815</v>
      </c>
      <c r="B453" s="30" t="s">
        <v>493</v>
      </c>
      <c r="C453" s="30" t="s">
        <v>569</v>
      </c>
      <c r="D453" s="30" t="s">
        <v>482</v>
      </c>
      <c r="E453" s="30" t="s">
        <v>17</v>
      </c>
      <c r="F453" s="30" t="s">
        <v>19</v>
      </c>
      <c r="G453" s="31" t="n">
        <v>-50</v>
      </c>
      <c r="H453" s="32" t="n">
        <v>23030</v>
      </c>
      <c r="I453" s="32" t="n">
        <v>1151500</v>
      </c>
      <c r="J453" s="32" t="n">
        <v>0</v>
      </c>
      <c r="K453" s="32" t="n">
        <v>-690.9</v>
      </c>
      <c r="L453" s="32" t="n">
        <v>-0</v>
      </c>
      <c r="M453" s="32"/>
      <c r="N453" s="6" t="s">
        <f>=I453+J453+K453+L453</f>
      </c>
      <c r="O453" s="32"/>
      <c r="P453" s="30"/>
    </row>
    <row collapsed="false" customFormat="false" customHeight="false" hidden="false" ht="12.1" outlineLevel="0" r="454">
      <c r="A454" s="29" t="n">
        <v>44284.801064815</v>
      </c>
      <c r="B454" s="30" t="s">
        <v>493</v>
      </c>
      <c r="C454" s="30" t="s">
        <v>569</v>
      </c>
      <c r="D454" s="30" t="s">
        <v>482</v>
      </c>
      <c r="E454" s="30" t="s">
        <v>17</v>
      </c>
      <c r="F454" s="30" t="s">
        <v>19</v>
      </c>
      <c r="G454" s="31" t="n">
        <v>-2</v>
      </c>
      <c r="H454" s="32" t="n">
        <v>23026</v>
      </c>
      <c r="I454" s="32" t="n">
        <v>46052</v>
      </c>
      <c r="J454" s="32" t="n">
        <v>0</v>
      </c>
      <c r="K454" s="32" t="n">
        <v>-27.64</v>
      </c>
      <c r="L454" s="32" t="n">
        <v>-0</v>
      </c>
      <c r="M454" s="32"/>
      <c r="N454" s="6" t="s">
        <f>=I454+J454+K454+L454</f>
      </c>
      <c r="O454" s="32"/>
      <c r="P454" s="30"/>
    </row>
    <row collapsed="false" customFormat="false" customHeight="false" hidden="false" ht="12.1" outlineLevel="0" r="455">
      <c r="A455" s="29" t="n">
        <v>44284.801064815</v>
      </c>
      <c r="B455" s="30" t="s">
        <v>493</v>
      </c>
      <c r="C455" s="30" t="s">
        <v>569</v>
      </c>
      <c r="D455" s="30" t="s">
        <v>482</v>
      </c>
      <c r="E455" s="30" t="s">
        <v>17</v>
      </c>
      <c r="F455" s="30" t="s">
        <v>19</v>
      </c>
      <c r="G455" s="31" t="n">
        <v>-20</v>
      </c>
      <c r="H455" s="32" t="n">
        <v>23026</v>
      </c>
      <c r="I455" s="32" t="n">
        <v>460520</v>
      </c>
      <c r="J455" s="32" t="n">
        <v>0</v>
      </c>
      <c r="K455" s="32" t="n">
        <v>-276.31</v>
      </c>
      <c r="L455" s="32" t="n">
        <v>-0</v>
      </c>
      <c r="M455" s="32"/>
      <c r="N455" s="6" t="s">
        <f>=I455+J455+K455+L455</f>
      </c>
      <c r="O455" s="32"/>
      <c r="P455" s="30"/>
    </row>
    <row collapsed="false" customFormat="false" customHeight="false" hidden="false" ht="12.1" outlineLevel="0" r="456">
      <c r="A456" s="29" t="n">
        <v>44284.801064815</v>
      </c>
      <c r="B456" s="30" t="s">
        <v>493</v>
      </c>
      <c r="C456" s="30" t="s">
        <v>569</v>
      </c>
      <c r="D456" s="30" t="s">
        <v>482</v>
      </c>
      <c r="E456" s="30" t="s">
        <v>17</v>
      </c>
      <c r="F456" s="30" t="s">
        <v>19</v>
      </c>
      <c r="G456" s="31" t="n">
        <v>-1</v>
      </c>
      <c r="H456" s="32" t="n">
        <v>23026</v>
      </c>
      <c r="I456" s="32" t="n">
        <v>23026</v>
      </c>
      <c r="J456" s="32" t="n">
        <v>0</v>
      </c>
      <c r="K456" s="32" t="n">
        <v>-13.81</v>
      </c>
      <c r="L456" s="32" t="n">
        <v>-0</v>
      </c>
      <c r="M456" s="32"/>
      <c r="N456" s="6" t="s">
        <f>=I456+J456+K456+L456</f>
      </c>
      <c r="O456" s="32"/>
      <c r="P456" s="30"/>
    </row>
    <row collapsed="false" customFormat="false" customHeight="false" hidden="false" ht="12.1" outlineLevel="0" r="457">
      <c r="A457" s="29" t="n">
        <v>44284.801064815</v>
      </c>
      <c r="B457" s="30" t="s">
        <v>493</v>
      </c>
      <c r="C457" s="30" t="s">
        <v>569</v>
      </c>
      <c r="D457" s="30" t="s">
        <v>482</v>
      </c>
      <c r="E457" s="30" t="s">
        <v>17</v>
      </c>
      <c r="F457" s="30" t="s">
        <v>19</v>
      </c>
      <c r="G457" s="31" t="n">
        <v>-2</v>
      </c>
      <c r="H457" s="32" t="n">
        <v>23026</v>
      </c>
      <c r="I457" s="32" t="n">
        <v>46052</v>
      </c>
      <c r="J457" s="32" t="n">
        <v>0</v>
      </c>
      <c r="K457" s="32" t="n">
        <v>-27.64</v>
      </c>
      <c r="L457" s="32" t="n">
        <v>-0</v>
      </c>
      <c r="M457" s="32"/>
      <c r="N457" s="6" t="s">
        <f>=I457+J457+K457+L457</f>
      </c>
      <c r="O457" s="32"/>
      <c r="P457" s="30"/>
    </row>
    <row collapsed="false" customFormat="false" customHeight="false" hidden="false" ht="12.1" outlineLevel="0" r="458">
      <c r="A458" s="21" t="n">
        <v>44285</v>
      </c>
      <c r="B458" s="22" t="s">
        <v>552</v>
      </c>
      <c r="C458" s="22" t="s">
        <v>575</v>
      </c>
      <c r="D458" s="22" t="s">
        <v>552</v>
      </c>
      <c r="E458" s="22" t="s">
        <v>552</v>
      </c>
      <c r="F458" s="22" t="s">
        <v>19</v>
      </c>
      <c r="G458" s="23" t="n">
        <v>1</v>
      </c>
      <c r="H458" s="24" t="n">
        <v>-256.41</v>
      </c>
      <c r="I458" s="24" t="n">
        <v>-256.41</v>
      </c>
      <c r="J458" s="24" t="n">
        <v>0</v>
      </c>
      <c r="K458" s="24" t="n">
        <v>-0</v>
      </c>
      <c r="L458" s="24" t="n">
        <v>-0</v>
      </c>
      <c r="M458" s="24"/>
      <c r="N458" s="6" t="s">
        <f>=I458+J458+K458+L458</f>
      </c>
      <c r="O458" s="24"/>
      <c r="P458" s="22"/>
    </row>
    <row collapsed="false" customFormat="false" customHeight="false" hidden="false" ht="12.1" outlineLevel="0" r="459">
      <c r="A459" s="21" t="n">
        <v>44285</v>
      </c>
      <c r="B459" s="22" t="s">
        <v>552</v>
      </c>
      <c r="C459" s="22" t="s">
        <v>574</v>
      </c>
      <c r="D459" s="22" t="s">
        <v>552</v>
      </c>
      <c r="E459" s="22" t="s">
        <v>552</v>
      </c>
      <c r="F459" s="22" t="s">
        <v>19</v>
      </c>
      <c r="G459" s="23" t="n">
        <v>1</v>
      </c>
      <c r="H459" s="24" t="n">
        <v>-421.11</v>
      </c>
      <c r="I459" s="24" t="n">
        <v>-421.11</v>
      </c>
      <c r="J459" s="24" t="n">
        <v>0</v>
      </c>
      <c r="K459" s="24" t="n">
        <v>-0</v>
      </c>
      <c r="L459" s="24" t="n">
        <v>-0</v>
      </c>
      <c r="M459" s="24"/>
      <c r="N459" s="6" t="s">
        <f>=I459+J459+K459+L459</f>
      </c>
      <c r="O459" s="24"/>
      <c r="P459" s="22"/>
    </row>
    <row collapsed="false" customFormat="false" customHeight="false" hidden="false" ht="12.1" outlineLevel="0" r="460">
      <c r="A460" s="20" t="n">
        <v>44285.419305556</v>
      </c>
      <c r="B460" s="16" t="s">
        <v>493</v>
      </c>
      <c r="C460" s="16" t="s">
        <v>569</v>
      </c>
      <c r="D460" s="16" t="s">
        <v>480</v>
      </c>
      <c r="E460" s="16" t="s">
        <v>17</v>
      </c>
      <c r="F460" s="16" t="s">
        <v>19</v>
      </c>
      <c r="G460" s="7" t="n">
        <v>50</v>
      </c>
      <c r="H460" s="6" t="n">
        <v>23320</v>
      </c>
      <c r="I460" s="6" t="n">
        <v>-1166000</v>
      </c>
      <c r="J460" s="6" t="n">
        <v>-0</v>
      </c>
      <c r="K460" s="6" t="n">
        <v>-699.61</v>
      </c>
      <c r="L460" s="6" t="n">
        <v>-0</v>
      </c>
      <c r="M460" s="6"/>
      <c r="N460" s="6" t="s">
        <f>=I460+J460+K460+L460</f>
      </c>
      <c r="O460" s="6"/>
      <c r="P460" s="16"/>
    </row>
    <row collapsed="false" customFormat="false" customHeight="false" hidden="false" ht="12.1" outlineLevel="0" r="461">
      <c r="A461" s="20" t="n">
        <v>44285.576099537</v>
      </c>
      <c r="B461" s="16" t="s">
        <v>493</v>
      </c>
      <c r="C461" s="16" t="s">
        <v>569</v>
      </c>
      <c r="D461" s="16" t="s">
        <v>480</v>
      </c>
      <c r="E461" s="16" t="s">
        <v>17</v>
      </c>
      <c r="F461" s="16" t="s">
        <v>19</v>
      </c>
      <c r="G461" s="7" t="n">
        <v>8</v>
      </c>
      <c r="H461" s="6" t="n">
        <v>23130</v>
      </c>
      <c r="I461" s="6" t="n">
        <v>-185040</v>
      </c>
      <c r="J461" s="6" t="n">
        <v>-0</v>
      </c>
      <c r="K461" s="6" t="n">
        <v>-111.02</v>
      </c>
      <c r="L461" s="6" t="n">
        <v>-0</v>
      </c>
      <c r="M461" s="6"/>
      <c r="N461" s="6" t="s">
        <f>=I461+J461+K461+L461</f>
      </c>
      <c r="O461" s="6"/>
      <c r="P461" s="16"/>
    </row>
    <row collapsed="false" customFormat="false" customHeight="false" hidden="false" ht="12.1" outlineLevel="0" r="462">
      <c r="A462" s="20" t="n">
        <v>44285.576157407</v>
      </c>
      <c r="B462" s="16" t="s">
        <v>493</v>
      </c>
      <c r="C462" s="16" t="s">
        <v>569</v>
      </c>
      <c r="D462" s="16" t="s">
        <v>480</v>
      </c>
      <c r="E462" s="16" t="s">
        <v>17</v>
      </c>
      <c r="F462" s="16" t="s">
        <v>19</v>
      </c>
      <c r="G462" s="7" t="n">
        <v>2</v>
      </c>
      <c r="H462" s="6" t="n">
        <v>23130</v>
      </c>
      <c r="I462" s="6" t="n">
        <v>-46260</v>
      </c>
      <c r="J462" s="6" t="n">
        <v>-0</v>
      </c>
      <c r="K462" s="6" t="n">
        <v>-27.76</v>
      </c>
      <c r="L462" s="6" t="n">
        <v>-0</v>
      </c>
      <c r="M462" s="6"/>
      <c r="N462" s="6" t="s">
        <f>=I462+J462+K462+L462</f>
      </c>
      <c r="O462" s="6"/>
      <c r="P462" s="16"/>
    </row>
    <row collapsed="false" customFormat="false" customHeight="false" hidden="false" ht="12.1" outlineLevel="0" r="463">
      <c r="A463" s="20" t="n">
        <v>44285.576608796</v>
      </c>
      <c r="B463" s="16" t="s">
        <v>493</v>
      </c>
      <c r="C463" s="16" t="s">
        <v>569</v>
      </c>
      <c r="D463" s="16" t="s">
        <v>480</v>
      </c>
      <c r="E463" s="16" t="s">
        <v>17</v>
      </c>
      <c r="F463" s="16" t="s">
        <v>19</v>
      </c>
      <c r="G463" s="7" t="n">
        <v>40</v>
      </c>
      <c r="H463" s="6" t="n">
        <v>23130</v>
      </c>
      <c r="I463" s="6" t="n">
        <v>-925200</v>
      </c>
      <c r="J463" s="6" t="n">
        <v>-0</v>
      </c>
      <c r="K463" s="6" t="n">
        <v>-555.12</v>
      </c>
      <c r="L463" s="6" t="n">
        <v>-0</v>
      </c>
      <c r="M463" s="6"/>
      <c r="N463" s="6" t="s">
        <f>=I463+J463+K463+L463</f>
      </c>
      <c r="O463" s="6"/>
      <c r="P463" s="16"/>
    </row>
    <row collapsed="false" customFormat="false" customHeight="false" hidden="false" ht="12.1" outlineLevel="0" r="464">
      <c r="A464" s="29" t="n">
        <v>44285.607083333</v>
      </c>
      <c r="B464" s="30" t="s">
        <v>506</v>
      </c>
      <c r="C464" s="30" t="s">
        <v>624</v>
      </c>
      <c r="D464" s="30" t="s">
        <v>482</v>
      </c>
      <c r="E464" s="30" t="s">
        <v>17</v>
      </c>
      <c r="F464" s="30" t="s">
        <v>19</v>
      </c>
      <c r="G464" s="31" t="n">
        <v>-1</v>
      </c>
      <c r="H464" s="32" t="n">
        <v>27080</v>
      </c>
      <c r="I464" s="32" t="n">
        <v>27080</v>
      </c>
      <c r="J464" s="32" t="n">
        <v>0</v>
      </c>
      <c r="K464" s="32" t="n">
        <v>-16.25</v>
      </c>
      <c r="L464" s="32" t="n">
        <v>-0</v>
      </c>
      <c r="M464" s="32"/>
      <c r="N464" s="6" t="s">
        <f>=I464+J464+K464+L464</f>
      </c>
      <c r="O464" s="32"/>
      <c r="P464" s="30"/>
    </row>
    <row collapsed="false" customFormat="false" customHeight="false" hidden="false" ht="12.1" outlineLevel="0" r="465">
      <c r="A465" s="29" t="n">
        <v>44286.461689815</v>
      </c>
      <c r="B465" s="30" t="s">
        <v>493</v>
      </c>
      <c r="C465" s="30" t="s">
        <v>569</v>
      </c>
      <c r="D465" s="30" t="s">
        <v>482</v>
      </c>
      <c r="E465" s="30" t="s">
        <v>17</v>
      </c>
      <c r="F465" s="30" t="s">
        <v>19</v>
      </c>
      <c r="G465" s="31" t="n">
        <v>-100</v>
      </c>
      <c r="H465" s="32" t="n">
        <v>23300</v>
      </c>
      <c r="I465" s="32" t="n">
        <v>2330000</v>
      </c>
      <c r="J465" s="32" t="n">
        <v>0</v>
      </c>
      <c r="K465" s="32" t="n">
        <v>-1398.01</v>
      </c>
      <c r="L465" s="32" t="n">
        <v>-0</v>
      </c>
      <c r="M465" s="32"/>
      <c r="N465" s="6" t="s">
        <f>=I465+J465+K465+L465</f>
      </c>
      <c r="O465" s="32"/>
      <c r="P465" s="30"/>
    </row>
    <row collapsed="false" customFormat="false" customHeight="false" hidden="false" ht="12.1" outlineLevel="0" r="466">
      <c r="A466" s="20" t="n">
        <v>44286.469247685</v>
      </c>
      <c r="B466" s="16" t="s">
        <v>493</v>
      </c>
      <c r="C466" s="16" t="s">
        <v>569</v>
      </c>
      <c r="D466" s="16" t="s">
        <v>480</v>
      </c>
      <c r="E466" s="16" t="s">
        <v>17</v>
      </c>
      <c r="F466" s="16" t="s">
        <v>19</v>
      </c>
      <c r="G466" s="7" t="n">
        <v>40</v>
      </c>
      <c r="H466" s="6" t="n">
        <v>23310</v>
      </c>
      <c r="I466" s="6" t="n">
        <v>-932400</v>
      </c>
      <c r="J466" s="6" t="n">
        <v>-0</v>
      </c>
      <c r="K466" s="6" t="n">
        <v>-559.44</v>
      </c>
      <c r="L466" s="6" t="n">
        <v>-0</v>
      </c>
      <c r="M466" s="6"/>
      <c r="N466" s="6" t="s">
        <f>=I466+J466+K466+L466</f>
      </c>
      <c r="O466" s="6"/>
      <c r="P466" s="16"/>
    </row>
    <row collapsed="false" customFormat="false" customHeight="false" hidden="false" ht="12.1" outlineLevel="0" r="467">
      <c r="A467" s="20" t="n">
        <v>44286.469247685</v>
      </c>
      <c r="B467" s="16" t="s">
        <v>493</v>
      </c>
      <c r="C467" s="16" t="s">
        <v>569</v>
      </c>
      <c r="D467" s="16" t="s">
        <v>480</v>
      </c>
      <c r="E467" s="16" t="s">
        <v>17</v>
      </c>
      <c r="F467" s="16" t="s">
        <v>19</v>
      </c>
      <c r="G467" s="7" t="n">
        <v>60</v>
      </c>
      <c r="H467" s="6" t="n">
        <v>23310</v>
      </c>
      <c r="I467" s="6" t="n">
        <v>-1398600</v>
      </c>
      <c r="J467" s="6" t="n">
        <v>-0</v>
      </c>
      <c r="K467" s="6" t="n">
        <v>-839.16</v>
      </c>
      <c r="L467" s="6" t="n">
        <v>-0</v>
      </c>
      <c r="M467" s="6"/>
      <c r="N467" s="6" t="s">
        <f>=I467+J467+K467+L467</f>
      </c>
      <c r="O467" s="6"/>
      <c r="P467" s="16"/>
    </row>
    <row collapsed="false" customFormat="false" customHeight="false" hidden="false" ht="12.1" outlineLevel="0" r="468">
      <c r="A468" s="29" t="n">
        <v>44286.476111111</v>
      </c>
      <c r="B468" s="30" t="s">
        <v>493</v>
      </c>
      <c r="C468" s="30" t="s">
        <v>569</v>
      </c>
      <c r="D468" s="30" t="s">
        <v>482</v>
      </c>
      <c r="E468" s="30" t="s">
        <v>17</v>
      </c>
      <c r="F468" s="30" t="s">
        <v>19</v>
      </c>
      <c r="G468" s="31" t="n">
        <v>-100</v>
      </c>
      <c r="H468" s="32" t="n">
        <v>23400</v>
      </c>
      <c r="I468" s="32" t="n">
        <v>2340000</v>
      </c>
      <c r="J468" s="32" t="n">
        <v>0</v>
      </c>
      <c r="K468" s="32" t="n">
        <v>-1404</v>
      </c>
      <c r="L468" s="32" t="n">
        <v>-0</v>
      </c>
      <c r="M468" s="32"/>
      <c r="N468" s="6" t="s">
        <f>=I468+J468+K468+L468</f>
      </c>
      <c r="O468" s="32"/>
      <c r="P468" s="30"/>
    </row>
    <row collapsed="false" customFormat="false" customHeight="false" hidden="false" ht="12.1" outlineLevel="0" r="469">
      <c r="A469" s="20" t="n">
        <v>44286.477835648</v>
      </c>
      <c r="B469" s="16" t="s">
        <v>493</v>
      </c>
      <c r="C469" s="16" t="s">
        <v>569</v>
      </c>
      <c r="D469" s="16" t="s">
        <v>480</v>
      </c>
      <c r="E469" s="16" t="s">
        <v>17</v>
      </c>
      <c r="F469" s="16" t="s">
        <v>19</v>
      </c>
      <c r="G469" s="7" t="n">
        <v>20</v>
      </c>
      <c r="H469" s="6" t="n">
        <v>23440</v>
      </c>
      <c r="I469" s="6" t="n">
        <v>-468800</v>
      </c>
      <c r="J469" s="6" t="n">
        <v>-0</v>
      </c>
      <c r="K469" s="6" t="n">
        <v>-281.28</v>
      </c>
      <c r="L469" s="6" t="n">
        <v>-0</v>
      </c>
      <c r="M469" s="6"/>
      <c r="N469" s="6" t="s">
        <f>=I469+J469+K469+L469</f>
      </c>
      <c r="O469" s="6"/>
      <c r="P469" s="16"/>
    </row>
    <row collapsed="false" customFormat="false" customHeight="false" hidden="false" ht="12.1" outlineLevel="0" r="470">
      <c r="A470" s="20" t="n">
        <v>44286.477835648</v>
      </c>
      <c r="B470" s="16" t="s">
        <v>493</v>
      </c>
      <c r="C470" s="16" t="s">
        <v>569</v>
      </c>
      <c r="D470" s="16" t="s">
        <v>480</v>
      </c>
      <c r="E470" s="16" t="s">
        <v>17</v>
      </c>
      <c r="F470" s="16" t="s">
        <v>19</v>
      </c>
      <c r="G470" s="7" t="n">
        <v>27</v>
      </c>
      <c r="H470" s="6" t="n">
        <v>23438</v>
      </c>
      <c r="I470" s="6" t="n">
        <v>-632826</v>
      </c>
      <c r="J470" s="6" t="n">
        <v>-0</v>
      </c>
      <c r="K470" s="6" t="n">
        <v>-379.7</v>
      </c>
      <c r="L470" s="6" t="n">
        <v>-0</v>
      </c>
      <c r="M470" s="6"/>
      <c r="N470" s="6" t="s">
        <f>=I470+J470+K470+L470</f>
      </c>
      <c r="O470" s="6"/>
      <c r="P470" s="16"/>
    </row>
    <row collapsed="false" customFormat="false" customHeight="false" hidden="false" ht="12.1" outlineLevel="0" r="471">
      <c r="A471" s="20" t="n">
        <v>44286.477835648</v>
      </c>
      <c r="B471" s="16" t="s">
        <v>493</v>
      </c>
      <c r="C471" s="16" t="s">
        <v>569</v>
      </c>
      <c r="D471" s="16" t="s">
        <v>480</v>
      </c>
      <c r="E471" s="16" t="s">
        <v>17</v>
      </c>
      <c r="F471" s="16" t="s">
        <v>19</v>
      </c>
      <c r="G471" s="7" t="n">
        <v>9</v>
      </c>
      <c r="H471" s="6" t="n">
        <v>23438</v>
      </c>
      <c r="I471" s="6" t="n">
        <v>-210942</v>
      </c>
      <c r="J471" s="6" t="n">
        <v>-0</v>
      </c>
      <c r="K471" s="6" t="n">
        <v>-126.57</v>
      </c>
      <c r="L471" s="6" t="n">
        <v>-0</v>
      </c>
      <c r="M471" s="6"/>
      <c r="N471" s="6" t="s">
        <f>=I471+J471+K471+L471</f>
      </c>
      <c r="O471" s="6"/>
      <c r="P471" s="16"/>
    </row>
    <row collapsed="false" customFormat="false" customHeight="false" hidden="false" ht="12.1" outlineLevel="0" r="472">
      <c r="A472" s="20" t="n">
        <v>44286.477835648</v>
      </c>
      <c r="B472" s="16" t="s">
        <v>493</v>
      </c>
      <c r="C472" s="16" t="s">
        <v>569</v>
      </c>
      <c r="D472" s="16" t="s">
        <v>480</v>
      </c>
      <c r="E472" s="16" t="s">
        <v>17</v>
      </c>
      <c r="F472" s="16" t="s">
        <v>19</v>
      </c>
      <c r="G472" s="7" t="n">
        <v>44</v>
      </c>
      <c r="H472" s="6" t="n">
        <v>23438</v>
      </c>
      <c r="I472" s="6" t="n">
        <v>-1031272</v>
      </c>
      <c r="J472" s="6" t="n">
        <v>-0</v>
      </c>
      <c r="K472" s="6" t="n">
        <v>-618.77</v>
      </c>
      <c r="L472" s="6" t="n">
        <v>-0</v>
      </c>
      <c r="M472" s="6"/>
      <c r="N472" s="6" t="s">
        <f>=I472+J472+K472+L472</f>
      </c>
      <c r="O472" s="6"/>
      <c r="P472" s="16"/>
    </row>
    <row collapsed="false" customFormat="false" customHeight="false" hidden="false" ht="12.1" outlineLevel="0" r="473">
      <c r="A473" s="29" t="n">
        <v>44286.565173611</v>
      </c>
      <c r="B473" s="30" t="s">
        <v>493</v>
      </c>
      <c r="C473" s="30" t="s">
        <v>569</v>
      </c>
      <c r="D473" s="30" t="s">
        <v>482</v>
      </c>
      <c r="E473" s="30" t="s">
        <v>17</v>
      </c>
      <c r="F473" s="30" t="s">
        <v>19</v>
      </c>
      <c r="G473" s="31" t="n">
        <v>-100</v>
      </c>
      <c r="H473" s="32" t="n">
        <v>23598</v>
      </c>
      <c r="I473" s="32" t="n">
        <v>2359800</v>
      </c>
      <c r="J473" s="32" t="n">
        <v>0</v>
      </c>
      <c r="K473" s="32" t="n">
        <v>-1415.88</v>
      </c>
      <c r="L473" s="32" t="n">
        <v>-0</v>
      </c>
      <c r="M473" s="32"/>
      <c r="N473" s="6" t="s">
        <f>=I473+J473+K473+L473</f>
      </c>
      <c r="O473" s="32"/>
      <c r="P473" s="30"/>
    </row>
    <row collapsed="false" customFormat="false" customHeight="false" hidden="false" ht="12.1" outlineLevel="0" r="474">
      <c r="A474" s="20" t="n">
        <v>44286.582222222</v>
      </c>
      <c r="B474" s="16" t="s">
        <v>493</v>
      </c>
      <c r="C474" s="16" t="s">
        <v>569</v>
      </c>
      <c r="D474" s="16" t="s">
        <v>480</v>
      </c>
      <c r="E474" s="16" t="s">
        <v>17</v>
      </c>
      <c r="F474" s="16" t="s">
        <v>19</v>
      </c>
      <c r="G474" s="7" t="n">
        <v>13</v>
      </c>
      <c r="H474" s="6" t="n">
        <v>23600</v>
      </c>
      <c r="I474" s="6" t="n">
        <v>-306800</v>
      </c>
      <c r="J474" s="6" t="n">
        <v>-0</v>
      </c>
      <c r="K474" s="6" t="n">
        <v>-184.08</v>
      </c>
      <c r="L474" s="6" t="n">
        <v>-0</v>
      </c>
      <c r="M474" s="6"/>
      <c r="N474" s="6" t="s">
        <f>=I474+J474+K474+L474</f>
      </c>
      <c r="O474" s="6"/>
      <c r="P474" s="16"/>
    </row>
    <row collapsed="false" customFormat="false" customHeight="false" hidden="false" ht="12.1" outlineLevel="0" r="475">
      <c r="A475" s="29" t="n">
        <v>44286.610150463</v>
      </c>
      <c r="B475" s="30" t="s">
        <v>493</v>
      </c>
      <c r="C475" s="30" t="s">
        <v>569</v>
      </c>
      <c r="D475" s="30" t="s">
        <v>482</v>
      </c>
      <c r="E475" s="30" t="s">
        <v>17</v>
      </c>
      <c r="F475" s="30" t="s">
        <v>19</v>
      </c>
      <c r="G475" s="31" t="n">
        <v>-13</v>
      </c>
      <c r="H475" s="32" t="n">
        <v>23560</v>
      </c>
      <c r="I475" s="32" t="n">
        <v>306280</v>
      </c>
      <c r="J475" s="32" t="n">
        <v>0</v>
      </c>
      <c r="K475" s="32" t="n">
        <v>-183.77</v>
      </c>
      <c r="L475" s="32" t="n">
        <v>-0</v>
      </c>
      <c r="M475" s="32"/>
      <c r="N475" s="6" t="s">
        <f>=I475+J475+K475+L475</f>
      </c>
      <c r="O475" s="32"/>
      <c r="P475" s="30"/>
    </row>
    <row collapsed="false" customFormat="false" customHeight="false" hidden="false" ht="12.1" outlineLevel="0" r="476">
      <c r="A476" s="20" t="n">
        <v>44286.715532407</v>
      </c>
      <c r="B476" s="16" t="s">
        <v>493</v>
      </c>
      <c r="C476" s="16" t="s">
        <v>569</v>
      </c>
      <c r="D476" s="16" t="s">
        <v>480</v>
      </c>
      <c r="E476" s="16" t="s">
        <v>17</v>
      </c>
      <c r="F476" s="16" t="s">
        <v>19</v>
      </c>
      <c r="G476" s="7" t="n">
        <v>50</v>
      </c>
      <c r="H476" s="6" t="n">
        <v>23760</v>
      </c>
      <c r="I476" s="6" t="n">
        <v>-1188000</v>
      </c>
      <c r="J476" s="6" t="n">
        <v>-0</v>
      </c>
      <c r="K476" s="6" t="n">
        <v>-712.8</v>
      </c>
      <c r="L476" s="6" t="n">
        <v>-0</v>
      </c>
      <c r="M476" s="6"/>
      <c r="N476" s="6" t="s">
        <f>=I476+J476+K476+L476</f>
      </c>
      <c r="O476" s="6"/>
      <c r="P476" s="16"/>
    </row>
    <row collapsed="false" customFormat="false" customHeight="false" hidden="false" ht="12.1" outlineLevel="0" r="477">
      <c r="A477" s="20" t="n">
        <v>44286.734664352</v>
      </c>
      <c r="B477" s="16" t="s">
        <v>493</v>
      </c>
      <c r="C477" s="16" t="s">
        <v>569</v>
      </c>
      <c r="D477" s="16" t="s">
        <v>480</v>
      </c>
      <c r="E477" s="16" t="s">
        <v>17</v>
      </c>
      <c r="F477" s="16" t="s">
        <v>19</v>
      </c>
      <c r="G477" s="7" t="n">
        <v>5</v>
      </c>
      <c r="H477" s="6" t="n">
        <v>23710</v>
      </c>
      <c r="I477" s="6" t="n">
        <v>-118550</v>
      </c>
      <c r="J477" s="6" t="n">
        <v>-0</v>
      </c>
      <c r="K477" s="6" t="n">
        <v>-71.14</v>
      </c>
      <c r="L477" s="6" t="n">
        <v>-0</v>
      </c>
      <c r="M477" s="6"/>
      <c r="N477" s="6" t="s">
        <f>=I477+J477+K477+L477</f>
      </c>
      <c r="O477" s="6"/>
      <c r="P477" s="16"/>
    </row>
    <row collapsed="false" customFormat="false" customHeight="false" hidden="false" ht="12.1" outlineLevel="0" r="478">
      <c r="A478" s="20" t="n">
        <v>44286.736122685</v>
      </c>
      <c r="B478" s="16" t="s">
        <v>493</v>
      </c>
      <c r="C478" s="16" t="s">
        <v>569</v>
      </c>
      <c r="D478" s="16" t="s">
        <v>480</v>
      </c>
      <c r="E478" s="16" t="s">
        <v>17</v>
      </c>
      <c r="F478" s="16" t="s">
        <v>19</v>
      </c>
      <c r="G478" s="7" t="n">
        <v>45</v>
      </c>
      <c r="H478" s="6" t="n">
        <v>23710</v>
      </c>
      <c r="I478" s="6" t="n">
        <v>-1066950</v>
      </c>
      <c r="J478" s="6" t="n">
        <v>-0</v>
      </c>
      <c r="K478" s="6" t="n">
        <v>-640.18</v>
      </c>
      <c r="L478" s="6" t="n">
        <v>-0</v>
      </c>
      <c r="M478" s="6"/>
      <c r="N478" s="6" t="s">
        <f>=I478+J478+K478+L478</f>
      </c>
      <c r="O478" s="6"/>
      <c r="P478" s="16"/>
    </row>
    <row collapsed="false" customFormat="false" customHeight="false" hidden="false" ht="12.1" outlineLevel="0" r="479">
      <c r="A479" s="29" t="n">
        <v>44286.78130787</v>
      </c>
      <c r="B479" s="30" t="s">
        <v>493</v>
      </c>
      <c r="C479" s="30" t="s">
        <v>569</v>
      </c>
      <c r="D479" s="30" t="s">
        <v>482</v>
      </c>
      <c r="E479" s="30" t="s">
        <v>17</v>
      </c>
      <c r="F479" s="30" t="s">
        <v>19</v>
      </c>
      <c r="G479" s="31" t="n">
        <v>-100</v>
      </c>
      <c r="H479" s="32" t="n">
        <v>23790</v>
      </c>
      <c r="I479" s="32" t="n">
        <v>2379000</v>
      </c>
      <c r="J479" s="32" t="n">
        <v>0</v>
      </c>
      <c r="K479" s="32" t="n">
        <v>-1427.4</v>
      </c>
      <c r="L479" s="32" t="n">
        <v>-0</v>
      </c>
      <c r="M479" s="32"/>
      <c r="N479" s="6" t="s">
        <f>=I479+J479+K479+L479</f>
      </c>
      <c r="O479" s="32"/>
      <c r="P479" s="30"/>
    </row>
    <row collapsed="false" customFormat="false" customHeight="false" hidden="false" ht="12.1" outlineLevel="0" r="480">
      <c r="A480" s="29" t="n">
        <v>44286.870011574</v>
      </c>
      <c r="B480" s="30" t="s">
        <v>493</v>
      </c>
      <c r="C480" s="30" t="s">
        <v>569</v>
      </c>
      <c r="D480" s="30" t="s">
        <v>482</v>
      </c>
      <c r="E480" s="30" t="s">
        <v>17</v>
      </c>
      <c r="F480" s="30" t="s">
        <v>19</v>
      </c>
      <c r="G480" s="31" t="n">
        <v>-1</v>
      </c>
      <c r="H480" s="32" t="n">
        <v>23652</v>
      </c>
      <c r="I480" s="32" t="n">
        <v>23652</v>
      </c>
      <c r="J480" s="32" t="n">
        <v>0</v>
      </c>
      <c r="K480" s="32" t="n">
        <v>-14.2</v>
      </c>
      <c r="L480" s="32" t="n">
        <v>-0</v>
      </c>
      <c r="M480" s="32"/>
      <c r="N480" s="6" t="s">
        <f>=I480+J480+K480+L480</f>
      </c>
      <c r="O480" s="32"/>
      <c r="P480" s="30"/>
    </row>
    <row collapsed="false" customFormat="false" customHeight="false" hidden="false" ht="12.1" outlineLevel="0" r="481">
      <c r="A481" s="29" t="n">
        <v>44286.870011574</v>
      </c>
      <c r="B481" s="30" t="s">
        <v>493</v>
      </c>
      <c r="C481" s="30" t="s">
        <v>569</v>
      </c>
      <c r="D481" s="30" t="s">
        <v>482</v>
      </c>
      <c r="E481" s="30" t="s">
        <v>17</v>
      </c>
      <c r="F481" s="30" t="s">
        <v>19</v>
      </c>
      <c r="G481" s="31" t="n">
        <v>-28</v>
      </c>
      <c r="H481" s="32" t="n">
        <v>23650</v>
      </c>
      <c r="I481" s="32" t="n">
        <v>662200</v>
      </c>
      <c r="J481" s="32" t="n">
        <v>0</v>
      </c>
      <c r="K481" s="32" t="n">
        <v>-397.32</v>
      </c>
      <c r="L481" s="32" t="n">
        <v>-0</v>
      </c>
      <c r="M481" s="32"/>
      <c r="N481" s="6" t="s">
        <f>=I481+J481+K481+L481</f>
      </c>
      <c r="O481" s="32"/>
      <c r="P481" s="30"/>
    </row>
    <row collapsed="false" customFormat="false" customHeight="false" hidden="false" ht="12.1" outlineLevel="0" r="482">
      <c r="A482" s="29" t="n">
        <v>44286.870011574</v>
      </c>
      <c r="B482" s="30" t="s">
        <v>493</v>
      </c>
      <c r="C482" s="30" t="s">
        <v>569</v>
      </c>
      <c r="D482" s="30" t="s">
        <v>482</v>
      </c>
      <c r="E482" s="30" t="s">
        <v>17</v>
      </c>
      <c r="F482" s="30" t="s">
        <v>19</v>
      </c>
      <c r="G482" s="31" t="n">
        <v>-21</v>
      </c>
      <c r="H482" s="32" t="n">
        <v>23652</v>
      </c>
      <c r="I482" s="32" t="n">
        <v>496692</v>
      </c>
      <c r="J482" s="32" t="n">
        <v>0</v>
      </c>
      <c r="K482" s="32" t="n">
        <v>-298.02</v>
      </c>
      <c r="L482" s="32" t="n">
        <v>-0</v>
      </c>
      <c r="M482" s="32"/>
      <c r="N482" s="6" t="s">
        <f>=I482+J482+K482+L482</f>
      </c>
      <c r="O482" s="32"/>
      <c r="P482" s="30"/>
    </row>
    <row collapsed="false" customFormat="false" customHeight="false" hidden="false" ht="12.1" outlineLevel="0" r="483">
      <c r="A483" s="29" t="n">
        <v>44286.877349537</v>
      </c>
      <c r="B483" s="30" t="s">
        <v>493</v>
      </c>
      <c r="C483" s="30" t="s">
        <v>569</v>
      </c>
      <c r="D483" s="30" t="s">
        <v>482</v>
      </c>
      <c r="E483" s="30" t="s">
        <v>17</v>
      </c>
      <c r="F483" s="30" t="s">
        <v>19</v>
      </c>
      <c r="G483" s="31" t="n">
        <v>-1</v>
      </c>
      <c r="H483" s="32" t="n">
        <v>23680</v>
      </c>
      <c r="I483" s="32" t="n">
        <v>23680</v>
      </c>
      <c r="J483" s="32" t="n">
        <v>0</v>
      </c>
      <c r="K483" s="32" t="n">
        <v>-14.21</v>
      </c>
      <c r="L483" s="32" t="n">
        <v>-0</v>
      </c>
      <c r="M483" s="32"/>
      <c r="N483" s="6" t="s">
        <f>=I483+J483+K483+L483</f>
      </c>
      <c r="O483" s="32"/>
      <c r="P483" s="30"/>
    </row>
    <row collapsed="false" customFormat="false" customHeight="false" hidden="false" ht="12.1" outlineLevel="0" r="484">
      <c r="A484" s="29" t="n">
        <v>44286.877743056</v>
      </c>
      <c r="B484" s="30" t="s">
        <v>493</v>
      </c>
      <c r="C484" s="30" t="s">
        <v>569</v>
      </c>
      <c r="D484" s="30" t="s">
        <v>482</v>
      </c>
      <c r="E484" s="30" t="s">
        <v>17</v>
      </c>
      <c r="F484" s="30" t="s">
        <v>19</v>
      </c>
      <c r="G484" s="31" t="n">
        <v>-1</v>
      </c>
      <c r="H484" s="32" t="n">
        <v>23680</v>
      </c>
      <c r="I484" s="32" t="n">
        <v>23680</v>
      </c>
      <c r="J484" s="32" t="n">
        <v>0</v>
      </c>
      <c r="K484" s="32" t="n">
        <v>-14.21</v>
      </c>
      <c r="L484" s="32" t="n">
        <v>-0</v>
      </c>
      <c r="M484" s="32"/>
      <c r="N484" s="6" t="s">
        <f>=I484+J484+K484+L484</f>
      </c>
      <c r="O484" s="32"/>
      <c r="P484" s="30"/>
    </row>
    <row collapsed="false" customFormat="false" customHeight="false" hidden="false" ht="12.1" outlineLevel="0" r="485">
      <c r="A485" s="21" t="n">
        <v>44287</v>
      </c>
      <c r="B485" s="22" t="s">
        <v>552</v>
      </c>
      <c r="C485" s="22" t="s">
        <v>574</v>
      </c>
      <c r="D485" s="22" t="s">
        <v>552</v>
      </c>
      <c r="E485" s="22" t="s">
        <v>552</v>
      </c>
      <c r="F485" s="22" t="s">
        <v>19</v>
      </c>
      <c r="G485" s="23" t="n">
        <v>1</v>
      </c>
      <c r="H485" s="24" t="n">
        <v>-746.63</v>
      </c>
      <c r="I485" s="24" t="n">
        <v>-746.63</v>
      </c>
      <c r="J485" s="24" t="n">
        <v>0</v>
      </c>
      <c r="K485" s="24" t="n">
        <v>-0</v>
      </c>
      <c r="L485" s="24" t="n">
        <v>-0</v>
      </c>
      <c r="M485" s="24"/>
      <c r="N485" s="6" t="s">
        <f>=I485+J485+K485+L485</f>
      </c>
      <c r="O485" s="24"/>
      <c r="P485" s="22"/>
    </row>
    <row collapsed="false" customFormat="false" customHeight="false" hidden="false" ht="12.1" outlineLevel="0" r="486">
      <c r="A486" s="21" t="n">
        <v>44287</v>
      </c>
      <c r="B486" s="22" t="s">
        <v>552</v>
      </c>
      <c r="C486" s="22" t="s">
        <v>575</v>
      </c>
      <c r="D486" s="22" t="s">
        <v>552</v>
      </c>
      <c r="E486" s="22" t="s">
        <v>552</v>
      </c>
      <c r="F486" s="22" t="s">
        <v>19</v>
      </c>
      <c r="G486" s="23" t="n">
        <v>1</v>
      </c>
      <c r="H486" s="24" t="n">
        <v>-311.89</v>
      </c>
      <c r="I486" s="24" t="n">
        <v>-311.89</v>
      </c>
      <c r="J486" s="24" t="n">
        <v>0</v>
      </c>
      <c r="K486" s="24" t="n">
        <v>-0</v>
      </c>
      <c r="L486" s="24" t="n">
        <v>-0</v>
      </c>
      <c r="M486" s="24"/>
      <c r="N486" s="6" t="s">
        <f>=I486+J486+K486+L486</f>
      </c>
      <c r="O486" s="24"/>
      <c r="P486" s="22"/>
    </row>
    <row collapsed="false" customFormat="false" customHeight="false" hidden="false" ht="12.1" outlineLevel="0" r="487">
      <c r="A487" s="29" t="n">
        <v>44287.432476852</v>
      </c>
      <c r="B487" s="30" t="s">
        <v>493</v>
      </c>
      <c r="C487" s="30" t="s">
        <v>569</v>
      </c>
      <c r="D487" s="30" t="s">
        <v>482</v>
      </c>
      <c r="E487" s="30" t="s">
        <v>17</v>
      </c>
      <c r="F487" s="30" t="s">
        <v>19</v>
      </c>
      <c r="G487" s="31" t="n">
        <v>-10</v>
      </c>
      <c r="H487" s="32" t="n">
        <v>23796</v>
      </c>
      <c r="I487" s="32" t="n">
        <v>237960</v>
      </c>
      <c r="J487" s="32" t="n">
        <v>0</v>
      </c>
      <c r="K487" s="32" t="n">
        <v>-142.77</v>
      </c>
      <c r="L487" s="32" t="n">
        <v>-0</v>
      </c>
      <c r="M487" s="32"/>
      <c r="N487" s="6" t="s">
        <f>=I487+J487+K487+L487</f>
      </c>
      <c r="O487" s="32"/>
      <c r="P487" s="30"/>
    </row>
    <row collapsed="false" customFormat="false" customHeight="false" hidden="false" ht="12.1" outlineLevel="0" r="488">
      <c r="A488" s="29" t="n">
        <v>44287.432476852</v>
      </c>
      <c r="B488" s="30" t="s">
        <v>493</v>
      </c>
      <c r="C488" s="30" t="s">
        <v>569</v>
      </c>
      <c r="D488" s="30" t="s">
        <v>482</v>
      </c>
      <c r="E488" s="30" t="s">
        <v>17</v>
      </c>
      <c r="F488" s="30" t="s">
        <v>19</v>
      </c>
      <c r="G488" s="31" t="n">
        <v>-14</v>
      </c>
      <c r="H488" s="32" t="n">
        <v>23796</v>
      </c>
      <c r="I488" s="32" t="n">
        <v>333144</v>
      </c>
      <c r="J488" s="32" t="n">
        <v>0</v>
      </c>
      <c r="K488" s="32" t="n">
        <v>-199.89</v>
      </c>
      <c r="L488" s="32" t="n">
        <v>-0</v>
      </c>
      <c r="M488" s="32"/>
      <c r="N488" s="6" t="s">
        <f>=I488+J488+K488+L488</f>
      </c>
      <c r="O488" s="32"/>
      <c r="P488" s="30"/>
    </row>
    <row collapsed="false" customFormat="false" customHeight="false" hidden="false" ht="12.1" outlineLevel="0" r="489">
      <c r="A489" s="29" t="n">
        <v>44287.432476852</v>
      </c>
      <c r="B489" s="30" t="s">
        <v>493</v>
      </c>
      <c r="C489" s="30" t="s">
        <v>569</v>
      </c>
      <c r="D489" s="30" t="s">
        <v>482</v>
      </c>
      <c r="E489" s="30" t="s">
        <v>17</v>
      </c>
      <c r="F489" s="30" t="s">
        <v>19</v>
      </c>
      <c r="G489" s="31" t="n">
        <v>-10</v>
      </c>
      <c r="H489" s="32" t="n">
        <v>23796</v>
      </c>
      <c r="I489" s="32" t="n">
        <v>237960</v>
      </c>
      <c r="J489" s="32" t="n">
        <v>0</v>
      </c>
      <c r="K489" s="32" t="n">
        <v>-142.77</v>
      </c>
      <c r="L489" s="32" t="n">
        <v>-0</v>
      </c>
      <c r="M489" s="32"/>
      <c r="N489" s="6" t="s">
        <f>=I489+J489+K489+L489</f>
      </c>
      <c r="O489" s="32"/>
      <c r="P489" s="30"/>
    </row>
    <row collapsed="false" customFormat="false" customHeight="false" hidden="false" ht="12.1" outlineLevel="0" r="490">
      <c r="A490" s="29" t="n">
        <v>44287.432476852</v>
      </c>
      <c r="B490" s="30" t="s">
        <v>493</v>
      </c>
      <c r="C490" s="30" t="s">
        <v>569</v>
      </c>
      <c r="D490" s="30" t="s">
        <v>482</v>
      </c>
      <c r="E490" s="30" t="s">
        <v>17</v>
      </c>
      <c r="F490" s="30" t="s">
        <v>19</v>
      </c>
      <c r="G490" s="31" t="n">
        <v>-12</v>
      </c>
      <c r="H490" s="32" t="n">
        <v>23794</v>
      </c>
      <c r="I490" s="32" t="n">
        <v>285528</v>
      </c>
      <c r="J490" s="32" t="n">
        <v>0</v>
      </c>
      <c r="K490" s="32" t="n">
        <v>-171.31</v>
      </c>
      <c r="L490" s="32" t="n">
        <v>-0</v>
      </c>
      <c r="M490" s="32"/>
      <c r="N490" s="6" t="s">
        <f>=I490+J490+K490+L490</f>
      </c>
      <c r="O490" s="32"/>
      <c r="P490" s="30"/>
    </row>
    <row collapsed="false" customFormat="false" customHeight="false" hidden="false" ht="12.1" outlineLevel="0" r="491">
      <c r="A491" s="29" t="n">
        <v>44287.432476852</v>
      </c>
      <c r="B491" s="30" t="s">
        <v>493</v>
      </c>
      <c r="C491" s="30" t="s">
        <v>569</v>
      </c>
      <c r="D491" s="30" t="s">
        <v>482</v>
      </c>
      <c r="E491" s="30" t="s">
        <v>17</v>
      </c>
      <c r="F491" s="30" t="s">
        <v>19</v>
      </c>
      <c r="G491" s="31" t="n">
        <v>-4</v>
      </c>
      <c r="H491" s="32" t="n">
        <v>23790</v>
      </c>
      <c r="I491" s="32" t="n">
        <v>95160</v>
      </c>
      <c r="J491" s="32" t="n">
        <v>0</v>
      </c>
      <c r="K491" s="32" t="n">
        <v>-57.09</v>
      </c>
      <c r="L491" s="32" t="n">
        <v>-0</v>
      </c>
      <c r="M491" s="32"/>
      <c r="N491" s="6" t="s">
        <f>=I491+J491+K491+L491</f>
      </c>
      <c r="O491" s="32"/>
      <c r="P491" s="30"/>
    </row>
    <row collapsed="false" customFormat="false" customHeight="false" hidden="false" ht="12.1" outlineLevel="0" r="492">
      <c r="A492" s="25" t="n">
        <v>44288</v>
      </c>
      <c r="B492" s="26" t="s">
        <v>554</v>
      </c>
      <c r="C492" s="26" t="s">
        <v>162</v>
      </c>
      <c r="D492" s="26" t="s">
        <v>554</v>
      </c>
      <c r="E492" s="26" t="s">
        <v>554</v>
      </c>
      <c r="F492" s="26" t="s">
        <v>19</v>
      </c>
      <c r="G492" s="27" t="n">
        <v>1</v>
      </c>
      <c r="H492" s="28" t="n">
        <v>40000</v>
      </c>
      <c r="I492" s="28" t="n">
        <v>40000</v>
      </c>
      <c r="J492" s="28" t="n">
        <v>0</v>
      </c>
      <c r="K492" s="28" t="n">
        <v>-0</v>
      </c>
      <c r="L492" s="28" t="n">
        <v>-0</v>
      </c>
      <c r="M492" s="28"/>
      <c r="N492" s="6" t="s">
        <f>=I492+J492+K492+L492</f>
      </c>
      <c r="O492" s="28"/>
      <c r="P492" s="26"/>
    </row>
    <row collapsed="false" customFormat="false" customHeight="false" hidden="false" ht="12.1" outlineLevel="0" r="493">
      <c r="A493" s="21" t="n">
        <v>44288</v>
      </c>
      <c r="B493" s="22" t="s">
        <v>552</v>
      </c>
      <c r="C493" s="22" t="s">
        <v>575</v>
      </c>
      <c r="D493" s="22" t="s">
        <v>552</v>
      </c>
      <c r="E493" s="22" t="s">
        <v>552</v>
      </c>
      <c r="F493" s="22" t="s">
        <v>19</v>
      </c>
      <c r="G493" s="23" t="n">
        <v>1</v>
      </c>
      <c r="H493" s="24" t="n">
        <v>-504.62</v>
      </c>
      <c r="I493" s="24" t="n">
        <v>-504.62</v>
      </c>
      <c r="J493" s="24" t="n">
        <v>0</v>
      </c>
      <c r="K493" s="24" t="n">
        <v>-0</v>
      </c>
      <c r="L493" s="24" t="n">
        <v>-0</v>
      </c>
      <c r="M493" s="24"/>
      <c r="N493" s="6" t="s">
        <f>=I493+J493+K493+L493</f>
      </c>
      <c r="O493" s="24"/>
      <c r="P493" s="22"/>
    </row>
    <row collapsed="false" customFormat="false" customHeight="false" hidden="false" ht="12.1" outlineLevel="0" r="494">
      <c r="A494" s="21" t="n">
        <v>44288</v>
      </c>
      <c r="B494" s="22" t="s">
        <v>552</v>
      </c>
      <c r="C494" s="22" t="s">
        <v>574</v>
      </c>
      <c r="D494" s="22" t="s">
        <v>552</v>
      </c>
      <c r="E494" s="22" t="s">
        <v>552</v>
      </c>
      <c r="F494" s="22" t="s">
        <v>19</v>
      </c>
      <c r="G494" s="23" t="n">
        <v>1</v>
      </c>
      <c r="H494" s="24" t="n">
        <v>-820.64</v>
      </c>
      <c r="I494" s="24" t="n">
        <v>-820.64</v>
      </c>
      <c r="J494" s="24" t="n">
        <v>0</v>
      </c>
      <c r="K494" s="24" t="n">
        <v>-0</v>
      </c>
      <c r="L494" s="24" t="n">
        <v>-0</v>
      </c>
      <c r="M494" s="24"/>
      <c r="N494" s="6" t="s">
        <f>=I494+J494+K494+L494</f>
      </c>
      <c r="O494" s="24"/>
      <c r="P494" s="22"/>
    </row>
    <row collapsed="false" customFormat="false" customHeight="false" hidden="false" ht="12.1" outlineLevel="0" r="495">
      <c r="A495" s="21" t="n">
        <v>44291</v>
      </c>
      <c r="B495" s="22" t="s">
        <v>552</v>
      </c>
      <c r="C495" s="22" t="s">
        <v>574</v>
      </c>
      <c r="D495" s="22" t="s">
        <v>552</v>
      </c>
      <c r="E495" s="22" t="s">
        <v>552</v>
      </c>
      <c r="F495" s="22" t="s">
        <v>19</v>
      </c>
      <c r="G495" s="23" t="n">
        <v>1</v>
      </c>
      <c r="H495" s="24" t="n">
        <v>-531.17</v>
      </c>
      <c r="I495" s="24" t="n">
        <v>-531.17</v>
      </c>
      <c r="J495" s="24" t="n">
        <v>0</v>
      </c>
      <c r="K495" s="24" t="n">
        <v>-0</v>
      </c>
      <c r="L495" s="24" t="n">
        <v>-0</v>
      </c>
      <c r="M495" s="24"/>
      <c r="N495" s="6" t="s">
        <f>=I495+J495+K495+L495</f>
      </c>
      <c r="O495" s="24"/>
      <c r="P495" s="22"/>
    </row>
    <row collapsed="false" customFormat="false" customHeight="false" hidden="false" ht="12.1" outlineLevel="0" r="496">
      <c r="A496" s="21" t="n">
        <v>44291</v>
      </c>
      <c r="B496" s="22" t="s">
        <v>552</v>
      </c>
      <c r="C496" s="22" t="s">
        <v>575</v>
      </c>
      <c r="D496" s="22" t="s">
        <v>552</v>
      </c>
      <c r="E496" s="22" t="s">
        <v>552</v>
      </c>
      <c r="F496" s="22" t="s">
        <v>19</v>
      </c>
      <c r="G496" s="23" t="n">
        <v>1</v>
      </c>
      <c r="H496" s="24" t="n">
        <v>-326.62</v>
      </c>
      <c r="I496" s="24" t="n">
        <v>-326.62</v>
      </c>
      <c r="J496" s="24" t="n">
        <v>0</v>
      </c>
      <c r="K496" s="24" t="n">
        <v>-0</v>
      </c>
      <c r="L496" s="24" t="n">
        <v>-0</v>
      </c>
      <c r="M496" s="24"/>
      <c r="N496" s="6" t="s">
        <f>=I496+J496+K496+L496</f>
      </c>
      <c r="O496" s="24"/>
      <c r="P496" s="22"/>
    </row>
    <row collapsed="false" customFormat="false" customHeight="false" hidden="false" ht="12.1" outlineLevel="0" r="497">
      <c r="A497" s="20" t="n">
        <v>44291.429814815</v>
      </c>
      <c r="B497" s="16" t="s">
        <v>493</v>
      </c>
      <c r="C497" s="16" t="s">
        <v>569</v>
      </c>
      <c r="D497" s="16" t="s">
        <v>480</v>
      </c>
      <c r="E497" s="16" t="s">
        <v>17</v>
      </c>
      <c r="F497" s="16" t="s">
        <v>19</v>
      </c>
      <c r="G497" s="7" t="n">
        <v>102</v>
      </c>
      <c r="H497" s="6" t="n">
        <v>23580</v>
      </c>
      <c r="I497" s="6" t="n">
        <v>-2405160</v>
      </c>
      <c r="J497" s="6" t="n">
        <v>-0</v>
      </c>
      <c r="K497" s="6" t="n">
        <v>-1443.1</v>
      </c>
      <c r="L497" s="6" t="n">
        <v>-0</v>
      </c>
      <c r="M497" s="6"/>
      <c r="N497" s="6" t="s">
        <f>=I497+J497+K497+L497</f>
      </c>
      <c r="O497" s="6"/>
      <c r="P497" s="16"/>
    </row>
    <row collapsed="false" customFormat="false" customHeight="false" hidden="false" ht="12.1" outlineLevel="0" r="498">
      <c r="A498" s="29" t="n">
        <v>44291.46255787</v>
      </c>
      <c r="B498" s="30" t="s">
        <v>493</v>
      </c>
      <c r="C498" s="30" t="s">
        <v>569</v>
      </c>
      <c r="D498" s="30" t="s">
        <v>482</v>
      </c>
      <c r="E498" s="30" t="s">
        <v>17</v>
      </c>
      <c r="F498" s="30" t="s">
        <v>19</v>
      </c>
      <c r="G498" s="31" t="n">
        <v>-50</v>
      </c>
      <c r="H498" s="32" t="n">
        <v>23400</v>
      </c>
      <c r="I498" s="32" t="n">
        <v>1170000</v>
      </c>
      <c r="J498" s="32" t="n">
        <v>0</v>
      </c>
      <c r="K498" s="32" t="n">
        <v>-702.01</v>
      </c>
      <c r="L498" s="32" t="n">
        <v>-0</v>
      </c>
      <c r="M498" s="32"/>
      <c r="N498" s="6" t="s">
        <f>=I498+J498+K498+L498</f>
      </c>
      <c r="O498" s="32"/>
      <c r="P498" s="30"/>
    </row>
    <row collapsed="false" customFormat="false" customHeight="false" hidden="false" ht="12.1" outlineLevel="0" r="499">
      <c r="A499" s="29" t="n">
        <v>44291.464513889</v>
      </c>
      <c r="B499" s="30" t="s">
        <v>493</v>
      </c>
      <c r="C499" s="30" t="s">
        <v>569</v>
      </c>
      <c r="D499" s="30" t="s">
        <v>482</v>
      </c>
      <c r="E499" s="30" t="s">
        <v>17</v>
      </c>
      <c r="F499" s="30" t="s">
        <v>19</v>
      </c>
      <c r="G499" s="31" t="n">
        <v>-50</v>
      </c>
      <c r="H499" s="32" t="n">
        <v>23516</v>
      </c>
      <c r="I499" s="32" t="n">
        <v>1175800</v>
      </c>
      <c r="J499" s="32" t="n">
        <v>0</v>
      </c>
      <c r="K499" s="32" t="n">
        <v>-705.48</v>
      </c>
      <c r="L499" s="32" t="n">
        <v>-0</v>
      </c>
      <c r="M499" s="32"/>
      <c r="N499" s="6" t="s">
        <f>=I499+J499+K499+L499</f>
      </c>
      <c r="O499" s="32"/>
      <c r="P499" s="30"/>
    </row>
    <row collapsed="false" customFormat="false" customHeight="false" hidden="false" ht="12.1" outlineLevel="0" r="500">
      <c r="A500" s="21" t="n">
        <v>44292</v>
      </c>
      <c r="B500" s="22" t="s">
        <v>552</v>
      </c>
      <c r="C500" s="22" t="s">
        <v>575</v>
      </c>
      <c r="D500" s="22" t="s">
        <v>552</v>
      </c>
      <c r="E500" s="22" t="s">
        <v>552</v>
      </c>
      <c r="F500" s="22" t="s">
        <v>19</v>
      </c>
      <c r="G500" s="23" t="n">
        <v>1</v>
      </c>
      <c r="H500" s="24" t="n">
        <v>-324.16</v>
      </c>
      <c r="I500" s="24" t="n">
        <v>-324.16</v>
      </c>
      <c r="J500" s="24" t="n">
        <v>0</v>
      </c>
      <c r="K500" s="24" t="n">
        <v>-0</v>
      </c>
      <c r="L500" s="24" t="n">
        <v>-0</v>
      </c>
      <c r="M500" s="24"/>
      <c r="N500" s="6" t="s">
        <f>=I500+J500+K500+L500</f>
      </c>
      <c r="O500" s="24"/>
      <c r="P500" s="22"/>
    </row>
    <row collapsed="false" customFormat="false" customHeight="false" hidden="false" ht="12.1" outlineLevel="0" r="501">
      <c r="A501" s="33" t="n">
        <v>44292</v>
      </c>
      <c r="B501" s="34" t="s">
        <v>602</v>
      </c>
      <c r="C501" s="34" t="s">
        <v>233</v>
      </c>
      <c r="D501" s="34" t="s">
        <v>602</v>
      </c>
      <c r="E501" s="34" t="s">
        <v>602</v>
      </c>
      <c r="F501" s="34" t="s">
        <v>19</v>
      </c>
      <c r="G501" s="35" t="n">
        <v>1</v>
      </c>
      <c r="H501" s="36" t="n">
        <v>-50000</v>
      </c>
      <c r="I501" s="36" t="n">
        <v>-50000</v>
      </c>
      <c r="J501" s="36" t="n">
        <v>0</v>
      </c>
      <c r="K501" s="36" t="n">
        <v>-0</v>
      </c>
      <c r="L501" s="36" t="n">
        <v>-0</v>
      </c>
      <c r="M501" s="36"/>
      <c r="N501" s="6" t="s">
        <f>=I501+J501+K501+L501</f>
      </c>
      <c r="O501" s="36"/>
      <c r="P501" s="34"/>
    </row>
    <row collapsed="false" customFormat="false" customHeight="false" hidden="false" ht="12.1" outlineLevel="0" r="502">
      <c r="A502" s="21" t="n">
        <v>44292</v>
      </c>
      <c r="B502" s="22" t="s">
        <v>552</v>
      </c>
      <c r="C502" s="22" t="s">
        <v>574</v>
      </c>
      <c r="D502" s="22" t="s">
        <v>552</v>
      </c>
      <c r="E502" s="22" t="s">
        <v>552</v>
      </c>
      <c r="F502" s="22" t="s">
        <v>19</v>
      </c>
      <c r="G502" s="23" t="n">
        <v>1</v>
      </c>
      <c r="H502" s="24" t="n">
        <v>-527.17</v>
      </c>
      <c r="I502" s="24" t="n">
        <v>-527.17</v>
      </c>
      <c r="J502" s="24" t="n">
        <v>0</v>
      </c>
      <c r="K502" s="24" t="n">
        <v>-0</v>
      </c>
      <c r="L502" s="24" t="n">
        <v>-0</v>
      </c>
      <c r="M502" s="24"/>
      <c r="N502" s="6" t="s">
        <f>=I502+J502+K502+L502</f>
      </c>
      <c r="O502" s="24"/>
      <c r="P502" s="22"/>
    </row>
    <row collapsed="false" customFormat="false" customHeight="false" hidden="false" ht="12.1" outlineLevel="0" r="503">
      <c r="A503" s="20" t="n">
        <v>44292.736006944</v>
      </c>
      <c r="B503" s="16" t="s">
        <v>493</v>
      </c>
      <c r="C503" s="16" t="s">
        <v>569</v>
      </c>
      <c r="D503" s="16" t="s">
        <v>480</v>
      </c>
      <c r="E503" s="16" t="s">
        <v>17</v>
      </c>
      <c r="F503" s="16" t="s">
        <v>19</v>
      </c>
      <c r="G503" s="7" t="n">
        <v>21</v>
      </c>
      <c r="H503" s="6" t="n">
        <v>23320</v>
      </c>
      <c r="I503" s="6" t="n">
        <v>-489720</v>
      </c>
      <c r="J503" s="6" t="n">
        <v>-0</v>
      </c>
      <c r="K503" s="6" t="n">
        <v>-293.83</v>
      </c>
      <c r="L503" s="6" t="n">
        <v>-0</v>
      </c>
      <c r="M503" s="6"/>
      <c r="N503" s="6" t="s">
        <f>=I503+J503+K503+L503</f>
      </c>
      <c r="O503" s="6"/>
      <c r="P503" s="16"/>
    </row>
    <row collapsed="false" customFormat="false" customHeight="false" hidden="false" ht="12.1" outlineLevel="0" r="504">
      <c r="A504" s="20" t="n">
        <v>44292.736006944</v>
      </c>
      <c r="B504" s="16" t="s">
        <v>493</v>
      </c>
      <c r="C504" s="16" t="s">
        <v>569</v>
      </c>
      <c r="D504" s="16" t="s">
        <v>480</v>
      </c>
      <c r="E504" s="16" t="s">
        <v>17</v>
      </c>
      <c r="F504" s="16" t="s">
        <v>19</v>
      </c>
      <c r="G504" s="7" t="n">
        <v>30</v>
      </c>
      <c r="H504" s="6" t="n">
        <v>23320</v>
      </c>
      <c r="I504" s="6" t="n">
        <v>-699600</v>
      </c>
      <c r="J504" s="6" t="n">
        <v>-0</v>
      </c>
      <c r="K504" s="6" t="n">
        <v>-419.76</v>
      </c>
      <c r="L504" s="6" t="n">
        <v>-0</v>
      </c>
      <c r="M504" s="6"/>
      <c r="N504" s="6" t="s">
        <f>=I504+J504+K504+L504</f>
      </c>
      <c r="O504" s="6"/>
      <c r="P504" s="16"/>
    </row>
    <row collapsed="false" customFormat="false" customHeight="false" hidden="false" ht="12.1" outlineLevel="0" r="505">
      <c r="A505" s="20" t="n">
        <v>44292.736064815</v>
      </c>
      <c r="B505" s="16" t="s">
        <v>493</v>
      </c>
      <c r="C505" s="16" t="s">
        <v>569</v>
      </c>
      <c r="D505" s="16" t="s">
        <v>480</v>
      </c>
      <c r="E505" s="16" t="s">
        <v>17</v>
      </c>
      <c r="F505" s="16" t="s">
        <v>19</v>
      </c>
      <c r="G505" s="7" t="n">
        <v>41</v>
      </c>
      <c r="H505" s="6" t="n">
        <v>23320</v>
      </c>
      <c r="I505" s="6" t="n">
        <v>-956120</v>
      </c>
      <c r="J505" s="6" t="n">
        <v>-0</v>
      </c>
      <c r="K505" s="6" t="n">
        <v>-573.68</v>
      </c>
      <c r="L505" s="6" t="n">
        <v>-0</v>
      </c>
      <c r="M505" s="6"/>
      <c r="N505" s="6" t="s">
        <f>=I505+J505+K505+L505</f>
      </c>
      <c r="O505" s="6"/>
      <c r="P505" s="16"/>
    </row>
    <row collapsed="false" customFormat="false" customHeight="false" hidden="false" ht="12.1" outlineLevel="0" r="506">
      <c r="A506" s="20" t="n">
        <v>44292.736076389</v>
      </c>
      <c r="B506" s="16" t="s">
        <v>493</v>
      </c>
      <c r="C506" s="16" t="s">
        <v>569</v>
      </c>
      <c r="D506" s="16" t="s">
        <v>480</v>
      </c>
      <c r="E506" s="16" t="s">
        <v>17</v>
      </c>
      <c r="F506" s="16" t="s">
        <v>19</v>
      </c>
      <c r="G506" s="7" t="n">
        <v>8</v>
      </c>
      <c r="H506" s="6" t="n">
        <v>23320</v>
      </c>
      <c r="I506" s="6" t="n">
        <v>-186560</v>
      </c>
      <c r="J506" s="6" t="n">
        <v>-0</v>
      </c>
      <c r="K506" s="6" t="n">
        <v>-111.94</v>
      </c>
      <c r="L506" s="6" t="n">
        <v>-0</v>
      </c>
      <c r="M506" s="6"/>
      <c r="N506" s="6" t="s">
        <f>=I506+J506+K506+L506</f>
      </c>
      <c r="O506" s="6"/>
      <c r="P506" s="16"/>
    </row>
    <row collapsed="false" customFormat="false" customHeight="false" hidden="false" ht="12.1" outlineLevel="0" r="507">
      <c r="A507" s="29" t="n">
        <v>44292.743506944</v>
      </c>
      <c r="B507" s="30" t="s">
        <v>493</v>
      </c>
      <c r="C507" s="30" t="s">
        <v>569</v>
      </c>
      <c r="D507" s="30" t="s">
        <v>482</v>
      </c>
      <c r="E507" s="30" t="s">
        <v>17</v>
      </c>
      <c r="F507" s="30" t="s">
        <v>19</v>
      </c>
      <c r="G507" s="31" t="n">
        <v>-100</v>
      </c>
      <c r="H507" s="32" t="n">
        <v>23280</v>
      </c>
      <c r="I507" s="32" t="n">
        <v>2328000</v>
      </c>
      <c r="J507" s="32" t="n">
        <v>0</v>
      </c>
      <c r="K507" s="32" t="n">
        <v>-1396.8</v>
      </c>
      <c r="L507" s="32" t="n">
        <v>-0</v>
      </c>
      <c r="M507" s="32"/>
      <c r="N507" s="6" t="s">
        <f>=I507+J507+K507+L507</f>
      </c>
      <c r="O507" s="32"/>
      <c r="P507" s="30"/>
    </row>
    <row collapsed="false" customFormat="false" customHeight="false" hidden="false" ht="12.1" outlineLevel="0" r="508">
      <c r="A508" s="20" t="n">
        <v>44292.774571759</v>
      </c>
      <c r="B508" s="16" t="s">
        <v>493</v>
      </c>
      <c r="C508" s="16" t="s">
        <v>569</v>
      </c>
      <c r="D508" s="16" t="s">
        <v>480</v>
      </c>
      <c r="E508" s="16" t="s">
        <v>17</v>
      </c>
      <c r="F508" s="16" t="s">
        <v>19</v>
      </c>
      <c r="G508" s="7" t="n">
        <v>14</v>
      </c>
      <c r="H508" s="6" t="n">
        <v>23220</v>
      </c>
      <c r="I508" s="6" t="n">
        <v>-325080</v>
      </c>
      <c r="J508" s="6" t="n">
        <v>-0</v>
      </c>
      <c r="K508" s="6" t="n">
        <v>-195.05</v>
      </c>
      <c r="L508" s="6" t="n">
        <v>-0</v>
      </c>
      <c r="M508" s="6"/>
      <c r="N508" s="6" t="s">
        <f>=I508+J508+K508+L508</f>
      </c>
      <c r="O508" s="6"/>
      <c r="P508" s="16"/>
    </row>
    <row collapsed="false" customFormat="false" customHeight="false" hidden="false" ht="12.1" outlineLevel="0" r="509">
      <c r="A509" s="20" t="n">
        <v>44292.774571759</v>
      </c>
      <c r="B509" s="16" t="s">
        <v>493</v>
      </c>
      <c r="C509" s="16" t="s">
        <v>569</v>
      </c>
      <c r="D509" s="16" t="s">
        <v>480</v>
      </c>
      <c r="E509" s="16" t="s">
        <v>17</v>
      </c>
      <c r="F509" s="16" t="s">
        <v>19</v>
      </c>
      <c r="G509" s="7" t="n">
        <v>42</v>
      </c>
      <c r="H509" s="6" t="n">
        <v>23220</v>
      </c>
      <c r="I509" s="6" t="n">
        <v>-975240</v>
      </c>
      <c r="J509" s="6" t="n">
        <v>-0</v>
      </c>
      <c r="K509" s="6" t="n">
        <v>-585.15</v>
      </c>
      <c r="L509" s="6" t="n">
        <v>-0</v>
      </c>
      <c r="M509" s="6"/>
      <c r="N509" s="6" t="s">
        <f>=I509+J509+K509+L509</f>
      </c>
      <c r="O509" s="6"/>
      <c r="P509" s="16"/>
    </row>
    <row collapsed="false" customFormat="false" customHeight="false" hidden="false" ht="12.1" outlineLevel="0" r="510">
      <c r="A510" s="20" t="n">
        <v>44292.774571759</v>
      </c>
      <c r="B510" s="16" t="s">
        <v>493</v>
      </c>
      <c r="C510" s="16" t="s">
        <v>569</v>
      </c>
      <c r="D510" s="16" t="s">
        <v>480</v>
      </c>
      <c r="E510" s="16" t="s">
        <v>17</v>
      </c>
      <c r="F510" s="16" t="s">
        <v>19</v>
      </c>
      <c r="G510" s="7" t="n">
        <v>44</v>
      </c>
      <c r="H510" s="6" t="n">
        <v>23220</v>
      </c>
      <c r="I510" s="6" t="n">
        <v>-1021680</v>
      </c>
      <c r="J510" s="6" t="n">
        <v>-0</v>
      </c>
      <c r="K510" s="6" t="n">
        <v>-613.01</v>
      </c>
      <c r="L510" s="6" t="n">
        <v>-0</v>
      </c>
      <c r="M510" s="6"/>
      <c r="N510" s="6" t="s">
        <f>=I510+J510+K510+L510</f>
      </c>
      <c r="O510" s="6"/>
      <c r="P510" s="16"/>
    </row>
    <row collapsed="false" customFormat="false" customHeight="false" hidden="false" ht="12.1" outlineLevel="0" r="511">
      <c r="A511" s="29" t="n">
        <v>44292.797916667</v>
      </c>
      <c r="B511" s="30" t="s">
        <v>493</v>
      </c>
      <c r="C511" s="30" t="s">
        <v>569</v>
      </c>
      <c r="D511" s="30" t="s">
        <v>482</v>
      </c>
      <c r="E511" s="30" t="s">
        <v>17</v>
      </c>
      <c r="F511" s="30" t="s">
        <v>19</v>
      </c>
      <c r="G511" s="31" t="n">
        <v>-10</v>
      </c>
      <c r="H511" s="32" t="n">
        <v>23180</v>
      </c>
      <c r="I511" s="32" t="n">
        <v>231800</v>
      </c>
      <c r="J511" s="32" t="n">
        <v>0</v>
      </c>
      <c r="K511" s="32" t="n">
        <v>-139.08</v>
      </c>
      <c r="L511" s="32" t="n">
        <v>-0</v>
      </c>
      <c r="M511" s="32"/>
      <c r="N511" s="6" t="s">
        <f>=I511+J511+K511+L511</f>
      </c>
      <c r="O511" s="32"/>
      <c r="P511" s="30"/>
    </row>
    <row collapsed="false" customFormat="false" customHeight="false" hidden="false" ht="12.1" outlineLevel="0" r="512">
      <c r="A512" s="29" t="n">
        <v>44292.797928241</v>
      </c>
      <c r="B512" s="30" t="s">
        <v>493</v>
      </c>
      <c r="C512" s="30" t="s">
        <v>569</v>
      </c>
      <c r="D512" s="30" t="s">
        <v>482</v>
      </c>
      <c r="E512" s="30" t="s">
        <v>17</v>
      </c>
      <c r="F512" s="30" t="s">
        <v>19</v>
      </c>
      <c r="G512" s="31" t="n">
        <v>-1</v>
      </c>
      <c r="H512" s="32" t="n">
        <v>23180</v>
      </c>
      <c r="I512" s="32" t="n">
        <v>23180</v>
      </c>
      <c r="J512" s="32" t="n">
        <v>0</v>
      </c>
      <c r="K512" s="32" t="n">
        <v>-13.91</v>
      </c>
      <c r="L512" s="32" t="n">
        <v>-0</v>
      </c>
      <c r="M512" s="32"/>
      <c r="N512" s="6" t="s">
        <f>=I512+J512+K512+L512</f>
      </c>
      <c r="O512" s="32"/>
      <c r="P512" s="30"/>
    </row>
    <row collapsed="false" customFormat="false" customHeight="false" hidden="false" ht="12.1" outlineLevel="0" r="513">
      <c r="A513" s="29" t="n">
        <v>44292.797928241</v>
      </c>
      <c r="B513" s="30" t="s">
        <v>493</v>
      </c>
      <c r="C513" s="30" t="s">
        <v>569</v>
      </c>
      <c r="D513" s="30" t="s">
        <v>482</v>
      </c>
      <c r="E513" s="30" t="s">
        <v>17</v>
      </c>
      <c r="F513" s="30" t="s">
        <v>19</v>
      </c>
      <c r="G513" s="31" t="n">
        <v>-5</v>
      </c>
      <c r="H513" s="32" t="n">
        <v>23180</v>
      </c>
      <c r="I513" s="32" t="n">
        <v>115900</v>
      </c>
      <c r="J513" s="32" t="n">
        <v>0</v>
      </c>
      <c r="K513" s="32" t="n">
        <v>-69.54</v>
      </c>
      <c r="L513" s="32" t="n">
        <v>-0</v>
      </c>
      <c r="M513" s="32"/>
      <c r="N513" s="6" t="s">
        <f>=I513+J513+K513+L513</f>
      </c>
      <c r="O513" s="32"/>
      <c r="P513" s="30"/>
    </row>
    <row collapsed="false" customFormat="false" customHeight="false" hidden="false" ht="12.1" outlineLevel="0" r="514">
      <c r="A514" s="29" t="n">
        <v>44292.797939815</v>
      </c>
      <c r="B514" s="30" t="s">
        <v>493</v>
      </c>
      <c r="C514" s="30" t="s">
        <v>569</v>
      </c>
      <c r="D514" s="30" t="s">
        <v>482</v>
      </c>
      <c r="E514" s="30" t="s">
        <v>17</v>
      </c>
      <c r="F514" s="30" t="s">
        <v>19</v>
      </c>
      <c r="G514" s="31" t="n">
        <v>-1</v>
      </c>
      <c r="H514" s="32" t="n">
        <v>23180</v>
      </c>
      <c r="I514" s="32" t="n">
        <v>23180</v>
      </c>
      <c r="J514" s="32" t="n">
        <v>0</v>
      </c>
      <c r="K514" s="32" t="n">
        <v>-13.91</v>
      </c>
      <c r="L514" s="32" t="n">
        <v>-0</v>
      </c>
      <c r="M514" s="32"/>
      <c r="N514" s="6" t="s">
        <f>=I514+J514+K514+L514</f>
      </c>
      <c r="O514" s="32"/>
      <c r="P514" s="30"/>
    </row>
    <row collapsed="false" customFormat="false" customHeight="false" hidden="false" ht="12.1" outlineLevel="0" r="515">
      <c r="A515" s="29" t="n">
        <v>44292.798055556</v>
      </c>
      <c r="B515" s="30" t="s">
        <v>493</v>
      </c>
      <c r="C515" s="30" t="s">
        <v>569</v>
      </c>
      <c r="D515" s="30" t="s">
        <v>482</v>
      </c>
      <c r="E515" s="30" t="s">
        <v>17</v>
      </c>
      <c r="F515" s="30" t="s">
        <v>19</v>
      </c>
      <c r="G515" s="31" t="n">
        <v>-2</v>
      </c>
      <c r="H515" s="32" t="n">
        <v>23180</v>
      </c>
      <c r="I515" s="32" t="n">
        <v>46360</v>
      </c>
      <c r="J515" s="32" t="n">
        <v>0</v>
      </c>
      <c r="K515" s="32" t="n">
        <v>-27.82</v>
      </c>
      <c r="L515" s="32" t="n">
        <v>-0</v>
      </c>
      <c r="M515" s="32"/>
      <c r="N515" s="6" t="s">
        <f>=I515+J515+K515+L515</f>
      </c>
      <c r="O515" s="32"/>
      <c r="P515" s="30"/>
    </row>
    <row collapsed="false" customFormat="false" customHeight="false" hidden="false" ht="12.1" outlineLevel="0" r="516">
      <c r="A516" s="29" t="n">
        <v>44292.79806713</v>
      </c>
      <c r="B516" s="30" t="s">
        <v>493</v>
      </c>
      <c r="C516" s="30" t="s">
        <v>569</v>
      </c>
      <c r="D516" s="30" t="s">
        <v>482</v>
      </c>
      <c r="E516" s="30" t="s">
        <v>17</v>
      </c>
      <c r="F516" s="30" t="s">
        <v>19</v>
      </c>
      <c r="G516" s="31" t="n">
        <v>-31</v>
      </c>
      <c r="H516" s="32" t="n">
        <v>23180</v>
      </c>
      <c r="I516" s="32" t="n">
        <v>718580</v>
      </c>
      <c r="J516" s="32" t="n">
        <v>0</v>
      </c>
      <c r="K516" s="32" t="n">
        <v>-431.15</v>
      </c>
      <c r="L516" s="32" t="n">
        <v>-0</v>
      </c>
      <c r="M516" s="32"/>
      <c r="N516" s="6" t="s">
        <f>=I516+J516+K516+L516</f>
      </c>
      <c r="O516" s="32"/>
      <c r="P516" s="30"/>
    </row>
    <row collapsed="false" customFormat="false" customHeight="false" hidden="false" ht="12.1" outlineLevel="0" r="517">
      <c r="A517" s="29" t="n">
        <v>44292.91212963</v>
      </c>
      <c r="B517" s="30" t="s">
        <v>493</v>
      </c>
      <c r="C517" s="30" t="s">
        <v>569</v>
      </c>
      <c r="D517" s="30" t="s">
        <v>482</v>
      </c>
      <c r="E517" s="30" t="s">
        <v>17</v>
      </c>
      <c r="F517" s="30" t="s">
        <v>19</v>
      </c>
      <c r="G517" s="31" t="n">
        <v>-18</v>
      </c>
      <c r="H517" s="32" t="n">
        <v>23242</v>
      </c>
      <c r="I517" s="32" t="n">
        <v>418356</v>
      </c>
      <c r="J517" s="32" t="n">
        <v>0</v>
      </c>
      <c r="K517" s="32" t="n">
        <v>-251.02</v>
      </c>
      <c r="L517" s="32" t="n">
        <v>-0</v>
      </c>
      <c r="M517" s="32"/>
      <c r="N517" s="6" t="s">
        <f>=I517+J517+K517+L517</f>
      </c>
      <c r="O517" s="32"/>
      <c r="P517" s="30"/>
    </row>
    <row collapsed="false" customFormat="false" customHeight="false" hidden="false" ht="12.1" outlineLevel="0" r="518">
      <c r="A518" s="29" t="n">
        <v>44292.91212963</v>
      </c>
      <c r="B518" s="30" t="s">
        <v>493</v>
      </c>
      <c r="C518" s="30" t="s">
        <v>569</v>
      </c>
      <c r="D518" s="30" t="s">
        <v>482</v>
      </c>
      <c r="E518" s="30" t="s">
        <v>17</v>
      </c>
      <c r="F518" s="30" t="s">
        <v>19</v>
      </c>
      <c r="G518" s="31" t="n">
        <v>-6</v>
      </c>
      <c r="H518" s="32" t="n">
        <v>23240</v>
      </c>
      <c r="I518" s="32" t="n">
        <v>139440</v>
      </c>
      <c r="J518" s="32" t="n">
        <v>0</v>
      </c>
      <c r="K518" s="32" t="n">
        <v>-83.67</v>
      </c>
      <c r="L518" s="32" t="n">
        <v>-0</v>
      </c>
      <c r="M518" s="32"/>
      <c r="N518" s="6" t="s">
        <f>=I518+J518+K518+L518</f>
      </c>
      <c r="O518" s="32"/>
      <c r="P518" s="30"/>
    </row>
    <row collapsed="false" customFormat="false" customHeight="false" hidden="false" ht="12.1" outlineLevel="0" r="519">
      <c r="A519" s="29" t="n">
        <v>44292.91212963</v>
      </c>
      <c r="B519" s="30" t="s">
        <v>493</v>
      </c>
      <c r="C519" s="30" t="s">
        <v>569</v>
      </c>
      <c r="D519" s="30" t="s">
        <v>482</v>
      </c>
      <c r="E519" s="30" t="s">
        <v>17</v>
      </c>
      <c r="F519" s="30" t="s">
        <v>19</v>
      </c>
      <c r="G519" s="31" t="n">
        <v>-2</v>
      </c>
      <c r="H519" s="32" t="n">
        <v>23240</v>
      </c>
      <c r="I519" s="32" t="n">
        <v>46480</v>
      </c>
      <c r="J519" s="32" t="n">
        <v>0</v>
      </c>
      <c r="K519" s="32" t="n">
        <v>-27.89</v>
      </c>
      <c r="L519" s="32" t="n">
        <v>-0</v>
      </c>
      <c r="M519" s="32"/>
      <c r="N519" s="6" t="s">
        <f>=I519+J519+K519+L519</f>
      </c>
      <c r="O519" s="32"/>
      <c r="P519" s="30"/>
    </row>
    <row collapsed="false" customFormat="false" customHeight="false" hidden="false" ht="12.1" outlineLevel="0" r="520">
      <c r="A520" s="29" t="n">
        <v>44292.91212963</v>
      </c>
      <c r="B520" s="30" t="s">
        <v>493</v>
      </c>
      <c r="C520" s="30" t="s">
        <v>569</v>
      </c>
      <c r="D520" s="30" t="s">
        <v>482</v>
      </c>
      <c r="E520" s="30" t="s">
        <v>17</v>
      </c>
      <c r="F520" s="30" t="s">
        <v>19</v>
      </c>
      <c r="G520" s="31" t="n">
        <v>-5</v>
      </c>
      <c r="H520" s="32" t="n">
        <v>23240</v>
      </c>
      <c r="I520" s="32" t="n">
        <v>116200</v>
      </c>
      <c r="J520" s="32" t="n">
        <v>0</v>
      </c>
      <c r="K520" s="32" t="n">
        <v>-69.72</v>
      </c>
      <c r="L520" s="32" t="n">
        <v>-0</v>
      </c>
      <c r="M520" s="32"/>
      <c r="N520" s="6" t="s">
        <f>=I520+J520+K520+L520</f>
      </c>
      <c r="O520" s="32"/>
      <c r="P520" s="30"/>
    </row>
    <row collapsed="false" customFormat="false" customHeight="false" hidden="false" ht="12.1" outlineLevel="0" r="521">
      <c r="A521" s="29" t="n">
        <v>44292.91212963</v>
      </c>
      <c r="B521" s="30" t="s">
        <v>493</v>
      </c>
      <c r="C521" s="30" t="s">
        <v>569</v>
      </c>
      <c r="D521" s="30" t="s">
        <v>482</v>
      </c>
      <c r="E521" s="30" t="s">
        <v>17</v>
      </c>
      <c r="F521" s="30" t="s">
        <v>19</v>
      </c>
      <c r="G521" s="31" t="n">
        <v>-1</v>
      </c>
      <c r="H521" s="32" t="n">
        <v>23240</v>
      </c>
      <c r="I521" s="32" t="n">
        <v>23240</v>
      </c>
      <c r="J521" s="32" t="n">
        <v>0</v>
      </c>
      <c r="K521" s="32" t="n">
        <v>-13.95</v>
      </c>
      <c r="L521" s="32" t="n">
        <v>-0</v>
      </c>
      <c r="M521" s="32"/>
      <c r="N521" s="6" t="s">
        <f>=I521+J521+K521+L521</f>
      </c>
      <c r="O521" s="32"/>
      <c r="P521" s="30"/>
    </row>
    <row collapsed="false" customFormat="false" customHeight="false" hidden="false" ht="12.1" outlineLevel="0" r="522">
      <c r="A522" s="29" t="n">
        <v>44292.91212963</v>
      </c>
      <c r="B522" s="30" t="s">
        <v>493</v>
      </c>
      <c r="C522" s="30" t="s">
        <v>569</v>
      </c>
      <c r="D522" s="30" t="s">
        <v>482</v>
      </c>
      <c r="E522" s="30" t="s">
        <v>17</v>
      </c>
      <c r="F522" s="30" t="s">
        <v>19</v>
      </c>
      <c r="G522" s="31" t="n">
        <v>-1</v>
      </c>
      <c r="H522" s="32" t="n">
        <v>23240</v>
      </c>
      <c r="I522" s="32" t="n">
        <v>23240</v>
      </c>
      <c r="J522" s="32" t="n">
        <v>0</v>
      </c>
      <c r="K522" s="32" t="n">
        <v>-13.95</v>
      </c>
      <c r="L522" s="32" t="n">
        <v>-0</v>
      </c>
      <c r="M522" s="32"/>
      <c r="N522" s="6" t="s">
        <f>=I522+J522+K522+L522</f>
      </c>
      <c r="O522" s="32"/>
      <c r="P522" s="30"/>
    </row>
    <row collapsed="false" customFormat="false" customHeight="false" hidden="false" ht="12.1" outlineLevel="0" r="523">
      <c r="A523" s="29" t="n">
        <v>44292.91212963</v>
      </c>
      <c r="B523" s="30" t="s">
        <v>493</v>
      </c>
      <c r="C523" s="30" t="s">
        <v>569</v>
      </c>
      <c r="D523" s="30" t="s">
        <v>482</v>
      </c>
      <c r="E523" s="30" t="s">
        <v>17</v>
      </c>
      <c r="F523" s="30" t="s">
        <v>19</v>
      </c>
      <c r="G523" s="31" t="n">
        <v>-1</v>
      </c>
      <c r="H523" s="32" t="n">
        <v>23240</v>
      </c>
      <c r="I523" s="32" t="n">
        <v>23240</v>
      </c>
      <c r="J523" s="32" t="n">
        <v>0</v>
      </c>
      <c r="K523" s="32" t="n">
        <v>-13.95</v>
      </c>
      <c r="L523" s="32" t="n">
        <v>-0</v>
      </c>
      <c r="M523" s="32"/>
      <c r="N523" s="6" t="s">
        <f>=I523+J523+K523+L523</f>
      </c>
      <c r="O523" s="32"/>
      <c r="P523" s="30"/>
    </row>
    <row collapsed="false" customFormat="false" customHeight="false" hidden="false" ht="12.1" outlineLevel="0" r="524">
      <c r="A524" s="29" t="n">
        <v>44292.91212963</v>
      </c>
      <c r="B524" s="30" t="s">
        <v>493</v>
      </c>
      <c r="C524" s="30" t="s">
        <v>569</v>
      </c>
      <c r="D524" s="30" t="s">
        <v>482</v>
      </c>
      <c r="E524" s="30" t="s">
        <v>17</v>
      </c>
      <c r="F524" s="30" t="s">
        <v>19</v>
      </c>
      <c r="G524" s="31" t="n">
        <v>-13</v>
      </c>
      <c r="H524" s="32" t="n">
        <v>23240</v>
      </c>
      <c r="I524" s="32" t="n">
        <v>302120</v>
      </c>
      <c r="J524" s="32" t="n">
        <v>0</v>
      </c>
      <c r="K524" s="32" t="n">
        <v>-181.27</v>
      </c>
      <c r="L524" s="32" t="n">
        <v>-0</v>
      </c>
      <c r="M524" s="32"/>
      <c r="N524" s="6" t="s">
        <f>=I524+J524+K524+L524</f>
      </c>
      <c r="O524" s="32"/>
      <c r="P524" s="30"/>
    </row>
    <row collapsed="false" customFormat="false" customHeight="false" hidden="false" ht="12.1" outlineLevel="0" r="525">
      <c r="A525" s="29" t="n">
        <v>44292.91212963</v>
      </c>
      <c r="B525" s="30" t="s">
        <v>493</v>
      </c>
      <c r="C525" s="30" t="s">
        <v>569</v>
      </c>
      <c r="D525" s="30" t="s">
        <v>482</v>
      </c>
      <c r="E525" s="30" t="s">
        <v>17</v>
      </c>
      <c r="F525" s="30" t="s">
        <v>19</v>
      </c>
      <c r="G525" s="31" t="n">
        <v>-1</v>
      </c>
      <c r="H525" s="32" t="n">
        <v>23240</v>
      </c>
      <c r="I525" s="32" t="n">
        <v>23240</v>
      </c>
      <c r="J525" s="32" t="n">
        <v>0</v>
      </c>
      <c r="K525" s="32" t="n">
        <v>-13.95</v>
      </c>
      <c r="L525" s="32" t="n">
        <v>-0</v>
      </c>
      <c r="M525" s="32"/>
      <c r="N525" s="6" t="s">
        <f>=I525+J525+K525+L525</f>
      </c>
      <c r="O525" s="32"/>
      <c r="P525" s="30"/>
    </row>
    <row collapsed="false" customFormat="false" customHeight="false" hidden="false" ht="12.1" outlineLevel="0" r="526">
      <c r="A526" s="29" t="n">
        <v>44292.91212963</v>
      </c>
      <c r="B526" s="30" t="s">
        <v>493</v>
      </c>
      <c r="C526" s="30" t="s">
        <v>569</v>
      </c>
      <c r="D526" s="30" t="s">
        <v>482</v>
      </c>
      <c r="E526" s="30" t="s">
        <v>17</v>
      </c>
      <c r="F526" s="30" t="s">
        <v>19</v>
      </c>
      <c r="G526" s="31" t="n">
        <v>-2</v>
      </c>
      <c r="H526" s="32" t="n">
        <v>23240</v>
      </c>
      <c r="I526" s="32" t="n">
        <v>46480</v>
      </c>
      <c r="J526" s="32" t="n">
        <v>0</v>
      </c>
      <c r="K526" s="32" t="n">
        <v>-27.89</v>
      </c>
      <c r="L526" s="32" t="n">
        <v>-0</v>
      </c>
      <c r="M526" s="32"/>
      <c r="N526" s="6" t="s">
        <f>=I526+J526+K526+L526</f>
      </c>
      <c r="O526" s="32"/>
      <c r="P526" s="30"/>
    </row>
    <row collapsed="false" customFormat="false" customHeight="false" hidden="false" ht="12.1" outlineLevel="0" r="527">
      <c r="A527" s="21" t="n">
        <v>44293</v>
      </c>
      <c r="B527" s="22" t="s">
        <v>552</v>
      </c>
      <c r="C527" s="22" t="s">
        <v>574</v>
      </c>
      <c r="D527" s="22" t="s">
        <v>552</v>
      </c>
      <c r="E527" s="22" t="s">
        <v>552</v>
      </c>
      <c r="F527" s="22" t="s">
        <v>19</v>
      </c>
      <c r="G527" s="23" t="n">
        <v>1</v>
      </c>
      <c r="H527" s="24" t="n">
        <v>-511.67</v>
      </c>
      <c r="I527" s="24" t="n">
        <v>-511.67</v>
      </c>
      <c r="J527" s="24" t="n">
        <v>0</v>
      </c>
      <c r="K527" s="24" t="n">
        <v>-0</v>
      </c>
      <c r="L527" s="24" t="n">
        <v>-0</v>
      </c>
      <c r="M527" s="24"/>
      <c r="N527" s="6" t="s">
        <f>=I527+J527+K527+L527</f>
      </c>
      <c r="O527" s="24"/>
      <c r="P527" s="22"/>
    </row>
    <row collapsed="false" customFormat="false" customHeight="false" hidden="false" ht="12.1" outlineLevel="0" r="528">
      <c r="A528" s="21" t="n">
        <v>44293</v>
      </c>
      <c r="B528" s="22" t="s">
        <v>552</v>
      </c>
      <c r="C528" s="22" t="s">
        <v>575</v>
      </c>
      <c r="D528" s="22" t="s">
        <v>552</v>
      </c>
      <c r="E528" s="22" t="s">
        <v>552</v>
      </c>
      <c r="F528" s="22" t="s">
        <v>19</v>
      </c>
      <c r="G528" s="23" t="n">
        <v>1</v>
      </c>
      <c r="H528" s="24" t="n">
        <v>-314.63</v>
      </c>
      <c r="I528" s="24" t="n">
        <v>-314.63</v>
      </c>
      <c r="J528" s="24" t="n">
        <v>0</v>
      </c>
      <c r="K528" s="24" t="n">
        <v>-0</v>
      </c>
      <c r="L528" s="24" t="n">
        <v>-0</v>
      </c>
      <c r="M528" s="24"/>
      <c r="N528" s="6" t="s">
        <f>=I528+J528+K528+L528</f>
      </c>
      <c r="O528" s="24"/>
      <c r="P528" s="22"/>
    </row>
    <row collapsed="false" customFormat="false" customHeight="false" hidden="false" ht="12.1" outlineLevel="0" r="529">
      <c r="A529" s="20" t="n">
        <v>44293.504976852</v>
      </c>
      <c r="B529" s="16" t="s">
        <v>493</v>
      </c>
      <c r="C529" s="16" t="s">
        <v>569</v>
      </c>
      <c r="D529" s="16" t="s">
        <v>480</v>
      </c>
      <c r="E529" s="16" t="s">
        <v>17</v>
      </c>
      <c r="F529" s="16" t="s">
        <v>19</v>
      </c>
      <c r="G529" s="7" t="n">
        <v>61</v>
      </c>
      <c r="H529" s="6" t="n">
        <v>23480</v>
      </c>
      <c r="I529" s="6" t="n">
        <v>-1432280</v>
      </c>
      <c r="J529" s="6" t="n">
        <v>-0</v>
      </c>
      <c r="K529" s="6" t="n">
        <v>-859.37</v>
      </c>
      <c r="L529" s="6" t="n">
        <v>-0</v>
      </c>
      <c r="M529" s="6"/>
      <c r="N529" s="6" t="s">
        <f>=I529+J529+K529+L529</f>
      </c>
      <c r="O529" s="6"/>
      <c r="P529" s="16"/>
    </row>
    <row collapsed="false" customFormat="false" customHeight="false" hidden="false" ht="12.1" outlineLevel="0" r="530">
      <c r="A530" s="20" t="n">
        <v>44293.504976852</v>
      </c>
      <c r="B530" s="16" t="s">
        <v>493</v>
      </c>
      <c r="C530" s="16" t="s">
        <v>569</v>
      </c>
      <c r="D530" s="16" t="s">
        <v>480</v>
      </c>
      <c r="E530" s="16" t="s">
        <v>17</v>
      </c>
      <c r="F530" s="16" t="s">
        <v>19</v>
      </c>
      <c r="G530" s="7" t="n">
        <v>39</v>
      </c>
      <c r="H530" s="6" t="n">
        <v>23480</v>
      </c>
      <c r="I530" s="6" t="n">
        <v>-915720</v>
      </c>
      <c r="J530" s="6" t="n">
        <v>-0</v>
      </c>
      <c r="K530" s="6" t="n">
        <v>-549.43</v>
      </c>
      <c r="L530" s="6" t="n">
        <v>-0</v>
      </c>
      <c r="M530" s="6"/>
      <c r="N530" s="6" t="s">
        <f>=I530+J530+K530+L530</f>
      </c>
      <c r="O530" s="6"/>
      <c r="P530" s="16"/>
    </row>
    <row collapsed="false" customFormat="false" customHeight="false" hidden="false" ht="12.1" outlineLevel="0" r="531">
      <c r="A531" s="20" t="n">
        <v>44293.518368056</v>
      </c>
      <c r="B531" s="16" t="s">
        <v>493</v>
      </c>
      <c r="C531" s="16" t="s">
        <v>569</v>
      </c>
      <c r="D531" s="16" t="s">
        <v>480</v>
      </c>
      <c r="E531" s="16" t="s">
        <v>17</v>
      </c>
      <c r="F531" s="16" t="s">
        <v>19</v>
      </c>
      <c r="G531" s="7" t="n">
        <v>1</v>
      </c>
      <c r="H531" s="6" t="n">
        <v>23428</v>
      </c>
      <c r="I531" s="6" t="n">
        <v>-23428</v>
      </c>
      <c r="J531" s="6" t="n">
        <v>-0</v>
      </c>
      <c r="K531" s="6" t="n">
        <v>-14.06</v>
      </c>
      <c r="L531" s="6" t="n">
        <v>-0</v>
      </c>
      <c r="M531" s="6"/>
      <c r="N531" s="6" t="s">
        <f>=I531+J531+K531+L531</f>
      </c>
      <c r="O531" s="6"/>
      <c r="P531" s="16"/>
    </row>
    <row collapsed="false" customFormat="false" customHeight="false" hidden="false" ht="12.1" outlineLevel="0" r="532">
      <c r="A532" s="20" t="n">
        <v>44293.518368056</v>
      </c>
      <c r="B532" s="16" t="s">
        <v>493</v>
      </c>
      <c r="C532" s="16" t="s">
        <v>569</v>
      </c>
      <c r="D532" s="16" t="s">
        <v>480</v>
      </c>
      <c r="E532" s="16" t="s">
        <v>17</v>
      </c>
      <c r="F532" s="16" t="s">
        <v>19</v>
      </c>
      <c r="G532" s="7" t="n">
        <v>1</v>
      </c>
      <c r="H532" s="6" t="n">
        <v>23430</v>
      </c>
      <c r="I532" s="6" t="n">
        <v>-23430</v>
      </c>
      <c r="J532" s="6" t="n">
        <v>-0</v>
      </c>
      <c r="K532" s="6" t="n">
        <v>-14.07</v>
      </c>
      <c r="L532" s="6" t="n">
        <v>-0</v>
      </c>
      <c r="M532" s="6"/>
      <c r="N532" s="6" t="s">
        <f>=I532+J532+K532+L532</f>
      </c>
      <c r="O532" s="6"/>
      <c r="P532" s="16"/>
    </row>
    <row collapsed="false" customFormat="false" customHeight="false" hidden="false" ht="12.1" outlineLevel="0" r="533">
      <c r="A533" s="20" t="n">
        <v>44293.518368056</v>
      </c>
      <c r="B533" s="16" t="s">
        <v>493</v>
      </c>
      <c r="C533" s="16" t="s">
        <v>569</v>
      </c>
      <c r="D533" s="16" t="s">
        <v>480</v>
      </c>
      <c r="E533" s="16" t="s">
        <v>17</v>
      </c>
      <c r="F533" s="16" t="s">
        <v>19</v>
      </c>
      <c r="G533" s="7" t="n">
        <v>12</v>
      </c>
      <c r="H533" s="6" t="n">
        <v>23430</v>
      </c>
      <c r="I533" s="6" t="n">
        <v>-281160</v>
      </c>
      <c r="J533" s="6" t="n">
        <v>-0</v>
      </c>
      <c r="K533" s="6" t="n">
        <v>-168.7</v>
      </c>
      <c r="L533" s="6" t="n">
        <v>-0</v>
      </c>
      <c r="M533" s="6"/>
      <c r="N533" s="6" t="s">
        <f>=I533+J533+K533+L533</f>
      </c>
      <c r="O533" s="6"/>
      <c r="P533" s="16"/>
    </row>
    <row collapsed="false" customFormat="false" customHeight="false" hidden="false" ht="12.1" outlineLevel="0" r="534">
      <c r="A534" s="20" t="n">
        <v>44293.518368056</v>
      </c>
      <c r="B534" s="16" t="s">
        <v>493</v>
      </c>
      <c r="C534" s="16" t="s">
        <v>569</v>
      </c>
      <c r="D534" s="16" t="s">
        <v>480</v>
      </c>
      <c r="E534" s="16" t="s">
        <v>17</v>
      </c>
      <c r="F534" s="16" t="s">
        <v>19</v>
      </c>
      <c r="G534" s="7" t="n">
        <v>16</v>
      </c>
      <c r="H534" s="6" t="n">
        <v>23434</v>
      </c>
      <c r="I534" s="6" t="n">
        <v>-374944</v>
      </c>
      <c r="J534" s="6" t="n">
        <v>-0</v>
      </c>
      <c r="K534" s="6" t="n">
        <v>-224.97</v>
      </c>
      <c r="L534" s="6" t="n">
        <v>-0</v>
      </c>
      <c r="M534" s="6"/>
      <c r="N534" s="6" t="s">
        <f>=I534+J534+K534+L534</f>
      </c>
      <c r="O534" s="6"/>
      <c r="P534" s="16"/>
    </row>
    <row collapsed="false" customFormat="false" customHeight="false" hidden="false" ht="12.1" outlineLevel="0" r="535">
      <c r="A535" s="29" t="n">
        <v>44293.598576389</v>
      </c>
      <c r="B535" s="30" t="s">
        <v>493</v>
      </c>
      <c r="C535" s="30" t="s">
        <v>569</v>
      </c>
      <c r="D535" s="30" t="s">
        <v>482</v>
      </c>
      <c r="E535" s="30" t="s">
        <v>17</v>
      </c>
      <c r="F535" s="30" t="s">
        <v>19</v>
      </c>
      <c r="G535" s="31" t="n">
        <v>-30</v>
      </c>
      <c r="H535" s="32" t="n">
        <v>23496</v>
      </c>
      <c r="I535" s="32" t="n">
        <v>704880</v>
      </c>
      <c r="J535" s="32" t="n">
        <v>0</v>
      </c>
      <c r="K535" s="32" t="n">
        <v>-422.93</v>
      </c>
      <c r="L535" s="32" t="n">
        <v>-0</v>
      </c>
      <c r="M535" s="32"/>
      <c r="N535" s="6" t="s">
        <f>=I535+J535+K535+L535</f>
      </c>
      <c r="O535" s="32"/>
      <c r="P535" s="30"/>
    </row>
    <row collapsed="false" customFormat="false" customHeight="false" hidden="false" ht="12.1" outlineLevel="0" r="536">
      <c r="A536" s="20" t="n">
        <v>44293.660474537</v>
      </c>
      <c r="B536" s="16" t="s">
        <v>493</v>
      </c>
      <c r="C536" s="16" t="s">
        <v>569</v>
      </c>
      <c r="D536" s="16" t="s">
        <v>480</v>
      </c>
      <c r="E536" s="16" t="s">
        <v>17</v>
      </c>
      <c r="F536" s="16" t="s">
        <v>19</v>
      </c>
      <c r="G536" s="7" t="n">
        <v>4</v>
      </c>
      <c r="H536" s="6" t="n">
        <v>23768</v>
      </c>
      <c r="I536" s="6" t="n">
        <v>-95072</v>
      </c>
      <c r="J536" s="6" t="n">
        <v>-0</v>
      </c>
      <c r="K536" s="6" t="n">
        <v>-57.05</v>
      </c>
      <c r="L536" s="6" t="n">
        <v>-0</v>
      </c>
      <c r="M536" s="6"/>
      <c r="N536" s="6" t="s">
        <f>=I536+J536+K536+L536</f>
      </c>
      <c r="O536" s="6"/>
      <c r="P536" s="16"/>
    </row>
    <row collapsed="false" customFormat="false" customHeight="false" hidden="false" ht="12.1" outlineLevel="0" r="537">
      <c r="A537" s="20" t="n">
        <v>44293.660474537</v>
      </c>
      <c r="B537" s="16" t="s">
        <v>493</v>
      </c>
      <c r="C537" s="16" t="s">
        <v>569</v>
      </c>
      <c r="D537" s="16" t="s">
        <v>480</v>
      </c>
      <c r="E537" s="16" t="s">
        <v>17</v>
      </c>
      <c r="F537" s="16" t="s">
        <v>19</v>
      </c>
      <c r="G537" s="7" t="n">
        <v>46</v>
      </c>
      <c r="H537" s="6" t="n">
        <v>23768</v>
      </c>
      <c r="I537" s="6" t="n">
        <v>-1093328</v>
      </c>
      <c r="J537" s="6" t="n">
        <v>-0</v>
      </c>
      <c r="K537" s="6" t="n">
        <v>-656</v>
      </c>
      <c r="L537" s="6" t="n">
        <v>-0</v>
      </c>
      <c r="M537" s="6"/>
      <c r="N537" s="6" t="s">
        <f>=I537+J537+K537+L537</f>
      </c>
      <c r="O537" s="6"/>
      <c r="P537" s="16"/>
    </row>
    <row collapsed="false" customFormat="false" customHeight="false" hidden="false" ht="12.1" outlineLevel="0" r="538">
      <c r="A538" s="20" t="n">
        <v>44293.76162037</v>
      </c>
      <c r="B538" s="16" t="s">
        <v>493</v>
      </c>
      <c r="C538" s="16" t="s">
        <v>569</v>
      </c>
      <c r="D538" s="16" t="s">
        <v>480</v>
      </c>
      <c r="E538" s="16" t="s">
        <v>17</v>
      </c>
      <c r="F538" s="16" t="s">
        <v>19</v>
      </c>
      <c r="G538" s="7" t="n">
        <v>50</v>
      </c>
      <c r="H538" s="6" t="n">
        <v>23660</v>
      </c>
      <c r="I538" s="6" t="n">
        <v>-1183000</v>
      </c>
      <c r="J538" s="6" t="n">
        <v>-0</v>
      </c>
      <c r="K538" s="6" t="n">
        <v>-709.8</v>
      </c>
      <c r="L538" s="6" t="n">
        <v>-0</v>
      </c>
      <c r="M538" s="6"/>
      <c r="N538" s="6" t="s">
        <f>=I538+J538+K538+L538</f>
      </c>
      <c r="O538" s="6"/>
      <c r="P538" s="16"/>
    </row>
    <row collapsed="false" customFormat="false" customHeight="false" hidden="false" ht="12.1" outlineLevel="0" r="539">
      <c r="A539" s="29" t="n">
        <v>44293.770208333</v>
      </c>
      <c r="B539" s="30" t="s">
        <v>493</v>
      </c>
      <c r="C539" s="30" t="s">
        <v>569</v>
      </c>
      <c r="D539" s="30" t="s">
        <v>482</v>
      </c>
      <c r="E539" s="30" t="s">
        <v>17</v>
      </c>
      <c r="F539" s="30" t="s">
        <v>19</v>
      </c>
      <c r="G539" s="31" t="n">
        <v>-22</v>
      </c>
      <c r="H539" s="32" t="n">
        <v>23510</v>
      </c>
      <c r="I539" s="32" t="n">
        <v>517220</v>
      </c>
      <c r="J539" s="32" t="n">
        <v>0</v>
      </c>
      <c r="K539" s="32" t="n">
        <v>-310.33</v>
      </c>
      <c r="L539" s="32" t="n">
        <v>-0</v>
      </c>
      <c r="M539" s="32"/>
      <c r="N539" s="6" t="s">
        <f>=I539+J539+K539+L539</f>
      </c>
      <c r="O539" s="32"/>
      <c r="P539" s="30"/>
    </row>
    <row collapsed="false" customFormat="false" customHeight="false" hidden="false" ht="12.1" outlineLevel="0" r="540">
      <c r="A540" s="29" t="n">
        <v>44293.770208333</v>
      </c>
      <c r="B540" s="30" t="s">
        <v>493</v>
      </c>
      <c r="C540" s="30" t="s">
        <v>569</v>
      </c>
      <c r="D540" s="30" t="s">
        <v>482</v>
      </c>
      <c r="E540" s="30" t="s">
        <v>17</v>
      </c>
      <c r="F540" s="30" t="s">
        <v>19</v>
      </c>
      <c r="G540" s="31" t="n">
        <v>-1</v>
      </c>
      <c r="H540" s="32" t="n">
        <v>23510</v>
      </c>
      <c r="I540" s="32" t="n">
        <v>23510</v>
      </c>
      <c r="J540" s="32" t="n">
        <v>0</v>
      </c>
      <c r="K540" s="32" t="n">
        <v>-14.11</v>
      </c>
      <c r="L540" s="32" t="n">
        <v>-0</v>
      </c>
      <c r="M540" s="32"/>
      <c r="N540" s="6" t="s">
        <f>=I540+J540+K540+L540</f>
      </c>
      <c r="O540" s="32"/>
      <c r="P540" s="30"/>
    </row>
    <row collapsed="false" customFormat="false" customHeight="false" hidden="false" ht="12.1" outlineLevel="0" r="541">
      <c r="A541" s="29" t="n">
        <v>44293.770208333</v>
      </c>
      <c r="B541" s="30" t="s">
        <v>493</v>
      </c>
      <c r="C541" s="30" t="s">
        <v>569</v>
      </c>
      <c r="D541" s="30" t="s">
        <v>482</v>
      </c>
      <c r="E541" s="30" t="s">
        <v>17</v>
      </c>
      <c r="F541" s="30" t="s">
        <v>19</v>
      </c>
      <c r="G541" s="31" t="n">
        <v>-10</v>
      </c>
      <c r="H541" s="32" t="n">
        <v>23510</v>
      </c>
      <c r="I541" s="32" t="n">
        <v>235100</v>
      </c>
      <c r="J541" s="32" t="n">
        <v>0</v>
      </c>
      <c r="K541" s="32" t="n">
        <v>-141.06</v>
      </c>
      <c r="L541" s="32" t="n">
        <v>-0</v>
      </c>
      <c r="M541" s="32"/>
      <c r="N541" s="6" t="s">
        <f>=I541+J541+K541+L541</f>
      </c>
      <c r="O541" s="32"/>
      <c r="P541" s="30"/>
    </row>
    <row collapsed="false" customFormat="false" customHeight="false" hidden="false" ht="12.1" outlineLevel="0" r="542">
      <c r="A542" s="29" t="n">
        <v>44293.77025463</v>
      </c>
      <c r="B542" s="30" t="s">
        <v>493</v>
      </c>
      <c r="C542" s="30" t="s">
        <v>569</v>
      </c>
      <c r="D542" s="30" t="s">
        <v>482</v>
      </c>
      <c r="E542" s="30" t="s">
        <v>17</v>
      </c>
      <c r="F542" s="30" t="s">
        <v>19</v>
      </c>
      <c r="G542" s="31" t="n">
        <v>-1</v>
      </c>
      <c r="H542" s="32" t="n">
        <v>23510</v>
      </c>
      <c r="I542" s="32" t="n">
        <v>23510</v>
      </c>
      <c r="J542" s="32" t="n">
        <v>0</v>
      </c>
      <c r="K542" s="32" t="n">
        <v>-14.11</v>
      </c>
      <c r="L542" s="32" t="n">
        <v>-0</v>
      </c>
      <c r="M542" s="32"/>
      <c r="N542" s="6" t="s">
        <f>=I542+J542+K542+L542</f>
      </c>
      <c r="O542" s="32"/>
      <c r="P542" s="30"/>
    </row>
    <row collapsed="false" customFormat="false" customHeight="false" hidden="false" ht="12.1" outlineLevel="0" r="543">
      <c r="A543" s="29" t="n">
        <v>44293.77025463</v>
      </c>
      <c r="B543" s="30" t="s">
        <v>493</v>
      </c>
      <c r="C543" s="30" t="s">
        <v>569</v>
      </c>
      <c r="D543" s="30" t="s">
        <v>482</v>
      </c>
      <c r="E543" s="30" t="s">
        <v>17</v>
      </c>
      <c r="F543" s="30" t="s">
        <v>19</v>
      </c>
      <c r="G543" s="31" t="n">
        <v>-23</v>
      </c>
      <c r="H543" s="32" t="n">
        <v>23510</v>
      </c>
      <c r="I543" s="32" t="n">
        <v>540730</v>
      </c>
      <c r="J543" s="32" t="n">
        <v>0</v>
      </c>
      <c r="K543" s="32" t="n">
        <v>-324.44</v>
      </c>
      <c r="L543" s="32" t="n">
        <v>-0</v>
      </c>
      <c r="M543" s="32"/>
      <c r="N543" s="6" t="s">
        <f>=I543+J543+K543+L543</f>
      </c>
      <c r="O543" s="32"/>
      <c r="P543" s="30"/>
    </row>
    <row collapsed="false" customFormat="false" customHeight="false" hidden="false" ht="12.1" outlineLevel="0" r="544">
      <c r="A544" s="29" t="n">
        <v>44293.77099537</v>
      </c>
      <c r="B544" s="30" t="s">
        <v>493</v>
      </c>
      <c r="C544" s="30" t="s">
        <v>569</v>
      </c>
      <c r="D544" s="30" t="s">
        <v>482</v>
      </c>
      <c r="E544" s="30" t="s">
        <v>17</v>
      </c>
      <c r="F544" s="30" t="s">
        <v>19</v>
      </c>
      <c r="G544" s="31" t="n">
        <v>-1</v>
      </c>
      <c r="H544" s="32" t="n">
        <v>23476</v>
      </c>
      <c r="I544" s="32" t="n">
        <v>23476</v>
      </c>
      <c r="J544" s="32" t="n">
        <v>0</v>
      </c>
      <c r="K544" s="32" t="n">
        <v>-14.09</v>
      </c>
      <c r="L544" s="32" t="n">
        <v>-0</v>
      </c>
      <c r="M544" s="32"/>
      <c r="N544" s="6" t="s">
        <f>=I544+J544+K544+L544</f>
      </c>
      <c r="O544" s="32"/>
      <c r="P544" s="30"/>
    </row>
    <row collapsed="false" customFormat="false" customHeight="false" hidden="false" ht="12.1" outlineLevel="0" r="545">
      <c r="A545" s="29" t="n">
        <v>44293.77099537</v>
      </c>
      <c r="B545" s="30" t="s">
        <v>493</v>
      </c>
      <c r="C545" s="30" t="s">
        <v>569</v>
      </c>
      <c r="D545" s="30" t="s">
        <v>482</v>
      </c>
      <c r="E545" s="30" t="s">
        <v>17</v>
      </c>
      <c r="F545" s="30" t="s">
        <v>19</v>
      </c>
      <c r="G545" s="31" t="n">
        <v>-2</v>
      </c>
      <c r="H545" s="32" t="n">
        <v>23476</v>
      </c>
      <c r="I545" s="32" t="n">
        <v>46952</v>
      </c>
      <c r="J545" s="32" t="n">
        <v>0</v>
      </c>
      <c r="K545" s="32" t="n">
        <v>-28.18</v>
      </c>
      <c r="L545" s="32" t="n">
        <v>-0</v>
      </c>
      <c r="M545" s="32"/>
      <c r="N545" s="6" t="s">
        <f>=I545+J545+K545+L545</f>
      </c>
      <c r="O545" s="32"/>
      <c r="P545" s="30"/>
    </row>
    <row collapsed="false" customFormat="false" customHeight="false" hidden="false" ht="12.1" outlineLevel="0" r="546">
      <c r="A546" s="29" t="n">
        <v>44293.77099537</v>
      </c>
      <c r="B546" s="30" t="s">
        <v>493</v>
      </c>
      <c r="C546" s="30" t="s">
        <v>569</v>
      </c>
      <c r="D546" s="30" t="s">
        <v>482</v>
      </c>
      <c r="E546" s="30" t="s">
        <v>17</v>
      </c>
      <c r="F546" s="30" t="s">
        <v>19</v>
      </c>
      <c r="G546" s="31" t="n">
        <v>-1</v>
      </c>
      <c r="H546" s="32" t="n">
        <v>23476</v>
      </c>
      <c r="I546" s="32" t="n">
        <v>23476</v>
      </c>
      <c r="J546" s="32" t="n">
        <v>0</v>
      </c>
      <c r="K546" s="32" t="n">
        <v>-14.09</v>
      </c>
      <c r="L546" s="32" t="n">
        <v>-0</v>
      </c>
      <c r="M546" s="32"/>
      <c r="N546" s="6" t="s">
        <f>=I546+J546+K546+L546</f>
      </c>
      <c r="O546" s="32"/>
      <c r="P546" s="30"/>
    </row>
    <row collapsed="false" customFormat="false" customHeight="false" hidden="false" ht="12.1" outlineLevel="0" r="547">
      <c r="A547" s="29" t="n">
        <v>44293.771006944</v>
      </c>
      <c r="B547" s="30" t="s">
        <v>493</v>
      </c>
      <c r="C547" s="30" t="s">
        <v>569</v>
      </c>
      <c r="D547" s="30" t="s">
        <v>482</v>
      </c>
      <c r="E547" s="30" t="s">
        <v>17</v>
      </c>
      <c r="F547" s="30" t="s">
        <v>19</v>
      </c>
      <c r="G547" s="31" t="n">
        <v>-8</v>
      </c>
      <c r="H547" s="32" t="n">
        <v>23476</v>
      </c>
      <c r="I547" s="32" t="n">
        <v>187808</v>
      </c>
      <c r="J547" s="32" t="n">
        <v>0</v>
      </c>
      <c r="K547" s="32" t="n">
        <v>-112.68</v>
      </c>
      <c r="L547" s="32" t="n">
        <v>-0</v>
      </c>
      <c r="M547" s="32"/>
      <c r="N547" s="6" t="s">
        <f>=I547+J547+K547+L547</f>
      </c>
      <c r="O547" s="32"/>
      <c r="P547" s="30"/>
    </row>
    <row collapsed="false" customFormat="false" customHeight="false" hidden="false" ht="12.1" outlineLevel="0" r="548">
      <c r="A548" s="29" t="n">
        <v>44293.771006944</v>
      </c>
      <c r="B548" s="30" t="s">
        <v>493</v>
      </c>
      <c r="C548" s="30" t="s">
        <v>569</v>
      </c>
      <c r="D548" s="30" t="s">
        <v>482</v>
      </c>
      <c r="E548" s="30" t="s">
        <v>17</v>
      </c>
      <c r="F548" s="30" t="s">
        <v>19</v>
      </c>
      <c r="G548" s="31" t="n">
        <v>-31</v>
      </c>
      <c r="H548" s="32" t="n">
        <v>23476</v>
      </c>
      <c r="I548" s="32" t="n">
        <v>727756</v>
      </c>
      <c r="J548" s="32" t="n">
        <v>0</v>
      </c>
      <c r="K548" s="32" t="n">
        <v>-436.66</v>
      </c>
      <c r="L548" s="32" t="n">
        <v>-0</v>
      </c>
      <c r="M548" s="32"/>
      <c r="N548" s="6" t="s">
        <f>=I548+J548+K548+L548</f>
      </c>
      <c r="O548" s="32"/>
      <c r="P548" s="30"/>
    </row>
    <row collapsed="false" customFormat="false" customHeight="false" hidden="false" ht="12.1" outlineLevel="0" r="549">
      <c r="A549" s="21" t="n">
        <v>44294</v>
      </c>
      <c r="B549" s="22" t="s">
        <v>552</v>
      </c>
      <c r="C549" s="22" t="s">
        <v>574</v>
      </c>
      <c r="D549" s="22" t="s">
        <v>552</v>
      </c>
      <c r="E549" s="22" t="s">
        <v>552</v>
      </c>
      <c r="F549" s="22" t="s">
        <v>19</v>
      </c>
      <c r="G549" s="23" t="n">
        <v>1</v>
      </c>
      <c r="H549" s="24" t="n">
        <v>-524.29</v>
      </c>
      <c r="I549" s="24" t="n">
        <v>-524.29</v>
      </c>
      <c r="J549" s="24" t="n">
        <v>0</v>
      </c>
      <c r="K549" s="24" t="n">
        <v>-0</v>
      </c>
      <c r="L549" s="24" t="n">
        <v>-0</v>
      </c>
      <c r="M549" s="24"/>
      <c r="N549" s="6" t="s">
        <f>=I549+J549+K549+L549</f>
      </c>
      <c r="O549" s="24"/>
      <c r="P549" s="22"/>
    </row>
    <row collapsed="false" customFormat="false" customHeight="false" hidden="false" ht="12.1" outlineLevel="0" r="550">
      <c r="A550" s="21" t="n">
        <v>44294</v>
      </c>
      <c r="B550" s="22" t="s">
        <v>552</v>
      </c>
      <c r="C550" s="22" t="s">
        <v>575</v>
      </c>
      <c r="D550" s="22" t="s">
        <v>552</v>
      </c>
      <c r="E550" s="22" t="s">
        <v>552</v>
      </c>
      <c r="F550" s="22" t="s">
        <v>19</v>
      </c>
      <c r="G550" s="23" t="n">
        <v>1</v>
      </c>
      <c r="H550" s="24" t="n">
        <v>-322.39</v>
      </c>
      <c r="I550" s="24" t="n">
        <v>-322.39</v>
      </c>
      <c r="J550" s="24" t="n">
        <v>0</v>
      </c>
      <c r="K550" s="24" t="n">
        <v>-0</v>
      </c>
      <c r="L550" s="24" t="n">
        <v>-0</v>
      </c>
      <c r="M550" s="24"/>
      <c r="N550" s="6" t="s">
        <f>=I550+J550+K550+L550</f>
      </c>
      <c r="O550" s="24"/>
      <c r="P550" s="22"/>
    </row>
    <row collapsed="false" customFormat="false" customHeight="false" hidden="false" ht="12.1" outlineLevel="0" r="551">
      <c r="A551" s="29" t="n">
        <v>44295.451585648</v>
      </c>
      <c r="B551" s="30" t="s">
        <v>493</v>
      </c>
      <c r="C551" s="30" t="s">
        <v>569</v>
      </c>
      <c r="D551" s="30" t="s">
        <v>482</v>
      </c>
      <c r="E551" s="30" t="s">
        <v>17</v>
      </c>
      <c r="F551" s="30" t="s">
        <v>19</v>
      </c>
      <c r="G551" s="31" t="n">
        <v>-30</v>
      </c>
      <c r="H551" s="32" t="n">
        <v>24040</v>
      </c>
      <c r="I551" s="32" t="n">
        <v>721200</v>
      </c>
      <c r="J551" s="32" t="n">
        <v>0</v>
      </c>
      <c r="K551" s="32" t="n">
        <v>-432.72</v>
      </c>
      <c r="L551" s="32" t="n">
        <v>-0</v>
      </c>
      <c r="M551" s="32"/>
      <c r="N551" s="6" t="s">
        <f>=I551+J551+K551+L551</f>
      </c>
      <c r="O551" s="32"/>
      <c r="P551" s="30"/>
    </row>
    <row collapsed="false" customFormat="false" customHeight="false" hidden="false" ht="12.1" outlineLevel="0" r="552">
      <c r="A552" s="20" t="n">
        <v>44295.604710648</v>
      </c>
      <c r="B552" s="16" t="s">
        <v>493</v>
      </c>
      <c r="C552" s="16" t="s">
        <v>569</v>
      </c>
      <c r="D552" s="16" t="s">
        <v>480</v>
      </c>
      <c r="E552" s="16" t="s">
        <v>17</v>
      </c>
      <c r="F552" s="16" t="s">
        <v>19</v>
      </c>
      <c r="G552" s="7" t="n">
        <v>30</v>
      </c>
      <c r="H552" s="6" t="n">
        <v>23840</v>
      </c>
      <c r="I552" s="6" t="n">
        <v>-715200</v>
      </c>
      <c r="J552" s="6" t="n">
        <v>-0</v>
      </c>
      <c r="K552" s="6" t="n">
        <v>-429.12</v>
      </c>
      <c r="L552" s="6" t="n">
        <v>-0</v>
      </c>
      <c r="M552" s="6"/>
      <c r="N552" s="6" t="s">
        <f>=I552+J552+K552+L552</f>
      </c>
      <c r="O552" s="6"/>
      <c r="P552" s="16"/>
    </row>
    <row collapsed="false" customFormat="false" customHeight="false" hidden="false" ht="12.1" outlineLevel="0" r="553">
      <c r="A553" s="29" t="n">
        <v>44295.616111111</v>
      </c>
      <c r="B553" s="30" t="s">
        <v>493</v>
      </c>
      <c r="C553" s="30" t="s">
        <v>569</v>
      </c>
      <c r="D553" s="30" t="s">
        <v>482</v>
      </c>
      <c r="E553" s="30" t="s">
        <v>17</v>
      </c>
      <c r="F553" s="30" t="s">
        <v>19</v>
      </c>
      <c r="G553" s="31" t="n">
        <v>-50</v>
      </c>
      <c r="H553" s="32" t="n">
        <v>24332</v>
      </c>
      <c r="I553" s="32" t="n">
        <v>1216600</v>
      </c>
      <c r="J553" s="32" t="n">
        <v>0</v>
      </c>
      <c r="K553" s="32" t="n">
        <v>-729.96</v>
      </c>
      <c r="L553" s="32" t="n">
        <v>-0</v>
      </c>
      <c r="M553" s="32"/>
      <c r="N553" s="6" t="s">
        <f>=I553+J553+K553+L553</f>
      </c>
      <c r="O553" s="32"/>
      <c r="P553" s="30"/>
    </row>
    <row collapsed="false" customFormat="false" customHeight="false" hidden="false" ht="12.1" outlineLevel="0" r="554">
      <c r="A554" s="25" t="n">
        <v>44298</v>
      </c>
      <c r="B554" s="26" t="s">
        <v>554</v>
      </c>
      <c r="C554" s="26" t="s">
        <v>162</v>
      </c>
      <c r="D554" s="26" t="s">
        <v>554</v>
      </c>
      <c r="E554" s="26" t="s">
        <v>554</v>
      </c>
      <c r="F554" s="26" t="s">
        <v>19</v>
      </c>
      <c r="G554" s="27" t="n">
        <v>1</v>
      </c>
      <c r="H554" s="28" t="n">
        <v>1000</v>
      </c>
      <c r="I554" s="28" t="n">
        <v>1000</v>
      </c>
      <c r="J554" s="28" t="n">
        <v>0</v>
      </c>
      <c r="K554" s="28" t="n">
        <v>-0</v>
      </c>
      <c r="L554" s="28" t="n">
        <v>-0</v>
      </c>
      <c r="M554" s="28"/>
      <c r="N554" s="6" t="s">
        <f>=I554+J554+K554+L554</f>
      </c>
      <c r="O554" s="28"/>
      <c r="P554" s="26"/>
    </row>
    <row collapsed="false" customFormat="false" customHeight="false" hidden="false" ht="12.1" outlineLevel="0" r="555">
      <c r="A555" s="21" t="n">
        <v>44299</v>
      </c>
      <c r="B555" s="22" t="s">
        <v>552</v>
      </c>
      <c r="C555" s="22" t="s">
        <v>575</v>
      </c>
      <c r="D555" s="22" t="s">
        <v>552</v>
      </c>
      <c r="E555" s="22" t="s">
        <v>552</v>
      </c>
      <c r="F555" s="22" t="s">
        <v>19</v>
      </c>
      <c r="G555" s="23" t="n">
        <v>1</v>
      </c>
      <c r="H555" s="24" t="n">
        <v>-175.54</v>
      </c>
      <c r="I555" s="24" t="n">
        <v>-175.54</v>
      </c>
      <c r="J555" s="24" t="n">
        <v>0</v>
      </c>
      <c r="K555" s="24" t="n">
        <v>-0</v>
      </c>
      <c r="L555" s="24" t="n">
        <v>-0</v>
      </c>
      <c r="M555" s="24"/>
      <c r="N555" s="6" t="s">
        <f>=I555+J555+K555+L555</f>
      </c>
      <c r="O555" s="24"/>
      <c r="P555" s="22"/>
    </row>
    <row collapsed="false" customFormat="false" customHeight="false" hidden="false" ht="12.1" outlineLevel="0" r="556">
      <c r="A556" s="25" t="n">
        <v>44300</v>
      </c>
      <c r="B556" s="26" t="s">
        <v>603</v>
      </c>
      <c r="C556" s="26" t="s">
        <v>637</v>
      </c>
      <c r="D556" s="26" t="s">
        <v>603</v>
      </c>
      <c r="E556" s="26" t="s">
        <v>603</v>
      </c>
      <c r="F556" s="26" t="s">
        <v>19</v>
      </c>
      <c r="G556" s="27" t="n">
        <v>1</v>
      </c>
      <c r="H556" s="28" t="n">
        <v>32000</v>
      </c>
      <c r="I556" s="28" t="n">
        <v>32000</v>
      </c>
      <c r="J556" s="28" t="n">
        <v>0</v>
      </c>
      <c r="K556" s="28" t="n">
        <v>-0</v>
      </c>
      <c r="L556" s="28" t="n">
        <v>-0</v>
      </c>
      <c r="M556" s="28"/>
      <c r="N556" s="6" t="s">
        <f>=I556+J556+K556+L556</f>
      </c>
      <c r="O556" s="28"/>
      <c r="P556" s="26"/>
    </row>
    <row collapsed="false" customFormat="false" customHeight="false" hidden="false" ht="12.1" outlineLevel="0" r="557">
      <c r="A557" s="21" t="n">
        <v>44300</v>
      </c>
      <c r="B557" s="22" t="s">
        <v>552</v>
      </c>
      <c r="C557" s="22" t="s">
        <v>575</v>
      </c>
      <c r="D557" s="22" t="s">
        <v>552</v>
      </c>
      <c r="E557" s="22" t="s">
        <v>552</v>
      </c>
      <c r="F557" s="22" t="s">
        <v>19</v>
      </c>
      <c r="G557" s="23" t="n">
        <v>1</v>
      </c>
      <c r="H557" s="24" t="n">
        <v>-171.22</v>
      </c>
      <c r="I557" s="24" t="n">
        <v>-171.22</v>
      </c>
      <c r="J557" s="24" t="n">
        <v>0</v>
      </c>
      <c r="K557" s="24" t="n">
        <v>-0</v>
      </c>
      <c r="L557" s="24" t="n">
        <v>-0</v>
      </c>
      <c r="M557" s="24"/>
      <c r="N557" s="6" t="s">
        <f>=I557+J557+K557+L557</f>
      </c>
      <c r="O557" s="24"/>
      <c r="P557" s="22"/>
    </row>
    <row collapsed="false" customFormat="false" customHeight="false" hidden="false" ht="12.1" outlineLevel="0" r="558">
      <c r="A558" s="21" t="n">
        <v>44300</v>
      </c>
      <c r="B558" s="22" t="s">
        <v>552</v>
      </c>
      <c r="C558" s="22" t="s">
        <v>574</v>
      </c>
      <c r="D558" s="22" t="s">
        <v>552</v>
      </c>
      <c r="E558" s="22" t="s">
        <v>552</v>
      </c>
      <c r="F558" s="22" t="s">
        <v>19</v>
      </c>
      <c r="G558" s="23" t="n">
        <v>1</v>
      </c>
      <c r="H558" s="24" t="n">
        <v>-566.73</v>
      </c>
      <c r="I558" s="24" t="n">
        <v>-566.73</v>
      </c>
      <c r="J558" s="24" t="n">
        <v>0</v>
      </c>
      <c r="K558" s="24" t="n">
        <v>-0</v>
      </c>
      <c r="L558" s="24" t="n">
        <v>-0</v>
      </c>
      <c r="M558" s="24"/>
      <c r="N558" s="6" t="s">
        <f>=I558+J558+K558+L558</f>
      </c>
      <c r="O558" s="24"/>
      <c r="P558" s="22"/>
    </row>
    <row collapsed="false" customFormat="false" customHeight="false" hidden="false" ht="12.1" outlineLevel="0" r="559">
      <c r="A559" s="21" t="n">
        <v>44301</v>
      </c>
      <c r="B559" s="22" t="s">
        <v>552</v>
      </c>
      <c r="C559" s="22" t="s">
        <v>574</v>
      </c>
      <c r="D559" s="22" t="s">
        <v>552</v>
      </c>
      <c r="E559" s="22" t="s">
        <v>552</v>
      </c>
      <c r="F559" s="22" t="s">
        <v>19</v>
      </c>
      <c r="G559" s="23" t="n">
        <v>1</v>
      </c>
      <c r="H559" s="24" t="n">
        <v>-275.38</v>
      </c>
      <c r="I559" s="24" t="n">
        <v>-275.38</v>
      </c>
      <c r="J559" s="24" t="n">
        <v>0</v>
      </c>
      <c r="K559" s="24" t="n">
        <v>-0</v>
      </c>
      <c r="L559" s="24" t="n">
        <v>-0</v>
      </c>
      <c r="M559" s="24"/>
      <c r="N559" s="6" t="s">
        <f>=I559+J559+K559+L559</f>
      </c>
      <c r="O559" s="24"/>
      <c r="P559" s="22"/>
    </row>
    <row collapsed="false" customFormat="false" customHeight="false" hidden="false" ht="12.1" outlineLevel="0" r="560">
      <c r="A560" s="21" t="n">
        <v>44301</v>
      </c>
      <c r="B560" s="22" t="s">
        <v>552</v>
      </c>
      <c r="C560" s="22" t="s">
        <v>575</v>
      </c>
      <c r="D560" s="22" t="s">
        <v>552</v>
      </c>
      <c r="E560" s="22" t="s">
        <v>552</v>
      </c>
      <c r="F560" s="22" t="s">
        <v>19</v>
      </c>
      <c r="G560" s="23" t="n">
        <v>1</v>
      </c>
      <c r="H560" s="24" t="n">
        <v>-169.33</v>
      </c>
      <c r="I560" s="24" t="n">
        <v>-169.33</v>
      </c>
      <c r="J560" s="24" t="n">
        <v>0</v>
      </c>
      <c r="K560" s="24" t="n">
        <v>-0</v>
      </c>
      <c r="L560" s="24" t="n">
        <v>-0</v>
      </c>
      <c r="M560" s="24"/>
      <c r="N560" s="6" t="s">
        <f>=I560+J560+K560+L560</f>
      </c>
      <c r="O560" s="24"/>
      <c r="P560" s="22"/>
    </row>
    <row collapsed="false" customFormat="false" customHeight="false" hidden="false" ht="12.1" outlineLevel="0" r="561">
      <c r="A561" s="21" t="n">
        <v>44302</v>
      </c>
      <c r="B561" s="22" t="s">
        <v>552</v>
      </c>
      <c r="C561" s="22" t="s">
        <v>575</v>
      </c>
      <c r="D561" s="22" t="s">
        <v>552</v>
      </c>
      <c r="E561" s="22" t="s">
        <v>552</v>
      </c>
      <c r="F561" s="22" t="s">
        <v>19</v>
      </c>
      <c r="G561" s="23" t="n">
        <v>1</v>
      </c>
      <c r="H561" s="24" t="n">
        <v>-511.49</v>
      </c>
      <c r="I561" s="24" t="n">
        <v>-511.49</v>
      </c>
      <c r="J561" s="24" t="n">
        <v>0</v>
      </c>
      <c r="K561" s="24" t="n">
        <v>-0</v>
      </c>
      <c r="L561" s="24" t="n">
        <v>-0</v>
      </c>
      <c r="M561" s="24"/>
      <c r="N561" s="6" t="s">
        <f>=I561+J561+K561+L561</f>
      </c>
      <c r="O561" s="24"/>
      <c r="P561" s="22"/>
    </row>
    <row collapsed="false" customFormat="false" customHeight="false" hidden="false" ht="12.1" outlineLevel="0" r="562">
      <c r="A562" s="21" t="n">
        <v>44302</v>
      </c>
      <c r="B562" s="22" t="s">
        <v>552</v>
      </c>
      <c r="C562" s="22" t="s">
        <v>574</v>
      </c>
      <c r="D562" s="22" t="s">
        <v>552</v>
      </c>
      <c r="E562" s="22" t="s">
        <v>552</v>
      </c>
      <c r="F562" s="22" t="s">
        <v>19</v>
      </c>
      <c r="G562" s="23" t="n">
        <v>1</v>
      </c>
      <c r="H562" s="24" t="n">
        <v>-831.82</v>
      </c>
      <c r="I562" s="24" t="n">
        <v>-831.82</v>
      </c>
      <c r="J562" s="24" t="n">
        <v>0</v>
      </c>
      <c r="K562" s="24" t="n">
        <v>-0</v>
      </c>
      <c r="L562" s="24" t="n">
        <v>-0</v>
      </c>
      <c r="M562" s="24"/>
      <c r="N562" s="6" t="s">
        <f>=I562+J562+K562+L562</f>
      </c>
      <c r="O562" s="24"/>
      <c r="P562" s="22"/>
    </row>
    <row collapsed="false" customFormat="false" customHeight="false" hidden="false" ht="12.1" outlineLevel="0" r="563">
      <c r="A563" s="21" t="n">
        <v>44305</v>
      </c>
      <c r="B563" s="22" t="s">
        <v>552</v>
      </c>
      <c r="C563" s="22" t="s">
        <v>575</v>
      </c>
      <c r="D563" s="22" t="s">
        <v>552</v>
      </c>
      <c r="E563" s="22" t="s">
        <v>552</v>
      </c>
      <c r="F563" s="22" t="s">
        <v>19</v>
      </c>
      <c r="G563" s="23" t="n">
        <v>1</v>
      </c>
      <c r="H563" s="24" t="n">
        <v>-173.61</v>
      </c>
      <c r="I563" s="24" t="n">
        <v>-173.61</v>
      </c>
      <c r="J563" s="24" t="n">
        <v>0</v>
      </c>
      <c r="K563" s="24" t="n">
        <v>-0</v>
      </c>
      <c r="L563" s="24" t="n">
        <v>-0</v>
      </c>
      <c r="M563" s="24"/>
      <c r="N563" s="6" t="s">
        <f>=I563+J563+K563+L563</f>
      </c>
      <c r="O563" s="24"/>
      <c r="P563" s="22"/>
    </row>
    <row collapsed="false" customFormat="false" customHeight="false" hidden="false" ht="12.1" outlineLevel="0" r="564">
      <c r="A564" s="20" t="n">
        <v>44305.483275463</v>
      </c>
      <c r="B564" s="16" t="s">
        <v>493</v>
      </c>
      <c r="C564" s="16" t="s">
        <v>569</v>
      </c>
      <c r="D564" s="16" t="s">
        <v>480</v>
      </c>
      <c r="E564" s="16" t="s">
        <v>17</v>
      </c>
      <c r="F564" s="16" t="s">
        <v>19</v>
      </c>
      <c r="G564" s="7" t="n">
        <v>3</v>
      </c>
      <c r="H564" s="6" t="n">
        <v>25320</v>
      </c>
      <c r="I564" s="6" t="n">
        <v>-75960</v>
      </c>
      <c r="J564" s="6" t="n">
        <v>-0</v>
      </c>
      <c r="K564" s="6" t="n">
        <v>-45.58</v>
      </c>
      <c r="L564" s="6" t="n">
        <v>-0</v>
      </c>
      <c r="M564" s="6"/>
      <c r="N564" s="6" t="s">
        <f>=I564+J564+K564+L564</f>
      </c>
      <c r="O564" s="6"/>
      <c r="P564" s="16"/>
    </row>
    <row collapsed="false" customFormat="false" customHeight="false" hidden="false" ht="12.1" outlineLevel="0" r="565">
      <c r="A565" s="20" t="n">
        <v>44305.483275463</v>
      </c>
      <c r="B565" s="16" t="s">
        <v>493</v>
      </c>
      <c r="C565" s="16" t="s">
        <v>569</v>
      </c>
      <c r="D565" s="16" t="s">
        <v>480</v>
      </c>
      <c r="E565" s="16" t="s">
        <v>17</v>
      </c>
      <c r="F565" s="16" t="s">
        <v>19</v>
      </c>
      <c r="G565" s="7" t="n">
        <v>4</v>
      </c>
      <c r="H565" s="6" t="n">
        <v>25320</v>
      </c>
      <c r="I565" s="6" t="n">
        <v>-101280</v>
      </c>
      <c r="J565" s="6" t="n">
        <v>-0</v>
      </c>
      <c r="K565" s="6" t="n">
        <v>-60.76</v>
      </c>
      <c r="L565" s="6" t="n">
        <v>-0</v>
      </c>
      <c r="M565" s="6"/>
      <c r="N565" s="6" t="s">
        <f>=I565+J565+K565+L565</f>
      </c>
      <c r="O565" s="6"/>
      <c r="P565" s="16"/>
    </row>
    <row collapsed="false" customFormat="false" customHeight="false" hidden="false" ht="12.1" outlineLevel="0" r="566">
      <c r="A566" s="20" t="n">
        <v>44305.483275463</v>
      </c>
      <c r="B566" s="16" t="s">
        <v>493</v>
      </c>
      <c r="C566" s="16" t="s">
        <v>569</v>
      </c>
      <c r="D566" s="16" t="s">
        <v>480</v>
      </c>
      <c r="E566" s="16" t="s">
        <v>17</v>
      </c>
      <c r="F566" s="16" t="s">
        <v>19</v>
      </c>
      <c r="G566" s="7" t="n">
        <v>43</v>
      </c>
      <c r="H566" s="6" t="n">
        <v>25320</v>
      </c>
      <c r="I566" s="6" t="n">
        <v>-1088760</v>
      </c>
      <c r="J566" s="6" t="n">
        <v>-0</v>
      </c>
      <c r="K566" s="6" t="n">
        <v>-653.25</v>
      </c>
      <c r="L566" s="6" t="n">
        <v>-0</v>
      </c>
      <c r="M566" s="6"/>
      <c r="N566" s="6" t="s">
        <f>=I566+J566+K566+L566</f>
      </c>
      <c r="O566" s="6"/>
      <c r="P566" s="16"/>
    </row>
    <row collapsed="false" customFormat="false" customHeight="false" hidden="false" ht="12.1" outlineLevel="0" r="567">
      <c r="A567" s="21" t="n">
        <v>44306</v>
      </c>
      <c r="B567" s="22" t="s">
        <v>552</v>
      </c>
      <c r="C567" s="22" t="s">
        <v>575</v>
      </c>
      <c r="D567" s="22" t="s">
        <v>552</v>
      </c>
      <c r="E567" s="22" t="s">
        <v>552</v>
      </c>
      <c r="F567" s="22" t="s">
        <v>19</v>
      </c>
      <c r="G567" s="23" t="n">
        <v>1</v>
      </c>
      <c r="H567" s="24" t="n">
        <v>-171.53</v>
      </c>
      <c r="I567" s="24" t="n">
        <v>-171.53</v>
      </c>
      <c r="J567" s="24" t="n">
        <v>0</v>
      </c>
      <c r="K567" s="24" t="n">
        <v>-0</v>
      </c>
      <c r="L567" s="24" t="n">
        <v>-0</v>
      </c>
      <c r="M567" s="24"/>
      <c r="N567" s="6" t="s">
        <f>=I567+J567+K567+L567</f>
      </c>
      <c r="O567" s="24"/>
      <c r="P567" s="22"/>
    </row>
    <row collapsed="false" customFormat="false" customHeight="false" hidden="false" ht="12.1" outlineLevel="0" r="568">
      <c r="A568" s="21" t="n">
        <v>44306</v>
      </c>
      <c r="B568" s="22" t="s">
        <v>552</v>
      </c>
      <c r="C568" s="22" t="s">
        <v>574</v>
      </c>
      <c r="D568" s="22" t="s">
        <v>552</v>
      </c>
      <c r="E568" s="22" t="s">
        <v>552</v>
      </c>
      <c r="F568" s="22" t="s">
        <v>19</v>
      </c>
      <c r="G568" s="23" t="n">
        <v>1</v>
      </c>
      <c r="H568" s="24" t="n">
        <v>-561.82</v>
      </c>
      <c r="I568" s="24" t="n">
        <v>-561.82</v>
      </c>
      <c r="J568" s="24" t="n">
        <v>0</v>
      </c>
      <c r="K568" s="24" t="n">
        <v>-0</v>
      </c>
      <c r="L568" s="24" t="n">
        <v>-0</v>
      </c>
      <c r="M568" s="24"/>
      <c r="N568" s="6" t="s">
        <f>=I568+J568+K568+L568</f>
      </c>
      <c r="O568" s="24"/>
      <c r="P568" s="22"/>
    </row>
    <row collapsed="false" customFormat="false" customHeight="false" hidden="false" ht="12.1" outlineLevel="0" r="569">
      <c r="A569" s="25" t="n">
        <v>44306</v>
      </c>
      <c r="B569" s="26" t="s">
        <v>554</v>
      </c>
      <c r="C569" s="26" t="s">
        <v>162</v>
      </c>
      <c r="D569" s="26" t="s">
        <v>554</v>
      </c>
      <c r="E569" s="26" t="s">
        <v>554</v>
      </c>
      <c r="F569" s="26" t="s">
        <v>64</v>
      </c>
      <c r="G569" s="27" t="n">
        <v>1</v>
      </c>
      <c r="H569" s="28" t="n">
        <v>42.82</v>
      </c>
      <c r="I569" s="28" t="n">
        <v>42.82</v>
      </c>
      <c r="J569" s="28" t="n">
        <v>0</v>
      </c>
      <c r="K569" s="28" t="n">
        <v>-0</v>
      </c>
      <c r="L569" s="28" t="n">
        <v>-0</v>
      </c>
      <c r="M569" s="6" t="s">
        <f>=I569+J569+K569+L569</f>
      </c>
      <c r="N569" s="28"/>
      <c r="O569" s="28"/>
      <c r="P569" s="26"/>
    </row>
    <row collapsed="false" customFormat="false" customHeight="false" hidden="false" ht="12.1" outlineLevel="0" r="570">
      <c r="A570" s="29" t="n">
        <v>44306.91712963</v>
      </c>
      <c r="B570" s="30" t="s">
        <v>502</v>
      </c>
      <c r="C570" s="30" t="s">
        <v>615</v>
      </c>
      <c r="D570" s="30" t="s">
        <v>482</v>
      </c>
      <c r="E570" s="30" t="s">
        <v>17</v>
      </c>
      <c r="F570" s="30" t="s">
        <v>19</v>
      </c>
      <c r="G570" s="31" t="n">
        <v>-200</v>
      </c>
      <c r="H570" s="32" t="n">
        <v>64.48</v>
      </c>
      <c r="I570" s="32" t="n">
        <v>12896</v>
      </c>
      <c r="J570" s="32" t="n">
        <v>0</v>
      </c>
      <c r="K570" s="32" t="n">
        <v>-7.74</v>
      </c>
      <c r="L570" s="32" t="n">
        <v>-0</v>
      </c>
      <c r="M570" s="32"/>
      <c r="N570" s="6" t="s">
        <f>=I570+J570+K570+L570</f>
      </c>
      <c r="O570" s="32"/>
      <c r="P570" s="30"/>
    </row>
    <row collapsed="false" customFormat="false" customHeight="false" hidden="false" ht="12.1" outlineLevel="0" r="571">
      <c r="A571" s="37" t="n">
        <v>44306.919016204</v>
      </c>
      <c r="B571" s="38" t="s">
        <v>64</v>
      </c>
      <c r="C571" s="38" t="s">
        <v>632</v>
      </c>
      <c r="D571" s="38" t="s">
        <v>482</v>
      </c>
      <c r="E571" s="38" t="s">
        <v>482</v>
      </c>
      <c r="F571" s="38" t="s">
        <v>19</v>
      </c>
      <c r="G571" s="39" t="n">
        <v>-43</v>
      </c>
      <c r="H571" s="40" t="n">
        <v>76.9018</v>
      </c>
      <c r="I571" s="40" t="n">
        <v>3306.78</v>
      </c>
      <c r="J571" s="40" t="n">
        <v>0</v>
      </c>
      <c r="K571" s="40" t="n">
        <v>-2.65</v>
      </c>
      <c r="L571" s="40" t="n">
        <v>-0</v>
      </c>
      <c r="M571" s="40"/>
      <c r="N571" s="6" t="s">
        <f>=I571+J571+K571+L571</f>
      </c>
      <c r="O571" s="40"/>
      <c r="P571" s="38"/>
    </row>
    <row collapsed="false" customFormat="false" customHeight="false" hidden="false" ht="12.1" outlineLevel="0" r="572">
      <c r="A572" s="29" t="n">
        <v>44306.953391204</v>
      </c>
      <c r="B572" s="30" t="s">
        <v>503</v>
      </c>
      <c r="C572" s="30" t="s">
        <v>617</v>
      </c>
      <c r="D572" s="30" t="s">
        <v>482</v>
      </c>
      <c r="E572" s="30" t="s">
        <v>17</v>
      </c>
      <c r="F572" s="30" t="s">
        <v>19</v>
      </c>
      <c r="G572" s="31" t="n">
        <v>-100</v>
      </c>
      <c r="H572" s="32" t="n">
        <v>154.64</v>
      </c>
      <c r="I572" s="32" t="n">
        <v>15464</v>
      </c>
      <c r="J572" s="32" t="n">
        <v>0</v>
      </c>
      <c r="K572" s="32" t="n">
        <v>-9.28</v>
      </c>
      <c r="L572" s="32" t="n">
        <v>-0</v>
      </c>
      <c r="M572" s="32"/>
      <c r="N572" s="6" t="s">
        <f>=I572+J572+K572+L572</f>
      </c>
      <c r="O572" s="32"/>
      <c r="P572" s="30"/>
    </row>
    <row collapsed="false" customFormat="false" customHeight="false" hidden="false" ht="12.1" outlineLevel="0" r="573">
      <c r="A573" s="33" t="n">
        <v>44308</v>
      </c>
      <c r="B573" s="34" t="s">
        <v>602</v>
      </c>
      <c r="C573" s="34" t="s">
        <v>237</v>
      </c>
      <c r="D573" s="34" t="s">
        <v>602</v>
      </c>
      <c r="E573" s="34" t="s">
        <v>602</v>
      </c>
      <c r="F573" s="34" t="s">
        <v>19</v>
      </c>
      <c r="G573" s="35" t="n">
        <v>1</v>
      </c>
      <c r="H573" s="36" t="n">
        <v>-29992</v>
      </c>
      <c r="I573" s="36" t="n">
        <v>-29992</v>
      </c>
      <c r="J573" s="36" t="n">
        <v>0</v>
      </c>
      <c r="K573" s="36" t="n">
        <v>-0</v>
      </c>
      <c r="L573" s="36" t="n">
        <v>-0</v>
      </c>
      <c r="M573" s="36"/>
      <c r="N573" s="6" t="s">
        <f>=I573+J573+K573+L573</f>
      </c>
      <c r="O573" s="36"/>
      <c r="P573" s="34"/>
    </row>
    <row collapsed="false" customFormat="false" customHeight="false" hidden="false" ht="12.1" outlineLevel="0" r="574">
      <c r="A574" s="21" t="n">
        <v>44308</v>
      </c>
      <c r="B574" s="22" t="s">
        <v>629</v>
      </c>
      <c r="C574" s="22" t="s">
        <v>630</v>
      </c>
      <c r="D574" s="22" t="s">
        <v>629</v>
      </c>
      <c r="E574" s="22" t="s">
        <v>629</v>
      </c>
      <c r="F574" s="22" t="s">
        <v>19</v>
      </c>
      <c r="G574" s="23" t="n">
        <v>1</v>
      </c>
      <c r="H574" s="24" t="n">
        <v>-1508</v>
      </c>
      <c r="I574" s="24" t="n">
        <v>-1508</v>
      </c>
      <c r="J574" s="24" t="n">
        <v>0</v>
      </c>
      <c r="K574" s="24" t="n">
        <v>-0</v>
      </c>
      <c r="L574" s="24" t="n">
        <v>-0</v>
      </c>
      <c r="M574" s="24"/>
      <c r="N574" s="6" t="s">
        <f>=I574+J574+K574+L574</f>
      </c>
      <c r="O574" s="24"/>
      <c r="P574" s="22"/>
    </row>
    <row collapsed="false" customFormat="false" customHeight="false" hidden="false" ht="12.1" outlineLevel="0" r="575">
      <c r="A575" s="29" t="n">
        <v>44314.627534722</v>
      </c>
      <c r="B575" s="30" t="s">
        <v>493</v>
      </c>
      <c r="C575" s="30" t="s">
        <v>569</v>
      </c>
      <c r="D575" s="30" t="s">
        <v>482</v>
      </c>
      <c r="E575" s="30" t="s">
        <v>17</v>
      </c>
      <c r="F575" s="30" t="s">
        <v>19</v>
      </c>
      <c r="G575" s="31" t="n">
        <v>-1</v>
      </c>
      <c r="H575" s="32" t="n">
        <v>26452</v>
      </c>
      <c r="I575" s="32" t="n">
        <v>26452</v>
      </c>
      <c r="J575" s="32" t="n">
        <v>0</v>
      </c>
      <c r="K575" s="32" t="n">
        <v>-15.87</v>
      </c>
      <c r="L575" s="32" t="n">
        <v>-0</v>
      </c>
      <c r="M575" s="32"/>
      <c r="N575" s="6" t="s">
        <f>=I575+J575+K575+L575</f>
      </c>
      <c r="O575" s="32"/>
      <c r="P575" s="30"/>
    </row>
    <row collapsed="false" customFormat="false" customHeight="false" hidden="false" ht="12.1" outlineLevel="0" r="576">
      <c r="A576" s="29" t="n">
        <v>44314.627534722</v>
      </c>
      <c r="B576" s="30" t="s">
        <v>493</v>
      </c>
      <c r="C576" s="30" t="s">
        <v>569</v>
      </c>
      <c r="D576" s="30" t="s">
        <v>482</v>
      </c>
      <c r="E576" s="30" t="s">
        <v>17</v>
      </c>
      <c r="F576" s="30" t="s">
        <v>19</v>
      </c>
      <c r="G576" s="31" t="n">
        <v>-23</v>
      </c>
      <c r="H576" s="32" t="n">
        <v>26454</v>
      </c>
      <c r="I576" s="32" t="n">
        <v>608442</v>
      </c>
      <c r="J576" s="32" t="n">
        <v>0</v>
      </c>
      <c r="K576" s="32" t="n">
        <v>-365.07</v>
      </c>
      <c r="L576" s="32" t="n">
        <v>-0</v>
      </c>
      <c r="M576" s="32"/>
      <c r="N576" s="6" t="s">
        <f>=I576+J576+K576+L576</f>
      </c>
      <c r="O576" s="32"/>
      <c r="P576" s="30"/>
    </row>
    <row collapsed="false" customFormat="false" customHeight="false" hidden="false" ht="12.1" outlineLevel="0" r="577">
      <c r="A577" s="29" t="n">
        <v>44314.627534722</v>
      </c>
      <c r="B577" s="30" t="s">
        <v>493</v>
      </c>
      <c r="C577" s="30" t="s">
        <v>569</v>
      </c>
      <c r="D577" s="30" t="s">
        <v>482</v>
      </c>
      <c r="E577" s="30" t="s">
        <v>17</v>
      </c>
      <c r="F577" s="30" t="s">
        <v>19</v>
      </c>
      <c r="G577" s="31" t="n">
        <v>-2</v>
      </c>
      <c r="H577" s="32" t="n">
        <v>26452</v>
      </c>
      <c r="I577" s="32" t="n">
        <v>52904</v>
      </c>
      <c r="J577" s="32" t="n">
        <v>0</v>
      </c>
      <c r="K577" s="32" t="n">
        <v>-31.74</v>
      </c>
      <c r="L577" s="32" t="n">
        <v>-0</v>
      </c>
      <c r="M577" s="32"/>
      <c r="N577" s="6" t="s">
        <f>=I577+J577+K577+L577</f>
      </c>
      <c r="O577" s="32"/>
      <c r="P577" s="30"/>
    </row>
    <row collapsed="false" customFormat="false" customHeight="false" hidden="false" ht="12.1" outlineLevel="0" r="578">
      <c r="A578" s="29" t="n">
        <v>44314.627534722</v>
      </c>
      <c r="B578" s="30" t="s">
        <v>493</v>
      </c>
      <c r="C578" s="30" t="s">
        <v>569</v>
      </c>
      <c r="D578" s="30" t="s">
        <v>482</v>
      </c>
      <c r="E578" s="30" t="s">
        <v>17</v>
      </c>
      <c r="F578" s="30" t="s">
        <v>19</v>
      </c>
      <c r="G578" s="31" t="n">
        <v>-4</v>
      </c>
      <c r="H578" s="32" t="n">
        <v>26452</v>
      </c>
      <c r="I578" s="32" t="n">
        <v>105808</v>
      </c>
      <c r="J578" s="32" t="n">
        <v>0</v>
      </c>
      <c r="K578" s="32" t="n">
        <v>-63.48</v>
      </c>
      <c r="L578" s="32" t="n">
        <v>-0</v>
      </c>
      <c r="M578" s="32"/>
      <c r="N578" s="6" t="s">
        <f>=I578+J578+K578+L578</f>
      </c>
      <c r="O578" s="32"/>
      <c r="P578" s="30"/>
    </row>
    <row collapsed="false" customFormat="false" customHeight="false" hidden="false" ht="12.1" outlineLevel="0" r="579">
      <c r="A579" s="20" t="n">
        <v>44314.675324074</v>
      </c>
      <c r="B579" s="16" t="s">
        <v>493</v>
      </c>
      <c r="C579" s="16" t="s">
        <v>569</v>
      </c>
      <c r="D579" s="16" t="s">
        <v>480</v>
      </c>
      <c r="E579" s="16" t="s">
        <v>17</v>
      </c>
      <c r="F579" s="16" t="s">
        <v>19</v>
      </c>
      <c r="G579" s="7" t="n">
        <v>30</v>
      </c>
      <c r="H579" s="6" t="n">
        <v>26340</v>
      </c>
      <c r="I579" s="6" t="n">
        <v>-790200</v>
      </c>
      <c r="J579" s="6" t="n">
        <v>-0</v>
      </c>
      <c r="K579" s="6" t="n">
        <v>-474.12</v>
      </c>
      <c r="L579" s="6" t="n">
        <v>-0</v>
      </c>
      <c r="M579" s="6"/>
      <c r="N579" s="6" t="s">
        <f>=I579+J579+K579+L579</f>
      </c>
      <c r="O579" s="6"/>
      <c r="P579" s="16"/>
    </row>
    <row collapsed="false" customFormat="false" customHeight="false" hidden="false" ht="12.1" outlineLevel="0" r="580">
      <c r="A580" s="20" t="n">
        <v>44314.680393519</v>
      </c>
      <c r="B580" s="16" t="s">
        <v>508</v>
      </c>
      <c r="C580" s="16" t="s">
        <v>634</v>
      </c>
      <c r="D580" s="16" t="s">
        <v>480</v>
      </c>
      <c r="E580" s="16" t="s">
        <v>17</v>
      </c>
      <c r="F580" s="16" t="s">
        <v>19</v>
      </c>
      <c r="G580" s="7" t="n">
        <v>5</v>
      </c>
      <c r="H580" s="6" t="n">
        <v>500.5</v>
      </c>
      <c r="I580" s="6" t="n">
        <v>-2502.5</v>
      </c>
      <c r="J580" s="6" t="n">
        <v>-0</v>
      </c>
      <c r="K580" s="6" t="n">
        <v>-1.5</v>
      </c>
      <c r="L580" s="6" t="n">
        <v>-0</v>
      </c>
      <c r="M580" s="6"/>
      <c r="N580" s="6" t="s">
        <f>=I580+J580+K580+L580</f>
      </c>
      <c r="O580" s="6"/>
      <c r="P580" s="16"/>
    </row>
    <row collapsed="false" customFormat="false" customHeight="false" hidden="false" ht="12.1" outlineLevel="0" r="581">
      <c r="A581" s="29" t="n">
        <v>44314.728310185</v>
      </c>
      <c r="B581" s="30" t="s">
        <v>493</v>
      </c>
      <c r="C581" s="30" t="s">
        <v>569</v>
      </c>
      <c r="D581" s="30" t="s">
        <v>482</v>
      </c>
      <c r="E581" s="30" t="s">
        <v>17</v>
      </c>
      <c r="F581" s="30" t="s">
        <v>19</v>
      </c>
      <c r="G581" s="31" t="n">
        <v>-1</v>
      </c>
      <c r="H581" s="32" t="n">
        <v>26172</v>
      </c>
      <c r="I581" s="32" t="n">
        <v>26172</v>
      </c>
      <c r="J581" s="32" t="n">
        <v>0</v>
      </c>
      <c r="K581" s="32" t="n">
        <v>-15.7</v>
      </c>
      <c r="L581" s="32" t="n">
        <v>-0</v>
      </c>
      <c r="M581" s="32"/>
      <c r="N581" s="6" t="s">
        <f>=I581+J581+K581+L581</f>
      </c>
      <c r="O581" s="32"/>
      <c r="P581" s="30"/>
    </row>
    <row collapsed="false" customFormat="false" customHeight="false" hidden="false" ht="12.1" outlineLevel="0" r="582">
      <c r="A582" s="29" t="n">
        <v>44314.728310185</v>
      </c>
      <c r="B582" s="30" t="s">
        <v>493</v>
      </c>
      <c r="C582" s="30" t="s">
        <v>569</v>
      </c>
      <c r="D582" s="30" t="s">
        <v>482</v>
      </c>
      <c r="E582" s="30" t="s">
        <v>17</v>
      </c>
      <c r="F582" s="30" t="s">
        <v>19</v>
      </c>
      <c r="G582" s="31" t="n">
        <v>-1</v>
      </c>
      <c r="H582" s="32" t="n">
        <v>26172</v>
      </c>
      <c r="I582" s="32" t="n">
        <v>26172</v>
      </c>
      <c r="J582" s="32" t="n">
        <v>0</v>
      </c>
      <c r="K582" s="32" t="n">
        <v>-15.7</v>
      </c>
      <c r="L582" s="32" t="n">
        <v>-0</v>
      </c>
      <c r="M582" s="32"/>
      <c r="N582" s="6" t="s">
        <f>=I582+J582+K582+L582</f>
      </c>
      <c r="O582" s="32"/>
      <c r="P582" s="30"/>
    </row>
    <row collapsed="false" customFormat="false" customHeight="false" hidden="false" ht="12.1" outlineLevel="0" r="583">
      <c r="A583" s="29" t="n">
        <v>44314.728321759</v>
      </c>
      <c r="B583" s="30" t="s">
        <v>493</v>
      </c>
      <c r="C583" s="30" t="s">
        <v>569</v>
      </c>
      <c r="D583" s="30" t="s">
        <v>482</v>
      </c>
      <c r="E583" s="30" t="s">
        <v>17</v>
      </c>
      <c r="F583" s="30" t="s">
        <v>19</v>
      </c>
      <c r="G583" s="31" t="n">
        <v>-20</v>
      </c>
      <c r="H583" s="32" t="n">
        <v>26172</v>
      </c>
      <c r="I583" s="32" t="n">
        <v>523440</v>
      </c>
      <c r="J583" s="32" t="n">
        <v>0</v>
      </c>
      <c r="K583" s="32" t="n">
        <v>-314.07</v>
      </c>
      <c r="L583" s="32" t="n">
        <v>-0</v>
      </c>
      <c r="M583" s="32"/>
      <c r="N583" s="6" t="s">
        <f>=I583+J583+K583+L583</f>
      </c>
      <c r="O583" s="32"/>
      <c r="P583" s="30"/>
    </row>
    <row collapsed="false" customFormat="false" customHeight="false" hidden="false" ht="12.1" outlineLevel="0" r="584">
      <c r="A584" s="29" t="n">
        <v>44314.728344907</v>
      </c>
      <c r="B584" s="30" t="s">
        <v>493</v>
      </c>
      <c r="C584" s="30" t="s">
        <v>569</v>
      </c>
      <c r="D584" s="30" t="s">
        <v>482</v>
      </c>
      <c r="E584" s="30" t="s">
        <v>17</v>
      </c>
      <c r="F584" s="30" t="s">
        <v>19</v>
      </c>
      <c r="G584" s="31" t="n">
        <v>-8</v>
      </c>
      <c r="H584" s="32" t="n">
        <v>26172</v>
      </c>
      <c r="I584" s="32" t="n">
        <v>209376</v>
      </c>
      <c r="J584" s="32" t="n">
        <v>0</v>
      </c>
      <c r="K584" s="32" t="n">
        <v>-125.63</v>
      </c>
      <c r="L584" s="32" t="n">
        <v>-0</v>
      </c>
      <c r="M584" s="32"/>
      <c r="N584" s="6" t="s">
        <f>=I584+J584+K584+L584</f>
      </c>
      <c r="O584" s="32"/>
      <c r="P584" s="30"/>
    </row>
    <row collapsed="false" customFormat="false" customHeight="false" hidden="false" ht="12.1" outlineLevel="0" r="585">
      <c r="A585" s="20" t="n">
        <v>44315.519513889</v>
      </c>
      <c r="B585" s="16" t="s">
        <v>493</v>
      </c>
      <c r="C585" s="16" t="s">
        <v>569</v>
      </c>
      <c r="D585" s="16" t="s">
        <v>480</v>
      </c>
      <c r="E585" s="16" t="s">
        <v>17</v>
      </c>
      <c r="F585" s="16" t="s">
        <v>19</v>
      </c>
      <c r="G585" s="7" t="n">
        <v>30</v>
      </c>
      <c r="H585" s="6" t="n">
        <v>26110</v>
      </c>
      <c r="I585" s="6" t="n">
        <v>-783300</v>
      </c>
      <c r="J585" s="6" t="n">
        <v>-0</v>
      </c>
      <c r="K585" s="6" t="n">
        <v>-469.98</v>
      </c>
      <c r="L585" s="6" t="n">
        <v>-0</v>
      </c>
      <c r="M585" s="6"/>
      <c r="N585" s="6" t="s">
        <f>=I585+J585+K585+L585</f>
      </c>
      <c r="O585" s="6"/>
      <c r="P585" s="16"/>
    </row>
    <row collapsed="false" customFormat="false" customHeight="false" hidden="false" ht="12.1" outlineLevel="0" r="586">
      <c r="A586" s="20" t="n">
        <v>44315.561747685</v>
      </c>
      <c r="B586" s="16" t="s">
        <v>508</v>
      </c>
      <c r="C586" s="16" t="s">
        <v>634</v>
      </c>
      <c r="D586" s="16" t="s">
        <v>480</v>
      </c>
      <c r="E586" s="16" t="s">
        <v>17</v>
      </c>
      <c r="F586" s="16" t="s">
        <v>19</v>
      </c>
      <c r="G586" s="7" t="n">
        <v>4</v>
      </c>
      <c r="H586" s="6" t="n">
        <v>464.9</v>
      </c>
      <c r="I586" s="6" t="n">
        <v>-1859.6</v>
      </c>
      <c r="J586" s="6" t="n">
        <v>-0</v>
      </c>
      <c r="K586" s="6" t="n">
        <v>-1.12</v>
      </c>
      <c r="L586" s="6" t="n">
        <v>-0</v>
      </c>
      <c r="M586" s="6"/>
      <c r="N586" s="6" t="s">
        <f>=I586+J586+K586+L586</f>
      </c>
      <c r="O586" s="6"/>
      <c r="P586" s="16"/>
    </row>
    <row collapsed="false" customFormat="false" customHeight="false" hidden="false" ht="12.1" outlineLevel="0" r="587">
      <c r="A587" s="21" t="n">
        <v>44316</v>
      </c>
      <c r="B587" s="22" t="s">
        <v>552</v>
      </c>
      <c r="C587" s="22" t="s">
        <v>575</v>
      </c>
      <c r="D587" s="22" t="s">
        <v>552</v>
      </c>
      <c r="E587" s="22" t="s">
        <v>552</v>
      </c>
      <c r="F587" s="22" t="s">
        <v>19</v>
      </c>
      <c r="G587" s="23" t="n">
        <v>1</v>
      </c>
      <c r="H587" s="24" t="n">
        <v>-359.9</v>
      </c>
      <c r="I587" s="24" t="n">
        <v>-359.9</v>
      </c>
      <c r="J587" s="24" t="n">
        <v>0</v>
      </c>
      <c r="K587" s="24" t="n">
        <v>-0</v>
      </c>
      <c r="L587" s="24" t="n">
        <v>-0</v>
      </c>
      <c r="M587" s="24"/>
      <c r="N587" s="6" t="s">
        <f>=I587+J587+K587+L587</f>
      </c>
      <c r="O587" s="24"/>
      <c r="P587" s="22"/>
    </row>
    <row collapsed="false" customFormat="false" customHeight="false" hidden="false" ht="12.1" outlineLevel="0" r="588">
      <c r="A588" s="20" t="n">
        <v>44316.551458333</v>
      </c>
      <c r="B588" s="16" t="s">
        <v>493</v>
      </c>
      <c r="C588" s="16" t="s">
        <v>569</v>
      </c>
      <c r="D588" s="16" t="s">
        <v>480</v>
      </c>
      <c r="E588" s="16" t="s">
        <v>17</v>
      </c>
      <c r="F588" s="16" t="s">
        <v>19</v>
      </c>
      <c r="G588" s="7" t="n">
        <v>30</v>
      </c>
      <c r="H588" s="6" t="n">
        <v>25980</v>
      </c>
      <c r="I588" s="6" t="n">
        <v>-779400</v>
      </c>
      <c r="J588" s="6" t="n">
        <v>-0</v>
      </c>
      <c r="K588" s="6" t="n">
        <v>-467.64</v>
      </c>
      <c r="L588" s="6" t="n">
        <v>-0</v>
      </c>
      <c r="M588" s="6"/>
      <c r="N588" s="6" t="s">
        <f>=I588+J588+K588+L588</f>
      </c>
      <c r="O588" s="6"/>
      <c r="P588" s="16"/>
    </row>
    <row collapsed="false" customFormat="false" customHeight="false" hidden="false" ht="12.1" outlineLevel="0" r="589">
      <c r="A589" s="29" t="n">
        <v>44316.551909722</v>
      </c>
      <c r="B589" s="30" t="s">
        <v>493</v>
      </c>
      <c r="C589" s="30" t="s">
        <v>569</v>
      </c>
      <c r="D589" s="30" t="s">
        <v>482</v>
      </c>
      <c r="E589" s="30" t="s">
        <v>17</v>
      </c>
      <c r="F589" s="30" t="s">
        <v>19</v>
      </c>
      <c r="G589" s="31" t="n">
        <v>-12</v>
      </c>
      <c r="H589" s="32" t="n">
        <v>25988</v>
      </c>
      <c r="I589" s="32" t="n">
        <v>311856</v>
      </c>
      <c r="J589" s="32" t="n">
        <v>0</v>
      </c>
      <c r="K589" s="32" t="n">
        <v>-187.11</v>
      </c>
      <c r="L589" s="32" t="n">
        <v>-0</v>
      </c>
      <c r="M589" s="32"/>
      <c r="N589" s="6" t="s">
        <f>=I589+J589+K589+L589</f>
      </c>
      <c r="O589" s="32"/>
      <c r="P589" s="30"/>
    </row>
    <row collapsed="false" customFormat="false" customHeight="false" hidden="false" ht="12.1" outlineLevel="0" r="590">
      <c r="A590" s="29" t="n">
        <v>44316.551921296</v>
      </c>
      <c r="B590" s="30" t="s">
        <v>493</v>
      </c>
      <c r="C590" s="30" t="s">
        <v>569</v>
      </c>
      <c r="D590" s="30" t="s">
        <v>482</v>
      </c>
      <c r="E590" s="30" t="s">
        <v>17</v>
      </c>
      <c r="F590" s="30" t="s">
        <v>19</v>
      </c>
      <c r="G590" s="31" t="n">
        <v>-2</v>
      </c>
      <c r="H590" s="32" t="n">
        <v>25986</v>
      </c>
      <c r="I590" s="32" t="n">
        <v>51972</v>
      </c>
      <c r="J590" s="32" t="n">
        <v>0</v>
      </c>
      <c r="K590" s="32" t="n">
        <v>-31.19</v>
      </c>
      <c r="L590" s="32" t="n">
        <v>-0</v>
      </c>
      <c r="M590" s="32"/>
      <c r="N590" s="6" t="s">
        <f>=I590+J590+K590+L590</f>
      </c>
      <c r="O590" s="32"/>
      <c r="P590" s="30"/>
    </row>
    <row collapsed="false" customFormat="false" customHeight="false" hidden="false" ht="12.1" outlineLevel="0" r="591">
      <c r="A591" s="29" t="n">
        <v>44316.552847222</v>
      </c>
      <c r="B591" s="30" t="s">
        <v>493</v>
      </c>
      <c r="C591" s="30" t="s">
        <v>569</v>
      </c>
      <c r="D591" s="30" t="s">
        <v>482</v>
      </c>
      <c r="E591" s="30" t="s">
        <v>17</v>
      </c>
      <c r="F591" s="30" t="s">
        <v>19</v>
      </c>
      <c r="G591" s="31" t="n">
        <v>-46</v>
      </c>
      <c r="H591" s="32" t="n">
        <v>25986</v>
      </c>
      <c r="I591" s="32" t="n">
        <v>1195356</v>
      </c>
      <c r="J591" s="32" t="n">
        <v>0</v>
      </c>
      <c r="K591" s="32" t="n">
        <v>-717.21</v>
      </c>
      <c r="L591" s="32" t="n">
        <v>-0</v>
      </c>
      <c r="M591" s="32"/>
      <c r="N591" s="6" t="s">
        <f>=I591+J591+K591+L591</f>
      </c>
      <c r="O591" s="32"/>
      <c r="P591" s="30"/>
    </row>
    <row collapsed="false" customFormat="false" customHeight="false" hidden="false" ht="12.1" outlineLevel="0" r="592">
      <c r="A592" s="20" t="n">
        <v>44316.608344907</v>
      </c>
      <c r="B592" s="16" t="s">
        <v>493</v>
      </c>
      <c r="C592" s="16" t="s">
        <v>569</v>
      </c>
      <c r="D592" s="16" t="s">
        <v>480</v>
      </c>
      <c r="E592" s="16" t="s">
        <v>17</v>
      </c>
      <c r="F592" s="16" t="s">
        <v>19</v>
      </c>
      <c r="G592" s="7" t="n">
        <v>1</v>
      </c>
      <c r="H592" s="6" t="n">
        <v>25870</v>
      </c>
      <c r="I592" s="6" t="n">
        <v>-25870</v>
      </c>
      <c r="J592" s="6" t="n">
        <v>-0</v>
      </c>
      <c r="K592" s="6" t="n">
        <v>-15.53</v>
      </c>
      <c r="L592" s="6" t="n">
        <v>-0</v>
      </c>
      <c r="M592" s="6"/>
      <c r="N592" s="6" t="s">
        <f>=I592+J592+K592+L592</f>
      </c>
      <c r="O592" s="6"/>
      <c r="P592" s="16"/>
    </row>
    <row collapsed="false" customFormat="false" customHeight="false" hidden="false" ht="12.1" outlineLevel="0" r="593">
      <c r="A593" s="20" t="n">
        <v>44316.608344907</v>
      </c>
      <c r="B593" s="16" t="s">
        <v>493</v>
      </c>
      <c r="C593" s="16" t="s">
        <v>569</v>
      </c>
      <c r="D593" s="16" t="s">
        <v>480</v>
      </c>
      <c r="E593" s="16" t="s">
        <v>17</v>
      </c>
      <c r="F593" s="16" t="s">
        <v>19</v>
      </c>
      <c r="G593" s="7" t="n">
        <v>3</v>
      </c>
      <c r="H593" s="6" t="n">
        <v>25870</v>
      </c>
      <c r="I593" s="6" t="n">
        <v>-77610</v>
      </c>
      <c r="J593" s="6" t="n">
        <v>-0</v>
      </c>
      <c r="K593" s="6" t="n">
        <v>-46.57</v>
      </c>
      <c r="L593" s="6" t="n">
        <v>-0</v>
      </c>
      <c r="M593" s="6"/>
      <c r="N593" s="6" t="s">
        <f>=I593+J593+K593+L593</f>
      </c>
      <c r="O593" s="6"/>
      <c r="P593" s="16"/>
    </row>
    <row collapsed="false" customFormat="false" customHeight="false" hidden="false" ht="12.1" outlineLevel="0" r="594">
      <c r="A594" s="20" t="n">
        <v>44316.608344907</v>
      </c>
      <c r="B594" s="16" t="s">
        <v>493</v>
      </c>
      <c r="C594" s="16" t="s">
        <v>569</v>
      </c>
      <c r="D594" s="16" t="s">
        <v>480</v>
      </c>
      <c r="E594" s="16" t="s">
        <v>17</v>
      </c>
      <c r="F594" s="16" t="s">
        <v>19</v>
      </c>
      <c r="G594" s="7" t="n">
        <v>4</v>
      </c>
      <c r="H594" s="6" t="n">
        <v>25870</v>
      </c>
      <c r="I594" s="6" t="n">
        <v>-103480</v>
      </c>
      <c r="J594" s="6" t="n">
        <v>-0</v>
      </c>
      <c r="K594" s="6" t="n">
        <v>-62.09</v>
      </c>
      <c r="L594" s="6" t="n">
        <v>-0</v>
      </c>
      <c r="M594" s="6"/>
      <c r="N594" s="6" t="s">
        <f>=I594+J594+K594+L594</f>
      </c>
      <c r="O594" s="6"/>
      <c r="P594" s="16"/>
    </row>
    <row collapsed="false" customFormat="false" customHeight="false" hidden="false" ht="12.1" outlineLevel="0" r="595">
      <c r="A595" s="20" t="n">
        <v>44316.608344907</v>
      </c>
      <c r="B595" s="16" t="s">
        <v>493</v>
      </c>
      <c r="C595" s="16" t="s">
        <v>569</v>
      </c>
      <c r="D595" s="16" t="s">
        <v>480</v>
      </c>
      <c r="E595" s="16" t="s">
        <v>17</v>
      </c>
      <c r="F595" s="16" t="s">
        <v>19</v>
      </c>
      <c r="G595" s="7" t="n">
        <v>4</v>
      </c>
      <c r="H595" s="6" t="n">
        <v>25870</v>
      </c>
      <c r="I595" s="6" t="n">
        <v>-103480</v>
      </c>
      <c r="J595" s="6" t="n">
        <v>-0</v>
      </c>
      <c r="K595" s="6" t="n">
        <v>-62.09</v>
      </c>
      <c r="L595" s="6" t="n">
        <v>-0</v>
      </c>
      <c r="M595" s="6"/>
      <c r="N595" s="6" t="s">
        <f>=I595+J595+K595+L595</f>
      </c>
      <c r="O595" s="6"/>
      <c r="P595" s="16"/>
    </row>
    <row collapsed="false" customFormat="false" customHeight="false" hidden="false" ht="12.1" outlineLevel="0" r="596">
      <c r="A596" s="20" t="n">
        <v>44316.608344907</v>
      </c>
      <c r="B596" s="16" t="s">
        <v>493</v>
      </c>
      <c r="C596" s="16" t="s">
        <v>569</v>
      </c>
      <c r="D596" s="16" t="s">
        <v>480</v>
      </c>
      <c r="E596" s="16" t="s">
        <v>17</v>
      </c>
      <c r="F596" s="16" t="s">
        <v>19</v>
      </c>
      <c r="G596" s="7" t="n">
        <v>1</v>
      </c>
      <c r="H596" s="6" t="n">
        <v>25870</v>
      </c>
      <c r="I596" s="6" t="n">
        <v>-25870</v>
      </c>
      <c r="J596" s="6" t="n">
        <v>-0</v>
      </c>
      <c r="K596" s="6" t="n">
        <v>-15.53</v>
      </c>
      <c r="L596" s="6" t="n">
        <v>-0</v>
      </c>
      <c r="M596" s="6"/>
      <c r="N596" s="6" t="s">
        <f>=I596+J596+K596+L596</f>
      </c>
      <c r="O596" s="6"/>
      <c r="P596" s="16"/>
    </row>
    <row collapsed="false" customFormat="false" customHeight="false" hidden="false" ht="12.1" outlineLevel="0" r="597">
      <c r="A597" s="20" t="n">
        <v>44316.608344907</v>
      </c>
      <c r="B597" s="16" t="s">
        <v>493</v>
      </c>
      <c r="C597" s="16" t="s">
        <v>569</v>
      </c>
      <c r="D597" s="16" t="s">
        <v>480</v>
      </c>
      <c r="E597" s="16" t="s">
        <v>17</v>
      </c>
      <c r="F597" s="16" t="s">
        <v>19</v>
      </c>
      <c r="G597" s="7" t="n">
        <v>12</v>
      </c>
      <c r="H597" s="6" t="n">
        <v>25870</v>
      </c>
      <c r="I597" s="6" t="n">
        <v>-310440</v>
      </c>
      <c r="J597" s="6" t="n">
        <v>-0</v>
      </c>
      <c r="K597" s="6" t="n">
        <v>-186.26</v>
      </c>
      <c r="L597" s="6" t="n">
        <v>-0</v>
      </c>
      <c r="M597" s="6"/>
      <c r="N597" s="6" t="s">
        <f>=I597+J597+K597+L597</f>
      </c>
      <c r="O597" s="6"/>
      <c r="P597" s="16"/>
    </row>
    <row collapsed="false" customFormat="false" customHeight="false" hidden="false" ht="12.1" outlineLevel="0" r="598">
      <c r="A598" s="20" t="n">
        <v>44316.608356481</v>
      </c>
      <c r="B598" s="16" t="s">
        <v>493</v>
      </c>
      <c r="C598" s="16" t="s">
        <v>569</v>
      </c>
      <c r="D598" s="16" t="s">
        <v>480</v>
      </c>
      <c r="E598" s="16" t="s">
        <v>17</v>
      </c>
      <c r="F598" s="16" t="s">
        <v>19</v>
      </c>
      <c r="G598" s="7" t="n">
        <v>5</v>
      </c>
      <c r="H598" s="6" t="n">
        <v>25870</v>
      </c>
      <c r="I598" s="6" t="n">
        <v>-129350</v>
      </c>
      <c r="J598" s="6" t="n">
        <v>-0</v>
      </c>
      <c r="K598" s="6" t="n">
        <v>-77.62</v>
      </c>
      <c r="L598" s="6" t="n">
        <v>-0</v>
      </c>
      <c r="M598" s="6"/>
      <c r="N598" s="6" t="s">
        <f>=I598+J598+K598+L598</f>
      </c>
      <c r="O598" s="6"/>
      <c r="P598" s="16"/>
    </row>
    <row collapsed="false" customFormat="false" customHeight="false" hidden="false" ht="12.1" outlineLevel="0" r="599">
      <c r="A599" s="29" t="n">
        <v>44316.630914352</v>
      </c>
      <c r="B599" s="30" t="s">
        <v>493</v>
      </c>
      <c r="C599" s="30" t="s">
        <v>569</v>
      </c>
      <c r="D599" s="30" t="s">
        <v>482</v>
      </c>
      <c r="E599" s="30" t="s">
        <v>17</v>
      </c>
      <c r="F599" s="30" t="s">
        <v>19</v>
      </c>
      <c r="G599" s="31" t="n">
        <v>-30</v>
      </c>
      <c r="H599" s="32" t="n">
        <v>25910</v>
      </c>
      <c r="I599" s="32" t="n">
        <v>777300</v>
      </c>
      <c r="J599" s="32" t="n">
        <v>0</v>
      </c>
      <c r="K599" s="32" t="n">
        <v>-466.38</v>
      </c>
      <c r="L599" s="32" t="n">
        <v>-0</v>
      </c>
      <c r="M599" s="32"/>
      <c r="N599" s="6" t="s">
        <f>=I599+J599+K599+L599</f>
      </c>
      <c r="O599" s="32"/>
      <c r="P599" s="30"/>
    </row>
    <row collapsed="false" customFormat="false" customHeight="false" hidden="false" ht="12.1" outlineLevel="0" r="600">
      <c r="A600" s="20" t="n">
        <v>44316.644178241</v>
      </c>
      <c r="B600" s="16" t="s">
        <v>493</v>
      </c>
      <c r="C600" s="16" t="s">
        <v>569</v>
      </c>
      <c r="D600" s="16" t="s">
        <v>480</v>
      </c>
      <c r="E600" s="16" t="s">
        <v>17</v>
      </c>
      <c r="F600" s="16" t="s">
        <v>19</v>
      </c>
      <c r="G600" s="7" t="n">
        <v>30</v>
      </c>
      <c r="H600" s="6" t="n">
        <v>25820</v>
      </c>
      <c r="I600" s="6" t="n">
        <v>-774600</v>
      </c>
      <c r="J600" s="6" t="n">
        <v>-0</v>
      </c>
      <c r="K600" s="6" t="n">
        <v>-464.76</v>
      </c>
      <c r="L600" s="6" t="n">
        <v>-0</v>
      </c>
      <c r="M600" s="6"/>
      <c r="N600" s="6" t="s">
        <f>=I600+J600+K600+L600</f>
      </c>
      <c r="O600" s="6"/>
      <c r="P600" s="16"/>
    </row>
    <row collapsed="false" customFormat="false" customHeight="false" hidden="false" ht="12.1" outlineLevel="0" r="601">
      <c r="A601" s="29" t="n">
        <v>44316.684537037</v>
      </c>
      <c r="B601" s="30" t="s">
        <v>493</v>
      </c>
      <c r="C601" s="30" t="s">
        <v>569</v>
      </c>
      <c r="D601" s="30" t="s">
        <v>482</v>
      </c>
      <c r="E601" s="30" t="s">
        <v>17</v>
      </c>
      <c r="F601" s="30" t="s">
        <v>19</v>
      </c>
      <c r="G601" s="31" t="n">
        <v>-18</v>
      </c>
      <c r="H601" s="32" t="n">
        <v>25736</v>
      </c>
      <c r="I601" s="32" t="n">
        <v>463248</v>
      </c>
      <c r="J601" s="32" t="n">
        <v>0</v>
      </c>
      <c r="K601" s="32" t="n">
        <v>-277.95</v>
      </c>
      <c r="L601" s="32" t="n">
        <v>-0</v>
      </c>
      <c r="M601" s="32"/>
      <c r="N601" s="6" t="s">
        <f>=I601+J601+K601+L601</f>
      </c>
      <c r="O601" s="32"/>
      <c r="P601" s="30"/>
    </row>
    <row collapsed="false" customFormat="false" customHeight="false" hidden="false" ht="12.1" outlineLevel="0" r="602">
      <c r="A602" s="29" t="n">
        <v>44316.684571759</v>
      </c>
      <c r="B602" s="30" t="s">
        <v>493</v>
      </c>
      <c r="C602" s="30" t="s">
        <v>569</v>
      </c>
      <c r="D602" s="30" t="s">
        <v>482</v>
      </c>
      <c r="E602" s="30" t="s">
        <v>17</v>
      </c>
      <c r="F602" s="30" t="s">
        <v>19</v>
      </c>
      <c r="G602" s="31" t="n">
        <v>-1</v>
      </c>
      <c r="H602" s="32" t="n">
        <v>25736</v>
      </c>
      <c r="I602" s="32" t="n">
        <v>25736</v>
      </c>
      <c r="J602" s="32" t="n">
        <v>0</v>
      </c>
      <c r="K602" s="32" t="n">
        <v>-15.44</v>
      </c>
      <c r="L602" s="32" t="n">
        <v>-0</v>
      </c>
      <c r="M602" s="32"/>
      <c r="N602" s="6" t="s">
        <f>=I602+J602+K602+L602</f>
      </c>
      <c r="O602" s="32"/>
      <c r="P602" s="30"/>
    </row>
    <row collapsed="false" customFormat="false" customHeight="false" hidden="false" ht="12.1" outlineLevel="0" r="603">
      <c r="A603" s="29" t="n">
        <v>44316.685775463</v>
      </c>
      <c r="B603" s="30" t="s">
        <v>493</v>
      </c>
      <c r="C603" s="30" t="s">
        <v>569</v>
      </c>
      <c r="D603" s="30" t="s">
        <v>482</v>
      </c>
      <c r="E603" s="30" t="s">
        <v>17</v>
      </c>
      <c r="F603" s="30" t="s">
        <v>19</v>
      </c>
      <c r="G603" s="31" t="n">
        <v>-1</v>
      </c>
      <c r="H603" s="32" t="n">
        <v>25706</v>
      </c>
      <c r="I603" s="32" t="n">
        <v>25706</v>
      </c>
      <c r="J603" s="32" t="n">
        <v>0</v>
      </c>
      <c r="K603" s="32" t="n">
        <v>-15.42</v>
      </c>
      <c r="L603" s="32" t="n">
        <v>-0</v>
      </c>
      <c r="M603" s="32"/>
      <c r="N603" s="6" t="s">
        <f>=I603+J603+K603+L603</f>
      </c>
      <c r="O603" s="32"/>
      <c r="P603" s="30"/>
    </row>
    <row collapsed="false" customFormat="false" customHeight="false" hidden="false" ht="12.1" outlineLevel="0" r="604">
      <c r="A604" s="29" t="n">
        <v>44316.685775463</v>
      </c>
      <c r="B604" s="30" t="s">
        <v>493</v>
      </c>
      <c r="C604" s="30" t="s">
        <v>569</v>
      </c>
      <c r="D604" s="30" t="s">
        <v>482</v>
      </c>
      <c r="E604" s="30" t="s">
        <v>17</v>
      </c>
      <c r="F604" s="30" t="s">
        <v>19</v>
      </c>
      <c r="G604" s="31" t="n">
        <v>-1</v>
      </c>
      <c r="H604" s="32" t="n">
        <v>25706</v>
      </c>
      <c r="I604" s="32" t="n">
        <v>25706</v>
      </c>
      <c r="J604" s="32" t="n">
        <v>0</v>
      </c>
      <c r="K604" s="32" t="n">
        <v>-15.42</v>
      </c>
      <c r="L604" s="32" t="n">
        <v>-0</v>
      </c>
      <c r="M604" s="32"/>
      <c r="N604" s="6" t="s">
        <f>=I604+J604+K604+L604</f>
      </c>
      <c r="O604" s="32"/>
      <c r="P604" s="30"/>
    </row>
    <row collapsed="false" customFormat="false" customHeight="false" hidden="false" ht="12.1" outlineLevel="0" r="605">
      <c r="A605" s="29" t="n">
        <v>44316.685775463</v>
      </c>
      <c r="B605" s="30" t="s">
        <v>493</v>
      </c>
      <c r="C605" s="30" t="s">
        <v>569</v>
      </c>
      <c r="D605" s="30" t="s">
        <v>482</v>
      </c>
      <c r="E605" s="30" t="s">
        <v>17</v>
      </c>
      <c r="F605" s="30" t="s">
        <v>19</v>
      </c>
      <c r="G605" s="31" t="n">
        <v>-18</v>
      </c>
      <c r="H605" s="32" t="n">
        <v>25704</v>
      </c>
      <c r="I605" s="32" t="n">
        <v>462672</v>
      </c>
      <c r="J605" s="32" t="n">
        <v>0</v>
      </c>
      <c r="K605" s="32" t="n">
        <v>-277.6</v>
      </c>
      <c r="L605" s="32" t="n">
        <v>-0</v>
      </c>
      <c r="M605" s="32"/>
      <c r="N605" s="6" t="s">
        <f>=I605+J605+K605+L605</f>
      </c>
      <c r="O605" s="32"/>
      <c r="P605" s="30"/>
    </row>
    <row collapsed="false" customFormat="false" customHeight="false" hidden="false" ht="12.1" outlineLevel="0" r="606">
      <c r="A606" s="20" t="n">
        <v>44316.760497685</v>
      </c>
      <c r="B606" s="16" t="s">
        <v>493</v>
      </c>
      <c r="C606" s="16" t="s">
        <v>569</v>
      </c>
      <c r="D606" s="16" t="s">
        <v>480</v>
      </c>
      <c r="E606" s="16" t="s">
        <v>17</v>
      </c>
      <c r="F606" s="16" t="s">
        <v>19</v>
      </c>
      <c r="G606" s="7" t="n">
        <v>39</v>
      </c>
      <c r="H606" s="6" t="n">
        <v>25650</v>
      </c>
      <c r="I606" s="6" t="n">
        <v>-1000350</v>
      </c>
      <c r="J606" s="6" t="n">
        <v>-0</v>
      </c>
      <c r="K606" s="6" t="n">
        <v>-600.21</v>
      </c>
      <c r="L606" s="6" t="n">
        <v>-0</v>
      </c>
      <c r="M606" s="6"/>
      <c r="N606" s="6" t="s">
        <f>=I606+J606+K606+L606</f>
      </c>
      <c r="O606" s="6"/>
      <c r="P606" s="16"/>
    </row>
    <row collapsed="false" customFormat="false" customHeight="false" hidden="false" ht="12.1" outlineLevel="0" r="607">
      <c r="A607" s="20" t="n">
        <v>44316.769965278</v>
      </c>
      <c r="B607" s="16" t="s">
        <v>508</v>
      </c>
      <c r="C607" s="16" t="s">
        <v>634</v>
      </c>
      <c r="D607" s="16" t="s">
        <v>480</v>
      </c>
      <c r="E607" s="16" t="s">
        <v>17</v>
      </c>
      <c r="F607" s="16" t="s">
        <v>19</v>
      </c>
      <c r="G607" s="7" t="n">
        <v>12</v>
      </c>
      <c r="H607" s="6" t="n">
        <v>466.4</v>
      </c>
      <c r="I607" s="6" t="n">
        <v>-5596.8</v>
      </c>
      <c r="J607" s="6" t="n">
        <v>-0</v>
      </c>
      <c r="K607" s="6" t="n">
        <v>-3.36</v>
      </c>
      <c r="L607" s="6" t="n">
        <v>-0</v>
      </c>
      <c r="M607" s="6"/>
      <c r="N607" s="6" t="s">
        <f>=I607+J607+K607+L607</f>
      </c>
      <c r="O607" s="6"/>
      <c r="P607" s="16"/>
    </row>
    <row collapsed="false" customFormat="false" customHeight="false" hidden="false" ht="12.1" outlineLevel="0" r="608">
      <c r="A608" s="21" t="n">
        <v>44319</v>
      </c>
      <c r="B608" s="22" t="s">
        <v>552</v>
      </c>
      <c r="C608" s="22" t="s">
        <v>574</v>
      </c>
      <c r="D608" s="22" t="s">
        <v>552</v>
      </c>
      <c r="E608" s="22" t="s">
        <v>552</v>
      </c>
      <c r="F608" s="22" t="s">
        <v>19</v>
      </c>
      <c r="G608" s="23" t="n">
        <v>1</v>
      </c>
      <c r="H608" s="24" t="n">
        <v>-492.54</v>
      </c>
      <c r="I608" s="24" t="n">
        <v>-492.54</v>
      </c>
      <c r="J608" s="24" t="n">
        <v>0</v>
      </c>
      <c r="K608" s="24" t="n">
        <v>-0</v>
      </c>
      <c r="L608" s="24" t="n">
        <v>-0</v>
      </c>
      <c r="M608" s="24"/>
      <c r="N608" s="6" t="s">
        <f>=I608+J608+K608+L608</f>
      </c>
      <c r="O608" s="24"/>
      <c r="P608" s="22"/>
    </row>
    <row collapsed="false" customFormat="false" customHeight="false" hidden="false" ht="12.1" outlineLevel="0" r="609">
      <c r="A609" s="21" t="n">
        <v>44319</v>
      </c>
      <c r="B609" s="22" t="s">
        <v>552</v>
      </c>
      <c r="C609" s="22" t="s">
        <v>575</v>
      </c>
      <c r="D609" s="22" t="s">
        <v>552</v>
      </c>
      <c r="E609" s="22" t="s">
        <v>552</v>
      </c>
      <c r="F609" s="22" t="s">
        <v>19</v>
      </c>
      <c r="G609" s="23" t="n">
        <v>1</v>
      </c>
      <c r="H609" s="24" t="n">
        <v>-116</v>
      </c>
      <c r="I609" s="24" t="n">
        <v>-116</v>
      </c>
      <c r="J609" s="24" t="n">
        <v>0</v>
      </c>
      <c r="K609" s="24" t="n">
        <v>-0</v>
      </c>
      <c r="L609" s="24" t="n">
        <v>-0</v>
      </c>
      <c r="M609" s="24"/>
      <c r="N609" s="6" t="s">
        <f>=I609+J609+K609+L609</f>
      </c>
      <c r="O609" s="24"/>
      <c r="P609" s="22"/>
    </row>
    <row collapsed="false" customFormat="false" customHeight="false" hidden="false" ht="12.1" outlineLevel="0" r="610">
      <c r="A610" s="21" t="n">
        <v>44320</v>
      </c>
      <c r="B610" s="22" t="s">
        <v>552</v>
      </c>
      <c r="C610" s="22" t="s">
        <v>574</v>
      </c>
      <c r="D610" s="22" t="s">
        <v>552</v>
      </c>
      <c r="E610" s="22" t="s">
        <v>552</v>
      </c>
      <c r="F610" s="22" t="s">
        <v>19</v>
      </c>
      <c r="G610" s="23" t="n">
        <v>1</v>
      </c>
      <c r="H610" s="24" t="n">
        <v>-158.18</v>
      </c>
      <c r="I610" s="24" t="n">
        <v>-158.18</v>
      </c>
      <c r="J610" s="24" t="n">
        <v>0</v>
      </c>
      <c r="K610" s="24" t="n">
        <v>-0</v>
      </c>
      <c r="L610" s="24" t="n">
        <v>-0</v>
      </c>
      <c r="M610" s="24"/>
      <c r="N610" s="6" t="s">
        <f>=I610+J610+K610+L610</f>
      </c>
      <c r="O610" s="24"/>
      <c r="P610" s="22"/>
    </row>
    <row collapsed="false" customFormat="false" customHeight="false" hidden="false" ht="12.1" outlineLevel="0" r="611">
      <c r="A611" s="25" t="n">
        <v>44320</v>
      </c>
      <c r="B611" s="26" t="s">
        <v>554</v>
      </c>
      <c r="C611" s="26" t="s">
        <v>162</v>
      </c>
      <c r="D611" s="26" t="s">
        <v>554</v>
      </c>
      <c r="E611" s="26" t="s">
        <v>554</v>
      </c>
      <c r="F611" s="26" t="s">
        <v>19</v>
      </c>
      <c r="G611" s="27" t="n">
        <v>1</v>
      </c>
      <c r="H611" s="28" t="n">
        <v>700</v>
      </c>
      <c r="I611" s="28" t="n">
        <v>700</v>
      </c>
      <c r="J611" s="28" t="n">
        <v>0</v>
      </c>
      <c r="K611" s="28" t="n">
        <v>-0</v>
      </c>
      <c r="L611" s="28" t="n">
        <v>-0</v>
      </c>
      <c r="M611" s="28"/>
      <c r="N611" s="6" t="s">
        <f>=I611+J611+K611+L611</f>
      </c>
      <c r="O611" s="28"/>
      <c r="P611" s="26"/>
    </row>
    <row collapsed="false" customFormat="false" customHeight="false" hidden="false" ht="12.1" outlineLevel="0" r="612">
      <c r="A612" s="29" t="n">
        <v>44323.544814815</v>
      </c>
      <c r="B612" s="30" t="s">
        <v>493</v>
      </c>
      <c r="C612" s="30" t="s">
        <v>569</v>
      </c>
      <c r="D612" s="30" t="s">
        <v>482</v>
      </c>
      <c r="E612" s="30" t="s">
        <v>17</v>
      </c>
      <c r="F612" s="30" t="s">
        <v>19</v>
      </c>
      <c r="G612" s="31" t="n">
        <v>-20</v>
      </c>
      <c r="H612" s="32" t="n">
        <v>27000</v>
      </c>
      <c r="I612" s="32" t="n">
        <v>540000</v>
      </c>
      <c r="J612" s="32" t="n">
        <v>0</v>
      </c>
      <c r="K612" s="32" t="n">
        <v>-324</v>
      </c>
      <c r="L612" s="32" t="n">
        <v>-0</v>
      </c>
      <c r="M612" s="32"/>
      <c r="N612" s="6" t="s">
        <f>=I612+J612+K612+L612</f>
      </c>
      <c r="O612" s="32"/>
      <c r="P612" s="30"/>
    </row>
    <row collapsed="false" customFormat="false" customHeight="false" hidden="false" ht="12.1" outlineLevel="0" r="613">
      <c r="A613" s="29" t="n">
        <v>44323.60369213</v>
      </c>
      <c r="B613" s="30" t="s">
        <v>493</v>
      </c>
      <c r="C613" s="30" t="s">
        <v>569</v>
      </c>
      <c r="D613" s="30" t="s">
        <v>482</v>
      </c>
      <c r="E613" s="30" t="s">
        <v>17</v>
      </c>
      <c r="F613" s="30" t="s">
        <v>19</v>
      </c>
      <c r="G613" s="31" t="n">
        <v>-12</v>
      </c>
      <c r="H613" s="32" t="n">
        <v>27114</v>
      </c>
      <c r="I613" s="32" t="n">
        <v>325368</v>
      </c>
      <c r="J613" s="32" t="n">
        <v>0</v>
      </c>
      <c r="K613" s="32" t="n">
        <v>-195.22</v>
      </c>
      <c r="L613" s="32" t="n">
        <v>-0</v>
      </c>
      <c r="M613" s="32"/>
      <c r="N613" s="6" t="s">
        <f>=I613+J613+K613+L613</f>
      </c>
      <c r="O613" s="32"/>
      <c r="P613" s="30"/>
    </row>
    <row collapsed="false" customFormat="false" customHeight="false" hidden="false" ht="12.1" outlineLevel="0" r="614">
      <c r="A614" s="29" t="n">
        <v>44323.604189815</v>
      </c>
      <c r="B614" s="30" t="s">
        <v>493</v>
      </c>
      <c r="C614" s="30" t="s">
        <v>569</v>
      </c>
      <c r="D614" s="30" t="s">
        <v>482</v>
      </c>
      <c r="E614" s="30" t="s">
        <v>17</v>
      </c>
      <c r="F614" s="30" t="s">
        <v>19</v>
      </c>
      <c r="G614" s="31" t="n">
        <v>-8</v>
      </c>
      <c r="H614" s="32" t="n">
        <v>27114</v>
      </c>
      <c r="I614" s="32" t="n">
        <v>216912</v>
      </c>
      <c r="J614" s="32" t="n">
        <v>0</v>
      </c>
      <c r="K614" s="32" t="n">
        <v>-130.15</v>
      </c>
      <c r="L614" s="32" t="n">
        <v>-0</v>
      </c>
      <c r="M614" s="32"/>
      <c r="N614" s="6" t="s">
        <f>=I614+J614+K614+L614</f>
      </c>
      <c r="O614" s="32"/>
      <c r="P614" s="30"/>
    </row>
    <row collapsed="false" customFormat="false" customHeight="false" hidden="false" ht="12.1" outlineLevel="0" r="615">
      <c r="A615" s="20" t="n">
        <v>44323.691076389</v>
      </c>
      <c r="B615" s="16" t="s">
        <v>493</v>
      </c>
      <c r="C615" s="16" t="s">
        <v>569</v>
      </c>
      <c r="D615" s="16" t="s">
        <v>480</v>
      </c>
      <c r="E615" s="16" t="s">
        <v>17</v>
      </c>
      <c r="F615" s="16" t="s">
        <v>19</v>
      </c>
      <c r="G615" s="7" t="n">
        <v>40</v>
      </c>
      <c r="H615" s="6" t="n">
        <v>26990</v>
      </c>
      <c r="I615" s="6" t="n">
        <v>-1079600</v>
      </c>
      <c r="J615" s="6" t="n">
        <v>-0</v>
      </c>
      <c r="K615" s="6" t="n">
        <v>-647.76</v>
      </c>
      <c r="L615" s="6" t="n">
        <v>-0</v>
      </c>
      <c r="M615" s="6"/>
      <c r="N615" s="6" t="s">
        <f>=I615+J615+K615+L615</f>
      </c>
      <c r="O615" s="6"/>
      <c r="P615" s="16"/>
    </row>
    <row collapsed="false" customFormat="false" customHeight="false" hidden="false" ht="12.1" outlineLevel="0" r="616">
      <c r="A616" s="20" t="n">
        <v>44327.483206019</v>
      </c>
      <c r="B616" s="16" t="s">
        <v>493</v>
      </c>
      <c r="C616" s="16" t="s">
        <v>569</v>
      </c>
      <c r="D616" s="16" t="s">
        <v>480</v>
      </c>
      <c r="E616" s="16" t="s">
        <v>17</v>
      </c>
      <c r="F616" s="16" t="s">
        <v>19</v>
      </c>
      <c r="G616" s="7" t="n">
        <v>4</v>
      </c>
      <c r="H616" s="6" t="n">
        <v>26888</v>
      </c>
      <c r="I616" s="6" t="n">
        <v>-107552</v>
      </c>
      <c r="J616" s="6" t="n">
        <v>-0</v>
      </c>
      <c r="K616" s="6" t="n">
        <v>-64.53</v>
      </c>
      <c r="L616" s="6" t="n">
        <v>-0</v>
      </c>
      <c r="M616" s="6"/>
      <c r="N616" s="6" t="s">
        <f>=I616+J616+K616+L616</f>
      </c>
      <c r="O616" s="6"/>
      <c r="P616" s="16"/>
    </row>
    <row collapsed="false" customFormat="false" customHeight="false" hidden="false" ht="12.1" outlineLevel="0" r="617">
      <c r="A617" s="20" t="n">
        <v>44327.483206019</v>
      </c>
      <c r="B617" s="16" t="s">
        <v>493</v>
      </c>
      <c r="C617" s="16" t="s">
        <v>569</v>
      </c>
      <c r="D617" s="16" t="s">
        <v>480</v>
      </c>
      <c r="E617" s="16" t="s">
        <v>17</v>
      </c>
      <c r="F617" s="16" t="s">
        <v>19</v>
      </c>
      <c r="G617" s="7" t="n">
        <v>8</v>
      </c>
      <c r="H617" s="6" t="n">
        <v>26888</v>
      </c>
      <c r="I617" s="6" t="n">
        <v>-215104</v>
      </c>
      <c r="J617" s="6" t="n">
        <v>-0</v>
      </c>
      <c r="K617" s="6" t="n">
        <v>-129.06</v>
      </c>
      <c r="L617" s="6" t="n">
        <v>-0</v>
      </c>
      <c r="M617" s="6"/>
      <c r="N617" s="6" t="s">
        <f>=I617+J617+K617+L617</f>
      </c>
      <c r="O617" s="6"/>
      <c r="P617" s="16"/>
    </row>
    <row collapsed="false" customFormat="false" customHeight="false" hidden="false" ht="12.1" outlineLevel="0" r="618">
      <c r="A618" s="20" t="n">
        <v>44327.483229167</v>
      </c>
      <c r="B618" s="16" t="s">
        <v>493</v>
      </c>
      <c r="C618" s="16" t="s">
        <v>569</v>
      </c>
      <c r="D618" s="16" t="s">
        <v>480</v>
      </c>
      <c r="E618" s="16" t="s">
        <v>17</v>
      </c>
      <c r="F618" s="16" t="s">
        <v>19</v>
      </c>
      <c r="G618" s="7" t="n">
        <v>1</v>
      </c>
      <c r="H618" s="6" t="n">
        <v>26888</v>
      </c>
      <c r="I618" s="6" t="n">
        <v>-26888</v>
      </c>
      <c r="J618" s="6" t="n">
        <v>-0</v>
      </c>
      <c r="K618" s="6" t="n">
        <v>-16.13</v>
      </c>
      <c r="L618" s="6" t="n">
        <v>-0</v>
      </c>
      <c r="M618" s="6"/>
      <c r="N618" s="6" t="s">
        <f>=I618+J618+K618+L618</f>
      </c>
      <c r="O618" s="6"/>
      <c r="P618" s="16"/>
    </row>
    <row collapsed="false" customFormat="false" customHeight="false" hidden="false" ht="12.1" outlineLevel="0" r="619">
      <c r="A619" s="20" t="n">
        <v>44327.483240741</v>
      </c>
      <c r="B619" s="16" t="s">
        <v>493</v>
      </c>
      <c r="C619" s="16" t="s">
        <v>569</v>
      </c>
      <c r="D619" s="16" t="s">
        <v>480</v>
      </c>
      <c r="E619" s="16" t="s">
        <v>17</v>
      </c>
      <c r="F619" s="16" t="s">
        <v>19</v>
      </c>
      <c r="G619" s="7" t="n">
        <v>1</v>
      </c>
      <c r="H619" s="6" t="n">
        <v>26888</v>
      </c>
      <c r="I619" s="6" t="n">
        <v>-26888</v>
      </c>
      <c r="J619" s="6" t="n">
        <v>-0</v>
      </c>
      <c r="K619" s="6" t="n">
        <v>-16.13</v>
      </c>
      <c r="L619" s="6" t="n">
        <v>-0</v>
      </c>
      <c r="M619" s="6"/>
      <c r="N619" s="6" t="s">
        <f>=I619+J619+K619+L619</f>
      </c>
      <c r="O619" s="6"/>
      <c r="P619" s="16"/>
    </row>
    <row collapsed="false" customFormat="false" customHeight="false" hidden="false" ht="12.1" outlineLevel="0" r="620">
      <c r="A620" s="29" t="n">
        <v>44327.513217593</v>
      </c>
      <c r="B620" s="30" t="s">
        <v>493</v>
      </c>
      <c r="C620" s="30" t="s">
        <v>569</v>
      </c>
      <c r="D620" s="30" t="s">
        <v>482</v>
      </c>
      <c r="E620" s="30" t="s">
        <v>17</v>
      </c>
      <c r="F620" s="30" t="s">
        <v>19</v>
      </c>
      <c r="G620" s="31" t="n">
        <v>-8</v>
      </c>
      <c r="H620" s="32" t="n">
        <v>26980</v>
      </c>
      <c r="I620" s="32" t="n">
        <v>215840</v>
      </c>
      <c r="J620" s="32" t="n">
        <v>0</v>
      </c>
      <c r="K620" s="32" t="n">
        <v>-129.5</v>
      </c>
      <c r="L620" s="32" t="n">
        <v>-0</v>
      </c>
      <c r="M620" s="32"/>
      <c r="N620" s="6" t="s">
        <f>=I620+J620+K620+L620</f>
      </c>
      <c r="O620" s="32"/>
      <c r="P620" s="30"/>
    </row>
    <row collapsed="false" customFormat="false" customHeight="false" hidden="false" ht="12.1" outlineLevel="0" r="621">
      <c r="A621" s="29" t="n">
        <v>44327.513217593</v>
      </c>
      <c r="B621" s="30" t="s">
        <v>493</v>
      </c>
      <c r="C621" s="30" t="s">
        <v>569</v>
      </c>
      <c r="D621" s="30" t="s">
        <v>482</v>
      </c>
      <c r="E621" s="30" t="s">
        <v>17</v>
      </c>
      <c r="F621" s="30" t="s">
        <v>19</v>
      </c>
      <c r="G621" s="31" t="n">
        <v>-1</v>
      </c>
      <c r="H621" s="32" t="n">
        <v>26980</v>
      </c>
      <c r="I621" s="32" t="n">
        <v>26980</v>
      </c>
      <c r="J621" s="32" t="n">
        <v>0</v>
      </c>
      <c r="K621" s="32" t="n">
        <v>-16.19</v>
      </c>
      <c r="L621" s="32" t="n">
        <v>-0</v>
      </c>
      <c r="M621" s="32"/>
      <c r="N621" s="6" t="s">
        <f>=I621+J621+K621+L621</f>
      </c>
      <c r="O621" s="32"/>
      <c r="P621" s="30"/>
    </row>
    <row collapsed="false" customFormat="false" customHeight="false" hidden="false" ht="12.1" outlineLevel="0" r="622">
      <c r="A622" s="29" t="n">
        <v>44327.513217593</v>
      </c>
      <c r="B622" s="30" t="s">
        <v>493</v>
      </c>
      <c r="C622" s="30" t="s">
        <v>569</v>
      </c>
      <c r="D622" s="30" t="s">
        <v>482</v>
      </c>
      <c r="E622" s="30" t="s">
        <v>17</v>
      </c>
      <c r="F622" s="30" t="s">
        <v>19</v>
      </c>
      <c r="G622" s="31" t="n">
        <v>-5</v>
      </c>
      <c r="H622" s="32" t="n">
        <v>26980</v>
      </c>
      <c r="I622" s="32" t="n">
        <v>134900</v>
      </c>
      <c r="J622" s="32" t="n">
        <v>0</v>
      </c>
      <c r="K622" s="32" t="n">
        <v>-80.94</v>
      </c>
      <c r="L622" s="32" t="n">
        <v>-0</v>
      </c>
      <c r="M622" s="32"/>
      <c r="N622" s="6" t="s">
        <f>=I622+J622+K622+L622</f>
      </c>
      <c r="O622" s="32"/>
      <c r="P622" s="30"/>
    </row>
    <row collapsed="false" customFormat="false" customHeight="false" hidden="false" ht="12.1" outlineLevel="0" r="623">
      <c r="A623" s="20" t="n">
        <v>44327.51681713</v>
      </c>
      <c r="B623" s="16" t="s">
        <v>508</v>
      </c>
      <c r="C623" s="16" t="s">
        <v>634</v>
      </c>
      <c r="D623" s="16" t="s">
        <v>480</v>
      </c>
      <c r="E623" s="16" t="s">
        <v>17</v>
      </c>
      <c r="F623" s="16" t="s">
        <v>19</v>
      </c>
      <c r="G623" s="7" t="n">
        <v>4</v>
      </c>
      <c r="H623" s="6" t="n">
        <v>480.1</v>
      </c>
      <c r="I623" s="6" t="n">
        <v>-1920.4</v>
      </c>
      <c r="J623" s="6" t="n">
        <v>-0</v>
      </c>
      <c r="K623" s="6" t="n">
        <v>-1.15</v>
      </c>
      <c r="L623" s="6" t="n">
        <v>-0</v>
      </c>
      <c r="M623" s="6"/>
      <c r="N623" s="6" t="s">
        <f>=I623+J623+K623+L623</f>
      </c>
      <c r="O623" s="6"/>
      <c r="P623" s="16"/>
    </row>
    <row collapsed="false" customFormat="false" customHeight="false" hidden="false" ht="12.1" outlineLevel="0" r="624">
      <c r="A624" s="20" t="n">
        <v>44327.519131944</v>
      </c>
      <c r="B624" s="16" t="s">
        <v>493</v>
      </c>
      <c r="C624" s="16" t="s">
        <v>569</v>
      </c>
      <c r="D624" s="16" t="s">
        <v>480</v>
      </c>
      <c r="E624" s="16" t="s">
        <v>17</v>
      </c>
      <c r="F624" s="16" t="s">
        <v>19</v>
      </c>
      <c r="G624" s="7" t="n">
        <v>13</v>
      </c>
      <c r="H624" s="6" t="n">
        <v>27010</v>
      </c>
      <c r="I624" s="6" t="n">
        <v>-351130</v>
      </c>
      <c r="J624" s="6" t="n">
        <v>-0</v>
      </c>
      <c r="K624" s="6" t="n">
        <v>-210.68</v>
      </c>
      <c r="L624" s="6" t="n">
        <v>-0</v>
      </c>
      <c r="M624" s="6"/>
      <c r="N624" s="6" t="s">
        <f>=I624+J624+K624+L624</f>
      </c>
      <c r="O624" s="6"/>
      <c r="P624" s="16"/>
    </row>
    <row collapsed="false" customFormat="false" customHeight="false" hidden="false" ht="12.1" outlineLevel="0" r="625">
      <c r="A625" s="20" t="n">
        <v>44327.519131944</v>
      </c>
      <c r="B625" s="16" t="s">
        <v>493</v>
      </c>
      <c r="C625" s="16" t="s">
        <v>569</v>
      </c>
      <c r="D625" s="16" t="s">
        <v>480</v>
      </c>
      <c r="E625" s="16" t="s">
        <v>17</v>
      </c>
      <c r="F625" s="16" t="s">
        <v>19</v>
      </c>
      <c r="G625" s="7" t="n">
        <v>2</v>
      </c>
      <c r="H625" s="6" t="n">
        <v>27010</v>
      </c>
      <c r="I625" s="6" t="n">
        <v>-54020</v>
      </c>
      <c r="J625" s="6" t="n">
        <v>-0</v>
      </c>
      <c r="K625" s="6" t="n">
        <v>-32.42</v>
      </c>
      <c r="L625" s="6" t="n">
        <v>-0</v>
      </c>
      <c r="M625" s="6"/>
      <c r="N625" s="6" t="s">
        <f>=I625+J625+K625+L625</f>
      </c>
      <c r="O625" s="6"/>
      <c r="P625" s="16"/>
    </row>
    <row collapsed="false" customFormat="false" customHeight="false" hidden="false" ht="12.1" outlineLevel="0" r="626">
      <c r="A626" s="29" t="n">
        <v>44327.523703704</v>
      </c>
      <c r="B626" s="30" t="s">
        <v>493</v>
      </c>
      <c r="C626" s="30" t="s">
        <v>569</v>
      </c>
      <c r="D626" s="30" t="s">
        <v>482</v>
      </c>
      <c r="E626" s="30" t="s">
        <v>17</v>
      </c>
      <c r="F626" s="30" t="s">
        <v>19</v>
      </c>
      <c r="G626" s="31" t="n">
        <v>-15</v>
      </c>
      <c r="H626" s="32" t="n">
        <v>27090</v>
      </c>
      <c r="I626" s="32" t="n">
        <v>406350</v>
      </c>
      <c r="J626" s="32" t="n">
        <v>0</v>
      </c>
      <c r="K626" s="32" t="n">
        <v>-243.82</v>
      </c>
      <c r="L626" s="32" t="n">
        <v>-0</v>
      </c>
      <c r="M626" s="32"/>
      <c r="N626" s="6" t="s">
        <f>=I626+J626+K626+L626</f>
      </c>
      <c r="O626" s="32"/>
      <c r="P626" s="30"/>
    </row>
    <row collapsed="false" customFormat="false" customHeight="false" hidden="false" ht="12.1" outlineLevel="0" r="627">
      <c r="A627" s="20" t="n">
        <v>44327.524594907</v>
      </c>
      <c r="B627" s="16" t="s">
        <v>508</v>
      </c>
      <c r="C627" s="16" t="s">
        <v>634</v>
      </c>
      <c r="D627" s="16" t="s">
        <v>480</v>
      </c>
      <c r="E627" s="16" t="s">
        <v>17</v>
      </c>
      <c r="F627" s="16" t="s">
        <v>19</v>
      </c>
      <c r="G627" s="7" t="n">
        <v>2</v>
      </c>
      <c r="H627" s="6" t="n">
        <v>480.9</v>
      </c>
      <c r="I627" s="6" t="n">
        <v>-961.8</v>
      </c>
      <c r="J627" s="6" t="n">
        <v>-0</v>
      </c>
      <c r="K627" s="6" t="n">
        <v>-0.58</v>
      </c>
      <c r="L627" s="6" t="n">
        <v>-0</v>
      </c>
      <c r="M627" s="6"/>
      <c r="N627" s="6" t="s">
        <f>=I627+J627+K627+L627</f>
      </c>
      <c r="O627" s="6"/>
      <c r="P627" s="16"/>
    </row>
    <row collapsed="false" customFormat="false" customHeight="false" hidden="false" ht="12.1" outlineLevel="0" r="628">
      <c r="A628" s="20" t="n">
        <v>44327.528888889</v>
      </c>
      <c r="B628" s="16" t="s">
        <v>493</v>
      </c>
      <c r="C628" s="16" t="s">
        <v>569</v>
      </c>
      <c r="D628" s="16" t="s">
        <v>480</v>
      </c>
      <c r="E628" s="16" t="s">
        <v>17</v>
      </c>
      <c r="F628" s="16" t="s">
        <v>19</v>
      </c>
      <c r="G628" s="7" t="n">
        <v>1</v>
      </c>
      <c r="H628" s="6" t="n">
        <v>27070</v>
      </c>
      <c r="I628" s="6" t="n">
        <v>-27070</v>
      </c>
      <c r="J628" s="6" t="n">
        <v>-0</v>
      </c>
      <c r="K628" s="6" t="n">
        <v>-16.25</v>
      </c>
      <c r="L628" s="6" t="n">
        <v>-0</v>
      </c>
      <c r="M628" s="6"/>
      <c r="N628" s="6" t="s">
        <f>=I628+J628+K628+L628</f>
      </c>
      <c r="O628" s="6"/>
      <c r="P628" s="16"/>
    </row>
    <row collapsed="false" customFormat="false" customHeight="false" hidden="false" ht="12.1" outlineLevel="0" r="629">
      <c r="A629" s="20" t="n">
        <v>44327.528888889</v>
      </c>
      <c r="B629" s="16" t="s">
        <v>493</v>
      </c>
      <c r="C629" s="16" t="s">
        <v>569</v>
      </c>
      <c r="D629" s="16" t="s">
        <v>480</v>
      </c>
      <c r="E629" s="16" t="s">
        <v>17</v>
      </c>
      <c r="F629" s="16" t="s">
        <v>19</v>
      </c>
      <c r="G629" s="7" t="n">
        <v>2</v>
      </c>
      <c r="H629" s="6" t="n">
        <v>27070</v>
      </c>
      <c r="I629" s="6" t="n">
        <v>-54140</v>
      </c>
      <c r="J629" s="6" t="n">
        <v>-0</v>
      </c>
      <c r="K629" s="6" t="n">
        <v>-32.48</v>
      </c>
      <c r="L629" s="6" t="n">
        <v>-0</v>
      </c>
      <c r="M629" s="6"/>
      <c r="N629" s="6" t="s">
        <f>=I629+J629+K629+L629</f>
      </c>
      <c r="O629" s="6"/>
      <c r="P629" s="16"/>
    </row>
    <row collapsed="false" customFormat="false" customHeight="false" hidden="false" ht="12.1" outlineLevel="0" r="630">
      <c r="A630" s="20" t="n">
        <v>44327.528888889</v>
      </c>
      <c r="B630" s="16" t="s">
        <v>493</v>
      </c>
      <c r="C630" s="16" t="s">
        <v>569</v>
      </c>
      <c r="D630" s="16" t="s">
        <v>480</v>
      </c>
      <c r="E630" s="16" t="s">
        <v>17</v>
      </c>
      <c r="F630" s="16" t="s">
        <v>19</v>
      </c>
      <c r="G630" s="7" t="n">
        <v>4</v>
      </c>
      <c r="H630" s="6" t="n">
        <v>27070</v>
      </c>
      <c r="I630" s="6" t="n">
        <v>-108280</v>
      </c>
      <c r="J630" s="6" t="n">
        <v>-0</v>
      </c>
      <c r="K630" s="6" t="n">
        <v>-64.97</v>
      </c>
      <c r="L630" s="6" t="n">
        <v>-0</v>
      </c>
      <c r="M630" s="6"/>
      <c r="N630" s="6" t="s">
        <f>=I630+J630+K630+L630</f>
      </c>
      <c r="O630" s="6"/>
      <c r="P630" s="16"/>
    </row>
    <row collapsed="false" customFormat="false" customHeight="false" hidden="false" ht="12.1" outlineLevel="0" r="631">
      <c r="A631" s="20" t="n">
        <v>44327.531574074</v>
      </c>
      <c r="B631" s="16" t="s">
        <v>493</v>
      </c>
      <c r="C631" s="16" t="s">
        <v>569</v>
      </c>
      <c r="D631" s="16" t="s">
        <v>480</v>
      </c>
      <c r="E631" s="16" t="s">
        <v>17</v>
      </c>
      <c r="F631" s="16" t="s">
        <v>19</v>
      </c>
      <c r="G631" s="7" t="n">
        <v>23</v>
      </c>
      <c r="H631" s="6" t="n">
        <v>27070</v>
      </c>
      <c r="I631" s="6" t="n">
        <v>-622610</v>
      </c>
      <c r="J631" s="6" t="n">
        <v>-0</v>
      </c>
      <c r="K631" s="6" t="n">
        <v>-373.57</v>
      </c>
      <c r="L631" s="6" t="n">
        <v>-0</v>
      </c>
      <c r="M631" s="6"/>
      <c r="N631" s="6" t="s">
        <f>=I631+J631+K631+L631</f>
      </c>
      <c r="O631" s="6"/>
      <c r="P631" s="16"/>
    </row>
    <row collapsed="false" customFormat="false" customHeight="false" hidden="false" ht="12.1" outlineLevel="0" r="632">
      <c r="A632" s="20" t="n">
        <v>44327.548159722</v>
      </c>
      <c r="B632" s="16" t="s">
        <v>493</v>
      </c>
      <c r="C632" s="16" t="s">
        <v>569</v>
      </c>
      <c r="D632" s="16" t="s">
        <v>480</v>
      </c>
      <c r="E632" s="16" t="s">
        <v>17</v>
      </c>
      <c r="F632" s="16" t="s">
        <v>19</v>
      </c>
      <c r="G632" s="7" t="n">
        <v>20</v>
      </c>
      <c r="H632" s="6" t="n">
        <v>27024</v>
      </c>
      <c r="I632" s="6" t="n">
        <v>-540480</v>
      </c>
      <c r="J632" s="6" t="n">
        <v>-0</v>
      </c>
      <c r="K632" s="6" t="n">
        <v>-324.29</v>
      </c>
      <c r="L632" s="6" t="n">
        <v>-0</v>
      </c>
      <c r="M632" s="6"/>
      <c r="N632" s="6" t="s">
        <f>=I632+J632+K632+L632</f>
      </c>
      <c r="O632" s="6"/>
      <c r="P632" s="16"/>
    </row>
    <row collapsed="false" customFormat="false" customHeight="false" hidden="false" ht="12.1" outlineLevel="0" r="633">
      <c r="A633" s="29" t="n">
        <v>44327.559652778</v>
      </c>
      <c r="B633" s="30" t="s">
        <v>493</v>
      </c>
      <c r="C633" s="30" t="s">
        <v>569</v>
      </c>
      <c r="D633" s="30" t="s">
        <v>482</v>
      </c>
      <c r="E633" s="30" t="s">
        <v>17</v>
      </c>
      <c r="F633" s="30" t="s">
        <v>19</v>
      </c>
      <c r="G633" s="31" t="n">
        <v>-50</v>
      </c>
      <c r="H633" s="32" t="n">
        <v>27160</v>
      </c>
      <c r="I633" s="32" t="n">
        <v>1358000</v>
      </c>
      <c r="J633" s="32" t="n">
        <v>0</v>
      </c>
      <c r="K633" s="32" t="n">
        <v>-814.81</v>
      </c>
      <c r="L633" s="32" t="n">
        <v>-0</v>
      </c>
      <c r="M633" s="32"/>
      <c r="N633" s="6" t="s">
        <f>=I633+J633+K633+L633</f>
      </c>
      <c r="O633" s="32"/>
      <c r="P633" s="30"/>
    </row>
    <row collapsed="false" customFormat="false" customHeight="false" hidden="false" ht="12.1" outlineLevel="0" r="634">
      <c r="A634" s="20" t="n">
        <v>44327.56181713</v>
      </c>
      <c r="B634" s="16" t="s">
        <v>508</v>
      </c>
      <c r="C634" s="16" t="s">
        <v>634</v>
      </c>
      <c r="D634" s="16" t="s">
        <v>480</v>
      </c>
      <c r="E634" s="16" t="s">
        <v>17</v>
      </c>
      <c r="F634" s="16" t="s">
        <v>19</v>
      </c>
      <c r="G634" s="7" t="n">
        <v>7</v>
      </c>
      <c r="H634" s="6" t="n">
        <v>480.9</v>
      </c>
      <c r="I634" s="6" t="n">
        <v>-3366.3</v>
      </c>
      <c r="J634" s="6" t="n">
        <v>-0</v>
      </c>
      <c r="K634" s="6" t="n">
        <v>-2.01</v>
      </c>
      <c r="L634" s="6" t="n">
        <v>-0</v>
      </c>
      <c r="M634" s="6"/>
      <c r="N634" s="6" t="s">
        <f>=I634+J634+K634+L634</f>
      </c>
      <c r="O634" s="6"/>
      <c r="P634" s="16"/>
    </row>
    <row collapsed="false" customFormat="false" customHeight="false" hidden="false" ht="12.1" outlineLevel="0" r="635">
      <c r="A635" s="20" t="n">
        <v>44327.637407407</v>
      </c>
      <c r="B635" s="16" t="s">
        <v>493</v>
      </c>
      <c r="C635" s="16" t="s">
        <v>569</v>
      </c>
      <c r="D635" s="16" t="s">
        <v>480</v>
      </c>
      <c r="E635" s="16" t="s">
        <v>17</v>
      </c>
      <c r="F635" s="16" t="s">
        <v>19</v>
      </c>
      <c r="G635" s="7" t="n">
        <v>7</v>
      </c>
      <c r="H635" s="6" t="n">
        <v>27108</v>
      </c>
      <c r="I635" s="6" t="n">
        <v>-189756</v>
      </c>
      <c r="J635" s="6" t="n">
        <v>-0</v>
      </c>
      <c r="K635" s="6" t="n">
        <v>-113.85</v>
      </c>
      <c r="L635" s="6" t="n">
        <v>-0</v>
      </c>
      <c r="M635" s="6"/>
      <c r="N635" s="6" t="s">
        <f>=I635+J635+K635+L635</f>
      </c>
      <c r="O635" s="6"/>
      <c r="P635" s="16"/>
    </row>
    <row collapsed="false" customFormat="false" customHeight="false" hidden="false" ht="12.1" outlineLevel="0" r="636">
      <c r="A636" s="20" t="n">
        <v>44327.637407407</v>
      </c>
      <c r="B636" s="16" t="s">
        <v>493</v>
      </c>
      <c r="C636" s="16" t="s">
        <v>569</v>
      </c>
      <c r="D636" s="16" t="s">
        <v>480</v>
      </c>
      <c r="E636" s="16" t="s">
        <v>17</v>
      </c>
      <c r="F636" s="16" t="s">
        <v>19</v>
      </c>
      <c r="G636" s="7" t="n">
        <v>16</v>
      </c>
      <c r="H636" s="6" t="n">
        <v>27110</v>
      </c>
      <c r="I636" s="6" t="n">
        <v>-433760</v>
      </c>
      <c r="J636" s="6" t="n">
        <v>-0</v>
      </c>
      <c r="K636" s="6" t="n">
        <v>-260.25</v>
      </c>
      <c r="L636" s="6" t="n">
        <v>-0</v>
      </c>
      <c r="M636" s="6"/>
      <c r="N636" s="6" t="s">
        <f>=I636+J636+K636+L636</f>
      </c>
      <c r="O636" s="6"/>
      <c r="P636" s="16"/>
    </row>
    <row collapsed="false" customFormat="false" customHeight="false" hidden="false" ht="12.1" outlineLevel="0" r="637">
      <c r="A637" s="20" t="n">
        <v>44327.637418981</v>
      </c>
      <c r="B637" s="16" t="s">
        <v>493</v>
      </c>
      <c r="C637" s="16" t="s">
        <v>569</v>
      </c>
      <c r="D637" s="16" t="s">
        <v>480</v>
      </c>
      <c r="E637" s="16" t="s">
        <v>17</v>
      </c>
      <c r="F637" s="16" t="s">
        <v>19</v>
      </c>
      <c r="G637" s="7" t="n">
        <v>1</v>
      </c>
      <c r="H637" s="6" t="n">
        <v>27110</v>
      </c>
      <c r="I637" s="6" t="n">
        <v>-27110</v>
      </c>
      <c r="J637" s="6" t="n">
        <v>-0</v>
      </c>
      <c r="K637" s="6" t="n">
        <v>-16.27</v>
      </c>
      <c r="L637" s="6" t="n">
        <v>-0</v>
      </c>
      <c r="M637" s="6"/>
      <c r="N637" s="6" t="s">
        <f>=I637+J637+K637+L637</f>
      </c>
      <c r="O637" s="6"/>
      <c r="P637" s="16"/>
    </row>
    <row collapsed="false" customFormat="false" customHeight="false" hidden="false" ht="12.1" outlineLevel="0" r="638">
      <c r="A638" s="20" t="n">
        <v>44327.637430556</v>
      </c>
      <c r="B638" s="16" t="s">
        <v>493</v>
      </c>
      <c r="C638" s="16" t="s">
        <v>569</v>
      </c>
      <c r="D638" s="16" t="s">
        <v>480</v>
      </c>
      <c r="E638" s="16" t="s">
        <v>17</v>
      </c>
      <c r="F638" s="16" t="s">
        <v>19</v>
      </c>
      <c r="G638" s="7" t="n">
        <v>6</v>
      </c>
      <c r="H638" s="6" t="n">
        <v>27110</v>
      </c>
      <c r="I638" s="6" t="n">
        <v>-162660</v>
      </c>
      <c r="J638" s="6" t="n">
        <v>-0</v>
      </c>
      <c r="K638" s="6" t="n">
        <v>-97.59</v>
      </c>
      <c r="L638" s="6" t="n">
        <v>-0</v>
      </c>
      <c r="M638" s="6"/>
      <c r="N638" s="6" t="s">
        <f>=I638+J638+K638+L638</f>
      </c>
      <c r="O638" s="6"/>
      <c r="P638" s="16"/>
    </row>
    <row collapsed="false" customFormat="false" customHeight="false" hidden="false" ht="12.1" outlineLevel="0" r="639">
      <c r="A639" s="20" t="n">
        <v>44327.644108796</v>
      </c>
      <c r="B639" s="16" t="s">
        <v>493</v>
      </c>
      <c r="C639" s="16" t="s">
        <v>569</v>
      </c>
      <c r="D639" s="16" t="s">
        <v>480</v>
      </c>
      <c r="E639" s="16" t="s">
        <v>17</v>
      </c>
      <c r="F639" s="16" t="s">
        <v>19</v>
      </c>
      <c r="G639" s="7" t="n">
        <v>30</v>
      </c>
      <c r="H639" s="6" t="n">
        <v>27084</v>
      </c>
      <c r="I639" s="6" t="n">
        <v>-812520</v>
      </c>
      <c r="J639" s="6" t="n">
        <v>-0</v>
      </c>
      <c r="K639" s="6" t="n">
        <v>-487.51</v>
      </c>
      <c r="L639" s="6" t="n">
        <v>-0</v>
      </c>
      <c r="M639" s="6"/>
      <c r="N639" s="6" t="s">
        <f>=I639+J639+K639+L639</f>
      </c>
      <c r="O639" s="6"/>
      <c r="P639" s="16"/>
    </row>
    <row collapsed="false" customFormat="false" customHeight="false" hidden="false" ht="12.1" outlineLevel="0" r="640">
      <c r="A640" s="29" t="n">
        <v>44327.75525463</v>
      </c>
      <c r="B640" s="30" t="s">
        <v>493</v>
      </c>
      <c r="C640" s="30" t="s">
        <v>569</v>
      </c>
      <c r="D640" s="30" t="s">
        <v>482</v>
      </c>
      <c r="E640" s="30" t="s">
        <v>17</v>
      </c>
      <c r="F640" s="30" t="s">
        <v>19</v>
      </c>
      <c r="G640" s="31" t="n">
        <v>-60</v>
      </c>
      <c r="H640" s="32" t="n">
        <v>27198</v>
      </c>
      <c r="I640" s="32" t="n">
        <v>1631880</v>
      </c>
      <c r="J640" s="32" t="n">
        <v>0</v>
      </c>
      <c r="K640" s="32" t="n">
        <v>-979.12</v>
      </c>
      <c r="L640" s="32" t="n">
        <v>-0</v>
      </c>
      <c r="M640" s="32"/>
      <c r="N640" s="6" t="s">
        <f>=I640+J640+K640+L640</f>
      </c>
      <c r="O640" s="32"/>
      <c r="P640" s="30"/>
    </row>
    <row collapsed="false" customFormat="false" customHeight="false" hidden="false" ht="12.1" outlineLevel="0" r="641">
      <c r="A641" s="20" t="n">
        <v>44328.607581019</v>
      </c>
      <c r="B641" s="16" t="s">
        <v>508</v>
      </c>
      <c r="C641" s="16" t="s">
        <v>634</v>
      </c>
      <c r="D641" s="16" t="s">
        <v>480</v>
      </c>
      <c r="E641" s="16" t="s">
        <v>17</v>
      </c>
      <c r="F641" s="16" t="s">
        <v>19</v>
      </c>
      <c r="G641" s="7" t="n">
        <v>7</v>
      </c>
      <c r="H641" s="6" t="n">
        <v>479.6</v>
      </c>
      <c r="I641" s="6" t="n">
        <v>-3357.2</v>
      </c>
      <c r="J641" s="6" t="n">
        <v>-0</v>
      </c>
      <c r="K641" s="6" t="n">
        <v>-2.01</v>
      </c>
      <c r="L641" s="6" t="n">
        <v>-0</v>
      </c>
      <c r="M641" s="6"/>
      <c r="N641" s="6" t="s">
        <f>=I641+J641+K641+L641</f>
      </c>
      <c r="O641" s="6"/>
      <c r="P641" s="16"/>
    </row>
    <row collapsed="false" customFormat="false" customHeight="false" hidden="false" ht="12.1" outlineLevel="0" r="642">
      <c r="A642" s="20" t="n">
        <v>44329.455092593</v>
      </c>
      <c r="B642" s="16" t="s">
        <v>507</v>
      </c>
      <c r="C642" s="16" t="s">
        <v>631</v>
      </c>
      <c r="D642" s="16" t="s">
        <v>480</v>
      </c>
      <c r="E642" s="16" t="s">
        <v>17</v>
      </c>
      <c r="F642" s="16" t="s">
        <v>19</v>
      </c>
      <c r="G642" s="7" t="n">
        <v>10</v>
      </c>
      <c r="H642" s="6" t="n">
        <v>76.76</v>
      </c>
      <c r="I642" s="6" t="n">
        <v>-767.6</v>
      </c>
      <c r="J642" s="6" t="n">
        <v>-0</v>
      </c>
      <c r="K642" s="6" t="n">
        <v>-0.45</v>
      </c>
      <c r="L642" s="6" t="n">
        <v>-0</v>
      </c>
      <c r="M642" s="6"/>
      <c r="N642" s="6" t="s">
        <f>=I642+J642+K642+L642</f>
      </c>
      <c r="O642" s="6"/>
      <c r="P642" s="16"/>
    </row>
    <row collapsed="false" customFormat="false" customHeight="false" hidden="false" ht="12.1" outlineLevel="0" r="643">
      <c r="A643" s="20" t="n">
        <v>44329.766446759</v>
      </c>
      <c r="B643" s="16" t="s">
        <v>508</v>
      </c>
      <c r="C643" s="16" t="s">
        <v>634</v>
      </c>
      <c r="D643" s="16" t="s">
        <v>480</v>
      </c>
      <c r="E643" s="16" t="s">
        <v>17</v>
      </c>
      <c r="F643" s="16" t="s">
        <v>19</v>
      </c>
      <c r="G643" s="7" t="n">
        <v>1</v>
      </c>
      <c r="H643" s="6" t="n">
        <v>474.1</v>
      </c>
      <c r="I643" s="6" t="n">
        <v>-474.1</v>
      </c>
      <c r="J643" s="6" t="n">
        <v>-0</v>
      </c>
      <c r="K643" s="6" t="n">
        <v>-0.29</v>
      </c>
      <c r="L643" s="6" t="n">
        <v>-0</v>
      </c>
      <c r="M643" s="6"/>
      <c r="N643" s="6" t="s">
        <f>=I643+J643+K643+L643</f>
      </c>
      <c r="O643" s="6"/>
      <c r="P643" s="16"/>
    </row>
    <row collapsed="false" customFormat="false" customHeight="false" hidden="false" ht="12.1" outlineLevel="0" r="644">
      <c r="A644" s="20" t="n">
        <v>44330.973784722</v>
      </c>
      <c r="B644" s="16" t="s">
        <v>493</v>
      </c>
      <c r="C644" s="16" t="s">
        <v>569</v>
      </c>
      <c r="D644" s="16" t="s">
        <v>480</v>
      </c>
      <c r="E644" s="16" t="s">
        <v>17</v>
      </c>
      <c r="F644" s="16" t="s">
        <v>19</v>
      </c>
      <c r="G644" s="7" t="n">
        <v>30</v>
      </c>
      <c r="H644" s="6" t="n">
        <v>27370</v>
      </c>
      <c r="I644" s="6" t="n">
        <v>-821100</v>
      </c>
      <c r="J644" s="6" t="n">
        <v>-0</v>
      </c>
      <c r="K644" s="6" t="n">
        <v>-492.66</v>
      </c>
      <c r="L644" s="6" t="n">
        <v>-0</v>
      </c>
      <c r="M644" s="6"/>
      <c r="N644" s="6" t="s">
        <f>=I644+J644+K644+L644</f>
      </c>
      <c r="O644" s="6"/>
      <c r="P644" s="16"/>
    </row>
    <row collapsed="false" customFormat="false" customHeight="false" hidden="false" ht="12.1" outlineLevel="0" r="645">
      <c r="A645" s="21" t="n">
        <v>44334</v>
      </c>
      <c r="B645" s="22" t="s">
        <v>552</v>
      </c>
      <c r="C645" s="22" t="s">
        <v>575</v>
      </c>
      <c r="D645" s="22" t="s">
        <v>552</v>
      </c>
      <c r="E645" s="22" t="s">
        <v>552</v>
      </c>
      <c r="F645" s="22" t="s">
        <v>19</v>
      </c>
      <c r="G645" s="23" t="n">
        <v>1</v>
      </c>
      <c r="H645" s="24" t="n">
        <v>-123.77</v>
      </c>
      <c r="I645" s="24" t="n">
        <v>-123.77</v>
      </c>
      <c r="J645" s="24" t="n">
        <v>0</v>
      </c>
      <c r="K645" s="24" t="n">
        <v>-0</v>
      </c>
      <c r="L645" s="24" t="n">
        <v>-0</v>
      </c>
      <c r="M645" s="24"/>
      <c r="N645" s="6" t="s">
        <f>=I645+J645+K645+L645</f>
      </c>
      <c r="O645" s="24"/>
      <c r="P645" s="22"/>
    </row>
    <row collapsed="false" customFormat="false" customHeight="false" hidden="false" ht="12.1" outlineLevel="0" r="646">
      <c r="A646" s="29" t="n">
        <v>44334.435474537</v>
      </c>
      <c r="B646" s="30" t="s">
        <v>493</v>
      </c>
      <c r="C646" s="30" t="s">
        <v>569</v>
      </c>
      <c r="D646" s="30" t="s">
        <v>482</v>
      </c>
      <c r="E646" s="30" t="s">
        <v>17</v>
      </c>
      <c r="F646" s="30" t="s">
        <v>19</v>
      </c>
      <c r="G646" s="31" t="n">
        <v>-2</v>
      </c>
      <c r="H646" s="32" t="n">
        <v>27560</v>
      </c>
      <c r="I646" s="32" t="n">
        <v>55120</v>
      </c>
      <c r="J646" s="32" t="n">
        <v>0</v>
      </c>
      <c r="K646" s="32" t="n">
        <v>-33.07</v>
      </c>
      <c r="L646" s="32" t="n">
        <v>-0</v>
      </c>
      <c r="M646" s="32"/>
      <c r="N646" s="6" t="s">
        <f>=I646+J646+K646+L646</f>
      </c>
      <c r="O646" s="32"/>
      <c r="P646" s="30"/>
    </row>
    <row collapsed="false" customFormat="false" customHeight="false" hidden="false" ht="12.1" outlineLevel="0" r="647">
      <c r="A647" s="29" t="n">
        <v>44334.435474537</v>
      </c>
      <c r="B647" s="30" t="s">
        <v>493</v>
      </c>
      <c r="C647" s="30" t="s">
        <v>569</v>
      </c>
      <c r="D647" s="30" t="s">
        <v>482</v>
      </c>
      <c r="E647" s="30" t="s">
        <v>17</v>
      </c>
      <c r="F647" s="30" t="s">
        <v>19</v>
      </c>
      <c r="G647" s="31" t="n">
        <v>-1</v>
      </c>
      <c r="H647" s="32" t="n">
        <v>27560</v>
      </c>
      <c r="I647" s="32" t="n">
        <v>27560</v>
      </c>
      <c r="J647" s="32" t="n">
        <v>0</v>
      </c>
      <c r="K647" s="32" t="n">
        <v>-16.53</v>
      </c>
      <c r="L647" s="32" t="n">
        <v>-0</v>
      </c>
      <c r="M647" s="32"/>
      <c r="N647" s="6" t="s">
        <f>=I647+J647+K647+L647</f>
      </c>
      <c r="O647" s="32"/>
      <c r="P647" s="30"/>
    </row>
    <row collapsed="false" customFormat="false" customHeight="false" hidden="false" ht="12.1" outlineLevel="0" r="648">
      <c r="A648" s="29" t="n">
        <v>44334.435497685</v>
      </c>
      <c r="B648" s="30" t="s">
        <v>493</v>
      </c>
      <c r="C648" s="30" t="s">
        <v>569</v>
      </c>
      <c r="D648" s="30" t="s">
        <v>482</v>
      </c>
      <c r="E648" s="30" t="s">
        <v>17</v>
      </c>
      <c r="F648" s="30" t="s">
        <v>19</v>
      </c>
      <c r="G648" s="31" t="n">
        <v>-7</v>
      </c>
      <c r="H648" s="32" t="n">
        <v>27560</v>
      </c>
      <c r="I648" s="32" t="n">
        <v>192920</v>
      </c>
      <c r="J648" s="32" t="n">
        <v>0</v>
      </c>
      <c r="K648" s="32" t="n">
        <v>-115.75</v>
      </c>
      <c r="L648" s="32" t="n">
        <v>-0</v>
      </c>
      <c r="M648" s="32"/>
      <c r="N648" s="6" t="s">
        <f>=I648+J648+K648+L648</f>
      </c>
      <c r="O648" s="32"/>
      <c r="P648" s="30"/>
    </row>
    <row collapsed="false" customFormat="false" customHeight="false" hidden="false" ht="12.1" outlineLevel="0" r="649">
      <c r="A649" s="29" t="n">
        <v>44334.435497685</v>
      </c>
      <c r="B649" s="30" t="s">
        <v>493</v>
      </c>
      <c r="C649" s="30" t="s">
        <v>569</v>
      </c>
      <c r="D649" s="30" t="s">
        <v>482</v>
      </c>
      <c r="E649" s="30" t="s">
        <v>17</v>
      </c>
      <c r="F649" s="30" t="s">
        <v>19</v>
      </c>
      <c r="G649" s="31" t="n">
        <v>-20</v>
      </c>
      <c r="H649" s="32" t="n">
        <v>27560</v>
      </c>
      <c r="I649" s="32" t="n">
        <v>551200</v>
      </c>
      <c r="J649" s="32" t="n">
        <v>0</v>
      </c>
      <c r="K649" s="32" t="n">
        <v>-330.72</v>
      </c>
      <c r="L649" s="32" t="n">
        <v>-0</v>
      </c>
      <c r="M649" s="32"/>
      <c r="N649" s="6" t="s">
        <f>=I649+J649+K649+L649</f>
      </c>
      <c r="O649" s="32"/>
      <c r="P649" s="30"/>
    </row>
    <row collapsed="false" customFormat="false" customHeight="false" hidden="false" ht="12.1" outlineLevel="0" r="650">
      <c r="A650" s="21" t="n">
        <v>44335</v>
      </c>
      <c r="B650" s="22" t="s">
        <v>552</v>
      </c>
      <c r="C650" s="22" t="s">
        <v>575</v>
      </c>
      <c r="D650" s="22" t="s">
        <v>552</v>
      </c>
      <c r="E650" s="22" t="s">
        <v>552</v>
      </c>
      <c r="F650" s="22" t="s">
        <v>19</v>
      </c>
      <c r="G650" s="23" t="n">
        <v>1</v>
      </c>
      <c r="H650" s="24" t="n">
        <v>-123.84</v>
      </c>
      <c r="I650" s="24" t="n">
        <v>-123.84</v>
      </c>
      <c r="J650" s="24" t="n">
        <v>0</v>
      </c>
      <c r="K650" s="24" t="n">
        <v>-0</v>
      </c>
      <c r="L650" s="24" t="n">
        <v>-0</v>
      </c>
      <c r="M650" s="24"/>
      <c r="N650" s="6" t="s">
        <f>=I650+J650+K650+L650</f>
      </c>
      <c r="O650" s="24"/>
      <c r="P650" s="22"/>
    </row>
    <row collapsed="false" customFormat="false" customHeight="false" hidden="false" ht="12.1" outlineLevel="0" r="651">
      <c r="A651" s="21" t="n">
        <v>44335</v>
      </c>
      <c r="B651" s="22" t="s">
        <v>552</v>
      </c>
      <c r="C651" s="22" t="s">
        <v>574</v>
      </c>
      <c r="D651" s="22" t="s">
        <v>552</v>
      </c>
      <c r="E651" s="22" t="s">
        <v>552</v>
      </c>
      <c r="F651" s="22" t="s">
        <v>19</v>
      </c>
      <c r="G651" s="23" t="n">
        <v>1</v>
      </c>
      <c r="H651" s="24" t="n">
        <v>-254.31</v>
      </c>
      <c r="I651" s="24" t="n">
        <v>-254.31</v>
      </c>
      <c r="J651" s="24" t="n">
        <v>0</v>
      </c>
      <c r="K651" s="24" t="n">
        <v>-0</v>
      </c>
      <c r="L651" s="24" t="n">
        <v>-0</v>
      </c>
      <c r="M651" s="24"/>
      <c r="N651" s="6" t="s">
        <f>=I651+J651+K651+L651</f>
      </c>
      <c r="O651" s="24"/>
      <c r="P651" s="22"/>
    </row>
    <row collapsed="false" customFormat="false" customHeight="false" hidden="false" ht="12.1" outlineLevel="0" r="652">
      <c r="A652" s="20" t="n">
        <v>44335.837268519</v>
      </c>
      <c r="B652" s="16" t="s">
        <v>493</v>
      </c>
      <c r="C652" s="16" t="s">
        <v>569</v>
      </c>
      <c r="D652" s="16" t="s">
        <v>480</v>
      </c>
      <c r="E652" s="16" t="s">
        <v>17</v>
      </c>
      <c r="F652" s="16" t="s">
        <v>19</v>
      </c>
      <c r="G652" s="7" t="n">
        <v>18</v>
      </c>
      <c r="H652" s="6" t="n">
        <v>27112</v>
      </c>
      <c r="I652" s="6" t="n">
        <v>-488016</v>
      </c>
      <c r="J652" s="6" t="n">
        <v>-0</v>
      </c>
      <c r="K652" s="6" t="n">
        <v>-292.81</v>
      </c>
      <c r="L652" s="6" t="n">
        <v>-0</v>
      </c>
      <c r="M652" s="6"/>
      <c r="N652" s="6" t="s">
        <f>=I652+J652+K652+L652</f>
      </c>
      <c r="O652" s="6"/>
      <c r="P652" s="16"/>
    </row>
    <row collapsed="false" customFormat="false" customHeight="false" hidden="false" ht="12.1" outlineLevel="0" r="653">
      <c r="A653" s="20" t="n">
        <v>44335.837349537</v>
      </c>
      <c r="B653" s="16" t="s">
        <v>493</v>
      </c>
      <c r="C653" s="16" t="s">
        <v>569</v>
      </c>
      <c r="D653" s="16" t="s">
        <v>480</v>
      </c>
      <c r="E653" s="16" t="s">
        <v>17</v>
      </c>
      <c r="F653" s="16" t="s">
        <v>19</v>
      </c>
      <c r="G653" s="7" t="n">
        <v>1</v>
      </c>
      <c r="H653" s="6" t="n">
        <v>27112</v>
      </c>
      <c r="I653" s="6" t="n">
        <v>-27112</v>
      </c>
      <c r="J653" s="6" t="n">
        <v>-0</v>
      </c>
      <c r="K653" s="6" t="n">
        <v>-16.27</v>
      </c>
      <c r="L653" s="6" t="n">
        <v>-0</v>
      </c>
      <c r="M653" s="6"/>
      <c r="N653" s="6" t="s">
        <f>=I653+J653+K653+L653</f>
      </c>
      <c r="O653" s="6"/>
      <c r="P653" s="16"/>
    </row>
    <row collapsed="false" customFormat="false" customHeight="false" hidden="false" ht="12.1" outlineLevel="0" r="654">
      <c r="A654" s="20" t="n">
        <v>44335.837407407</v>
      </c>
      <c r="B654" s="16" t="s">
        <v>493</v>
      </c>
      <c r="C654" s="16" t="s">
        <v>569</v>
      </c>
      <c r="D654" s="16" t="s">
        <v>480</v>
      </c>
      <c r="E654" s="16" t="s">
        <v>17</v>
      </c>
      <c r="F654" s="16" t="s">
        <v>19</v>
      </c>
      <c r="G654" s="7" t="n">
        <v>4</v>
      </c>
      <c r="H654" s="6" t="n">
        <v>27112</v>
      </c>
      <c r="I654" s="6" t="n">
        <v>-108448</v>
      </c>
      <c r="J654" s="6" t="n">
        <v>-0</v>
      </c>
      <c r="K654" s="6" t="n">
        <v>-65.07</v>
      </c>
      <c r="L654" s="6" t="n">
        <v>-0</v>
      </c>
      <c r="M654" s="6"/>
      <c r="N654" s="6" t="s">
        <f>=I654+J654+K654+L654</f>
      </c>
      <c r="O654" s="6"/>
      <c r="P654" s="16"/>
    </row>
    <row collapsed="false" customFormat="false" customHeight="false" hidden="false" ht="12.1" outlineLevel="0" r="655">
      <c r="A655" s="20" t="n">
        <v>44335.837453704</v>
      </c>
      <c r="B655" s="16" t="s">
        <v>493</v>
      </c>
      <c r="C655" s="16" t="s">
        <v>569</v>
      </c>
      <c r="D655" s="16" t="s">
        <v>480</v>
      </c>
      <c r="E655" s="16" t="s">
        <v>17</v>
      </c>
      <c r="F655" s="16" t="s">
        <v>19</v>
      </c>
      <c r="G655" s="7" t="n">
        <v>17</v>
      </c>
      <c r="H655" s="6" t="n">
        <v>27112</v>
      </c>
      <c r="I655" s="6" t="n">
        <v>-460904</v>
      </c>
      <c r="J655" s="6" t="n">
        <v>-0</v>
      </c>
      <c r="K655" s="6" t="n">
        <v>-276.54</v>
      </c>
      <c r="L655" s="6" t="n">
        <v>-0</v>
      </c>
      <c r="M655" s="6"/>
      <c r="N655" s="6" t="s">
        <f>=I655+J655+K655+L655</f>
      </c>
      <c r="O655" s="6"/>
      <c r="P655" s="16"/>
    </row>
    <row collapsed="false" customFormat="false" customHeight="false" hidden="false" ht="12.1" outlineLevel="0" r="656">
      <c r="A656" s="21" t="n">
        <v>44336</v>
      </c>
      <c r="B656" s="22" t="s">
        <v>552</v>
      </c>
      <c r="C656" s="22" t="s">
        <v>574</v>
      </c>
      <c r="D656" s="22" t="s">
        <v>552</v>
      </c>
      <c r="E656" s="22" t="s">
        <v>552</v>
      </c>
      <c r="F656" s="22" t="s">
        <v>19</v>
      </c>
      <c r="G656" s="23" t="n">
        <v>1</v>
      </c>
      <c r="H656" s="24" t="n">
        <v>-254.42</v>
      </c>
      <c r="I656" s="24" t="n">
        <v>-254.42</v>
      </c>
      <c r="J656" s="24" t="n">
        <v>0</v>
      </c>
      <c r="K656" s="24" t="n">
        <v>-0</v>
      </c>
      <c r="L656" s="24" t="n">
        <v>-0</v>
      </c>
      <c r="M656" s="24"/>
      <c r="N656" s="6" t="s">
        <f>=I656+J656+K656+L656</f>
      </c>
      <c r="O656" s="24"/>
      <c r="P656" s="22"/>
    </row>
    <row collapsed="false" customFormat="false" customHeight="false" hidden="false" ht="12.1" outlineLevel="0" r="657">
      <c r="A657" s="21" t="n">
        <v>44337</v>
      </c>
      <c r="B657" s="22" t="s">
        <v>552</v>
      </c>
      <c r="C657" s="22" t="s">
        <v>575</v>
      </c>
      <c r="D657" s="22" t="s">
        <v>552</v>
      </c>
      <c r="E657" s="22" t="s">
        <v>552</v>
      </c>
      <c r="F657" s="22" t="s">
        <v>19</v>
      </c>
      <c r="G657" s="23" t="n">
        <v>1</v>
      </c>
      <c r="H657" s="24" t="n">
        <v>-488.68</v>
      </c>
      <c r="I657" s="24" t="n">
        <v>-488.68</v>
      </c>
      <c r="J657" s="24" t="n">
        <v>0</v>
      </c>
      <c r="K657" s="24" t="n">
        <v>-0</v>
      </c>
      <c r="L657" s="24" t="n">
        <v>-0</v>
      </c>
      <c r="M657" s="24"/>
      <c r="N657" s="6" t="s">
        <f>=I657+J657+K657+L657</f>
      </c>
      <c r="O657" s="24"/>
      <c r="P657" s="22"/>
    </row>
    <row collapsed="false" customFormat="false" customHeight="false" hidden="false" ht="12.1" outlineLevel="0" r="658">
      <c r="A658" s="21" t="n">
        <v>44340</v>
      </c>
      <c r="B658" s="22" t="s">
        <v>552</v>
      </c>
      <c r="C658" s="22" t="s">
        <v>575</v>
      </c>
      <c r="D658" s="22" t="s">
        <v>552</v>
      </c>
      <c r="E658" s="22" t="s">
        <v>552</v>
      </c>
      <c r="F658" s="22" t="s">
        <v>19</v>
      </c>
      <c r="G658" s="23" t="n">
        <v>1</v>
      </c>
      <c r="H658" s="24" t="n">
        <v>-163.12</v>
      </c>
      <c r="I658" s="24" t="n">
        <v>-163.12</v>
      </c>
      <c r="J658" s="24" t="n">
        <v>0</v>
      </c>
      <c r="K658" s="24" t="n">
        <v>-0</v>
      </c>
      <c r="L658" s="24" t="n">
        <v>-0</v>
      </c>
      <c r="M658" s="24"/>
      <c r="N658" s="6" t="s">
        <f>=I658+J658+K658+L658</f>
      </c>
      <c r="O658" s="24"/>
      <c r="P658" s="22"/>
    </row>
    <row collapsed="false" customFormat="false" customHeight="false" hidden="false" ht="12.1" outlineLevel="0" r="659">
      <c r="A659" s="21" t="n">
        <v>44340</v>
      </c>
      <c r="B659" s="22" t="s">
        <v>552</v>
      </c>
      <c r="C659" s="22" t="s">
        <v>574</v>
      </c>
      <c r="D659" s="22" t="s">
        <v>552</v>
      </c>
      <c r="E659" s="22" t="s">
        <v>552</v>
      </c>
      <c r="F659" s="22" t="s">
        <v>19</v>
      </c>
      <c r="G659" s="23" t="n">
        <v>1</v>
      </c>
      <c r="H659" s="24" t="n">
        <v>-1004.03</v>
      </c>
      <c r="I659" s="24" t="n">
        <v>-1004.03</v>
      </c>
      <c r="J659" s="24" t="n">
        <v>0</v>
      </c>
      <c r="K659" s="24" t="n">
        <v>-0</v>
      </c>
      <c r="L659" s="24" t="n">
        <v>-0</v>
      </c>
      <c r="M659" s="24"/>
      <c r="N659" s="6" t="s">
        <f>=I659+J659+K659+L659</f>
      </c>
      <c r="O659" s="24"/>
      <c r="P659" s="22"/>
    </row>
    <row collapsed="false" customFormat="false" customHeight="false" hidden="false" ht="12.1" outlineLevel="0" r="660">
      <c r="A660" s="20" t="n">
        <v>44340.753587963</v>
      </c>
      <c r="B660" s="16" t="s">
        <v>493</v>
      </c>
      <c r="C660" s="16" t="s">
        <v>569</v>
      </c>
      <c r="D660" s="16" t="s">
        <v>480</v>
      </c>
      <c r="E660" s="16" t="s">
        <v>17</v>
      </c>
      <c r="F660" s="16" t="s">
        <v>19</v>
      </c>
      <c r="G660" s="7" t="n">
        <v>20</v>
      </c>
      <c r="H660" s="6" t="n">
        <v>26904</v>
      </c>
      <c r="I660" s="6" t="n">
        <v>-538080</v>
      </c>
      <c r="J660" s="6" t="n">
        <v>-0</v>
      </c>
      <c r="K660" s="6" t="n">
        <v>-322.85</v>
      </c>
      <c r="L660" s="6" t="n">
        <v>-0</v>
      </c>
      <c r="M660" s="6"/>
      <c r="N660" s="6" t="s">
        <f>=I660+J660+K660+L660</f>
      </c>
      <c r="O660" s="6"/>
      <c r="P660" s="16"/>
    </row>
    <row collapsed="false" customFormat="false" customHeight="false" hidden="false" ht="12.1" outlineLevel="0" r="661">
      <c r="A661" s="21" t="n">
        <v>44341</v>
      </c>
      <c r="B661" s="22" t="s">
        <v>552</v>
      </c>
      <c r="C661" s="22" t="s">
        <v>574</v>
      </c>
      <c r="D661" s="22" t="s">
        <v>552</v>
      </c>
      <c r="E661" s="22" t="s">
        <v>552</v>
      </c>
      <c r="F661" s="22" t="s">
        <v>19</v>
      </c>
      <c r="G661" s="23" t="n">
        <v>1</v>
      </c>
      <c r="H661" s="24" t="n">
        <v>-335.13</v>
      </c>
      <c r="I661" s="24" t="n">
        <v>-335.13</v>
      </c>
      <c r="J661" s="24" t="n">
        <v>0</v>
      </c>
      <c r="K661" s="24" t="n">
        <v>-0</v>
      </c>
      <c r="L661" s="24" t="n">
        <v>-0</v>
      </c>
      <c r="M661" s="24"/>
      <c r="N661" s="6" t="s">
        <f>=I661+J661+K661+L661</f>
      </c>
      <c r="O661" s="24"/>
      <c r="P661" s="22"/>
    </row>
    <row collapsed="false" customFormat="false" customHeight="false" hidden="false" ht="12.1" outlineLevel="0" r="662">
      <c r="A662" s="21" t="n">
        <v>44341</v>
      </c>
      <c r="B662" s="22" t="s">
        <v>552</v>
      </c>
      <c r="C662" s="22" t="s">
        <v>575</v>
      </c>
      <c r="D662" s="22" t="s">
        <v>552</v>
      </c>
      <c r="E662" s="22" t="s">
        <v>552</v>
      </c>
      <c r="F662" s="22" t="s">
        <v>19</v>
      </c>
      <c r="G662" s="23" t="n">
        <v>1</v>
      </c>
      <c r="H662" s="24" t="n">
        <v>-163.2</v>
      </c>
      <c r="I662" s="24" t="n">
        <v>-163.2</v>
      </c>
      <c r="J662" s="24" t="n">
        <v>0</v>
      </c>
      <c r="K662" s="24" t="n">
        <v>-0</v>
      </c>
      <c r="L662" s="24" t="n">
        <v>-0</v>
      </c>
      <c r="M662" s="24"/>
      <c r="N662" s="6" t="s">
        <f>=I662+J662+K662+L662</f>
      </c>
      <c r="O662" s="24"/>
      <c r="P662" s="22"/>
    </row>
    <row collapsed="false" customFormat="false" customHeight="false" hidden="false" ht="12.1" outlineLevel="0" r="663">
      <c r="A663" s="21" t="n">
        <v>44342</v>
      </c>
      <c r="B663" s="22" t="s">
        <v>552</v>
      </c>
      <c r="C663" s="22" t="s">
        <v>575</v>
      </c>
      <c r="D663" s="22" t="s">
        <v>552</v>
      </c>
      <c r="E663" s="22" t="s">
        <v>552</v>
      </c>
      <c r="F663" s="22" t="s">
        <v>19</v>
      </c>
      <c r="G663" s="23" t="n">
        <v>1</v>
      </c>
      <c r="H663" s="24" t="n">
        <v>-244.39</v>
      </c>
      <c r="I663" s="24" t="n">
        <v>-244.39</v>
      </c>
      <c r="J663" s="24" t="n">
        <v>0</v>
      </c>
      <c r="K663" s="24" t="n">
        <v>-0</v>
      </c>
      <c r="L663" s="24" t="n">
        <v>-0</v>
      </c>
      <c r="M663" s="24"/>
      <c r="N663" s="6" t="s">
        <f>=I663+J663+K663+L663</f>
      </c>
      <c r="O663" s="24"/>
      <c r="P663" s="22"/>
    </row>
    <row collapsed="false" customFormat="false" customHeight="false" hidden="false" ht="12.1" outlineLevel="0" r="664">
      <c r="A664" s="21" t="n">
        <v>44342</v>
      </c>
      <c r="B664" s="22" t="s">
        <v>552</v>
      </c>
      <c r="C664" s="22" t="s">
        <v>574</v>
      </c>
      <c r="D664" s="22" t="s">
        <v>552</v>
      </c>
      <c r="E664" s="22" t="s">
        <v>552</v>
      </c>
      <c r="F664" s="22" t="s">
        <v>19</v>
      </c>
      <c r="G664" s="23" t="n">
        <v>1</v>
      </c>
      <c r="H664" s="24" t="n">
        <v>-335.29</v>
      </c>
      <c r="I664" s="24" t="n">
        <v>-335.29</v>
      </c>
      <c r="J664" s="24" t="n">
        <v>0</v>
      </c>
      <c r="K664" s="24" t="n">
        <v>-0</v>
      </c>
      <c r="L664" s="24" t="n">
        <v>-0</v>
      </c>
      <c r="M664" s="24"/>
      <c r="N664" s="6" t="s">
        <f>=I664+J664+K664+L664</f>
      </c>
      <c r="O664" s="24"/>
      <c r="P664" s="22"/>
    </row>
    <row collapsed="false" customFormat="false" customHeight="false" hidden="false" ht="12.1" outlineLevel="0" r="665">
      <c r="A665" s="21" t="n">
        <v>44343</v>
      </c>
      <c r="B665" s="22" t="s">
        <v>552</v>
      </c>
      <c r="C665" s="22" t="s">
        <v>574</v>
      </c>
      <c r="D665" s="22" t="s">
        <v>552</v>
      </c>
      <c r="E665" s="22" t="s">
        <v>552</v>
      </c>
      <c r="F665" s="22" t="s">
        <v>19</v>
      </c>
      <c r="G665" s="23" t="n">
        <v>1</v>
      </c>
      <c r="H665" s="24" t="n">
        <v>-502.12</v>
      </c>
      <c r="I665" s="24" t="n">
        <v>-502.12</v>
      </c>
      <c r="J665" s="24" t="n">
        <v>0</v>
      </c>
      <c r="K665" s="24" t="n">
        <v>-0</v>
      </c>
      <c r="L665" s="24" t="n">
        <v>-0</v>
      </c>
      <c r="M665" s="24"/>
      <c r="N665" s="6" t="s">
        <f>=I665+J665+K665+L665</f>
      </c>
      <c r="O665" s="24"/>
      <c r="P665" s="22"/>
    </row>
    <row collapsed="false" customFormat="false" customHeight="false" hidden="false" ht="12.1" outlineLevel="0" r="666">
      <c r="A666" s="21" t="n">
        <v>44343</v>
      </c>
      <c r="B666" s="22" t="s">
        <v>552</v>
      </c>
      <c r="C666" s="22" t="s">
        <v>575</v>
      </c>
      <c r="D666" s="22" t="s">
        <v>552</v>
      </c>
      <c r="E666" s="22" t="s">
        <v>552</v>
      </c>
      <c r="F666" s="22" t="s">
        <v>19</v>
      </c>
      <c r="G666" s="23" t="n">
        <v>1</v>
      </c>
      <c r="H666" s="24" t="n">
        <v>-244.51</v>
      </c>
      <c r="I666" s="24" t="n">
        <v>-244.51</v>
      </c>
      <c r="J666" s="24" t="n">
        <v>0</v>
      </c>
      <c r="K666" s="24" t="n">
        <v>-0</v>
      </c>
      <c r="L666" s="24" t="n">
        <v>-0</v>
      </c>
      <c r="M666" s="24"/>
      <c r="N666" s="6" t="s">
        <f>=I666+J666+K666+L666</f>
      </c>
      <c r="O666" s="24"/>
      <c r="P666" s="22"/>
    </row>
    <row collapsed="false" customFormat="false" customHeight="false" hidden="false" ht="12.1" outlineLevel="0" r="667">
      <c r="A667" s="21" t="n">
        <v>44344</v>
      </c>
      <c r="B667" s="22" t="s">
        <v>552</v>
      </c>
      <c r="C667" s="22" t="s">
        <v>575</v>
      </c>
      <c r="D667" s="22" t="s">
        <v>552</v>
      </c>
      <c r="E667" s="22" t="s">
        <v>552</v>
      </c>
      <c r="F667" s="22" t="s">
        <v>19</v>
      </c>
      <c r="G667" s="23" t="n">
        <v>1</v>
      </c>
      <c r="H667" s="24" t="n">
        <v>-733.87</v>
      </c>
      <c r="I667" s="24" t="n">
        <v>-733.87</v>
      </c>
      <c r="J667" s="24" t="n">
        <v>0</v>
      </c>
      <c r="K667" s="24" t="n">
        <v>-0</v>
      </c>
      <c r="L667" s="24" t="n">
        <v>-0</v>
      </c>
      <c r="M667" s="24"/>
      <c r="N667" s="6" t="s">
        <f>=I667+J667+K667+L667</f>
      </c>
      <c r="O667" s="24"/>
      <c r="P667" s="22"/>
    </row>
    <row collapsed="false" customFormat="false" customHeight="false" hidden="false" ht="12.1" outlineLevel="0" r="668">
      <c r="A668" s="21" t="n">
        <v>44344</v>
      </c>
      <c r="B668" s="22" t="s">
        <v>552</v>
      </c>
      <c r="C668" s="22" t="s">
        <v>574</v>
      </c>
      <c r="D668" s="22" t="s">
        <v>552</v>
      </c>
      <c r="E668" s="22" t="s">
        <v>552</v>
      </c>
      <c r="F668" s="22" t="s">
        <v>19</v>
      </c>
      <c r="G668" s="23" t="n">
        <v>1</v>
      </c>
      <c r="H668" s="24" t="n">
        <v>-502.37</v>
      </c>
      <c r="I668" s="24" t="n">
        <v>-502.37</v>
      </c>
      <c r="J668" s="24" t="n">
        <v>0</v>
      </c>
      <c r="K668" s="24" t="n">
        <v>-0</v>
      </c>
      <c r="L668" s="24" t="n">
        <v>-0</v>
      </c>
      <c r="M668" s="24"/>
      <c r="N668" s="6" t="s">
        <f>=I668+J668+K668+L668</f>
      </c>
      <c r="O668" s="24"/>
      <c r="P668" s="22"/>
    </row>
    <row collapsed="false" customFormat="false" customHeight="false" hidden="false" ht="12.1" outlineLevel="0" r="669">
      <c r="A669" s="29" t="n">
        <v>44344.672881944</v>
      </c>
      <c r="B669" s="30" t="s">
        <v>493</v>
      </c>
      <c r="C669" s="30" t="s">
        <v>569</v>
      </c>
      <c r="D669" s="30" t="s">
        <v>482</v>
      </c>
      <c r="E669" s="30" t="s">
        <v>17</v>
      </c>
      <c r="F669" s="30" t="s">
        <v>19</v>
      </c>
      <c r="G669" s="31" t="n">
        <v>-60</v>
      </c>
      <c r="H669" s="32" t="n">
        <v>27246</v>
      </c>
      <c r="I669" s="32" t="n">
        <v>1634760</v>
      </c>
      <c r="J669" s="32" t="n">
        <v>0</v>
      </c>
      <c r="K669" s="32" t="n">
        <v>-980.86</v>
      </c>
      <c r="L669" s="32" t="n">
        <v>-0</v>
      </c>
      <c r="M669" s="32"/>
      <c r="N669" s="6" t="s">
        <f>=I669+J669+K669+L669</f>
      </c>
      <c r="O669" s="32"/>
      <c r="P669" s="30"/>
    </row>
    <row collapsed="false" customFormat="false" customHeight="false" hidden="false" ht="12.1" outlineLevel="0" r="670">
      <c r="A670" s="21" t="n">
        <v>44347</v>
      </c>
      <c r="B670" s="22" t="s">
        <v>552</v>
      </c>
      <c r="C670" s="22" t="s">
        <v>574</v>
      </c>
      <c r="D670" s="22" t="s">
        <v>552</v>
      </c>
      <c r="E670" s="22" t="s">
        <v>552</v>
      </c>
      <c r="F670" s="22" t="s">
        <v>19</v>
      </c>
      <c r="G670" s="23" t="n">
        <v>1</v>
      </c>
      <c r="H670" s="24" t="n">
        <v>-1507.78</v>
      </c>
      <c r="I670" s="24" t="n">
        <v>-1507.78</v>
      </c>
      <c r="J670" s="24" t="n">
        <v>0</v>
      </c>
      <c r="K670" s="24" t="n">
        <v>-0</v>
      </c>
      <c r="L670" s="24" t="n">
        <v>-0</v>
      </c>
      <c r="M670" s="24"/>
      <c r="N670" s="6" t="s">
        <f>=I670+J670+K670+L670</f>
      </c>
      <c r="O670" s="24"/>
      <c r="P670" s="22"/>
    </row>
    <row collapsed="false" customFormat="false" customHeight="false" hidden="false" ht="12.1" outlineLevel="0" r="671">
      <c r="A671" s="21" t="n">
        <v>44347</v>
      </c>
      <c r="B671" s="22" t="s">
        <v>552</v>
      </c>
      <c r="C671" s="22" t="s">
        <v>575</v>
      </c>
      <c r="D671" s="22" t="s">
        <v>552</v>
      </c>
      <c r="E671" s="22" t="s">
        <v>552</v>
      </c>
      <c r="F671" s="22" t="s">
        <v>19</v>
      </c>
      <c r="G671" s="23" t="n">
        <v>1</v>
      </c>
      <c r="H671" s="24" t="n">
        <v>-244.97</v>
      </c>
      <c r="I671" s="24" t="n">
        <v>-244.97</v>
      </c>
      <c r="J671" s="24" t="n">
        <v>0</v>
      </c>
      <c r="K671" s="24" t="n">
        <v>-0</v>
      </c>
      <c r="L671" s="24" t="n">
        <v>-0</v>
      </c>
      <c r="M671" s="24"/>
      <c r="N671" s="6" t="s">
        <f>=I671+J671+K671+L671</f>
      </c>
      <c r="O671" s="24"/>
      <c r="P671" s="22"/>
    </row>
    <row collapsed="false" customFormat="false" customHeight="false" hidden="false" ht="12.1" outlineLevel="0" r="672">
      <c r="A672" s="21" t="n">
        <v>44348</v>
      </c>
      <c r="B672" s="22" t="s">
        <v>552</v>
      </c>
      <c r="C672" s="22" t="s">
        <v>574</v>
      </c>
      <c r="D672" s="22" t="s">
        <v>552</v>
      </c>
      <c r="E672" s="22" t="s">
        <v>552</v>
      </c>
      <c r="F672" s="22" t="s">
        <v>19</v>
      </c>
      <c r="G672" s="23" t="n">
        <v>1</v>
      </c>
      <c r="H672" s="24" t="n">
        <v>-503.28</v>
      </c>
      <c r="I672" s="24" t="n">
        <v>-503.28</v>
      </c>
      <c r="J672" s="24" t="n">
        <v>0</v>
      </c>
      <c r="K672" s="24" t="n">
        <v>-0</v>
      </c>
      <c r="L672" s="24" t="n">
        <v>-0</v>
      </c>
      <c r="M672" s="24"/>
      <c r="N672" s="6" t="s">
        <f>=I672+J672+K672+L672</f>
      </c>
      <c r="O672" s="24"/>
      <c r="P672" s="22"/>
    </row>
    <row collapsed="false" customFormat="false" customHeight="false" hidden="false" ht="12.1" outlineLevel="0" r="673">
      <c r="A673" s="25" t="n">
        <v>44350</v>
      </c>
      <c r="B673" s="26" t="s">
        <v>554</v>
      </c>
      <c r="C673" s="26" t="s">
        <v>162</v>
      </c>
      <c r="D673" s="26" t="s">
        <v>554</v>
      </c>
      <c r="E673" s="26" t="s">
        <v>554</v>
      </c>
      <c r="F673" s="26" t="s">
        <v>64</v>
      </c>
      <c r="G673" s="27" t="n">
        <v>1</v>
      </c>
      <c r="H673" s="28" t="n">
        <v>26.7</v>
      </c>
      <c r="I673" s="28" t="n">
        <v>26.7</v>
      </c>
      <c r="J673" s="28" t="n">
        <v>0</v>
      </c>
      <c r="K673" s="28" t="n">
        <v>-0</v>
      </c>
      <c r="L673" s="28" t="n">
        <v>-0</v>
      </c>
      <c r="M673" s="6" t="s">
        <f>=I673+J673+K673+L673</f>
      </c>
      <c r="N673" s="28"/>
      <c r="O673" s="28"/>
      <c r="P673" s="26"/>
    </row>
    <row collapsed="false" customFormat="false" customHeight="false" hidden="false" ht="12.1" outlineLevel="0" r="674">
      <c r="A674" s="20" t="n">
        <v>44350.756284722</v>
      </c>
      <c r="B674" s="16" t="s">
        <v>493</v>
      </c>
      <c r="C674" s="16" t="s">
        <v>569</v>
      </c>
      <c r="D674" s="16" t="s">
        <v>480</v>
      </c>
      <c r="E674" s="16" t="s">
        <v>17</v>
      </c>
      <c r="F674" s="16" t="s">
        <v>19</v>
      </c>
      <c r="G674" s="7" t="n">
        <v>4</v>
      </c>
      <c r="H674" s="6" t="n">
        <v>26604</v>
      </c>
      <c r="I674" s="6" t="n">
        <v>-106416</v>
      </c>
      <c r="J674" s="6" t="n">
        <v>-0</v>
      </c>
      <c r="K674" s="6" t="n">
        <v>-63.85</v>
      </c>
      <c r="L674" s="6" t="n">
        <v>-0</v>
      </c>
      <c r="M674" s="6"/>
      <c r="N674" s="6" t="s">
        <f>=I674+J674+K674+L674</f>
      </c>
      <c r="O674" s="6"/>
      <c r="P674" s="16"/>
    </row>
    <row collapsed="false" customFormat="false" customHeight="false" hidden="false" ht="12.1" outlineLevel="0" r="675">
      <c r="A675" s="20" t="n">
        <v>44350.756284722</v>
      </c>
      <c r="B675" s="16" t="s">
        <v>493</v>
      </c>
      <c r="C675" s="16" t="s">
        <v>569</v>
      </c>
      <c r="D675" s="16" t="s">
        <v>480</v>
      </c>
      <c r="E675" s="16" t="s">
        <v>17</v>
      </c>
      <c r="F675" s="16" t="s">
        <v>19</v>
      </c>
      <c r="G675" s="7" t="n">
        <v>36</v>
      </c>
      <c r="H675" s="6" t="n">
        <v>26604</v>
      </c>
      <c r="I675" s="6" t="n">
        <v>-957744</v>
      </c>
      <c r="J675" s="6" t="n">
        <v>-0</v>
      </c>
      <c r="K675" s="6" t="n">
        <v>-574.64</v>
      </c>
      <c r="L675" s="6" t="n">
        <v>-0</v>
      </c>
      <c r="M675" s="6"/>
      <c r="N675" s="6" t="s">
        <f>=I675+J675+K675+L675</f>
      </c>
      <c r="O675" s="6"/>
      <c r="P675" s="16"/>
    </row>
    <row collapsed="false" customFormat="false" customHeight="false" hidden="false" ht="12.1" outlineLevel="0" r="676">
      <c r="A676" s="20" t="n">
        <v>44350.762685185</v>
      </c>
      <c r="B676" s="16" t="s">
        <v>493</v>
      </c>
      <c r="C676" s="16" t="s">
        <v>569</v>
      </c>
      <c r="D676" s="16" t="s">
        <v>480</v>
      </c>
      <c r="E676" s="16" t="s">
        <v>17</v>
      </c>
      <c r="F676" s="16" t="s">
        <v>19</v>
      </c>
      <c r="G676" s="7" t="n">
        <v>1</v>
      </c>
      <c r="H676" s="6" t="n">
        <v>26546</v>
      </c>
      <c r="I676" s="6" t="n">
        <v>-26546</v>
      </c>
      <c r="J676" s="6" t="n">
        <v>-0</v>
      </c>
      <c r="K676" s="6" t="n">
        <v>-15.93</v>
      </c>
      <c r="L676" s="6" t="n">
        <v>-0</v>
      </c>
      <c r="M676" s="6"/>
      <c r="N676" s="6" t="s">
        <f>=I676+J676+K676+L676</f>
      </c>
      <c r="O676" s="6"/>
      <c r="P676" s="16"/>
    </row>
    <row collapsed="false" customFormat="false" customHeight="false" hidden="false" ht="12.1" outlineLevel="0" r="677">
      <c r="A677" s="20" t="n">
        <v>44350.762731481</v>
      </c>
      <c r="B677" s="16" t="s">
        <v>493</v>
      </c>
      <c r="C677" s="16" t="s">
        <v>569</v>
      </c>
      <c r="D677" s="16" t="s">
        <v>480</v>
      </c>
      <c r="E677" s="16" t="s">
        <v>17</v>
      </c>
      <c r="F677" s="16" t="s">
        <v>19</v>
      </c>
      <c r="G677" s="7" t="n">
        <v>29</v>
      </c>
      <c r="H677" s="6" t="n">
        <v>26546</v>
      </c>
      <c r="I677" s="6" t="n">
        <v>-769834</v>
      </c>
      <c r="J677" s="6" t="n">
        <v>-0</v>
      </c>
      <c r="K677" s="6" t="n">
        <v>-461.91</v>
      </c>
      <c r="L677" s="6" t="n">
        <v>-0</v>
      </c>
      <c r="M677" s="6"/>
      <c r="N677" s="6" t="s">
        <f>=I677+J677+K677+L677</f>
      </c>
      <c r="O677" s="6"/>
      <c r="P677" s="16"/>
    </row>
    <row collapsed="false" customFormat="false" customHeight="false" hidden="false" ht="12.1" outlineLevel="0" r="678">
      <c r="A678" s="21" t="n">
        <v>44354</v>
      </c>
      <c r="B678" s="22" t="s">
        <v>552</v>
      </c>
      <c r="C678" s="22" t="s">
        <v>575</v>
      </c>
      <c r="D678" s="22" t="s">
        <v>552</v>
      </c>
      <c r="E678" s="22" t="s">
        <v>552</v>
      </c>
      <c r="F678" s="22" t="s">
        <v>19</v>
      </c>
      <c r="G678" s="23" t="n">
        <v>1</v>
      </c>
      <c r="H678" s="24" t="n">
        <v>-279.13</v>
      </c>
      <c r="I678" s="24" t="n">
        <v>-279.13</v>
      </c>
      <c r="J678" s="24" t="n">
        <v>0</v>
      </c>
      <c r="K678" s="24" t="n">
        <v>-0</v>
      </c>
      <c r="L678" s="24" t="n">
        <v>-0</v>
      </c>
      <c r="M678" s="24"/>
      <c r="N678" s="6" t="s">
        <f>=I678+J678+K678+L678</f>
      </c>
      <c r="O678" s="24"/>
      <c r="P678" s="22"/>
    </row>
    <row collapsed="false" customFormat="false" customHeight="false" hidden="false" ht="12.1" outlineLevel="0" r="679">
      <c r="A679" s="21" t="n">
        <v>44354</v>
      </c>
      <c r="B679" s="22" t="s">
        <v>552</v>
      </c>
      <c r="C679" s="22" t="s">
        <v>638</v>
      </c>
      <c r="D679" s="22" t="s">
        <v>552</v>
      </c>
      <c r="E679" s="22" t="s">
        <v>552</v>
      </c>
      <c r="F679" s="22" t="s">
        <v>19</v>
      </c>
      <c r="G679" s="23" t="n">
        <v>1</v>
      </c>
      <c r="H679" s="24" t="n">
        <v>-0.21</v>
      </c>
      <c r="I679" s="24" t="n">
        <v>-0.21</v>
      </c>
      <c r="J679" s="24" t="n">
        <v>0</v>
      </c>
      <c r="K679" s="24" t="n">
        <v>-0</v>
      </c>
      <c r="L679" s="24" t="n">
        <v>-0</v>
      </c>
      <c r="M679" s="24"/>
      <c r="N679" s="6" t="s">
        <f>=I679+J679+K679+L679</f>
      </c>
      <c r="O679" s="24"/>
      <c r="P679" s="22"/>
    </row>
    <row collapsed="false" customFormat="false" customHeight="false" hidden="false" ht="12.1" outlineLevel="0" r="680">
      <c r="A680" s="21" t="n">
        <v>44355</v>
      </c>
      <c r="B680" s="22" t="s">
        <v>552</v>
      </c>
      <c r="C680" s="22" t="s">
        <v>574</v>
      </c>
      <c r="D680" s="22" t="s">
        <v>552</v>
      </c>
      <c r="E680" s="22" t="s">
        <v>552</v>
      </c>
      <c r="F680" s="22" t="s">
        <v>19</v>
      </c>
      <c r="G680" s="23" t="n">
        <v>1</v>
      </c>
      <c r="H680" s="24" t="n">
        <v>-573.46</v>
      </c>
      <c r="I680" s="24" t="n">
        <v>-573.46</v>
      </c>
      <c r="J680" s="24" t="n">
        <v>0</v>
      </c>
      <c r="K680" s="24" t="n">
        <v>-0</v>
      </c>
      <c r="L680" s="24" t="n">
        <v>-0</v>
      </c>
      <c r="M680" s="24"/>
      <c r="N680" s="6" t="s">
        <f>=I680+J680+K680+L680</f>
      </c>
      <c r="O680" s="24"/>
      <c r="P680" s="22"/>
    </row>
    <row collapsed="false" customFormat="false" customHeight="false" hidden="false" ht="12.1" outlineLevel="0" r="681">
      <c r="A681" s="21" t="n">
        <v>44355</v>
      </c>
      <c r="B681" s="22" t="s">
        <v>552</v>
      </c>
      <c r="C681" s="22" t="s">
        <v>639</v>
      </c>
      <c r="D681" s="22" t="s">
        <v>552</v>
      </c>
      <c r="E681" s="22" t="s">
        <v>552</v>
      </c>
      <c r="F681" s="22" t="s">
        <v>19</v>
      </c>
      <c r="G681" s="23" t="n">
        <v>1</v>
      </c>
      <c r="H681" s="24" t="n">
        <v>-0.69</v>
      </c>
      <c r="I681" s="24" t="n">
        <v>-0.69</v>
      </c>
      <c r="J681" s="24" t="n">
        <v>0</v>
      </c>
      <c r="K681" s="24" t="n">
        <v>-0</v>
      </c>
      <c r="L681" s="24" t="n">
        <v>-0</v>
      </c>
      <c r="M681" s="24"/>
      <c r="N681" s="6" t="s">
        <f>=I681+J681+K681+L681</f>
      </c>
      <c r="O681" s="24"/>
      <c r="P681" s="22"/>
    </row>
    <row collapsed="false" customFormat="false" customHeight="false" hidden="false" ht="12.1" outlineLevel="0" r="682">
      <c r="A682" s="21" t="n">
        <v>44355</v>
      </c>
      <c r="B682" s="22" t="s">
        <v>552</v>
      </c>
      <c r="C682" s="22" t="s">
        <v>638</v>
      </c>
      <c r="D682" s="22" t="s">
        <v>552</v>
      </c>
      <c r="E682" s="22" t="s">
        <v>552</v>
      </c>
      <c r="F682" s="22" t="s">
        <v>19</v>
      </c>
      <c r="G682" s="23" t="n">
        <v>1</v>
      </c>
      <c r="H682" s="24" t="n">
        <v>-0.22</v>
      </c>
      <c r="I682" s="24" t="n">
        <v>-0.22</v>
      </c>
      <c r="J682" s="24" t="n">
        <v>0</v>
      </c>
      <c r="K682" s="24" t="n">
        <v>-0</v>
      </c>
      <c r="L682" s="24" t="n">
        <v>-0</v>
      </c>
      <c r="M682" s="24"/>
      <c r="N682" s="6" t="s">
        <f>=I682+J682+K682+L682</f>
      </c>
      <c r="O682" s="24"/>
      <c r="P682" s="22"/>
    </row>
    <row collapsed="false" customFormat="false" customHeight="false" hidden="false" ht="12.1" outlineLevel="0" r="683">
      <c r="A683" s="21" t="n">
        <v>44355</v>
      </c>
      <c r="B683" s="22" t="s">
        <v>552</v>
      </c>
      <c r="C683" s="22" t="s">
        <v>575</v>
      </c>
      <c r="D683" s="22" t="s">
        <v>552</v>
      </c>
      <c r="E683" s="22" t="s">
        <v>552</v>
      </c>
      <c r="F683" s="22" t="s">
        <v>19</v>
      </c>
      <c r="G683" s="23" t="n">
        <v>1</v>
      </c>
      <c r="H683" s="24" t="n">
        <v>-279.25</v>
      </c>
      <c r="I683" s="24" t="n">
        <v>-279.25</v>
      </c>
      <c r="J683" s="24" t="n">
        <v>0</v>
      </c>
      <c r="K683" s="24" t="n">
        <v>-0</v>
      </c>
      <c r="L683" s="24" t="n">
        <v>-0</v>
      </c>
      <c r="M683" s="24"/>
      <c r="N683" s="6" t="s">
        <f>=I683+J683+K683+L683</f>
      </c>
      <c r="O683" s="24"/>
      <c r="P683" s="22"/>
    </row>
    <row collapsed="false" customFormat="false" customHeight="false" hidden="false" ht="12.1" outlineLevel="0" r="684">
      <c r="A684" s="21" t="n">
        <v>44356</v>
      </c>
      <c r="B684" s="22" t="s">
        <v>552</v>
      </c>
      <c r="C684" s="22" t="s">
        <v>575</v>
      </c>
      <c r="D684" s="22" t="s">
        <v>552</v>
      </c>
      <c r="E684" s="22" t="s">
        <v>552</v>
      </c>
      <c r="F684" s="22" t="s">
        <v>19</v>
      </c>
      <c r="G684" s="23" t="n">
        <v>1</v>
      </c>
      <c r="H684" s="24" t="n">
        <v>-279.36</v>
      </c>
      <c r="I684" s="24" t="n">
        <v>-279.36</v>
      </c>
      <c r="J684" s="24" t="n">
        <v>0</v>
      </c>
      <c r="K684" s="24" t="n">
        <v>-0</v>
      </c>
      <c r="L684" s="24" t="n">
        <v>-0</v>
      </c>
      <c r="M684" s="24"/>
      <c r="N684" s="6" t="s">
        <f>=I684+J684+K684+L684</f>
      </c>
      <c r="O684" s="24"/>
      <c r="P684" s="22"/>
    </row>
    <row collapsed="false" customFormat="false" customHeight="false" hidden="false" ht="12.1" outlineLevel="0" r="685">
      <c r="A685" s="21" t="n">
        <v>44356</v>
      </c>
      <c r="B685" s="22" t="s">
        <v>552</v>
      </c>
      <c r="C685" s="22" t="s">
        <v>638</v>
      </c>
      <c r="D685" s="22" t="s">
        <v>552</v>
      </c>
      <c r="E685" s="22" t="s">
        <v>552</v>
      </c>
      <c r="F685" s="22" t="s">
        <v>19</v>
      </c>
      <c r="G685" s="23" t="n">
        <v>1</v>
      </c>
      <c r="H685" s="24" t="n">
        <v>-0.21</v>
      </c>
      <c r="I685" s="24" t="n">
        <v>-0.21</v>
      </c>
      <c r="J685" s="24" t="n">
        <v>0</v>
      </c>
      <c r="K685" s="24" t="n">
        <v>-0</v>
      </c>
      <c r="L685" s="24" t="n">
        <v>-0</v>
      </c>
      <c r="M685" s="24"/>
      <c r="N685" s="6" t="s">
        <f>=I685+J685+K685+L685</f>
      </c>
      <c r="O685" s="24"/>
      <c r="P685" s="22"/>
    </row>
    <row collapsed="false" customFormat="false" customHeight="false" hidden="false" ht="12.1" outlineLevel="0" r="686">
      <c r="A686" s="21" t="n">
        <v>44356</v>
      </c>
      <c r="B686" s="22" t="s">
        <v>552</v>
      </c>
      <c r="C686" s="22" t="s">
        <v>574</v>
      </c>
      <c r="D686" s="22" t="s">
        <v>552</v>
      </c>
      <c r="E686" s="22" t="s">
        <v>552</v>
      </c>
      <c r="F686" s="22" t="s">
        <v>19</v>
      </c>
      <c r="G686" s="23" t="n">
        <v>1</v>
      </c>
      <c r="H686" s="24" t="n">
        <v>-573.73</v>
      </c>
      <c r="I686" s="24" t="n">
        <v>-573.73</v>
      </c>
      <c r="J686" s="24" t="n">
        <v>0</v>
      </c>
      <c r="K686" s="24" t="n">
        <v>-0</v>
      </c>
      <c r="L686" s="24" t="n">
        <v>-0</v>
      </c>
      <c r="M686" s="24"/>
      <c r="N686" s="6" t="s">
        <f>=I686+J686+K686+L686</f>
      </c>
      <c r="O686" s="24"/>
      <c r="P686" s="22"/>
    </row>
    <row collapsed="false" customFormat="false" customHeight="false" hidden="false" ht="12.1" outlineLevel="0" r="687">
      <c r="A687" s="20" t="n">
        <v>44356.651990741</v>
      </c>
      <c r="B687" s="16" t="s">
        <v>493</v>
      </c>
      <c r="C687" s="16" t="s">
        <v>569</v>
      </c>
      <c r="D687" s="16" t="s">
        <v>480</v>
      </c>
      <c r="E687" s="16" t="s">
        <v>17</v>
      </c>
      <c r="F687" s="16" t="s">
        <v>19</v>
      </c>
      <c r="G687" s="7" t="n">
        <v>12</v>
      </c>
      <c r="H687" s="6" t="n">
        <v>26384</v>
      </c>
      <c r="I687" s="6" t="n">
        <v>-316608</v>
      </c>
      <c r="J687" s="6" t="n">
        <v>-0</v>
      </c>
      <c r="K687" s="6" t="n">
        <v>-189.96</v>
      </c>
      <c r="L687" s="6" t="n">
        <v>-0</v>
      </c>
      <c r="M687" s="6"/>
      <c r="N687" s="6" t="s">
        <f>=I687+J687+K687+L687</f>
      </c>
      <c r="O687" s="6"/>
      <c r="P687" s="16"/>
    </row>
    <row collapsed="false" customFormat="false" customHeight="false" hidden="false" ht="12.1" outlineLevel="0" r="688">
      <c r="A688" s="20" t="n">
        <v>44356.651990741</v>
      </c>
      <c r="B688" s="16" t="s">
        <v>493</v>
      </c>
      <c r="C688" s="16" t="s">
        <v>569</v>
      </c>
      <c r="D688" s="16" t="s">
        <v>480</v>
      </c>
      <c r="E688" s="16" t="s">
        <v>17</v>
      </c>
      <c r="F688" s="16" t="s">
        <v>19</v>
      </c>
      <c r="G688" s="7" t="n">
        <v>2</v>
      </c>
      <c r="H688" s="6" t="n">
        <v>26384</v>
      </c>
      <c r="I688" s="6" t="n">
        <v>-52768</v>
      </c>
      <c r="J688" s="6" t="n">
        <v>-0</v>
      </c>
      <c r="K688" s="6" t="n">
        <v>-31.65</v>
      </c>
      <c r="L688" s="6" t="n">
        <v>-0</v>
      </c>
      <c r="M688" s="6"/>
      <c r="N688" s="6" t="s">
        <f>=I688+J688+K688+L688</f>
      </c>
      <c r="O688" s="6"/>
      <c r="P688" s="16"/>
    </row>
    <row collapsed="false" customFormat="false" customHeight="false" hidden="false" ht="12.1" outlineLevel="0" r="689">
      <c r="A689" s="20" t="n">
        <v>44356.651990741</v>
      </c>
      <c r="B689" s="16" t="s">
        <v>493</v>
      </c>
      <c r="C689" s="16" t="s">
        <v>569</v>
      </c>
      <c r="D689" s="16" t="s">
        <v>480</v>
      </c>
      <c r="E689" s="16" t="s">
        <v>17</v>
      </c>
      <c r="F689" s="16" t="s">
        <v>19</v>
      </c>
      <c r="G689" s="7" t="n">
        <v>2</v>
      </c>
      <c r="H689" s="6" t="n">
        <v>26384</v>
      </c>
      <c r="I689" s="6" t="n">
        <v>-52768</v>
      </c>
      <c r="J689" s="6" t="n">
        <v>-0</v>
      </c>
      <c r="K689" s="6" t="n">
        <v>-31.65</v>
      </c>
      <c r="L689" s="6" t="n">
        <v>-0</v>
      </c>
      <c r="M689" s="6"/>
      <c r="N689" s="6" t="s">
        <f>=I689+J689+K689+L689</f>
      </c>
      <c r="O689" s="6"/>
      <c r="P689" s="16"/>
    </row>
    <row collapsed="false" customFormat="false" customHeight="false" hidden="false" ht="12.1" outlineLevel="0" r="690">
      <c r="A690" s="20" t="n">
        <v>44356.651990741</v>
      </c>
      <c r="B690" s="16" t="s">
        <v>493</v>
      </c>
      <c r="C690" s="16" t="s">
        <v>569</v>
      </c>
      <c r="D690" s="16" t="s">
        <v>480</v>
      </c>
      <c r="E690" s="16" t="s">
        <v>17</v>
      </c>
      <c r="F690" s="16" t="s">
        <v>19</v>
      </c>
      <c r="G690" s="7" t="n">
        <v>2</v>
      </c>
      <c r="H690" s="6" t="n">
        <v>26384</v>
      </c>
      <c r="I690" s="6" t="n">
        <v>-52768</v>
      </c>
      <c r="J690" s="6" t="n">
        <v>-0</v>
      </c>
      <c r="K690" s="6" t="n">
        <v>-31.65</v>
      </c>
      <c r="L690" s="6" t="n">
        <v>-0</v>
      </c>
      <c r="M690" s="6"/>
      <c r="N690" s="6" t="s">
        <f>=I690+J690+K690+L690</f>
      </c>
      <c r="O690" s="6"/>
      <c r="P690" s="16"/>
    </row>
    <row collapsed="false" customFormat="false" customHeight="false" hidden="false" ht="12.1" outlineLevel="0" r="691">
      <c r="A691" s="20" t="n">
        <v>44356.651990741</v>
      </c>
      <c r="B691" s="16" t="s">
        <v>493</v>
      </c>
      <c r="C691" s="16" t="s">
        <v>569</v>
      </c>
      <c r="D691" s="16" t="s">
        <v>480</v>
      </c>
      <c r="E691" s="16" t="s">
        <v>17</v>
      </c>
      <c r="F691" s="16" t="s">
        <v>19</v>
      </c>
      <c r="G691" s="7" t="n">
        <v>2</v>
      </c>
      <c r="H691" s="6" t="n">
        <v>26384</v>
      </c>
      <c r="I691" s="6" t="n">
        <v>-52768</v>
      </c>
      <c r="J691" s="6" t="n">
        <v>-0</v>
      </c>
      <c r="K691" s="6" t="n">
        <v>-31.65</v>
      </c>
      <c r="L691" s="6" t="n">
        <v>-0</v>
      </c>
      <c r="M691" s="6"/>
      <c r="N691" s="6" t="s">
        <f>=I691+J691+K691+L691</f>
      </c>
      <c r="O691" s="6"/>
      <c r="P691" s="16"/>
    </row>
    <row collapsed="false" customFormat="false" customHeight="false" hidden="false" ht="12.1" outlineLevel="0" r="692">
      <c r="A692" s="20" t="n">
        <v>44356.651990741</v>
      </c>
      <c r="B692" s="16" t="s">
        <v>493</v>
      </c>
      <c r="C692" s="16" t="s">
        <v>569</v>
      </c>
      <c r="D692" s="16" t="s">
        <v>480</v>
      </c>
      <c r="E692" s="16" t="s">
        <v>17</v>
      </c>
      <c r="F692" s="16" t="s">
        <v>19</v>
      </c>
      <c r="G692" s="7" t="n">
        <v>2</v>
      </c>
      <c r="H692" s="6" t="n">
        <v>26384</v>
      </c>
      <c r="I692" s="6" t="n">
        <v>-52768</v>
      </c>
      <c r="J692" s="6" t="n">
        <v>-0</v>
      </c>
      <c r="K692" s="6" t="n">
        <v>-31.65</v>
      </c>
      <c r="L692" s="6" t="n">
        <v>-0</v>
      </c>
      <c r="M692" s="6"/>
      <c r="N692" s="6" t="s">
        <f>=I692+J692+K692+L692</f>
      </c>
      <c r="O692" s="6"/>
      <c r="P692" s="16"/>
    </row>
    <row collapsed="false" customFormat="false" customHeight="false" hidden="false" ht="12.1" outlineLevel="0" r="693">
      <c r="A693" s="20" t="n">
        <v>44356.651990741</v>
      </c>
      <c r="B693" s="16" t="s">
        <v>493</v>
      </c>
      <c r="C693" s="16" t="s">
        <v>569</v>
      </c>
      <c r="D693" s="16" t="s">
        <v>480</v>
      </c>
      <c r="E693" s="16" t="s">
        <v>17</v>
      </c>
      <c r="F693" s="16" t="s">
        <v>19</v>
      </c>
      <c r="G693" s="7" t="n">
        <v>2</v>
      </c>
      <c r="H693" s="6" t="n">
        <v>26384</v>
      </c>
      <c r="I693" s="6" t="n">
        <v>-52768</v>
      </c>
      <c r="J693" s="6" t="n">
        <v>-0</v>
      </c>
      <c r="K693" s="6" t="n">
        <v>-31.65</v>
      </c>
      <c r="L693" s="6" t="n">
        <v>-0</v>
      </c>
      <c r="M693" s="6"/>
      <c r="N693" s="6" t="s">
        <f>=I693+J693+K693+L693</f>
      </c>
      <c r="O693" s="6"/>
      <c r="P693" s="16"/>
    </row>
    <row collapsed="false" customFormat="false" customHeight="false" hidden="false" ht="12.1" outlineLevel="0" r="694">
      <c r="A694" s="20" t="n">
        <v>44356.651990741</v>
      </c>
      <c r="B694" s="16" t="s">
        <v>493</v>
      </c>
      <c r="C694" s="16" t="s">
        <v>569</v>
      </c>
      <c r="D694" s="16" t="s">
        <v>480</v>
      </c>
      <c r="E694" s="16" t="s">
        <v>17</v>
      </c>
      <c r="F694" s="16" t="s">
        <v>19</v>
      </c>
      <c r="G694" s="7" t="n">
        <v>2</v>
      </c>
      <c r="H694" s="6" t="n">
        <v>26384</v>
      </c>
      <c r="I694" s="6" t="n">
        <v>-52768</v>
      </c>
      <c r="J694" s="6" t="n">
        <v>-0</v>
      </c>
      <c r="K694" s="6" t="n">
        <v>-31.65</v>
      </c>
      <c r="L694" s="6" t="n">
        <v>-0</v>
      </c>
      <c r="M694" s="6"/>
      <c r="N694" s="6" t="s">
        <f>=I694+J694+K694+L694</f>
      </c>
      <c r="O694" s="6"/>
      <c r="P694" s="16"/>
    </row>
    <row collapsed="false" customFormat="false" customHeight="false" hidden="false" ht="12.1" outlineLevel="0" r="695">
      <c r="A695" s="20" t="n">
        <v>44356.651990741</v>
      </c>
      <c r="B695" s="16" t="s">
        <v>493</v>
      </c>
      <c r="C695" s="16" t="s">
        <v>569</v>
      </c>
      <c r="D695" s="16" t="s">
        <v>480</v>
      </c>
      <c r="E695" s="16" t="s">
        <v>17</v>
      </c>
      <c r="F695" s="16" t="s">
        <v>19</v>
      </c>
      <c r="G695" s="7" t="n">
        <v>2</v>
      </c>
      <c r="H695" s="6" t="n">
        <v>26384</v>
      </c>
      <c r="I695" s="6" t="n">
        <v>-52768</v>
      </c>
      <c r="J695" s="6" t="n">
        <v>-0</v>
      </c>
      <c r="K695" s="6" t="n">
        <v>-31.65</v>
      </c>
      <c r="L695" s="6" t="n">
        <v>-0</v>
      </c>
      <c r="M695" s="6"/>
      <c r="N695" s="6" t="s">
        <f>=I695+J695+K695+L695</f>
      </c>
      <c r="O695" s="6"/>
      <c r="P695" s="16"/>
    </row>
    <row collapsed="false" customFormat="false" customHeight="false" hidden="false" ht="12.1" outlineLevel="0" r="696">
      <c r="A696" s="20" t="n">
        <v>44356.651990741</v>
      </c>
      <c r="B696" s="16" t="s">
        <v>493</v>
      </c>
      <c r="C696" s="16" t="s">
        <v>569</v>
      </c>
      <c r="D696" s="16" t="s">
        <v>480</v>
      </c>
      <c r="E696" s="16" t="s">
        <v>17</v>
      </c>
      <c r="F696" s="16" t="s">
        <v>19</v>
      </c>
      <c r="G696" s="7" t="n">
        <v>2</v>
      </c>
      <c r="H696" s="6" t="n">
        <v>26384</v>
      </c>
      <c r="I696" s="6" t="n">
        <v>-52768</v>
      </c>
      <c r="J696" s="6" t="n">
        <v>-0</v>
      </c>
      <c r="K696" s="6" t="n">
        <v>-31.65</v>
      </c>
      <c r="L696" s="6" t="n">
        <v>-0</v>
      </c>
      <c r="M696" s="6"/>
      <c r="N696" s="6" t="s">
        <f>=I696+J696+K696+L696</f>
      </c>
      <c r="O696" s="6"/>
      <c r="P696" s="16"/>
    </row>
    <row collapsed="false" customFormat="false" customHeight="false" hidden="false" ht="12.1" outlineLevel="0" r="697">
      <c r="A697" s="21" t="n">
        <v>44357</v>
      </c>
      <c r="B697" s="22" t="s">
        <v>552</v>
      </c>
      <c r="C697" s="22" t="s">
        <v>574</v>
      </c>
      <c r="D697" s="22" t="s">
        <v>552</v>
      </c>
      <c r="E697" s="22" t="s">
        <v>552</v>
      </c>
      <c r="F697" s="22" t="s">
        <v>19</v>
      </c>
      <c r="G697" s="23" t="n">
        <v>1</v>
      </c>
      <c r="H697" s="24" t="n">
        <v>-573.98</v>
      </c>
      <c r="I697" s="24" t="n">
        <v>-573.98</v>
      </c>
      <c r="J697" s="24" t="n">
        <v>0</v>
      </c>
      <c r="K697" s="24" t="n">
        <v>-0</v>
      </c>
      <c r="L697" s="24" t="n">
        <v>-0</v>
      </c>
      <c r="M697" s="24"/>
      <c r="N697" s="6" t="s">
        <f>=I697+J697+K697+L697</f>
      </c>
      <c r="O697" s="24"/>
      <c r="P697" s="22"/>
    </row>
    <row collapsed="false" customFormat="false" customHeight="false" hidden="false" ht="12.1" outlineLevel="0" r="698">
      <c r="A698" s="21" t="n">
        <v>44357</v>
      </c>
      <c r="B698" s="22" t="s">
        <v>552</v>
      </c>
      <c r="C698" s="22" t="s">
        <v>639</v>
      </c>
      <c r="D698" s="22" t="s">
        <v>552</v>
      </c>
      <c r="E698" s="22" t="s">
        <v>552</v>
      </c>
      <c r="F698" s="22" t="s">
        <v>19</v>
      </c>
      <c r="G698" s="23" t="n">
        <v>1</v>
      </c>
      <c r="H698" s="24" t="n">
        <v>-0.69</v>
      </c>
      <c r="I698" s="24" t="n">
        <v>-0.69</v>
      </c>
      <c r="J698" s="24" t="n">
        <v>0</v>
      </c>
      <c r="K698" s="24" t="n">
        <v>-0</v>
      </c>
      <c r="L698" s="24" t="n">
        <v>-0</v>
      </c>
      <c r="M698" s="24"/>
      <c r="N698" s="6" t="s">
        <f>=I698+J698+K698+L698</f>
      </c>
      <c r="O698" s="24"/>
      <c r="P698" s="22"/>
    </row>
    <row collapsed="false" customFormat="false" customHeight="false" hidden="false" ht="12.1" outlineLevel="0" r="699">
      <c r="A699" s="21" t="n">
        <v>44357</v>
      </c>
      <c r="B699" s="22" t="s">
        <v>552</v>
      </c>
      <c r="C699" s="22" t="s">
        <v>638</v>
      </c>
      <c r="D699" s="22" t="s">
        <v>552</v>
      </c>
      <c r="E699" s="22" t="s">
        <v>552</v>
      </c>
      <c r="F699" s="22" t="s">
        <v>19</v>
      </c>
      <c r="G699" s="23" t="n">
        <v>1</v>
      </c>
      <c r="H699" s="24" t="n">
        <v>-0.21</v>
      </c>
      <c r="I699" s="24" t="n">
        <v>-0.21</v>
      </c>
      <c r="J699" s="24" t="n">
        <v>0</v>
      </c>
      <c r="K699" s="24" t="n">
        <v>-0</v>
      </c>
      <c r="L699" s="24" t="n">
        <v>-0</v>
      </c>
      <c r="M699" s="24"/>
      <c r="N699" s="6" t="s">
        <f>=I699+J699+K699+L699</f>
      </c>
      <c r="O699" s="24"/>
      <c r="P699" s="22"/>
    </row>
    <row collapsed="false" customFormat="false" customHeight="false" hidden="false" ht="12.1" outlineLevel="0" r="700">
      <c r="A700" s="21" t="n">
        <v>44357</v>
      </c>
      <c r="B700" s="22" t="s">
        <v>552</v>
      </c>
      <c r="C700" s="22" t="s">
        <v>575</v>
      </c>
      <c r="D700" s="22" t="s">
        <v>552</v>
      </c>
      <c r="E700" s="22" t="s">
        <v>552</v>
      </c>
      <c r="F700" s="22" t="s">
        <v>19</v>
      </c>
      <c r="G700" s="23" t="n">
        <v>1</v>
      </c>
      <c r="H700" s="24" t="n">
        <v>-279.5</v>
      </c>
      <c r="I700" s="24" t="n">
        <v>-279.5</v>
      </c>
      <c r="J700" s="24" t="n">
        <v>0</v>
      </c>
      <c r="K700" s="24" t="n">
        <v>-0</v>
      </c>
      <c r="L700" s="24" t="n">
        <v>-0</v>
      </c>
      <c r="M700" s="24"/>
      <c r="N700" s="6" t="s">
        <f>=I700+J700+K700+L700</f>
      </c>
      <c r="O700" s="24"/>
      <c r="P700" s="22"/>
    </row>
    <row collapsed="false" customFormat="false" customHeight="false" hidden="false" ht="12.1" outlineLevel="0" r="701">
      <c r="A701" s="21" t="n">
        <v>44358</v>
      </c>
      <c r="B701" s="22" t="s">
        <v>552</v>
      </c>
      <c r="C701" s="22" t="s">
        <v>575</v>
      </c>
      <c r="D701" s="22" t="s">
        <v>552</v>
      </c>
      <c r="E701" s="22" t="s">
        <v>552</v>
      </c>
      <c r="F701" s="22" t="s">
        <v>19</v>
      </c>
      <c r="G701" s="23" t="n">
        <v>1</v>
      </c>
      <c r="H701" s="24" t="n">
        <v>-1196.93</v>
      </c>
      <c r="I701" s="24" t="n">
        <v>-1196.93</v>
      </c>
      <c r="J701" s="24" t="n">
        <v>0</v>
      </c>
      <c r="K701" s="24" t="n">
        <v>-0</v>
      </c>
      <c r="L701" s="24" t="n">
        <v>-0</v>
      </c>
      <c r="M701" s="24"/>
      <c r="N701" s="6" t="s">
        <f>=I701+J701+K701+L701</f>
      </c>
      <c r="O701" s="24"/>
      <c r="P701" s="22"/>
    </row>
    <row collapsed="false" customFormat="false" customHeight="false" hidden="false" ht="12.1" outlineLevel="0" r="702">
      <c r="A702" s="21" t="n">
        <v>44358</v>
      </c>
      <c r="B702" s="22" t="s">
        <v>552</v>
      </c>
      <c r="C702" s="22" t="s">
        <v>638</v>
      </c>
      <c r="D702" s="22" t="s">
        <v>552</v>
      </c>
      <c r="E702" s="22" t="s">
        <v>552</v>
      </c>
      <c r="F702" s="22" t="s">
        <v>19</v>
      </c>
      <c r="G702" s="23" t="n">
        <v>1</v>
      </c>
      <c r="H702" s="24" t="n">
        <v>-0.63</v>
      </c>
      <c r="I702" s="24" t="n">
        <v>-0.63</v>
      </c>
      <c r="J702" s="24" t="n">
        <v>0</v>
      </c>
      <c r="K702" s="24" t="n">
        <v>-0</v>
      </c>
      <c r="L702" s="24" t="n">
        <v>-0</v>
      </c>
      <c r="M702" s="24"/>
      <c r="N702" s="6" t="s">
        <f>=I702+J702+K702+L702</f>
      </c>
      <c r="O702" s="24"/>
      <c r="P702" s="22"/>
    </row>
    <row collapsed="false" customFormat="false" customHeight="false" hidden="false" ht="12.1" outlineLevel="0" r="703">
      <c r="A703" s="21" t="n">
        <v>44358</v>
      </c>
      <c r="B703" s="22" t="s">
        <v>552</v>
      </c>
      <c r="C703" s="22" t="s">
        <v>574</v>
      </c>
      <c r="D703" s="22" t="s">
        <v>552</v>
      </c>
      <c r="E703" s="22" t="s">
        <v>552</v>
      </c>
      <c r="F703" s="22" t="s">
        <v>19</v>
      </c>
      <c r="G703" s="23" t="n">
        <v>1</v>
      </c>
      <c r="H703" s="24" t="n">
        <v>-574.25</v>
      </c>
      <c r="I703" s="24" t="n">
        <v>-574.25</v>
      </c>
      <c r="J703" s="24" t="n">
        <v>0</v>
      </c>
      <c r="K703" s="24" t="n">
        <v>-0</v>
      </c>
      <c r="L703" s="24" t="n">
        <v>-0</v>
      </c>
      <c r="M703" s="24"/>
      <c r="N703" s="6" t="s">
        <f>=I703+J703+K703+L703</f>
      </c>
      <c r="O703" s="24"/>
      <c r="P703" s="22"/>
    </row>
    <row collapsed="false" customFormat="false" customHeight="false" hidden="false" ht="12.1" outlineLevel="0" r="704">
      <c r="A704" s="21" t="n">
        <v>44361</v>
      </c>
      <c r="B704" s="22" t="s">
        <v>552</v>
      </c>
      <c r="C704" s="22" t="s">
        <v>574</v>
      </c>
      <c r="D704" s="22" t="s">
        <v>552</v>
      </c>
      <c r="E704" s="22" t="s">
        <v>552</v>
      </c>
      <c r="F704" s="22" t="s">
        <v>19</v>
      </c>
      <c r="G704" s="23" t="n">
        <v>1</v>
      </c>
      <c r="H704" s="24" t="n">
        <v>-2459.14</v>
      </c>
      <c r="I704" s="24" t="n">
        <v>-2459.14</v>
      </c>
      <c r="J704" s="24" t="n">
        <v>0</v>
      </c>
      <c r="K704" s="24" t="n">
        <v>-0</v>
      </c>
      <c r="L704" s="24" t="n">
        <v>-0</v>
      </c>
      <c r="M704" s="24"/>
      <c r="N704" s="6" t="s">
        <f>=I704+J704+K704+L704</f>
      </c>
      <c r="O704" s="24"/>
      <c r="P704" s="22"/>
    </row>
    <row collapsed="false" customFormat="false" customHeight="false" hidden="false" ht="12.1" outlineLevel="0" r="705">
      <c r="A705" s="21" t="n">
        <v>44361</v>
      </c>
      <c r="B705" s="22" t="s">
        <v>552</v>
      </c>
      <c r="C705" s="22" t="s">
        <v>639</v>
      </c>
      <c r="D705" s="22" t="s">
        <v>552</v>
      </c>
      <c r="E705" s="22" t="s">
        <v>552</v>
      </c>
      <c r="F705" s="22" t="s">
        <v>19</v>
      </c>
      <c r="G705" s="23" t="n">
        <v>1</v>
      </c>
      <c r="H705" s="24" t="n">
        <v>-2.04</v>
      </c>
      <c r="I705" s="24" t="n">
        <v>-2.04</v>
      </c>
      <c r="J705" s="24" t="n">
        <v>0</v>
      </c>
      <c r="K705" s="24" t="n">
        <v>-0</v>
      </c>
      <c r="L705" s="24" t="n">
        <v>-0</v>
      </c>
      <c r="M705" s="24"/>
      <c r="N705" s="6" t="s">
        <f>=I705+J705+K705+L705</f>
      </c>
      <c r="O705" s="24"/>
      <c r="P705" s="22"/>
    </row>
    <row collapsed="false" customFormat="false" customHeight="false" hidden="false" ht="12.1" outlineLevel="0" r="706">
      <c r="A706" s="21" t="n">
        <v>44361</v>
      </c>
      <c r="B706" s="22" t="s">
        <v>552</v>
      </c>
      <c r="C706" s="22" t="s">
        <v>638</v>
      </c>
      <c r="D706" s="22" t="s">
        <v>552</v>
      </c>
      <c r="E706" s="22" t="s">
        <v>552</v>
      </c>
      <c r="F706" s="22" t="s">
        <v>19</v>
      </c>
      <c r="G706" s="23" t="n">
        <v>1</v>
      </c>
      <c r="H706" s="24" t="n">
        <v>-0.21</v>
      </c>
      <c r="I706" s="24" t="n">
        <v>-0.21</v>
      </c>
      <c r="J706" s="24" t="n">
        <v>0</v>
      </c>
      <c r="K706" s="24" t="n">
        <v>-0</v>
      </c>
      <c r="L706" s="24" t="n">
        <v>-0</v>
      </c>
      <c r="M706" s="24"/>
      <c r="N706" s="6" t="s">
        <f>=I706+J706+K706+L706</f>
      </c>
      <c r="O706" s="24"/>
      <c r="P706" s="22"/>
    </row>
    <row collapsed="false" customFormat="false" customHeight="false" hidden="false" ht="12.1" outlineLevel="0" r="707">
      <c r="A707" s="21" t="n">
        <v>44361</v>
      </c>
      <c r="B707" s="22" t="s">
        <v>552</v>
      </c>
      <c r="C707" s="22" t="s">
        <v>575</v>
      </c>
      <c r="D707" s="22" t="s">
        <v>552</v>
      </c>
      <c r="E707" s="22" t="s">
        <v>552</v>
      </c>
      <c r="F707" s="22" t="s">
        <v>19</v>
      </c>
      <c r="G707" s="23" t="n">
        <v>1</v>
      </c>
      <c r="H707" s="24" t="n">
        <v>-399.52</v>
      </c>
      <c r="I707" s="24" t="n">
        <v>-399.52</v>
      </c>
      <c r="J707" s="24" t="n">
        <v>0</v>
      </c>
      <c r="K707" s="24" t="n">
        <v>-0</v>
      </c>
      <c r="L707" s="24" t="n">
        <v>-0</v>
      </c>
      <c r="M707" s="24"/>
      <c r="N707" s="6" t="s">
        <f>=I707+J707+K707+L707</f>
      </c>
      <c r="O707" s="24"/>
      <c r="P707" s="22"/>
    </row>
    <row collapsed="false" customFormat="false" customHeight="false" hidden="false" ht="12.1" outlineLevel="0" r="708">
      <c r="A708" s="21" t="n">
        <v>44362</v>
      </c>
      <c r="B708" s="22" t="s">
        <v>552</v>
      </c>
      <c r="C708" s="22" t="s">
        <v>575</v>
      </c>
      <c r="D708" s="22" t="s">
        <v>552</v>
      </c>
      <c r="E708" s="22" t="s">
        <v>552</v>
      </c>
      <c r="F708" s="22" t="s">
        <v>19</v>
      </c>
      <c r="G708" s="23" t="n">
        <v>1</v>
      </c>
      <c r="H708" s="24" t="n">
        <v>-439.69</v>
      </c>
      <c r="I708" s="24" t="n">
        <v>-439.69</v>
      </c>
      <c r="J708" s="24" t="n">
        <v>0</v>
      </c>
      <c r="K708" s="24" t="n">
        <v>-0</v>
      </c>
      <c r="L708" s="24" t="n">
        <v>-0</v>
      </c>
      <c r="M708" s="24"/>
      <c r="N708" s="6" t="s">
        <f>=I708+J708+K708+L708</f>
      </c>
      <c r="O708" s="24"/>
      <c r="P708" s="22"/>
    </row>
    <row collapsed="false" customFormat="false" customHeight="false" hidden="false" ht="12.1" outlineLevel="0" r="709">
      <c r="A709" s="21" t="n">
        <v>44362</v>
      </c>
      <c r="B709" s="22" t="s">
        <v>552</v>
      </c>
      <c r="C709" s="22" t="s">
        <v>638</v>
      </c>
      <c r="D709" s="22" t="s">
        <v>552</v>
      </c>
      <c r="E709" s="22" t="s">
        <v>552</v>
      </c>
      <c r="F709" s="22" t="s">
        <v>19</v>
      </c>
      <c r="G709" s="23" t="n">
        <v>1</v>
      </c>
      <c r="H709" s="24" t="n">
        <v>-0.21</v>
      </c>
      <c r="I709" s="24" t="n">
        <v>-0.21</v>
      </c>
      <c r="J709" s="24" t="n">
        <v>0</v>
      </c>
      <c r="K709" s="24" t="n">
        <v>-0</v>
      </c>
      <c r="L709" s="24" t="n">
        <v>-0</v>
      </c>
      <c r="M709" s="24"/>
      <c r="N709" s="6" t="s">
        <f>=I709+J709+K709+L709</f>
      </c>
      <c r="O709" s="24"/>
      <c r="P709" s="22"/>
    </row>
    <row collapsed="false" customFormat="false" customHeight="false" hidden="false" ht="12.1" outlineLevel="0" r="710">
      <c r="A710" s="21" t="n">
        <v>44362</v>
      </c>
      <c r="B710" s="22" t="s">
        <v>552</v>
      </c>
      <c r="C710" s="22" t="s">
        <v>574</v>
      </c>
      <c r="D710" s="22" t="s">
        <v>552</v>
      </c>
      <c r="E710" s="22" t="s">
        <v>552</v>
      </c>
      <c r="F710" s="22" t="s">
        <v>19</v>
      </c>
      <c r="G710" s="23" t="n">
        <v>1</v>
      </c>
      <c r="H710" s="24" t="n">
        <v>-820.85</v>
      </c>
      <c r="I710" s="24" t="n">
        <v>-820.85</v>
      </c>
      <c r="J710" s="24" t="n">
        <v>0</v>
      </c>
      <c r="K710" s="24" t="n">
        <v>-0</v>
      </c>
      <c r="L710" s="24" t="n">
        <v>-0</v>
      </c>
      <c r="M710" s="24"/>
      <c r="N710" s="6" t="s">
        <f>=I710+J710+K710+L710</f>
      </c>
      <c r="O710" s="24"/>
      <c r="P710" s="22"/>
    </row>
    <row collapsed="false" customFormat="false" customHeight="false" hidden="false" ht="12.1" outlineLevel="0" r="711">
      <c r="A711" s="21" t="n">
        <v>44363</v>
      </c>
      <c r="B711" s="22" t="s">
        <v>552</v>
      </c>
      <c r="C711" s="22" t="s">
        <v>638</v>
      </c>
      <c r="D711" s="22" t="s">
        <v>552</v>
      </c>
      <c r="E711" s="22" t="s">
        <v>552</v>
      </c>
      <c r="F711" s="22" t="s">
        <v>19</v>
      </c>
      <c r="G711" s="23" t="n">
        <v>1</v>
      </c>
      <c r="H711" s="24" t="n">
        <v>-0.21</v>
      </c>
      <c r="I711" s="24" t="n">
        <v>-0.21</v>
      </c>
      <c r="J711" s="24" t="n">
        <v>0</v>
      </c>
      <c r="K711" s="24" t="n">
        <v>-0</v>
      </c>
      <c r="L711" s="24" t="n">
        <v>-0</v>
      </c>
      <c r="M711" s="24"/>
      <c r="N711" s="6" t="s">
        <f>=I711+J711+K711+L711</f>
      </c>
      <c r="O711" s="24"/>
      <c r="P711" s="22"/>
    </row>
    <row collapsed="false" customFormat="false" customHeight="false" hidden="false" ht="12.1" outlineLevel="0" r="712">
      <c r="A712" s="21" t="n">
        <v>44363</v>
      </c>
      <c r="B712" s="22" t="s">
        <v>552</v>
      </c>
      <c r="C712" s="22" t="s">
        <v>575</v>
      </c>
      <c r="D712" s="22" t="s">
        <v>552</v>
      </c>
      <c r="E712" s="22" t="s">
        <v>552</v>
      </c>
      <c r="F712" s="22" t="s">
        <v>19</v>
      </c>
      <c r="G712" s="23" t="n">
        <v>1</v>
      </c>
      <c r="H712" s="24" t="n">
        <v>-424.15</v>
      </c>
      <c r="I712" s="24" t="n">
        <v>-424.15</v>
      </c>
      <c r="J712" s="24" t="n">
        <v>0</v>
      </c>
      <c r="K712" s="24" t="n">
        <v>-0</v>
      </c>
      <c r="L712" s="24" t="n">
        <v>-0</v>
      </c>
      <c r="M712" s="24"/>
      <c r="N712" s="6" t="s">
        <f>=I712+J712+K712+L712</f>
      </c>
      <c r="O712" s="24"/>
      <c r="P712" s="22"/>
    </row>
    <row collapsed="false" customFormat="false" customHeight="false" hidden="false" ht="12.1" outlineLevel="0" r="713">
      <c r="A713" s="25" t="n">
        <v>44363</v>
      </c>
      <c r="B713" s="26" t="s">
        <v>554</v>
      </c>
      <c r="C713" s="26" t="s">
        <v>162</v>
      </c>
      <c r="D713" s="26" t="s">
        <v>554</v>
      </c>
      <c r="E713" s="26" t="s">
        <v>554</v>
      </c>
      <c r="F713" s="26" t="s">
        <v>19</v>
      </c>
      <c r="G713" s="27" t="n">
        <v>1</v>
      </c>
      <c r="H713" s="28" t="n">
        <v>95000</v>
      </c>
      <c r="I713" s="28" t="n">
        <v>95000</v>
      </c>
      <c r="J713" s="28" t="n">
        <v>0</v>
      </c>
      <c r="K713" s="28" t="n">
        <v>-0</v>
      </c>
      <c r="L713" s="28" t="n">
        <v>-0</v>
      </c>
      <c r="M713" s="28"/>
      <c r="N713" s="6" t="s">
        <f>=I713+J713+K713+L713</f>
      </c>
      <c r="O713" s="28"/>
      <c r="P713" s="26"/>
    </row>
    <row collapsed="false" customFormat="false" customHeight="false" hidden="false" ht="12.1" outlineLevel="0" r="714">
      <c r="A714" s="21" t="n">
        <v>44363</v>
      </c>
      <c r="B714" s="22" t="s">
        <v>552</v>
      </c>
      <c r="C714" s="22" t="s">
        <v>574</v>
      </c>
      <c r="D714" s="22" t="s">
        <v>552</v>
      </c>
      <c r="E714" s="22" t="s">
        <v>552</v>
      </c>
      <c r="F714" s="22" t="s">
        <v>19</v>
      </c>
      <c r="G714" s="23" t="n">
        <v>1</v>
      </c>
      <c r="H714" s="24" t="n">
        <v>-781.25</v>
      </c>
      <c r="I714" s="24" t="n">
        <v>-781.25</v>
      </c>
      <c r="J714" s="24" t="n">
        <v>0</v>
      </c>
      <c r="K714" s="24" t="n">
        <v>-0</v>
      </c>
      <c r="L714" s="24" t="n">
        <v>-0</v>
      </c>
      <c r="M714" s="24"/>
      <c r="N714" s="6" t="s">
        <f>=I714+J714+K714+L714</f>
      </c>
      <c r="O714" s="24"/>
      <c r="P714" s="22"/>
    </row>
    <row collapsed="false" customFormat="false" customHeight="false" hidden="false" ht="12.1" outlineLevel="0" r="715">
      <c r="A715" s="21" t="n">
        <v>44363</v>
      </c>
      <c r="B715" s="22" t="s">
        <v>552</v>
      </c>
      <c r="C715" s="22" t="s">
        <v>639</v>
      </c>
      <c r="D715" s="22" t="s">
        <v>552</v>
      </c>
      <c r="E715" s="22" t="s">
        <v>552</v>
      </c>
      <c r="F715" s="22" t="s">
        <v>19</v>
      </c>
      <c r="G715" s="23" t="n">
        <v>1</v>
      </c>
      <c r="H715" s="24" t="n">
        <v>-0.68</v>
      </c>
      <c r="I715" s="24" t="n">
        <v>-0.68</v>
      </c>
      <c r="J715" s="24" t="n">
        <v>0</v>
      </c>
      <c r="K715" s="24" t="n">
        <v>-0</v>
      </c>
      <c r="L715" s="24" t="n">
        <v>-0</v>
      </c>
      <c r="M715" s="24"/>
      <c r="N715" s="6" t="s">
        <f>=I715+J715+K715+L715</f>
      </c>
      <c r="O715" s="24"/>
      <c r="P715" s="22"/>
    </row>
    <row collapsed="false" customFormat="false" customHeight="false" hidden="false" ht="12.1" outlineLevel="0" r="716">
      <c r="A716" s="29" t="n">
        <v>44363.480358796</v>
      </c>
      <c r="B716" s="30" t="s">
        <v>493</v>
      </c>
      <c r="C716" s="30" t="s">
        <v>569</v>
      </c>
      <c r="D716" s="30" t="s">
        <v>482</v>
      </c>
      <c r="E716" s="30" t="s">
        <v>17</v>
      </c>
      <c r="F716" s="30" t="s">
        <v>19</v>
      </c>
      <c r="G716" s="31" t="n">
        <v>-5</v>
      </c>
      <c r="H716" s="32" t="n">
        <v>25762</v>
      </c>
      <c r="I716" s="32" t="n">
        <v>128810</v>
      </c>
      <c r="J716" s="32" t="n">
        <v>0</v>
      </c>
      <c r="K716" s="32" t="n">
        <v>-77.29</v>
      </c>
      <c r="L716" s="32" t="n">
        <v>-0</v>
      </c>
      <c r="M716" s="32"/>
      <c r="N716" s="6" t="s">
        <f>=I716+J716+K716+L716</f>
      </c>
      <c r="O716" s="32"/>
      <c r="P716" s="30"/>
    </row>
    <row collapsed="false" customFormat="false" customHeight="false" hidden="false" ht="12.1" outlineLevel="0" r="717">
      <c r="A717" s="29" t="n">
        <v>44363.480381944</v>
      </c>
      <c r="B717" s="30" t="s">
        <v>493</v>
      </c>
      <c r="C717" s="30" t="s">
        <v>569</v>
      </c>
      <c r="D717" s="30" t="s">
        <v>482</v>
      </c>
      <c r="E717" s="30" t="s">
        <v>17</v>
      </c>
      <c r="F717" s="30" t="s">
        <v>19</v>
      </c>
      <c r="G717" s="31" t="n">
        <v>-1</v>
      </c>
      <c r="H717" s="32" t="n">
        <v>25762</v>
      </c>
      <c r="I717" s="32" t="n">
        <v>25762</v>
      </c>
      <c r="J717" s="32" t="n">
        <v>0</v>
      </c>
      <c r="K717" s="32" t="n">
        <v>-15.45</v>
      </c>
      <c r="L717" s="32" t="n">
        <v>-0</v>
      </c>
      <c r="M717" s="32"/>
      <c r="N717" s="6" t="s">
        <f>=I717+J717+K717+L717</f>
      </c>
      <c r="O717" s="32"/>
      <c r="P717" s="30"/>
    </row>
    <row collapsed="false" customFormat="false" customHeight="false" hidden="false" ht="12.1" outlineLevel="0" r="718">
      <c r="A718" s="29" t="n">
        <v>44363.480520833</v>
      </c>
      <c r="B718" s="30" t="s">
        <v>493</v>
      </c>
      <c r="C718" s="30" t="s">
        <v>569</v>
      </c>
      <c r="D718" s="30" t="s">
        <v>482</v>
      </c>
      <c r="E718" s="30" t="s">
        <v>17</v>
      </c>
      <c r="F718" s="30" t="s">
        <v>19</v>
      </c>
      <c r="G718" s="31" t="n">
        <v>-10</v>
      </c>
      <c r="H718" s="32" t="n">
        <v>25762</v>
      </c>
      <c r="I718" s="32" t="n">
        <v>257620</v>
      </c>
      <c r="J718" s="32" t="n">
        <v>0</v>
      </c>
      <c r="K718" s="32" t="n">
        <v>-154.57</v>
      </c>
      <c r="L718" s="32" t="n">
        <v>-0</v>
      </c>
      <c r="M718" s="32"/>
      <c r="N718" s="6" t="s">
        <f>=I718+J718+K718+L718</f>
      </c>
      <c r="O718" s="32"/>
      <c r="P718" s="30"/>
    </row>
    <row collapsed="false" customFormat="false" customHeight="false" hidden="false" ht="12.1" outlineLevel="0" r="719">
      <c r="A719" s="29" t="n">
        <v>44363.480532407</v>
      </c>
      <c r="B719" s="30" t="s">
        <v>493</v>
      </c>
      <c r="C719" s="30" t="s">
        <v>569</v>
      </c>
      <c r="D719" s="30" t="s">
        <v>482</v>
      </c>
      <c r="E719" s="30" t="s">
        <v>17</v>
      </c>
      <c r="F719" s="30" t="s">
        <v>19</v>
      </c>
      <c r="G719" s="31" t="n">
        <v>-10</v>
      </c>
      <c r="H719" s="32" t="n">
        <v>25762</v>
      </c>
      <c r="I719" s="32" t="n">
        <v>257620</v>
      </c>
      <c r="J719" s="32" t="n">
        <v>0</v>
      </c>
      <c r="K719" s="32" t="n">
        <v>-154.57</v>
      </c>
      <c r="L719" s="32" t="n">
        <v>-0</v>
      </c>
      <c r="M719" s="32"/>
      <c r="N719" s="6" t="s">
        <f>=I719+J719+K719+L719</f>
      </c>
      <c r="O719" s="32"/>
      <c r="P719" s="30"/>
    </row>
    <row collapsed="false" customFormat="false" customHeight="false" hidden="false" ht="12.1" outlineLevel="0" r="720">
      <c r="A720" s="29" t="n">
        <v>44363.480532407</v>
      </c>
      <c r="B720" s="30" t="s">
        <v>493</v>
      </c>
      <c r="C720" s="30" t="s">
        <v>569</v>
      </c>
      <c r="D720" s="30" t="s">
        <v>482</v>
      </c>
      <c r="E720" s="30" t="s">
        <v>17</v>
      </c>
      <c r="F720" s="30" t="s">
        <v>19</v>
      </c>
      <c r="G720" s="31" t="n">
        <v>-74</v>
      </c>
      <c r="H720" s="32" t="n">
        <v>25762</v>
      </c>
      <c r="I720" s="32" t="n">
        <v>1906388</v>
      </c>
      <c r="J720" s="32" t="n">
        <v>0</v>
      </c>
      <c r="K720" s="32" t="n">
        <v>-1143.83</v>
      </c>
      <c r="L720" s="32" t="n">
        <v>-0</v>
      </c>
      <c r="M720" s="32"/>
      <c r="N720" s="6" t="s">
        <f>=I720+J720+K720+L720</f>
      </c>
      <c r="O720" s="32"/>
      <c r="P720" s="30"/>
    </row>
    <row collapsed="false" customFormat="false" customHeight="false" hidden="false" ht="12.1" outlineLevel="0" r="721">
      <c r="A721" s="29" t="n">
        <v>44363.522951389</v>
      </c>
      <c r="B721" s="30" t="s">
        <v>493</v>
      </c>
      <c r="C721" s="30" t="s">
        <v>569</v>
      </c>
      <c r="D721" s="30" t="s">
        <v>482</v>
      </c>
      <c r="E721" s="30" t="s">
        <v>17</v>
      </c>
      <c r="F721" s="30" t="s">
        <v>19</v>
      </c>
      <c r="G721" s="31" t="n">
        <v>-2</v>
      </c>
      <c r="H721" s="32" t="n">
        <v>25690</v>
      </c>
      <c r="I721" s="32" t="n">
        <v>51380</v>
      </c>
      <c r="J721" s="32" t="n">
        <v>0</v>
      </c>
      <c r="K721" s="32" t="n">
        <v>-30.82</v>
      </c>
      <c r="L721" s="32" t="n">
        <v>-0</v>
      </c>
      <c r="M721" s="32"/>
      <c r="N721" s="6" t="s">
        <f>=I721+J721+K721+L721</f>
      </c>
      <c r="O721" s="32"/>
      <c r="P721" s="30"/>
    </row>
    <row collapsed="false" customFormat="false" customHeight="false" hidden="false" ht="12.1" outlineLevel="0" r="722">
      <c r="A722" s="29" t="n">
        <v>44363.522951389</v>
      </c>
      <c r="B722" s="30" t="s">
        <v>493</v>
      </c>
      <c r="C722" s="30" t="s">
        <v>569</v>
      </c>
      <c r="D722" s="30" t="s">
        <v>482</v>
      </c>
      <c r="E722" s="30" t="s">
        <v>17</v>
      </c>
      <c r="F722" s="30" t="s">
        <v>19</v>
      </c>
      <c r="G722" s="31" t="n">
        <v>-1</v>
      </c>
      <c r="H722" s="32" t="n">
        <v>25690</v>
      </c>
      <c r="I722" s="32" t="n">
        <v>25690</v>
      </c>
      <c r="J722" s="32" t="n">
        <v>0</v>
      </c>
      <c r="K722" s="32" t="n">
        <v>-15.42</v>
      </c>
      <c r="L722" s="32" t="n">
        <v>-0</v>
      </c>
      <c r="M722" s="32"/>
      <c r="N722" s="6" t="s">
        <f>=I722+J722+K722+L722</f>
      </c>
      <c r="O722" s="32"/>
      <c r="P722" s="30"/>
    </row>
    <row collapsed="false" customFormat="false" customHeight="false" hidden="false" ht="12.1" outlineLevel="0" r="723">
      <c r="A723" s="29" t="n">
        <v>44363.522962963</v>
      </c>
      <c r="B723" s="30" t="s">
        <v>493</v>
      </c>
      <c r="C723" s="30" t="s">
        <v>569</v>
      </c>
      <c r="D723" s="30" t="s">
        <v>482</v>
      </c>
      <c r="E723" s="30" t="s">
        <v>17</v>
      </c>
      <c r="F723" s="30" t="s">
        <v>19</v>
      </c>
      <c r="G723" s="31" t="n">
        <v>-2</v>
      </c>
      <c r="H723" s="32" t="n">
        <v>25690</v>
      </c>
      <c r="I723" s="32" t="n">
        <v>51380</v>
      </c>
      <c r="J723" s="32" t="n">
        <v>0</v>
      </c>
      <c r="K723" s="32" t="n">
        <v>-30.82</v>
      </c>
      <c r="L723" s="32" t="n">
        <v>-0</v>
      </c>
      <c r="M723" s="32"/>
      <c r="N723" s="6" t="s">
        <f>=I723+J723+K723+L723</f>
      </c>
      <c r="O723" s="32"/>
      <c r="P723" s="30"/>
    </row>
    <row collapsed="false" customFormat="false" customHeight="false" hidden="false" ht="12.1" outlineLevel="0" r="724">
      <c r="A724" s="29" t="n">
        <v>44363.522962963</v>
      </c>
      <c r="B724" s="30" t="s">
        <v>493</v>
      </c>
      <c r="C724" s="30" t="s">
        <v>569</v>
      </c>
      <c r="D724" s="30" t="s">
        <v>482</v>
      </c>
      <c r="E724" s="30" t="s">
        <v>17</v>
      </c>
      <c r="F724" s="30" t="s">
        <v>19</v>
      </c>
      <c r="G724" s="31" t="n">
        <v>-2</v>
      </c>
      <c r="H724" s="32" t="n">
        <v>25690</v>
      </c>
      <c r="I724" s="32" t="n">
        <v>51380</v>
      </c>
      <c r="J724" s="32" t="n">
        <v>0</v>
      </c>
      <c r="K724" s="32" t="n">
        <v>-30.82</v>
      </c>
      <c r="L724" s="32" t="n">
        <v>-0</v>
      </c>
      <c r="M724" s="32"/>
      <c r="N724" s="6" t="s">
        <f>=I724+J724+K724+L724</f>
      </c>
      <c r="O724" s="32"/>
      <c r="P724" s="30"/>
    </row>
    <row collapsed="false" customFormat="false" customHeight="false" hidden="false" ht="12.1" outlineLevel="0" r="725">
      <c r="A725" s="29" t="n">
        <v>44363.522974537</v>
      </c>
      <c r="B725" s="30" t="s">
        <v>493</v>
      </c>
      <c r="C725" s="30" t="s">
        <v>569</v>
      </c>
      <c r="D725" s="30" t="s">
        <v>482</v>
      </c>
      <c r="E725" s="30" t="s">
        <v>17</v>
      </c>
      <c r="F725" s="30" t="s">
        <v>19</v>
      </c>
      <c r="G725" s="31" t="n">
        <v>-5</v>
      </c>
      <c r="H725" s="32" t="n">
        <v>25690</v>
      </c>
      <c r="I725" s="32" t="n">
        <v>128450</v>
      </c>
      <c r="J725" s="32" t="n">
        <v>0</v>
      </c>
      <c r="K725" s="32" t="n">
        <v>-77.08</v>
      </c>
      <c r="L725" s="32" t="n">
        <v>-0</v>
      </c>
      <c r="M725" s="32"/>
      <c r="N725" s="6" t="s">
        <f>=I725+J725+K725+L725</f>
      </c>
      <c r="O725" s="32"/>
      <c r="P725" s="30"/>
    </row>
    <row collapsed="false" customFormat="false" customHeight="false" hidden="false" ht="12.1" outlineLevel="0" r="726">
      <c r="A726" s="29" t="n">
        <v>44363.522974537</v>
      </c>
      <c r="B726" s="30" t="s">
        <v>493</v>
      </c>
      <c r="C726" s="30" t="s">
        <v>569</v>
      </c>
      <c r="D726" s="30" t="s">
        <v>482</v>
      </c>
      <c r="E726" s="30" t="s">
        <v>17</v>
      </c>
      <c r="F726" s="30" t="s">
        <v>19</v>
      </c>
      <c r="G726" s="31" t="n">
        <v>-1</v>
      </c>
      <c r="H726" s="32" t="n">
        <v>25690</v>
      </c>
      <c r="I726" s="32" t="n">
        <v>25690</v>
      </c>
      <c r="J726" s="32" t="n">
        <v>0</v>
      </c>
      <c r="K726" s="32" t="n">
        <v>-15.42</v>
      </c>
      <c r="L726" s="32" t="n">
        <v>-0</v>
      </c>
      <c r="M726" s="32"/>
      <c r="N726" s="6" t="s">
        <f>=I726+J726+K726+L726</f>
      </c>
      <c r="O726" s="32"/>
      <c r="P726" s="30"/>
    </row>
    <row collapsed="false" customFormat="false" customHeight="false" hidden="false" ht="12.1" outlineLevel="0" r="727">
      <c r="A727" s="29" t="n">
        <v>44363.522997685</v>
      </c>
      <c r="B727" s="30" t="s">
        <v>493</v>
      </c>
      <c r="C727" s="30" t="s">
        <v>569</v>
      </c>
      <c r="D727" s="30" t="s">
        <v>482</v>
      </c>
      <c r="E727" s="30" t="s">
        <v>17</v>
      </c>
      <c r="F727" s="30" t="s">
        <v>19</v>
      </c>
      <c r="G727" s="31" t="n">
        <v>-1</v>
      </c>
      <c r="H727" s="32" t="n">
        <v>25690</v>
      </c>
      <c r="I727" s="32" t="n">
        <v>25690</v>
      </c>
      <c r="J727" s="32" t="n">
        <v>0</v>
      </c>
      <c r="K727" s="32" t="n">
        <v>-15.42</v>
      </c>
      <c r="L727" s="32" t="n">
        <v>-0</v>
      </c>
      <c r="M727" s="32"/>
      <c r="N727" s="6" t="s">
        <f>=I727+J727+K727+L727</f>
      </c>
      <c r="O727" s="32"/>
      <c r="P727" s="30"/>
    </row>
    <row collapsed="false" customFormat="false" customHeight="false" hidden="false" ht="12.1" outlineLevel="0" r="728">
      <c r="A728" s="29" t="n">
        <v>44363.523032407</v>
      </c>
      <c r="B728" s="30" t="s">
        <v>493</v>
      </c>
      <c r="C728" s="30" t="s">
        <v>569</v>
      </c>
      <c r="D728" s="30" t="s">
        <v>482</v>
      </c>
      <c r="E728" s="30" t="s">
        <v>17</v>
      </c>
      <c r="F728" s="30" t="s">
        <v>19</v>
      </c>
      <c r="G728" s="31" t="n">
        <v>-1</v>
      </c>
      <c r="H728" s="32" t="n">
        <v>25690</v>
      </c>
      <c r="I728" s="32" t="n">
        <v>25690</v>
      </c>
      <c r="J728" s="32" t="n">
        <v>0</v>
      </c>
      <c r="K728" s="32" t="n">
        <v>-15.42</v>
      </c>
      <c r="L728" s="32" t="n">
        <v>-0</v>
      </c>
      <c r="M728" s="32"/>
      <c r="N728" s="6" t="s">
        <f>=I728+J728+K728+L728</f>
      </c>
      <c r="O728" s="32"/>
      <c r="P728" s="30"/>
    </row>
    <row collapsed="false" customFormat="false" customHeight="false" hidden="false" ht="12.1" outlineLevel="0" r="729">
      <c r="A729" s="29" t="n">
        <v>44363.523043981</v>
      </c>
      <c r="B729" s="30" t="s">
        <v>493</v>
      </c>
      <c r="C729" s="30" t="s">
        <v>569</v>
      </c>
      <c r="D729" s="30" t="s">
        <v>482</v>
      </c>
      <c r="E729" s="30" t="s">
        <v>17</v>
      </c>
      <c r="F729" s="30" t="s">
        <v>19</v>
      </c>
      <c r="G729" s="31" t="n">
        <v>-6</v>
      </c>
      <c r="H729" s="32" t="n">
        <v>25690</v>
      </c>
      <c r="I729" s="32" t="n">
        <v>154140</v>
      </c>
      <c r="J729" s="32" t="n">
        <v>0</v>
      </c>
      <c r="K729" s="32" t="n">
        <v>-92.48</v>
      </c>
      <c r="L729" s="32" t="n">
        <v>-0</v>
      </c>
      <c r="M729" s="32"/>
      <c r="N729" s="6" t="s">
        <f>=I729+J729+K729+L729</f>
      </c>
      <c r="O729" s="32"/>
      <c r="P729" s="30"/>
    </row>
    <row collapsed="false" customFormat="false" customHeight="false" hidden="false" ht="12.1" outlineLevel="0" r="730">
      <c r="A730" s="29" t="n">
        <v>44363.523055556</v>
      </c>
      <c r="B730" s="30" t="s">
        <v>493</v>
      </c>
      <c r="C730" s="30" t="s">
        <v>569</v>
      </c>
      <c r="D730" s="30" t="s">
        <v>482</v>
      </c>
      <c r="E730" s="30" t="s">
        <v>17</v>
      </c>
      <c r="F730" s="30" t="s">
        <v>19</v>
      </c>
      <c r="G730" s="31" t="n">
        <v>-1</v>
      </c>
      <c r="H730" s="32" t="n">
        <v>25690</v>
      </c>
      <c r="I730" s="32" t="n">
        <v>25690</v>
      </c>
      <c r="J730" s="32" t="n">
        <v>0</v>
      </c>
      <c r="K730" s="32" t="n">
        <v>-15.42</v>
      </c>
      <c r="L730" s="32" t="n">
        <v>-0</v>
      </c>
      <c r="M730" s="32"/>
      <c r="N730" s="6" t="s">
        <f>=I730+J730+K730+L730</f>
      </c>
      <c r="O730" s="32"/>
      <c r="P730" s="30"/>
    </row>
    <row collapsed="false" customFormat="false" customHeight="false" hidden="false" ht="12.1" outlineLevel="0" r="731">
      <c r="A731" s="29" t="n">
        <v>44363.523078704</v>
      </c>
      <c r="B731" s="30" t="s">
        <v>493</v>
      </c>
      <c r="C731" s="30" t="s">
        <v>569</v>
      </c>
      <c r="D731" s="30" t="s">
        <v>482</v>
      </c>
      <c r="E731" s="30" t="s">
        <v>17</v>
      </c>
      <c r="F731" s="30" t="s">
        <v>19</v>
      </c>
      <c r="G731" s="31" t="n">
        <v>-1</v>
      </c>
      <c r="H731" s="32" t="n">
        <v>25690</v>
      </c>
      <c r="I731" s="32" t="n">
        <v>25690</v>
      </c>
      <c r="J731" s="32" t="n">
        <v>0</v>
      </c>
      <c r="K731" s="32" t="n">
        <v>-15.42</v>
      </c>
      <c r="L731" s="32" t="n">
        <v>-0</v>
      </c>
      <c r="M731" s="32"/>
      <c r="N731" s="6" t="s">
        <f>=I731+J731+K731+L731</f>
      </c>
      <c r="O731" s="32"/>
      <c r="P731" s="30"/>
    </row>
    <row collapsed="false" customFormat="false" customHeight="false" hidden="false" ht="12.1" outlineLevel="0" r="732">
      <c r="A732" s="29" t="n">
        <v>44363.523101852</v>
      </c>
      <c r="B732" s="30" t="s">
        <v>493</v>
      </c>
      <c r="C732" s="30" t="s">
        <v>569</v>
      </c>
      <c r="D732" s="30" t="s">
        <v>482</v>
      </c>
      <c r="E732" s="30" t="s">
        <v>17</v>
      </c>
      <c r="F732" s="30" t="s">
        <v>19</v>
      </c>
      <c r="G732" s="31" t="n">
        <v>-2</v>
      </c>
      <c r="H732" s="32" t="n">
        <v>25690</v>
      </c>
      <c r="I732" s="32" t="n">
        <v>51380</v>
      </c>
      <c r="J732" s="32" t="n">
        <v>0</v>
      </c>
      <c r="K732" s="32" t="n">
        <v>-30.82</v>
      </c>
      <c r="L732" s="32" t="n">
        <v>-0</v>
      </c>
      <c r="M732" s="32"/>
      <c r="N732" s="6" t="s">
        <f>=I732+J732+K732+L732</f>
      </c>
      <c r="O732" s="32"/>
      <c r="P732" s="30"/>
    </row>
    <row collapsed="false" customFormat="false" customHeight="false" hidden="false" ht="12.1" outlineLevel="0" r="733">
      <c r="A733" s="29" t="n">
        <v>44363.523148148</v>
      </c>
      <c r="B733" s="30" t="s">
        <v>493</v>
      </c>
      <c r="C733" s="30" t="s">
        <v>569</v>
      </c>
      <c r="D733" s="30" t="s">
        <v>482</v>
      </c>
      <c r="E733" s="30" t="s">
        <v>17</v>
      </c>
      <c r="F733" s="30" t="s">
        <v>19</v>
      </c>
      <c r="G733" s="31" t="n">
        <v>-1</v>
      </c>
      <c r="H733" s="32" t="n">
        <v>25690</v>
      </c>
      <c r="I733" s="32" t="n">
        <v>25690</v>
      </c>
      <c r="J733" s="32" t="n">
        <v>0</v>
      </c>
      <c r="K733" s="32" t="n">
        <v>-15.42</v>
      </c>
      <c r="L733" s="32" t="n">
        <v>-0</v>
      </c>
      <c r="M733" s="32"/>
      <c r="N733" s="6" t="s">
        <f>=I733+J733+K733+L733</f>
      </c>
      <c r="O733" s="32"/>
      <c r="P733" s="30"/>
    </row>
    <row collapsed="false" customFormat="false" customHeight="false" hidden="false" ht="12.1" outlineLevel="0" r="734">
      <c r="A734" s="29" t="n">
        <v>44363.523148148</v>
      </c>
      <c r="B734" s="30" t="s">
        <v>493</v>
      </c>
      <c r="C734" s="30" t="s">
        <v>569</v>
      </c>
      <c r="D734" s="30" t="s">
        <v>482</v>
      </c>
      <c r="E734" s="30" t="s">
        <v>17</v>
      </c>
      <c r="F734" s="30" t="s">
        <v>19</v>
      </c>
      <c r="G734" s="31" t="n">
        <v>-1</v>
      </c>
      <c r="H734" s="32" t="n">
        <v>25690</v>
      </c>
      <c r="I734" s="32" t="n">
        <v>25690</v>
      </c>
      <c r="J734" s="32" t="n">
        <v>0</v>
      </c>
      <c r="K734" s="32" t="n">
        <v>-15.42</v>
      </c>
      <c r="L734" s="32" t="n">
        <v>-0</v>
      </c>
      <c r="M734" s="32"/>
      <c r="N734" s="6" t="s">
        <f>=I734+J734+K734+L734</f>
      </c>
      <c r="O734" s="32"/>
      <c r="P734" s="30"/>
    </row>
    <row collapsed="false" customFormat="false" customHeight="false" hidden="false" ht="12.1" outlineLevel="0" r="735">
      <c r="A735" s="29" t="n">
        <v>44363.523171296</v>
      </c>
      <c r="B735" s="30" t="s">
        <v>493</v>
      </c>
      <c r="C735" s="30" t="s">
        <v>569</v>
      </c>
      <c r="D735" s="30" t="s">
        <v>482</v>
      </c>
      <c r="E735" s="30" t="s">
        <v>17</v>
      </c>
      <c r="F735" s="30" t="s">
        <v>19</v>
      </c>
      <c r="G735" s="31" t="n">
        <v>-1</v>
      </c>
      <c r="H735" s="32" t="n">
        <v>25690</v>
      </c>
      <c r="I735" s="32" t="n">
        <v>25690</v>
      </c>
      <c r="J735" s="32" t="n">
        <v>0</v>
      </c>
      <c r="K735" s="32" t="n">
        <v>-15.42</v>
      </c>
      <c r="L735" s="32" t="n">
        <v>-0</v>
      </c>
      <c r="M735" s="32"/>
      <c r="N735" s="6" t="s">
        <f>=I735+J735+K735+L735</f>
      </c>
      <c r="O735" s="32"/>
      <c r="P735" s="30"/>
    </row>
    <row collapsed="false" customFormat="false" customHeight="false" hidden="false" ht="12.1" outlineLevel="0" r="736">
      <c r="A736" s="29" t="n">
        <v>44363.523252315</v>
      </c>
      <c r="B736" s="30" t="s">
        <v>493</v>
      </c>
      <c r="C736" s="30" t="s">
        <v>569</v>
      </c>
      <c r="D736" s="30" t="s">
        <v>482</v>
      </c>
      <c r="E736" s="30" t="s">
        <v>17</v>
      </c>
      <c r="F736" s="30" t="s">
        <v>19</v>
      </c>
      <c r="G736" s="31" t="n">
        <v>-12</v>
      </c>
      <c r="H736" s="32" t="n">
        <v>25690</v>
      </c>
      <c r="I736" s="32" t="n">
        <v>308280</v>
      </c>
      <c r="J736" s="32" t="n">
        <v>0</v>
      </c>
      <c r="K736" s="32" t="n">
        <v>-184.97</v>
      </c>
      <c r="L736" s="32" t="n">
        <v>-0</v>
      </c>
      <c r="M736" s="32"/>
      <c r="N736" s="6" t="s">
        <f>=I736+J736+K736+L736</f>
      </c>
      <c r="O736" s="32"/>
      <c r="P736" s="30"/>
    </row>
    <row collapsed="false" customFormat="false" customHeight="false" hidden="false" ht="12.1" outlineLevel="0" r="737">
      <c r="A737" s="20" t="n">
        <v>44363.626412037</v>
      </c>
      <c r="B737" s="16" t="s">
        <v>493</v>
      </c>
      <c r="C737" s="16" t="s">
        <v>569</v>
      </c>
      <c r="D737" s="16" t="s">
        <v>480</v>
      </c>
      <c r="E737" s="16" t="s">
        <v>17</v>
      </c>
      <c r="F737" s="16" t="s">
        <v>19</v>
      </c>
      <c r="G737" s="7" t="n">
        <v>1</v>
      </c>
      <c r="H737" s="6" t="n">
        <v>25812</v>
      </c>
      <c r="I737" s="6" t="n">
        <v>-25812</v>
      </c>
      <c r="J737" s="6" t="n">
        <v>-0</v>
      </c>
      <c r="K737" s="6" t="n">
        <v>-15.49</v>
      </c>
      <c r="L737" s="6" t="n">
        <v>-0</v>
      </c>
      <c r="M737" s="6"/>
      <c r="N737" s="6" t="s">
        <f>=I737+J737+K737+L737</f>
      </c>
      <c r="O737" s="6"/>
      <c r="P737" s="16"/>
    </row>
    <row collapsed="false" customFormat="false" customHeight="false" hidden="false" ht="12.1" outlineLevel="0" r="738">
      <c r="A738" s="20" t="n">
        <v>44363.628865741</v>
      </c>
      <c r="B738" s="16" t="s">
        <v>493</v>
      </c>
      <c r="C738" s="16" t="s">
        <v>569</v>
      </c>
      <c r="D738" s="16" t="s">
        <v>480</v>
      </c>
      <c r="E738" s="16" t="s">
        <v>17</v>
      </c>
      <c r="F738" s="16" t="s">
        <v>19</v>
      </c>
      <c r="G738" s="7" t="n">
        <v>7</v>
      </c>
      <c r="H738" s="6" t="n">
        <v>25812</v>
      </c>
      <c r="I738" s="6" t="n">
        <v>-180684</v>
      </c>
      <c r="J738" s="6" t="n">
        <v>-0</v>
      </c>
      <c r="K738" s="6" t="n">
        <v>-108.41</v>
      </c>
      <c r="L738" s="6" t="n">
        <v>-0</v>
      </c>
      <c r="M738" s="6"/>
      <c r="N738" s="6" t="s">
        <f>=I738+J738+K738+L738</f>
      </c>
      <c r="O738" s="6"/>
      <c r="P738" s="16"/>
    </row>
    <row collapsed="false" customFormat="false" customHeight="false" hidden="false" ht="12.1" outlineLevel="0" r="739">
      <c r="A739" s="20" t="n">
        <v>44363.629131944</v>
      </c>
      <c r="B739" s="16" t="s">
        <v>493</v>
      </c>
      <c r="C739" s="16" t="s">
        <v>569</v>
      </c>
      <c r="D739" s="16" t="s">
        <v>480</v>
      </c>
      <c r="E739" s="16" t="s">
        <v>17</v>
      </c>
      <c r="F739" s="16" t="s">
        <v>19</v>
      </c>
      <c r="G739" s="7" t="n">
        <v>32</v>
      </c>
      <c r="H739" s="6" t="n">
        <v>25812</v>
      </c>
      <c r="I739" s="6" t="n">
        <v>-825984</v>
      </c>
      <c r="J739" s="6" t="n">
        <v>-0</v>
      </c>
      <c r="K739" s="6" t="n">
        <v>-495.58</v>
      </c>
      <c r="L739" s="6" t="n">
        <v>-0</v>
      </c>
      <c r="M739" s="6"/>
      <c r="N739" s="6" t="s">
        <f>=I739+J739+K739+L739</f>
      </c>
      <c r="O739" s="6"/>
      <c r="P739" s="16"/>
    </row>
    <row collapsed="false" customFormat="false" customHeight="false" hidden="false" ht="12.1" outlineLevel="0" r="740">
      <c r="A740" s="21" t="n">
        <v>44364</v>
      </c>
      <c r="B740" s="22" t="s">
        <v>552</v>
      </c>
      <c r="C740" s="22" t="s">
        <v>574</v>
      </c>
      <c r="D740" s="22" t="s">
        <v>552</v>
      </c>
      <c r="E740" s="22" t="s">
        <v>552</v>
      </c>
      <c r="F740" s="22" t="s">
        <v>19</v>
      </c>
      <c r="G740" s="23" t="n">
        <v>1</v>
      </c>
      <c r="H740" s="24" t="n">
        <v>-753.63</v>
      </c>
      <c r="I740" s="24" t="n">
        <v>-753.63</v>
      </c>
      <c r="J740" s="24" t="n">
        <v>0</v>
      </c>
      <c r="K740" s="24" t="n">
        <v>-0</v>
      </c>
      <c r="L740" s="24" t="n">
        <v>-0</v>
      </c>
      <c r="M740" s="24"/>
      <c r="N740" s="6" t="s">
        <f>=I740+J740+K740+L740</f>
      </c>
      <c r="O740" s="24"/>
      <c r="P740" s="22"/>
    </row>
    <row collapsed="false" customFormat="false" customHeight="false" hidden="false" ht="12.1" outlineLevel="0" r="741">
      <c r="A741" s="21" t="n">
        <v>44364</v>
      </c>
      <c r="B741" s="22" t="s">
        <v>552</v>
      </c>
      <c r="C741" s="22" t="s">
        <v>575</v>
      </c>
      <c r="D741" s="22" t="s">
        <v>552</v>
      </c>
      <c r="E741" s="22" t="s">
        <v>552</v>
      </c>
      <c r="F741" s="22" t="s">
        <v>19</v>
      </c>
      <c r="G741" s="23" t="n">
        <v>1</v>
      </c>
      <c r="H741" s="24" t="n">
        <v>-424.33</v>
      </c>
      <c r="I741" s="24" t="n">
        <v>-424.33</v>
      </c>
      <c r="J741" s="24" t="n">
        <v>0</v>
      </c>
      <c r="K741" s="24" t="n">
        <v>-0</v>
      </c>
      <c r="L741" s="24" t="n">
        <v>-0</v>
      </c>
      <c r="M741" s="24"/>
      <c r="N741" s="6" t="s">
        <f>=I741+J741+K741+L741</f>
      </c>
      <c r="O741" s="24"/>
      <c r="P741" s="22"/>
    </row>
    <row collapsed="false" customFormat="false" customHeight="false" hidden="false" ht="12.1" outlineLevel="0" r="742">
      <c r="A742" s="21" t="n">
        <v>44364</v>
      </c>
      <c r="B742" s="22" t="s">
        <v>552</v>
      </c>
      <c r="C742" s="22" t="s">
        <v>638</v>
      </c>
      <c r="D742" s="22" t="s">
        <v>552</v>
      </c>
      <c r="E742" s="22" t="s">
        <v>552</v>
      </c>
      <c r="F742" s="22" t="s">
        <v>19</v>
      </c>
      <c r="G742" s="23" t="n">
        <v>1</v>
      </c>
      <c r="H742" s="24" t="n">
        <v>-0.21</v>
      </c>
      <c r="I742" s="24" t="n">
        <v>-0.21</v>
      </c>
      <c r="J742" s="24" t="n">
        <v>0</v>
      </c>
      <c r="K742" s="24" t="n">
        <v>-0</v>
      </c>
      <c r="L742" s="24" t="n">
        <v>-0</v>
      </c>
      <c r="M742" s="24"/>
      <c r="N742" s="6" t="s">
        <f>=I742+J742+K742+L742</f>
      </c>
      <c r="O742" s="24"/>
      <c r="P742" s="22"/>
    </row>
    <row collapsed="false" customFormat="false" customHeight="false" hidden="false" ht="12.1" outlineLevel="0" r="743">
      <c r="A743" s="21" t="n">
        <v>44365</v>
      </c>
      <c r="B743" s="22" t="s">
        <v>552</v>
      </c>
      <c r="C743" s="22" t="s">
        <v>574</v>
      </c>
      <c r="D743" s="22" t="s">
        <v>552</v>
      </c>
      <c r="E743" s="22" t="s">
        <v>552</v>
      </c>
      <c r="F743" s="22" t="s">
        <v>19</v>
      </c>
      <c r="G743" s="23" t="n">
        <v>1</v>
      </c>
      <c r="H743" s="24" t="n">
        <v>-753.98</v>
      </c>
      <c r="I743" s="24" t="n">
        <v>-753.98</v>
      </c>
      <c r="J743" s="24" t="n">
        <v>0</v>
      </c>
      <c r="K743" s="24" t="n">
        <v>-0</v>
      </c>
      <c r="L743" s="24" t="n">
        <v>-0</v>
      </c>
      <c r="M743" s="24"/>
      <c r="N743" s="6" t="s">
        <f>=I743+J743+K743+L743</f>
      </c>
      <c r="O743" s="24"/>
      <c r="P743" s="22"/>
    </row>
    <row collapsed="false" customFormat="false" customHeight="false" hidden="false" ht="12.1" outlineLevel="0" r="744">
      <c r="A744" s="21" t="n">
        <v>44365</v>
      </c>
      <c r="B744" s="22" t="s">
        <v>552</v>
      </c>
      <c r="C744" s="22" t="s">
        <v>639</v>
      </c>
      <c r="D744" s="22" t="s">
        <v>552</v>
      </c>
      <c r="E744" s="22" t="s">
        <v>552</v>
      </c>
      <c r="F744" s="22" t="s">
        <v>19</v>
      </c>
      <c r="G744" s="23" t="n">
        <v>1</v>
      </c>
      <c r="H744" s="24" t="n">
        <v>-0.68</v>
      </c>
      <c r="I744" s="24" t="n">
        <v>-0.68</v>
      </c>
      <c r="J744" s="24" t="n">
        <v>0</v>
      </c>
      <c r="K744" s="24" t="n">
        <v>-0</v>
      </c>
      <c r="L744" s="24" t="n">
        <v>-0</v>
      </c>
      <c r="M744" s="24"/>
      <c r="N744" s="6" t="s">
        <f>=I744+J744+K744+L744</f>
      </c>
      <c r="O744" s="24"/>
      <c r="P744" s="22"/>
    </row>
    <row collapsed="false" customFormat="false" customHeight="false" hidden="false" ht="12.1" outlineLevel="0" r="745">
      <c r="A745" s="29" t="n">
        <v>44365.564386574</v>
      </c>
      <c r="B745" s="30" t="s">
        <v>493</v>
      </c>
      <c r="C745" s="30" t="s">
        <v>569</v>
      </c>
      <c r="D745" s="30" t="s">
        <v>482</v>
      </c>
      <c r="E745" s="30" t="s">
        <v>17</v>
      </c>
      <c r="F745" s="30" t="s">
        <v>19</v>
      </c>
      <c r="G745" s="31" t="n">
        <v>-8</v>
      </c>
      <c r="H745" s="32" t="n">
        <v>24804</v>
      </c>
      <c r="I745" s="32" t="n">
        <v>198432</v>
      </c>
      <c r="J745" s="32" t="n">
        <v>0</v>
      </c>
      <c r="K745" s="32" t="n">
        <v>-119.06</v>
      </c>
      <c r="L745" s="32" t="n">
        <v>-0</v>
      </c>
      <c r="M745" s="32"/>
      <c r="N745" s="6" t="s">
        <f>=I745+J745+K745+L745</f>
      </c>
      <c r="O745" s="32"/>
      <c r="P745" s="30"/>
    </row>
    <row collapsed="false" customFormat="false" customHeight="false" hidden="false" ht="12.1" outlineLevel="0" r="746">
      <c r="A746" s="29" t="n">
        <v>44365.564386574</v>
      </c>
      <c r="B746" s="30" t="s">
        <v>493</v>
      </c>
      <c r="C746" s="30" t="s">
        <v>569</v>
      </c>
      <c r="D746" s="30" t="s">
        <v>482</v>
      </c>
      <c r="E746" s="30" t="s">
        <v>17</v>
      </c>
      <c r="F746" s="30" t="s">
        <v>19</v>
      </c>
      <c r="G746" s="31" t="n">
        <v>-32</v>
      </c>
      <c r="H746" s="32" t="n">
        <v>24802</v>
      </c>
      <c r="I746" s="32" t="n">
        <v>793664</v>
      </c>
      <c r="J746" s="32" t="n">
        <v>0</v>
      </c>
      <c r="K746" s="32" t="n">
        <v>-476.2</v>
      </c>
      <c r="L746" s="32" t="n">
        <v>-0</v>
      </c>
      <c r="M746" s="32"/>
      <c r="N746" s="6" t="s">
        <f>=I746+J746+K746+L746</f>
      </c>
      <c r="O746" s="32"/>
      <c r="P746" s="30"/>
    </row>
    <row collapsed="false" customFormat="false" customHeight="false" hidden="false" ht="12.1" outlineLevel="0" r="747">
      <c r="A747" s="29" t="n">
        <v>44365.579976852</v>
      </c>
      <c r="B747" s="30" t="s">
        <v>493</v>
      </c>
      <c r="C747" s="30" t="s">
        <v>569</v>
      </c>
      <c r="D747" s="30" t="s">
        <v>482</v>
      </c>
      <c r="E747" s="30" t="s">
        <v>17</v>
      </c>
      <c r="F747" s="30" t="s">
        <v>19</v>
      </c>
      <c r="G747" s="31" t="n">
        <v>-40</v>
      </c>
      <c r="H747" s="32" t="n">
        <v>24860</v>
      </c>
      <c r="I747" s="32" t="n">
        <v>994400</v>
      </c>
      <c r="J747" s="32" t="n">
        <v>0</v>
      </c>
      <c r="K747" s="32" t="n">
        <v>-596.64</v>
      </c>
      <c r="L747" s="32" t="n">
        <v>-0</v>
      </c>
      <c r="M747" s="32"/>
      <c r="N747" s="6" t="s">
        <f>=I747+J747+K747+L747</f>
      </c>
      <c r="O747" s="32"/>
      <c r="P747" s="30"/>
    </row>
    <row collapsed="false" customFormat="false" customHeight="false" hidden="false" ht="12.1" outlineLevel="0" r="748">
      <c r="A748" s="20" t="n">
        <v>44365.595439815</v>
      </c>
      <c r="B748" s="16" t="s">
        <v>493</v>
      </c>
      <c r="C748" s="16" t="s">
        <v>569</v>
      </c>
      <c r="D748" s="16" t="s">
        <v>480</v>
      </c>
      <c r="E748" s="16" t="s">
        <v>17</v>
      </c>
      <c r="F748" s="16" t="s">
        <v>19</v>
      </c>
      <c r="G748" s="7" t="n">
        <v>10</v>
      </c>
      <c r="H748" s="6" t="n">
        <v>24780</v>
      </c>
      <c r="I748" s="6" t="n">
        <v>-247800</v>
      </c>
      <c r="J748" s="6" t="n">
        <v>-0</v>
      </c>
      <c r="K748" s="6" t="n">
        <v>-148.68</v>
      </c>
      <c r="L748" s="6" t="n">
        <v>-0</v>
      </c>
      <c r="M748" s="6"/>
      <c r="N748" s="6" t="s">
        <f>=I748+J748+K748+L748</f>
      </c>
      <c r="O748" s="6"/>
      <c r="P748" s="16"/>
    </row>
    <row collapsed="false" customFormat="false" customHeight="false" hidden="false" ht="12.1" outlineLevel="0" r="749">
      <c r="A749" s="20" t="n">
        <v>44365.595439815</v>
      </c>
      <c r="B749" s="16" t="s">
        <v>493</v>
      </c>
      <c r="C749" s="16" t="s">
        <v>569</v>
      </c>
      <c r="D749" s="16" t="s">
        <v>480</v>
      </c>
      <c r="E749" s="16" t="s">
        <v>17</v>
      </c>
      <c r="F749" s="16" t="s">
        <v>19</v>
      </c>
      <c r="G749" s="7" t="n">
        <v>10</v>
      </c>
      <c r="H749" s="6" t="n">
        <v>24780</v>
      </c>
      <c r="I749" s="6" t="n">
        <v>-247800</v>
      </c>
      <c r="J749" s="6" t="n">
        <v>-0</v>
      </c>
      <c r="K749" s="6" t="n">
        <v>-148.68</v>
      </c>
      <c r="L749" s="6" t="n">
        <v>-0</v>
      </c>
      <c r="M749" s="6"/>
      <c r="N749" s="6" t="s">
        <f>=I749+J749+K749+L749</f>
      </c>
      <c r="O749" s="6"/>
      <c r="P749" s="16"/>
    </row>
    <row collapsed="false" customFormat="false" customHeight="false" hidden="false" ht="12.1" outlineLevel="0" r="750">
      <c r="A750" s="20" t="n">
        <v>44365.595439815</v>
      </c>
      <c r="B750" s="16" t="s">
        <v>493</v>
      </c>
      <c r="C750" s="16" t="s">
        <v>569</v>
      </c>
      <c r="D750" s="16" t="s">
        <v>480</v>
      </c>
      <c r="E750" s="16" t="s">
        <v>17</v>
      </c>
      <c r="F750" s="16" t="s">
        <v>19</v>
      </c>
      <c r="G750" s="7" t="n">
        <v>29</v>
      </c>
      <c r="H750" s="6" t="n">
        <v>24780</v>
      </c>
      <c r="I750" s="6" t="n">
        <v>-718620</v>
      </c>
      <c r="J750" s="6" t="n">
        <v>-0</v>
      </c>
      <c r="K750" s="6" t="n">
        <v>-431.17</v>
      </c>
      <c r="L750" s="6" t="n">
        <v>-0</v>
      </c>
      <c r="M750" s="6"/>
      <c r="N750" s="6" t="s">
        <f>=I750+J750+K750+L750</f>
      </c>
      <c r="O750" s="6"/>
      <c r="P750" s="16"/>
    </row>
    <row collapsed="false" customFormat="false" customHeight="false" hidden="false" ht="12.1" outlineLevel="0" r="751">
      <c r="A751" s="20" t="n">
        <v>44365.595787037</v>
      </c>
      <c r="B751" s="16" t="s">
        <v>493</v>
      </c>
      <c r="C751" s="16" t="s">
        <v>569</v>
      </c>
      <c r="D751" s="16" t="s">
        <v>480</v>
      </c>
      <c r="E751" s="16" t="s">
        <v>17</v>
      </c>
      <c r="F751" s="16" t="s">
        <v>19</v>
      </c>
      <c r="G751" s="7" t="n">
        <v>3</v>
      </c>
      <c r="H751" s="6" t="n">
        <v>24780</v>
      </c>
      <c r="I751" s="6" t="n">
        <v>-74340</v>
      </c>
      <c r="J751" s="6" t="n">
        <v>-0</v>
      </c>
      <c r="K751" s="6" t="n">
        <v>-44.6</v>
      </c>
      <c r="L751" s="6" t="n">
        <v>-0</v>
      </c>
      <c r="M751" s="6"/>
      <c r="N751" s="6" t="s">
        <f>=I751+J751+K751+L751</f>
      </c>
      <c r="O751" s="6"/>
      <c r="P751" s="16"/>
    </row>
    <row collapsed="false" customFormat="false" customHeight="false" hidden="false" ht="12.1" outlineLevel="0" r="752">
      <c r="A752" s="20" t="n">
        <v>44365.595821759</v>
      </c>
      <c r="B752" s="16" t="s">
        <v>493</v>
      </c>
      <c r="C752" s="16" t="s">
        <v>569</v>
      </c>
      <c r="D752" s="16" t="s">
        <v>480</v>
      </c>
      <c r="E752" s="16" t="s">
        <v>17</v>
      </c>
      <c r="F752" s="16" t="s">
        <v>19</v>
      </c>
      <c r="G752" s="7" t="n">
        <v>1</v>
      </c>
      <c r="H752" s="6" t="n">
        <v>24780</v>
      </c>
      <c r="I752" s="6" t="n">
        <v>-24780</v>
      </c>
      <c r="J752" s="6" t="n">
        <v>-0</v>
      </c>
      <c r="K752" s="6" t="n">
        <v>-14.86</v>
      </c>
      <c r="L752" s="6" t="n">
        <v>-0</v>
      </c>
      <c r="M752" s="6"/>
      <c r="N752" s="6" t="s">
        <f>=I752+J752+K752+L752</f>
      </c>
      <c r="O752" s="6"/>
      <c r="P752" s="16"/>
    </row>
    <row collapsed="false" customFormat="false" customHeight="false" hidden="false" ht="12.1" outlineLevel="0" r="753">
      <c r="A753" s="20" t="n">
        <v>44365.595949074</v>
      </c>
      <c r="B753" s="16" t="s">
        <v>493</v>
      </c>
      <c r="C753" s="16" t="s">
        <v>569</v>
      </c>
      <c r="D753" s="16" t="s">
        <v>480</v>
      </c>
      <c r="E753" s="16" t="s">
        <v>17</v>
      </c>
      <c r="F753" s="16" t="s">
        <v>19</v>
      </c>
      <c r="G753" s="7" t="n">
        <v>27</v>
      </c>
      <c r="H753" s="6" t="n">
        <v>24780</v>
      </c>
      <c r="I753" s="6" t="n">
        <v>-669060</v>
      </c>
      <c r="J753" s="6" t="n">
        <v>-0</v>
      </c>
      <c r="K753" s="6" t="n">
        <v>-401.44</v>
      </c>
      <c r="L753" s="6" t="n">
        <v>-0</v>
      </c>
      <c r="M753" s="6"/>
      <c r="N753" s="6" t="s">
        <f>=I753+J753+K753+L753</f>
      </c>
      <c r="O753" s="6"/>
      <c r="P753" s="16"/>
    </row>
    <row collapsed="false" customFormat="false" customHeight="false" hidden="false" ht="12.1" outlineLevel="0" r="754">
      <c r="A754" s="29" t="n">
        <v>44365.6009375</v>
      </c>
      <c r="B754" s="30" t="s">
        <v>493</v>
      </c>
      <c r="C754" s="30" t="s">
        <v>569</v>
      </c>
      <c r="D754" s="30" t="s">
        <v>482</v>
      </c>
      <c r="E754" s="30" t="s">
        <v>17</v>
      </c>
      <c r="F754" s="30" t="s">
        <v>19</v>
      </c>
      <c r="G754" s="31" t="n">
        <v>-10</v>
      </c>
      <c r="H754" s="32" t="n">
        <v>24776</v>
      </c>
      <c r="I754" s="32" t="n">
        <v>247760</v>
      </c>
      <c r="J754" s="32" t="n">
        <v>0</v>
      </c>
      <c r="K754" s="32" t="n">
        <v>-148.66</v>
      </c>
      <c r="L754" s="32" t="n">
        <v>-0</v>
      </c>
      <c r="M754" s="32"/>
      <c r="N754" s="6" t="s">
        <f>=I754+J754+K754+L754</f>
      </c>
      <c r="O754" s="32"/>
      <c r="P754" s="30"/>
    </row>
    <row collapsed="false" customFormat="false" customHeight="false" hidden="false" ht="12.1" outlineLevel="0" r="755">
      <c r="A755" s="29" t="n">
        <v>44365.6009375</v>
      </c>
      <c r="B755" s="30" t="s">
        <v>493</v>
      </c>
      <c r="C755" s="30" t="s">
        <v>569</v>
      </c>
      <c r="D755" s="30" t="s">
        <v>482</v>
      </c>
      <c r="E755" s="30" t="s">
        <v>17</v>
      </c>
      <c r="F755" s="30" t="s">
        <v>19</v>
      </c>
      <c r="G755" s="31" t="n">
        <v>-50</v>
      </c>
      <c r="H755" s="32" t="n">
        <v>24776</v>
      </c>
      <c r="I755" s="32" t="n">
        <v>1238800</v>
      </c>
      <c r="J755" s="32" t="n">
        <v>0</v>
      </c>
      <c r="K755" s="32" t="n">
        <v>-743.28</v>
      </c>
      <c r="L755" s="32" t="n">
        <v>-0</v>
      </c>
      <c r="M755" s="32"/>
      <c r="N755" s="6" t="s">
        <f>=I755+J755+K755+L755</f>
      </c>
      <c r="O755" s="32"/>
      <c r="P755" s="30"/>
    </row>
    <row collapsed="false" customFormat="false" customHeight="false" hidden="false" ht="12.1" outlineLevel="0" r="756">
      <c r="A756" s="29" t="n">
        <v>44365.6009375</v>
      </c>
      <c r="B756" s="30" t="s">
        <v>493</v>
      </c>
      <c r="C756" s="30" t="s">
        <v>569</v>
      </c>
      <c r="D756" s="30" t="s">
        <v>482</v>
      </c>
      <c r="E756" s="30" t="s">
        <v>17</v>
      </c>
      <c r="F756" s="30" t="s">
        <v>19</v>
      </c>
      <c r="G756" s="31" t="n">
        <v>-20</v>
      </c>
      <c r="H756" s="32" t="n">
        <v>24776</v>
      </c>
      <c r="I756" s="32" t="n">
        <v>495520</v>
      </c>
      <c r="J756" s="32" t="n">
        <v>0</v>
      </c>
      <c r="K756" s="32" t="n">
        <v>-297.31</v>
      </c>
      <c r="L756" s="32" t="n">
        <v>-0</v>
      </c>
      <c r="M756" s="32"/>
      <c r="N756" s="6" t="s">
        <f>=I756+J756+K756+L756</f>
      </c>
      <c r="O756" s="32"/>
      <c r="P756" s="30"/>
    </row>
    <row collapsed="false" customFormat="false" customHeight="false" hidden="false" ht="12.1" outlineLevel="0" r="757">
      <c r="A757" s="29" t="n">
        <v>44365.602418981</v>
      </c>
      <c r="B757" s="30" t="s">
        <v>493</v>
      </c>
      <c r="C757" s="30" t="s">
        <v>569</v>
      </c>
      <c r="D757" s="30" t="s">
        <v>482</v>
      </c>
      <c r="E757" s="30" t="s">
        <v>17</v>
      </c>
      <c r="F757" s="30" t="s">
        <v>19</v>
      </c>
      <c r="G757" s="31" t="n">
        <v>-20</v>
      </c>
      <c r="H757" s="32" t="n">
        <v>24790</v>
      </c>
      <c r="I757" s="32" t="n">
        <v>495800</v>
      </c>
      <c r="J757" s="32" t="n">
        <v>0</v>
      </c>
      <c r="K757" s="32" t="n">
        <v>-297.48</v>
      </c>
      <c r="L757" s="32" t="n">
        <v>-0</v>
      </c>
      <c r="M757" s="32"/>
      <c r="N757" s="6" t="s">
        <f>=I757+J757+K757+L757</f>
      </c>
      <c r="O757" s="32"/>
      <c r="P757" s="30"/>
    </row>
    <row collapsed="false" customFormat="false" customHeight="false" hidden="false" ht="12.1" outlineLevel="0" r="758">
      <c r="A758" s="29" t="n">
        <v>44365.64962963</v>
      </c>
      <c r="B758" s="30" t="s">
        <v>493</v>
      </c>
      <c r="C758" s="30" t="s">
        <v>569</v>
      </c>
      <c r="D758" s="30" t="s">
        <v>482</v>
      </c>
      <c r="E758" s="30" t="s">
        <v>17</v>
      </c>
      <c r="F758" s="30" t="s">
        <v>19</v>
      </c>
      <c r="G758" s="31" t="n">
        <v>-15</v>
      </c>
      <c r="H758" s="32" t="n">
        <v>24826</v>
      </c>
      <c r="I758" s="32" t="n">
        <v>372390</v>
      </c>
      <c r="J758" s="32" t="n">
        <v>0</v>
      </c>
      <c r="K758" s="32" t="n">
        <v>-223.44</v>
      </c>
      <c r="L758" s="32" t="n">
        <v>-0</v>
      </c>
      <c r="M758" s="32"/>
      <c r="N758" s="6" t="s">
        <f>=I758+J758+K758+L758</f>
      </c>
      <c r="O758" s="32"/>
      <c r="P758" s="30"/>
    </row>
    <row collapsed="false" customFormat="false" customHeight="false" hidden="false" ht="12.1" outlineLevel="0" r="759">
      <c r="A759" s="29" t="n">
        <v>44365.64962963</v>
      </c>
      <c r="B759" s="30" t="s">
        <v>493</v>
      </c>
      <c r="C759" s="30" t="s">
        <v>569</v>
      </c>
      <c r="D759" s="30" t="s">
        <v>482</v>
      </c>
      <c r="E759" s="30" t="s">
        <v>17</v>
      </c>
      <c r="F759" s="30" t="s">
        <v>19</v>
      </c>
      <c r="G759" s="31" t="n">
        <v>-10</v>
      </c>
      <c r="H759" s="32" t="n">
        <v>24824</v>
      </c>
      <c r="I759" s="32" t="n">
        <v>248240</v>
      </c>
      <c r="J759" s="32" t="n">
        <v>0</v>
      </c>
      <c r="K759" s="32" t="n">
        <v>-148.94</v>
      </c>
      <c r="L759" s="32" t="n">
        <v>-0</v>
      </c>
      <c r="M759" s="32"/>
      <c r="N759" s="6" t="s">
        <f>=I759+J759+K759+L759</f>
      </c>
      <c r="O759" s="32"/>
      <c r="P759" s="30"/>
    </row>
    <row collapsed="false" customFormat="false" customHeight="false" hidden="false" ht="12.1" outlineLevel="0" r="760">
      <c r="A760" s="29" t="n">
        <v>44365.64962963</v>
      </c>
      <c r="B760" s="30" t="s">
        <v>493</v>
      </c>
      <c r="C760" s="30" t="s">
        <v>569</v>
      </c>
      <c r="D760" s="30" t="s">
        <v>482</v>
      </c>
      <c r="E760" s="30" t="s">
        <v>17</v>
      </c>
      <c r="F760" s="30" t="s">
        <v>19</v>
      </c>
      <c r="G760" s="31" t="n">
        <v>-10</v>
      </c>
      <c r="H760" s="32" t="n">
        <v>24824</v>
      </c>
      <c r="I760" s="32" t="n">
        <v>248240</v>
      </c>
      <c r="J760" s="32" t="n">
        <v>0</v>
      </c>
      <c r="K760" s="32" t="n">
        <v>-148.94</v>
      </c>
      <c r="L760" s="32" t="n">
        <v>-0</v>
      </c>
      <c r="M760" s="32"/>
      <c r="N760" s="6" t="s">
        <f>=I760+J760+K760+L760</f>
      </c>
      <c r="O760" s="32"/>
      <c r="P760" s="30"/>
    </row>
    <row collapsed="false" customFormat="false" customHeight="false" hidden="false" ht="12.1" outlineLevel="0" r="761">
      <c r="A761" s="29" t="n">
        <v>44365.64962963</v>
      </c>
      <c r="B761" s="30" t="s">
        <v>493</v>
      </c>
      <c r="C761" s="30" t="s">
        <v>569</v>
      </c>
      <c r="D761" s="30" t="s">
        <v>482</v>
      </c>
      <c r="E761" s="30" t="s">
        <v>17</v>
      </c>
      <c r="F761" s="30" t="s">
        <v>19</v>
      </c>
      <c r="G761" s="31" t="n">
        <v>-5</v>
      </c>
      <c r="H761" s="32" t="n">
        <v>24824</v>
      </c>
      <c r="I761" s="32" t="n">
        <v>124120</v>
      </c>
      <c r="J761" s="32" t="n">
        <v>0</v>
      </c>
      <c r="K761" s="32" t="n">
        <v>-74.48</v>
      </c>
      <c r="L761" s="32" t="n">
        <v>-0</v>
      </c>
      <c r="M761" s="32"/>
      <c r="N761" s="6" t="s">
        <f>=I761+J761+K761+L761</f>
      </c>
      <c r="O761" s="32"/>
      <c r="P761" s="30"/>
    </row>
    <row collapsed="false" customFormat="false" customHeight="false" hidden="false" ht="12.1" outlineLevel="0" r="762">
      <c r="A762" s="20" t="n">
        <v>44365.691215278</v>
      </c>
      <c r="B762" s="16" t="s">
        <v>493</v>
      </c>
      <c r="C762" s="16" t="s">
        <v>569</v>
      </c>
      <c r="D762" s="16" t="s">
        <v>480</v>
      </c>
      <c r="E762" s="16" t="s">
        <v>17</v>
      </c>
      <c r="F762" s="16" t="s">
        <v>19</v>
      </c>
      <c r="G762" s="7" t="n">
        <v>16</v>
      </c>
      <c r="H762" s="6" t="n">
        <v>24742</v>
      </c>
      <c r="I762" s="6" t="n">
        <v>-395872</v>
      </c>
      <c r="J762" s="6" t="n">
        <v>-0</v>
      </c>
      <c r="K762" s="6" t="n">
        <v>-237.52</v>
      </c>
      <c r="L762" s="6" t="n">
        <v>-0</v>
      </c>
      <c r="M762" s="6"/>
      <c r="N762" s="6" t="s">
        <f>=I762+J762+K762+L762</f>
      </c>
      <c r="O762" s="6"/>
      <c r="P762" s="16"/>
    </row>
    <row collapsed="false" customFormat="false" customHeight="false" hidden="false" ht="12.1" outlineLevel="0" r="763">
      <c r="A763" s="20" t="n">
        <v>44365.691215278</v>
      </c>
      <c r="B763" s="16" t="s">
        <v>493</v>
      </c>
      <c r="C763" s="16" t="s">
        <v>569</v>
      </c>
      <c r="D763" s="16" t="s">
        <v>480</v>
      </c>
      <c r="E763" s="16" t="s">
        <v>17</v>
      </c>
      <c r="F763" s="16" t="s">
        <v>19</v>
      </c>
      <c r="G763" s="7" t="n">
        <v>63</v>
      </c>
      <c r="H763" s="6" t="n">
        <v>24742</v>
      </c>
      <c r="I763" s="6" t="n">
        <v>-1558746</v>
      </c>
      <c r="J763" s="6" t="n">
        <v>-0</v>
      </c>
      <c r="K763" s="6" t="n">
        <v>-935.25</v>
      </c>
      <c r="L763" s="6" t="n">
        <v>-0</v>
      </c>
      <c r="M763" s="6"/>
      <c r="N763" s="6" t="s">
        <f>=I763+J763+K763+L763</f>
      </c>
      <c r="O763" s="6"/>
      <c r="P763" s="16"/>
    </row>
    <row collapsed="false" customFormat="false" customHeight="false" hidden="false" ht="12.1" outlineLevel="0" r="764">
      <c r="A764" s="20" t="n">
        <v>44365.691215278</v>
      </c>
      <c r="B764" s="16" t="s">
        <v>493</v>
      </c>
      <c r="C764" s="16" t="s">
        <v>569</v>
      </c>
      <c r="D764" s="16" t="s">
        <v>480</v>
      </c>
      <c r="E764" s="16" t="s">
        <v>17</v>
      </c>
      <c r="F764" s="16" t="s">
        <v>19</v>
      </c>
      <c r="G764" s="7" t="n">
        <v>61</v>
      </c>
      <c r="H764" s="6" t="n">
        <v>24742</v>
      </c>
      <c r="I764" s="6" t="n">
        <v>-1509262</v>
      </c>
      <c r="J764" s="6" t="n">
        <v>-0</v>
      </c>
      <c r="K764" s="6" t="n">
        <v>-905.55</v>
      </c>
      <c r="L764" s="6" t="n">
        <v>-0</v>
      </c>
      <c r="M764" s="6"/>
      <c r="N764" s="6" t="s">
        <f>=I764+J764+K764+L764</f>
      </c>
      <c r="O764" s="6"/>
      <c r="P764" s="16"/>
    </row>
    <row collapsed="false" customFormat="false" customHeight="false" hidden="false" ht="12.1" outlineLevel="0" r="765">
      <c r="A765" s="25" t="n">
        <v>44369</v>
      </c>
      <c r="B765" s="26" t="s">
        <v>554</v>
      </c>
      <c r="C765" s="26" t="s">
        <v>162</v>
      </c>
      <c r="D765" s="26" t="s">
        <v>554</v>
      </c>
      <c r="E765" s="26" t="s">
        <v>554</v>
      </c>
      <c r="F765" s="26" t="s">
        <v>19</v>
      </c>
      <c r="G765" s="27" t="n">
        <v>1</v>
      </c>
      <c r="H765" s="28" t="n">
        <v>170000</v>
      </c>
      <c r="I765" s="28" t="n">
        <v>170000</v>
      </c>
      <c r="J765" s="28" t="n">
        <v>0</v>
      </c>
      <c r="K765" s="28" t="n">
        <v>-0</v>
      </c>
      <c r="L765" s="28" t="n">
        <v>-0</v>
      </c>
      <c r="M765" s="28"/>
      <c r="N765" s="6" t="s">
        <f>=I765+J765+K765+L765</f>
      </c>
      <c r="O765" s="28"/>
      <c r="P765" s="26"/>
    </row>
    <row collapsed="false" customFormat="false" customHeight="false" hidden="false" ht="12.1" outlineLevel="0" r="766">
      <c r="A766" s="20" t="n">
        <v>44369.542314815</v>
      </c>
      <c r="B766" s="16" t="s">
        <v>507</v>
      </c>
      <c r="C766" s="16" t="s">
        <v>631</v>
      </c>
      <c r="D766" s="16" t="s">
        <v>480</v>
      </c>
      <c r="E766" s="16" t="s">
        <v>17</v>
      </c>
      <c r="F766" s="16" t="s">
        <v>19</v>
      </c>
      <c r="G766" s="7" t="n">
        <v>110</v>
      </c>
      <c r="H766" s="6" t="n">
        <v>76.88</v>
      </c>
      <c r="I766" s="6" t="n">
        <v>-8456.8</v>
      </c>
      <c r="J766" s="6" t="n">
        <v>-0</v>
      </c>
      <c r="K766" s="6" t="n">
        <v>-5.08</v>
      </c>
      <c r="L766" s="6" t="n">
        <v>-0</v>
      </c>
      <c r="M766" s="6"/>
      <c r="N766" s="6" t="s">
        <f>=I766+J766+K766+L766</f>
      </c>
      <c r="O766" s="6"/>
      <c r="P766" s="16"/>
    </row>
    <row collapsed="false" customFormat="false" customHeight="false" hidden="false" ht="12.1" outlineLevel="0" r="767">
      <c r="A767" s="20" t="n">
        <v>44369.543680556</v>
      </c>
      <c r="B767" s="16" t="s">
        <v>499</v>
      </c>
      <c r="C767" s="16" t="s">
        <v>610</v>
      </c>
      <c r="D767" s="16" t="s">
        <v>480</v>
      </c>
      <c r="E767" s="16" t="s">
        <v>17</v>
      </c>
      <c r="F767" s="16" t="s">
        <v>19</v>
      </c>
      <c r="G767" s="7" t="n">
        <v>7000</v>
      </c>
      <c r="H767" s="6" t="n">
        <v>2.834</v>
      </c>
      <c r="I767" s="6" t="n">
        <v>-19838</v>
      </c>
      <c r="J767" s="6" t="n">
        <v>-0</v>
      </c>
      <c r="K767" s="6" t="n">
        <v>-11.9</v>
      </c>
      <c r="L767" s="6" t="n">
        <v>-0</v>
      </c>
      <c r="M767" s="6"/>
      <c r="N767" s="6" t="s">
        <f>=I767+J767+K767+L767</f>
      </c>
      <c r="O767" s="6"/>
      <c r="P767" s="16"/>
    </row>
    <row collapsed="false" customFormat="false" customHeight="false" hidden="false" ht="12.1" outlineLevel="0" r="768">
      <c r="A768" s="20" t="n">
        <v>44369.543680556</v>
      </c>
      <c r="B768" s="16" t="s">
        <v>499</v>
      </c>
      <c r="C768" s="16" t="s">
        <v>610</v>
      </c>
      <c r="D768" s="16" t="s">
        <v>480</v>
      </c>
      <c r="E768" s="16" t="s">
        <v>17</v>
      </c>
      <c r="F768" s="16" t="s">
        <v>19</v>
      </c>
      <c r="G768" s="7" t="n">
        <v>7000</v>
      </c>
      <c r="H768" s="6" t="n">
        <v>2.834</v>
      </c>
      <c r="I768" s="6" t="n">
        <v>-19838</v>
      </c>
      <c r="J768" s="6" t="n">
        <v>-0</v>
      </c>
      <c r="K768" s="6" t="n">
        <v>-11.9</v>
      </c>
      <c r="L768" s="6" t="n">
        <v>-0</v>
      </c>
      <c r="M768" s="6"/>
      <c r="N768" s="6" t="s">
        <f>=I768+J768+K768+L768</f>
      </c>
      <c r="O768" s="6"/>
      <c r="P768" s="16"/>
    </row>
    <row collapsed="false" customFormat="false" customHeight="false" hidden="false" ht="12.1" outlineLevel="0" r="769">
      <c r="A769" s="20" t="n">
        <v>44369.543680556</v>
      </c>
      <c r="B769" s="16" t="s">
        <v>499</v>
      </c>
      <c r="C769" s="16" t="s">
        <v>610</v>
      </c>
      <c r="D769" s="16" t="s">
        <v>480</v>
      </c>
      <c r="E769" s="16" t="s">
        <v>17</v>
      </c>
      <c r="F769" s="16" t="s">
        <v>19</v>
      </c>
      <c r="G769" s="7" t="n">
        <v>6000</v>
      </c>
      <c r="H769" s="6" t="n">
        <v>2.834</v>
      </c>
      <c r="I769" s="6" t="n">
        <v>-17004</v>
      </c>
      <c r="J769" s="6" t="n">
        <v>-0</v>
      </c>
      <c r="K769" s="6" t="n">
        <v>-10.2</v>
      </c>
      <c r="L769" s="6" t="n">
        <v>-0</v>
      </c>
      <c r="M769" s="6"/>
      <c r="N769" s="6" t="s">
        <f>=I769+J769+K769+L769</f>
      </c>
      <c r="O769" s="6"/>
      <c r="P769" s="16"/>
    </row>
    <row collapsed="false" customFormat="false" customHeight="false" hidden="false" ht="12.1" outlineLevel="0" r="770">
      <c r="A770" s="20" t="n">
        <v>44369.547777778</v>
      </c>
      <c r="B770" s="16" t="s">
        <v>30</v>
      </c>
      <c r="C770" s="16" t="s">
        <v>608</v>
      </c>
      <c r="D770" s="16" t="s">
        <v>480</v>
      </c>
      <c r="E770" s="16" t="s">
        <v>17</v>
      </c>
      <c r="F770" s="16" t="s">
        <v>19</v>
      </c>
      <c r="G770" s="7" t="n">
        <v>200000</v>
      </c>
      <c r="H770" s="6" t="n">
        <v>0.22174</v>
      </c>
      <c r="I770" s="6" t="n">
        <v>-44348</v>
      </c>
      <c r="J770" s="6" t="n">
        <v>-0</v>
      </c>
      <c r="K770" s="6" t="n">
        <v>-26.6</v>
      </c>
      <c r="L770" s="6" t="n">
        <v>-0</v>
      </c>
      <c r="M770" s="6"/>
      <c r="N770" s="6" t="s">
        <f>=I770+J770+K770+L770</f>
      </c>
      <c r="O770" s="6"/>
      <c r="P770" s="16"/>
    </row>
    <row collapsed="false" customFormat="false" customHeight="false" hidden="false" ht="12.1" outlineLevel="0" r="771">
      <c r="A771" s="20" t="n">
        <v>44369.549953704</v>
      </c>
      <c r="B771" s="16" t="s">
        <v>45</v>
      </c>
      <c r="C771" s="16" t="s">
        <v>613</v>
      </c>
      <c r="D771" s="16" t="s">
        <v>480</v>
      </c>
      <c r="E771" s="16" t="s">
        <v>17</v>
      </c>
      <c r="F771" s="16" t="s">
        <v>19</v>
      </c>
      <c r="G771" s="7" t="n">
        <v>500</v>
      </c>
      <c r="H771" s="6" t="n">
        <v>62.62</v>
      </c>
      <c r="I771" s="6" t="n">
        <v>-31310</v>
      </c>
      <c r="J771" s="6" t="n">
        <v>-0</v>
      </c>
      <c r="K771" s="6" t="n">
        <v>-18.79</v>
      </c>
      <c r="L771" s="6" t="n">
        <v>-0</v>
      </c>
      <c r="M771" s="6"/>
      <c r="N771" s="6" t="s">
        <f>=I771+J771+K771+L771</f>
      </c>
      <c r="O771" s="6"/>
      <c r="P771" s="16"/>
    </row>
    <row collapsed="false" customFormat="false" customHeight="false" hidden="false" ht="12.1" outlineLevel="0" r="772">
      <c r="A772" s="20" t="n">
        <v>44369.552268519</v>
      </c>
      <c r="B772" s="16" t="s">
        <v>45</v>
      </c>
      <c r="C772" s="16" t="s">
        <v>613</v>
      </c>
      <c r="D772" s="16" t="s">
        <v>480</v>
      </c>
      <c r="E772" s="16" t="s">
        <v>17</v>
      </c>
      <c r="F772" s="16" t="s">
        <v>19</v>
      </c>
      <c r="G772" s="7" t="n">
        <v>300</v>
      </c>
      <c r="H772" s="6" t="n">
        <v>62.555</v>
      </c>
      <c r="I772" s="6" t="n">
        <v>-18766.5</v>
      </c>
      <c r="J772" s="6" t="n">
        <v>-0</v>
      </c>
      <c r="K772" s="6" t="n">
        <v>-11.26</v>
      </c>
      <c r="L772" s="6" t="n">
        <v>-0</v>
      </c>
      <c r="M772" s="6"/>
      <c r="N772" s="6" t="s">
        <f>=I772+J772+K772+L772</f>
      </c>
      <c r="O772" s="6"/>
      <c r="P772" s="16"/>
    </row>
    <row collapsed="false" customFormat="false" customHeight="false" hidden="false" ht="12.1" outlineLevel="0" r="773">
      <c r="A773" s="20" t="n">
        <v>44369.592627315</v>
      </c>
      <c r="B773" s="16" t="s">
        <v>30</v>
      </c>
      <c r="C773" s="16" t="s">
        <v>608</v>
      </c>
      <c r="D773" s="16" t="s">
        <v>480</v>
      </c>
      <c r="E773" s="16" t="s">
        <v>17</v>
      </c>
      <c r="F773" s="16" t="s">
        <v>19</v>
      </c>
      <c r="G773" s="7" t="n">
        <v>70000</v>
      </c>
      <c r="H773" s="6" t="n">
        <v>0.22162</v>
      </c>
      <c r="I773" s="6" t="n">
        <v>-15513.4</v>
      </c>
      <c r="J773" s="6" t="n">
        <v>-0</v>
      </c>
      <c r="K773" s="6" t="n">
        <v>-9.31</v>
      </c>
      <c r="L773" s="6" t="n">
        <v>-0</v>
      </c>
      <c r="M773" s="6"/>
      <c r="N773" s="6" t="s">
        <f>=I773+J773+K773+L773</f>
      </c>
      <c r="O773" s="6"/>
      <c r="P773" s="16"/>
    </row>
    <row collapsed="false" customFormat="false" customHeight="false" hidden="false" ht="12.1" outlineLevel="0" r="774">
      <c r="A774" s="20" t="n">
        <v>44369.598298611</v>
      </c>
      <c r="B774" s="16" t="s">
        <v>507</v>
      </c>
      <c r="C774" s="16" t="s">
        <v>631</v>
      </c>
      <c r="D774" s="16" t="s">
        <v>480</v>
      </c>
      <c r="E774" s="16" t="s">
        <v>17</v>
      </c>
      <c r="F774" s="16" t="s">
        <v>19</v>
      </c>
      <c r="G774" s="7" t="n">
        <v>10</v>
      </c>
      <c r="H774" s="6" t="n">
        <v>76.3</v>
      </c>
      <c r="I774" s="6" t="n">
        <v>-763</v>
      </c>
      <c r="J774" s="6" t="n">
        <v>-0</v>
      </c>
      <c r="K774" s="6" t="n">
        <v>-0.45</v>
      </c>
      <c r="L774" s="6" t="n">
        <v>-0</v>
      </c>
      <c r="M774" s="6"/>
      <c r="N774" s="6" t="s">
        <f>=I774+J774+K774+L774</f>
      </c>
      <c r="O774" s="6"/>
      <c r="P774" s="16"/>
    </row>
    <row collapsed="false" customFormat="false" customHeight="false" hidden="false" ht="12.1" outlineLevel="0" r="775">
      <c r="A775" s="29" t="n">
        <v>44369.662002315</v>
      </c>
      <c r="B775" s="30" t="s">
        <v>493</v>
      </c>
      <c r="C775" s="30" t="s">
        <v>569</v>
      </c>
      <c r="D775" s="30" t="s">
        <v>482</v>
      </c>
      <c r="E775" s="30" t="s">
        <v>17</v>
      </c>
      <c r="F775" s="30" t="s">
        <v>19</v>
      </c>
      <c r="G775" s="31" t="n">
        <v>-2</v>
      </c>
      <c r="H775" s="32" t="n">
        <v>25022</v>
      </c>
      <c r="I775" s="32" t="n">
        <v>50044</v>
      </c>
      <c r="J775" s="32" t="n">
        <v>0</v>
      </c>
      <c r="K775" s="32" t="n">
        <v>-30.03</v>
      </c>
      <c r="L775" s="32" t="n">
        <v>-0</v>
      </c>
      <c r="M775" s="32"/>
      <c r="N775" s="6" t="s">
        <f>=I775+J775+K775+L775</f>
      </c>
      <c r="O775" s="32"/>
      <c r="P775" s="30"/>
    </row>
    <row collapsed="false" customFormat="false" customHeight="false" hidden="false" ht="12.1" outlineLevel="0" r="776">
      <c r="A776" s="29" t="n">
        <v>44369.662048611</v>
      </c>
      <c r="B776" s="30" t="s">
        <v>493</v>
      </c>
      <c r="C776" s="30" t="s">
        <v>569</v>
      </c>
      <c r="D776" s="30" t="s">
        <v>482</v>
      </c>
      <c r="E776" s="30" t="s">
        <v>17</v>
      </c>
      <c r="F776" s="30" t="s">
        <v>19</v>
      </c>
      <c r="G776" s="31" t="n">
        <v>-2</v>
      </c>
      <c r="H776" s="32" t="n">
        <v>25022</v>
      </c>
      <c r="I776" s="32" t="n">
        <v>50044</v>
      </c>
      <c r="J776" s="32" t="n">
        <v>0</v>
      </c>
      <c r="K776" s="32" t="n">
        <v>-30.03</v>
      </c>
      <c r="L776" s="32" t="n">
        <v>-0</v>
      </c>
      <c r="M776" s="32"/>
      <c r="N776" s="6" t="s">
        <f>=I776+J776+K776+L776</f>
      </c>
      <c r="O776" s="32"/>
      <c r="P776" s="30"/>
    </row>
    <row collapsed="false" customFormat="false" customHeight="false" hidden="false" ht="12.1" outlineLevel="0" r="777">
      <c r="A777" s="29" t="n">
        <v>44369.662106481</v>
      </c>
      <c r="B777" s="30" t="s">
        <v>493</v>
      </c>
      <c r="C777" s="30" t="s">
        <v>569</v>
      </c>
      <c r="D777" s="30" t="s">
        <v>482</v>
      </c>
      <c r="E777" s="30" t="s">
        <v>17</v>
      </c>
      <c r="F777" s="30" t="s">
        <v>19</v>
      </c>
      <c r="G777" s="31" t="n">
        <v>-1</v>
      </c>
      <c r="H777" s="32" t="n">
        <v>25022</v>
      </c>
      <c r="I777" s="32" t="n">
        <v>25022</v>
      </c>
      <c r="J777" s="32" t="n">
        <v>0</v>
      </c>
      <c r="K777" s="32" t="n">
        <v>-15.01</v>
      </c>
      <c r="L777" s="32" t="n">
        <v>-0</v>
      </c>
      <c r="M777" s="32"/>
      <c r="N777" s="6" t="s">
        <f>=I777+J777+K777+L777</f>
      </c>
      <c r="O777" s="32"/>
      <c r="P777" s="30"/>
    </row>
    <row collapsed="false" customFormat="false" customHeight="false" hidden="false" ht="12.1" outlineLevel="0" r="778">
      <c r="A778" s="29" t="n">
        <v>44369.662222222</v>
      </c>
      <c r="B778" s="30" t="s">
        <v>493</v>
      </c>
      <c r="C778" s="30" t="s">
        <v>569</v>
      </c>
      <c r="D778" s="30" t="s">
        <v>482</v>
      </c>
      <c r="E778" s="30" t="s">
        <v>17</v>
      </c>
      <c r="F778" s="30" t="s">
        <v>19</v>
      </c>
      <c r="G778" s="31" t="n">
        <v>-8</v>
      </c>
      <c r="H778" s="32" t="n">
        <v>25022</v>
      </c>
      <c r="I778" s="32" t="n">
        <v>200176</v>
      </c>
      <c r="J778" s="32" t="n">
        <v>0</v>
      </c>
      <c r="K778" s="32" t="n">
        <v>-120.11</v>
      </c>
      <c r="L778" s="32" t="n">
        <v>-0</v>
      </c>
      <c r="M778" s="32"/>
      <c r="N778" s="6" t="s">
        <f>=I778+J778+K778+L778</f>
      </c>
      <c r="O778" s="32"/>
      <c r="P778" s="30"/>
    </row>
    <row collapsed="false" customFormat="false" customHeight="false" hidden="false" ht="12.1" outlineLevel="0" r="779">
      <c r="A779" s="29" t="n">
        <v>44369.662222222</v>
      </c>
      <c r="B779" s="30" t="s">
        <v>493</v>
      </c>
      <c r="C779" s="30" t="s">
        <v>569</v>
      </c>
      <c r="D779" s="30" t="s">
        <v>482</v>
      </c>
      <c r="E779" s="30" t="s">
        <v>17</v>
      </c>
      <c r="F779" s="30" t="s">
        <v>19</v>
      </c>
      <c r="G779" s="31" t="n">
        <v>-27</v>
      </c>
      <c r="H779" s="32" t="n">
        <v>25022</v>
      </c>
      <c r="I779" s="32" t="n">
        <v>675594</v>
      </c>
      <c r="J779" s="32" t="n">
        <v>0</v>
      </c>
      <c r="K779" s="32" t="n">
        <v>-405.36</v>
      </c>
      <c r="L779" s="32" t="n">
        <v>-0</v>
      </c>
      <c r="M779" s="32"/>
      <c r="N779" s="6" t="s">
        <f>=I779+J779+K779+L779</f>
      </c>
      <c r="O779" s="32"/>
      <c r="P779" s="30"/>
    </row>
    <row collapsed="false" customFormat="false" customHeight="false" hidden="false" ht="12.1" outlineLevel="0" r="780">
      <c r="A780" s="20" t="n">
        <v>44369.740555556</v>
      </c>
      <c r="B780" s="16" t="s">
        <v>493</v>
      </c>
      <c r="C780" s="16" t="s">
        <v>569</v>
      </c>
      <c r="D780" s="16" t="s">
        <v>480</v>
      </c>
      <c r="E780" s="16" t="s">
        <v>17</v>
      </c>
      <c r="F780" s="16" t="s">
        <v>19</v>
      </c>
      <c r="G780" s="7" t="n">
        <v>8</v>
      </c>
      <c r="H780" s="6" t="n">
        <v>24932</v>
      </c>
      <c r="I780" s="6" t="n">
        <v>-199456</v>
      </c>
      <c r="J780" s="6" t="n">
        <v>-0</v>
      </c>
      <c r="K780" s="6" t="n">
        <v>-119.68</v>
      </c>
      <c r="L780" s="6" t="n">
        <v>-0</v>
      </c>
      <c r="M780" s="6"/>
      <c r="N780" s="6" t="s">
        <f>=I780+J780+K780+L780</f>
      </c>
      <c r="O780" s="6"/>
      <c r="P780" s="16"/>
    </row>
    <row collapsed="false" customFormat="false" customHeight="false" hidden="false" ht="12.1" outlineLevel="0" r="781">
      <c r="A781" s="20" t="n">
        <v>44369.740555556</v>
      </c>
      <c r="B781" s="16" t="s">
        <v>493</v>
      </c>
      <c r="C781" s="16" t="s">
        <v>569</v>
      </c>
      <c r="D781" s="16" t="s">
        <v>480</v>
      </c>
      <c r="E781" s="16" t="s">
        <v>17</v>
      </c>
      <c r="F781" s="16" t="s">
        <v>19</v>
      </c>
      <c r="G781" s="7" t="n">
        <v>14</v>
      </c>
      <c r="H781" s="6" t="n">
        <v>24932</v>
      </c>
      <c r="I781" s="6" t="n">
        <v>-349048</v>
      </c>
      <c r="J781" s="6" t="n">
        <v>-0</v>
      </c>
      <c r="K781" s="6" t="n">
        <v>-209.42</v>
      </c>
      <c r="L781" s="6" t="n">
        <v>-0</v>
      </c>
      <c r="M781" s="6"/>
      <c r="N781" s="6" t="s">
        <f>=I781+J781+K781+L781</f>
      </c>
      <c r="O781" s="6"/>
      <c r="P781" s="16"/>
    </row>
    <row collapsed="false" customFormat="false" customHeight="false" hidden="false" ht="12.1" outlineLevel="0" r="782">
      <c r="A782" s="20" t="n">
        <v>44369.740555556</v>
      </c>
      <c r="B782" s="16" t="s">
        <v>493</v>
      </c>
      <c r="C782" s="16" t="s">
        <v>569</v>
      </c>
      <c r="D782" s="16" t="s">
        <v>480</v>
      </c>
      <c r="E782" s="16" t="s">
        <v>17</v>
      </c>
      <c r="F782" s="16" t="s">
        <v>19</v>
      </c>
      <c r="G782" s="7" t="n">
        <v>18</v>
      </c>
      <c r="H782" s="6" t="n">
        <v>24932</v>
      </c>
      <c r="I782" s="6" t="n">
        <v>-448776</v>
      </c>
      <c r="J782" s="6" t="n">
        <v>-0</v>
      </c>
      <c r="K782" s="6" t="n">
        <v>-269.26</v>
      </c>
      <c r="L782" s="6" t="n">
        <v>-0</v>
      </c>
      <c r="M782" s="6"/>
      <c r="N782" s="6" t="s">
        <f>=I782+J782+K782+L782</f>
      </c>
      <c r="O782" s="6"/>
      <c r="P782" s="16"/>
    </row>
    <row collapsed="false" customFormat="false" customHeight="false" hidden="false" ht="12.1" outlineLevel="0" r="783">
      <c r="A783" s="37" t="n">
        <v>44369.801273148</v>
      </c>
      <c r="B783" s="38" t="s">
        <v>64</v>
      </c>
      <c r="C783" s="38" t="s">
        <v>632</v>
      </c>
      <c r="D783" s="38" t="s">
        <v>482</v>
      </c>
      <c r="E783" s="38" t="s">
        <v>482</v>
      </c>
      <c r="F783" s="38" t="s">
        <v>19</v>
      </c>
      <c r="G783" s="39" t="n">
        <v>-27</v>
      </c>
      <c r="H783" s="40" t="n">
        <v>73.1051</v>
      </c>
      <c r="I783" s="40" t="n">
        <v>1973.84</v>
      </c>
      <c r="J783" s="40" t="n">
        <v>0</v>
      </c>
      <c r="K783" s="40" t="n">
        <v>-1.99</v>
      </c>
      <c r="L783" s="40" t="n">
        <v>-0</v>
      </c>
      <c r="M783" s="40"/>
      <c r="N783" s="6" t="s">
        <f>=I783+J783+K783+L783</f>
      </c>
      <c r="O783" s="40"/>
      <c r="P783" s="38"/>
    </row>
    <row collapsed="false" customFormat="false" customHeight="false" hidden="false" ht="12.1" outlineLevel="0" r="784">
      <c r="A784" s="20" t="n">
        <v>44370.659444444</v>
      </c>
      <c r="B784" s="16" t="s">
        <v>507</v>
      </c>
      <c r="C784" s="16" t="s">
        <v>631</v>
      </c>
      <c r="D784" s="16" t="s">
        <v>480</v>
      </c>
      <c r="E784" s="16" t="s">
        <v>17</v>
      </c>
      <c r="F784" s="16" t="s">
        <v>19</v>
      </c>
      <c r="G784" s="7" t="n">
        <v>50</v>
      </c>
      <c r="H784" s="6" t="n">
        <v>76.2</v>
      </c>
      <c r="I784" s="6" t="n">
        <v>-3810</v>
      </c>
      <c r="J784" s="6" t="n">
        <v>-0</v>
      </c>
      <c r="K784" s="6" t="n">
        <v>-2.29</v>
      </c>
      <c r="L784" s="6" t="n">
        <v>-0</v>
      </c>
      <c r="M784" s="6"/>
      <c r="N784" s="6" t="s">
        <f>=I784+J784+K784+L784</f>
      </c>
      <c r="O784" s="6"/>
      <c r="P784" s="16"/>
    </row>
    <row collapsed="false" customFormat="false" customHeight="false" hidden="false" ht="12.1" outlineLevel="0" r="785">
      <c r="A785" s="20" t="n">
        <v>44370.781400463</v>
      </c>
      <c r="B785" s="16" t="s">
        <v>499</v>
      </c>
      <c r="C785" s="16" t="s">
        <v>610</v>
      </c>
      <c r="D785" s="16" t="s">
        <v>480</v>
      </c>
      <c r="E785" s="16" t="s">
        <v>17</v>
      </c>
      <c r="F785" s="16" t="s">
        <v>19</v>
      </c>
      <c r="G785" s="7" t="n">
        <v>1000</v>
      </c>
      <c r="H785" s="6" t="n">
        <v>2.815</v>
      </c>
      <c r="I785" s="6" t="n">
        <v>-2815</v>
      </c>
      <c r="J785" s="6" t="n">
        <v>-0</v>
      </c>
      <c r="K785" s="6" t="n">
        <v>-1.69</v>
      </c>
      <c r="L785" s="6" t="n">
        <v>-0</v>
      </c>
      <c r="M785" s="6"/>
      <c r="N785" s="6" t="s">
        <f>=I785+J785+K785+L785</f>
      </c>
      <c r="O785" s="6"/>
      <c r="P785" s="16"/>
    </row>
    <row collapsed="false" customFormat="false" customHeight="false" hidden="false" ht="12.1" outlineLevel="0" r="786">
      <c r="A786" s="29" t="n">
        <v>44383.676481481</v>
      </c>
      <c r="B786" s="30" t="s">
        <v>493</v>
      </c>
      <c r="C786" s="30" t="s">
        <v>569</v>
      </c>
      <c r="D786" s="30" t="s">
        <v>482</v>
      </c>
      <c r="E786" s="30" t="s">
        <v>17</v>
      </c>
      <c r="F786" s="30" t="s">
        <v>19</v>
      </c>
      <c r="G786" s="31" t="n">
        <v>-40</v>
      </c>
      <c r="H786" s="32" t="n">
        <v>24440</v>
      </c>
      <c r="I786" s="32" t="n">
        <v>977600</v>
      </c>
      <c r="J786" s="32" t="n">
        <v>0</v>
      </c>
      <c r="K786" s="32" t="n">
        <v>-586.56</v>
      </c>
      <c r="L786" s="32" t="n">
        <v>-0</v>
      </c>
      <c r="M786" s="32"/>
      <c r="N786" s="6" t="s">
        <f>=I786+J786+K786+L786</f>
      </c>
      <c r="O786" s="32"/>
      <c r="P786" s="30"/>
    </row>
    <row collapsed="false" customFormat="false" customHeight="false" hidden="false" ht="12.1" outlineLevel="0" r="787">
      <c r="A787" s="29" t="n">
        <v>44383.742638889</v>
      </c>
      <c r="B787" s="30" t="s">
        <v>493</v>
      </c>
      <c r="C787" s="30" t="s">
        <v>569</v>
      </c>
      <c r="D787" s="30" t="s">
        <v>482</v>
      </c>
      <c r="E787" s="30" t="s">
        <v>17</v>
      </c>
      <c r="F787" s="30" t="s">
        <v>19</v>
      </c>
      <c r="G787" s="31" t="n">
        <v>-15</v>
      </c>
      <c r="H787" s="32" t="n">
        <v>24504</v>
      </c>
      <c r="I787" s="32" t="n">
        <v>367560</v>
      </c>
      <c r="J787" s="32" t="n">
        <v>0</v>
      </c>
      <c r="K787" s="32" t="n">
        <v>-220.53</v>
      </c>
      <c r="L787" s="32" t="n">
        <v>-0</v>
      </c>
      <c r="M787" s="32"/>
      <c r="N787" s="6" t="s">
        <f>=I787+J787+K787+L787</f>
      </c>
      <c r="O787" s="32"/>
      <c r="P787" s="30"/>
    </row>
    <row collapsed="false" customFormat="false" customHeight="false" hidden="false" ht="12.1" outlineLevel="0" r="788">
      <c r="A788" s="29" t="n">
        <v>44383.742638889</v>
      </c>
      <c r="B788" s="30" t="s">
        <v>493</v>
      </c>
      <c r="C788" s="30" t="s">
        <v>569</v>
      </c>
      <c r="D788" s="30" t="s">
        <v>482</v>
      </c>
      <c r="E788" s="30" t="s">
        <v>17</v>
      </c>
      <c r="F788" s="30" t="s">
        <v>19</v>
      </c>
      <c r="G788" s="31" t="n">
        <v>-19</v>
      </c>
      <c r="H788" s="32" t="n">
        <v>24502</v>
      </c>
      <c r="I788" s="32" t="n">
        <v>465538</v>
      </c>
      <c r="J788" s="32" t="n">
        <v>0</v>
      </c>
      <c r="K788" s="32" t="n">
        <v>-279.33</v>
      </c>
      <c r="L788" s="32" t="n">
        <v>-0</v>
      </c>
      <c r="M788" s="32"/>
      <c r="N788" s="6" t="s">
        <f>=I788+J788+K788+L788</f>
      </c>
      <c r="O788" s="32"/>
      <c r="P788" s="30"/>
    </row>
    <row collapsed="false" customFormat="false" customHeight="false" hidden="false" ht="12.1" outlineLevel="0" r="789">
      <c r="A789" s="29" t="n">
        <v>44383.742638889</v>
      </c>
      <c r="B789" s="30" t="s">
        <v>493</v>
      </c>
      <c r="C789" s="30" t="s">
        <v>569</v>
      </c>
      <c r="D789" s="30" t="s">
        <v>482</v>
      </c>
      <c r="E789" s="30" t="s">
        <v>17</v>
      </c>
      <c r="F789" s="30" t="s">
        <v>19</v>
      </c>
      <c r="G789" s="31" t="n">
        <v>-1</v>
      </c>
      <c r="H789" s="32" t="n">
        <v>24502</v>
      </c>
      <c r="I789" s="32" t="n">
        <v>24502</v>
      </c>
      <c r="J789" s="32" t="n">
        <v>0</v>
      </c>
      <c r="K789" s="32" t="n">
        <v>-14.7</v>
      </c>
      <c r="L789" s="32" t="n">
        <v>-0</v>
      </c>
      <c r="M789" s="32"/>
      <c r="N789" s="6" t="s">
        <f>=I789+J789+K789+L789</f>
      </c>
      <c r="O789" s="32"/>
      <c r="P789" s="30"/>
    </row>
    <row collapsed="false" customFormat="false" customHeight="false" hidden="false" ht="12.1" outlineLevel="0" r="790">
      <c r="A790" s="29" t="n">
        <v>44383.742638889</v>
      </c>
      <c r="B790" s="30" t="s">
        <v>493</v>
      </c>
      <c r="C790" s="30" t="s">
        <v>569</v>
      </c>
      <c r="D790" s="30" t="s">
        <v>482</v>
      </c>
      <c r="E790" s="30" t="s">
        <v>17</v>
      </c>
      <c r="F790" s="30" t="s">
        <v>19</v>
      </c>
      <c r="G790" s="31" t="n">
        <v>-4</v>
      </c>
      <c r="H790" s="32" t="n">
        <v>24502</v>
      </c>
      <c r="I790" s="32" t="n">
        <v>98008</v>
      </c>
      <c r="J790" s="32" t="n">
        <v>0</v>
      </c>
      <c r="K790" s="32" t="n">
        <v>-58.81</v>
      </c>
      <c r="L790" s="32" t="n">
        <v>-0</v>
      </c>
      <c r="M790" s="32"/>
      <c r="N790" s="6" t="s">
        <f>=I790+J790+K790+L790</f>
      </c>
      <c r="O790" s="32"/>
      <c r="P790" s="30"/>
    </row>
    <row collapsed="false" customFormat="false" customHeight="false" hidden="false" ht="12.1" outlineLevel="0" r="791">
      <c r="A791" s="29" t="n">
        <v>44383.742638889</v>
      </c>
      <c r="B791" s="30" t="s">
        <v>493</v>
      </c>
      <c r="C791" s="30" t="s">
        <v>569</v>
      </c>
      <c r="D791" s="30" t="s">
        <v>482</v>
      </c>
      <c r="E791" s="30" t="s">
        <v>17</v>
      </c>
      <c r="F791" s="30" t="s">
        <v>19</v>
      </c>
      <c r="G791" s="31" t="n">
        <v>-1</v>
      </c>
      <c r="H791" s="32" t="n">
        <v>24502</v>
      </c>
      <c r="I791" s="32" t="n">
        <v>24502</v>
      </c>
      <c r="J791" s="32" t="n">
        <v>0</v>
      </c>
      <c r="K791" s="32" t="n">
        <v>-14.7</v>
      </c>
      <c r="L791" s="32" t="n">
        <v>-0</v>
      </c>
      <c r="M791" s="32"/>
      <c r="N791" s="6" t="s">
        <f>=I791+J791+K791+L791</f>
      </c>
      <c r="O791" s="32"/>
      <c r="P791" s="30"/>
    </row>
    <row collapsed="false" customFormat="false" customHeight="false" hidden="false" ht="12.1" outlineLevel="0" r="792">
      <c r="A792" s="21" t="n">
        <v>44385</v>
      </c>
      <c r="B792" s="22" t="s">
        <v>552</v>
      </c>
      <c r="C792" s="22" t="s">
        <v>575</v>
      </c>
      <c r="D792" s="22" t="s">
        <v>552</v>
      </c>
      <c r="E792" s="22" t="s">
        <v>552</v>
      </c>
      <c r="F792" s="22" t="s">
        <v>19</v>
      </c>
      <c r="G792" s="23" t="n">
        <v>1</v>
      </c>
      <c r="H792" s="24" t="n">
        <v>-332.51</v>
      </c>
      <c r="I792" s="24" t="n">
        <v>-332.51</v>
      </c>
      <c r="J792" s="24" t="n">
        <v>0</v>
      </c>
      <c r="K792" s="24" t="n">
        <v>-0</v>
      </c>
      <c r="L792" s="24" t="n">
        <v>-0</v>
      </c>
      <c r="M792" s="24"/>
      <c r="N792" s="6" t="s">
        <f>=I792+J792+K792+L792</f>
      </c>
      <c r="O792" s="24"/>
      <c r="P792" s="22"/>
    </row>
    <row collapsed="false" customFormat="false" customHeight="false" hidden="false" ht="12.1" outlineLevel="0" r="793">
      <c r="A793" s="20" t="n">
        <v>44385.49556713</v>
      </c>
      <c r="B793" s="16" t="s">
        <v>493</v>
      </c>
      <c r="C793" s="16" t="s">
        <v>569</v>
      </c>
      <c r="D793" s="16" t="s">
        <v>480</v>
      </c>
      <c r="E793" s="16" t="s">
        <v>17</v>
      </c>
      <c r="F793" s="16" t="s">
        <v>19</v>
      </c>
      <c r="G793" s="7" t="n">
        <v>2</v>
      </c>
      <c r="H793" s="6" t="n">
        <v>24370</v>
      </c>
      <c r="I793" s="6" t="n">
        <v>-48740</v>
      </c>
      <c r="J793" s="6" t="n">
        <v>-0</v>
      </c>
      <c r="K793" s="6" t="n">
        <v>-29.24</v>
      </c>
      <c r="L793" s="6" t="n">
        <v>-0</v>
      </c>
      <c r="M793" s="6"/>
      <c r="N793" s="6" t="s">
        <f>=I793+J793+K793+L793</f>
      </c>
      <c r="O793" s="6"/>
      <c r="P793" s="16"/>
    </row>
    <row collapsed="false" customFormat="false" customHeight="false" hidden="false" ht="12.1" outlineLevel="0" r="794">
      <c r="A794" s="20" t="n">
        <v>44385.49556713</v>
      </c>
      <c r="B794" s="16" t="s">
        <v>493</v>
      </c>
      <c r="C794" s="16" t="s">
        <v>569</v>
      </c>
      <c r="D794" s="16" t="s">
        <v>480</v>
      </c>
      <c r="E794" s="16" t="s">
        <v>17</v>
      </c>
      <c r="F794" s="16" t="s">
        <v>19</v>
      </c>
      <c r="G794" s="7" t="n">
        <v>78</v>
      </c>
      <c r="H794" s="6" t="n">
        <v>24370</v>
      </c>
      <c r="I794" s="6" t="n">
        <v>-1900860</v>
      </c>
      <c r="J794" s="6" t="n">
        <v>-0</v>
      </c>
      <c r="K794" s="6" t="n">
        <v>-1140.52</v>
      </c>
      <c r="L794" s="6" t="n">
        <v>-0</v>
      </c>
      <c r="M794" s="6"/>
      <c r="N794" s="6" t="s">
        <f>=I794+J794+K794+L794</f>
      </c>
      <c r="O794" s="6"/>
      <c r="P794" s="16"/>
    </row>
    <row collapsed="false" customFormat="false" customHeight="false" hidden="false" ht="12.1" outlineLevel="0" r="795">
      <c r="A795" s="29" t="n">
        <v>44385.501944444</v>
      </c>
      <c r="B795" s="30" t="s">
        <v>493</v>
      </c>
      <c r="C795" s="30" t="s">
        <v>569</v>
      </c>
      <c r="D795" s="30" t="s">
        <v>482</v>
      </c>
      <c r="E795" s="30" t="s">
        <v>17</v>
      </c>
      <c r="F795" s="30" t="s">
        <v>19</v>
      </c>
      <c r="G795" s="31" t="n">
        <v>-42</v>
      </c>
      <c r="H795" s="32" t="n">
        <v>24420</v>
      </c>
      <c r="I795" s="32" t="n">
        <v>1025640</v>
      </c>
      <c r="J795" s="32" t="n">
        <v>0</v>
      </c>
      <c r="K795" s="32" t="n">
        <v>-615.38</v>
      </c>
      <c r="L795" s="32" t="n">
        <v>-0</v>
      </c>
      <c r="M795" s="32"/>
      <c r="N795" s="6" t="s">
        <f>=I795+J795+K795+L795</f>
      </c>
      <c r="O795" s="32"/>
      <c r="P795" s="30"/>
    </row>
    <row collapsed="false" customFormat="false" customHeight="false" hidden="false" ht="12.1" outlineLevel="0" r="796">
      <c r="A796" s="29" t="n">
        <v>44385.501944444</v>
      </c>
      <c r="B796" s="30" t="s">
        <v>493</v>
      </c>
      <c r="C796" s="30" t="s">
        <v>569</v>
      </c>
      <c r="D796" s="30" t="s">
        <v>482</v>
      </c>
      <c r="E796" s="30" t="s">
        <v>17</v>
      </c>
      <c r="F796" s="30" t="s">
        <v>19</v>
      </c>
      <c r="G796" s="31" t="n">
        <v>-3</v>
      </c>
      <c r="H796" s="32" t="n">
        <v>24420</v>
      </c>
      <c r="I796" s="32" t="n">
        <v>73260</v>
      </c>
      <c r="J796" s="32" t="n">
        <v>0</v>
      </c>
      <c r="K796" s="32" t="n">
        <v>-43.95</v>
      </c>
      <c r="L796" s="32" t="n">
        <v>-0</v>
      </c>
      <c r="M796" s="32"/>
      <c r="N796" s="6" t="s">
        <f>=I796+J796+K796+L796</f>
      </c>
      <c r="O796" s="32"/>
      <c r="P796" s="30"/>
    </row>
    <row collapsed="false" customFormat="false" customHeight="false" hidden="false" ht="12.1" outlineLevel="0" r="797">
      <c r="A797" s="29" t="n">
        <v>44385.501944444</v>
      </c>
      <c r="B797" s="30" t="s">
        <v>493</v>
      </c>
      <c r="C797" s="30" t="s">
        <v>569</v>
      </c>
      <c r="D797" s="30" t="s">
        <v>482</v>
      </c>
      <c r="E797" s="30" t="s">
        <v>17</v>
      </c>
      <c r="F797" s="30" t="s">
        <v>19</v>
      </c>
      <c r="G797" s="31" t="n">
        <v>-5</v>
      </c>
      <c r="H797" s="32" t="n">
        <v>24420</v>
      </c>
      <c r="I797" s="32" t="n">
        <v>122100</v>
      </c>
      <c r="J797" s="32" t="n">
        <v>0</v>
      </c>
      <c r="K797" s="32" t="n">
        <v>-73.26</v>
      </c>
      <c r="L797" s="32" t="n">
        <v>-0</v>
      </c>
      <c r="M797" s="32"/>
      <c r="N797" s="6" t="s">
        <f>=I797+J797+K797+L797</f>
      </c>
      <c r="O797" s="32"/>
      <c r="P797" s="30"/>
    </row>
    <row collapsed="false" customFormat="false" customHeight="false" hidden="false" ht="12.1" outlineLevel="0" r="798">
      <c r="A798" s="21" t="n">
        <v>44386</v>
      </c>
      <c r="B798" s="22" t="s">
        <v>552</v>
      </c>
      <c r="C798" s="22" t="s">
        <v>574</v>
      </c>
      <c r="D798" s="22" t="s">
        <v>552</v>
      </c>
      <c r="E798" s="22" t="s">
        <v>552</v>
      </c>
      <c r="F798" s="22" t="s">
        <v>19</v>
      </c>
      <c r="G798" s="23" t="n">
        <v>1</v>
      </c>
      <c r="H798" s="24" t="n">
        <v>-384.48</v>
      </c>
      <c r="I798" s="24" t="n">
        <v>-384.48</v>
      </c>
      <c r="J798" s="24" t="n">
        <v>0</v>
      </c>
      <c r="K798" s="24" t="n">
        <v>-0</v>
      </c>
      <c r="L798" s="24" t="n">
        <v>-0</v>
      </c>
      <c r="M798" s="24"/>
      <c r="N798" s="6" t="s">
        <f>=I798+J798+K798+L798</f>
      </c>
      <c r="O798" s="24"/>
      <c r="P798" s="22"/>
    </row>
    <row collapsed="false" customFormat="false" customHeight="false" hidden="false" ht="12.1" outlineLevel="0" r="799">
      <c r="A799" s="21" t="n">
        <v>44386</v>
      </c>
      <c r="B799" s="22" t="s">
        <v>552</v>
      </c>
      <c r="C799" s="22" t="s">
        <v>575</v>
      </c>
      <c r="D799" s="22" t="s">
        <v>552</v>
      </c>
      <c r="E799" s="22" t="s">
        <v>552</v>
      </c>
      <c r="F799" s="22" t="s">
        <v>19</v>
      </c>
      <c r="G799" s="23" t="n">
        <v>1</v>
      </c>
      <c r="H799" s="24" t="n">
        <v>-975.76</v>
      </c>
      <c r="I799" s="24" t="n">
        <v>-975.76</v>
      </c>
      <c r="J799" s="24" t="n">
        <v>0</v>
      </c>
      <c r="K799" s="24" t="n">
        <v>-0</v>
      </c>
      <c r="L799" s="24" t="n">
        <v>-0</v>
      </c>
      <c r="M799" s="24"/>
      <c r="N799" s="6" t="s">
        <f>=I799+J799+K799+L799</f>
      </c>
      <c r="O799" s="24"/>
      <c r="P799" s="22"/>
    </row>
    <row collapsed="false" customFormat="false" customHeight="false" hidden="false" ht="12.1" outlineLevel="0" r="800">
      <c r="A800" s="29" t="n">
        <v>44386.440381944</v>
      </c>
      <c r="B800" s="30" t="s">
        <v>493</v>
      </c>
      <c r="C800" s="30" t="s">
        <v>569</v>
      </c>
      <c r="D800" s="30" t="s">
        <v>482</v>
      </c>
      <c r="E800" s="30" t="s">
        <v>17</v>
      </c>
      <c r="F800" s="30" t="s">
        <v>19</v>
      </c>
      <c r="G800" s="31" t="n">
        <v>-1</v>
      </c>
      <c r="H800" s="32" t="n">
        <v>24626</v>
      </c>
      <c r="I800" s="32" t="n">
        <v>24626</v>
      </c>
      <c r="J800" s="32" t="n">
        <v>0</v>
      </c>
      <c r="K800" s="32" t="n">
        <v>-14.78</v>
      </c>
      <c r="L800" s="32" t="n">
        <v>-0</v>
      </c>
      <c r="M800" s="32"/>
      <c r="N800" s="6" t="s">
        <f>=I800+J800+K800+L800</f>
      </c>
      <c r="O800" s="32"/>
      <c r="P800" s="30"/>
    </row>
    <row collapsed="false" customFormat="false" customHeight="false" hidden="false" ht="12.1" outlineLevel="0" r="801">
      <c r="A801" s="29" t="n">
        <v>44386.440381944</v>
      </c>
      <c r="B801" s="30" t="s">
        <v>493</v>
      </c>
      <c r="C801" s="30" t="s">
        <v>569</v>
      </c>
      <c r="D801" s="30" t="s">
        <v>482</v>
      </c>
      <c r="E801" s="30" t="s">
        <v>17</v>
      </c>
      <c r="F801" s="30" t="s">
        <v>19</v>
      </c>
      <c r="G801" s="31" t="n">
        <v>-16</v>
      </c>
      <c r="H801" s="32" t="n">
        <v>24622</v>
      </c>
      <c r="I801" s="32" t="n">
        <v>393952</v>
      </c>
      <c r="J801" s="32" t="n">
        <v>0</v>
      </c>
      <c r="K801" s="32" t="n">
        <v>-236.37</v>
      </c>
      <c r="L801" s="32" t="n">
        <v>-0</v>
      </c>
      <c r="M801" s="32"/>
      <c r="N801" s="6" t="s">
        <f>=I801+J801+K801+L801</f>
      </c>
      <c r="O801" s="32"/>
      <c r="P801" s="30"/>
    </row>
    <row collapsed="false" customFormat="false" customHeight="false" hidden="false" ht="12.1" outlineLevel="0" r="802">
      <c r="A802" s="29" t="n">
        <v>44386.440381944</v>
      </c>
      <c r="B802" s="30" t="s">
        <v>493</v>
      </c>
      <c r="C802" s="30" t="s">
        <v>569</v>
      </c>
      <c r="D802" s="30" t="s">
        <v>482</v>
      </c>
      <c r="E802" s="30" t="s">
        <v>17</v>
      </c>
      <c r="F802" s="30" t="s">
        <v>19</v>
      </c>
      <c r="G802" s="31" t="n">
        <v>-13</v>
      </c>
      <c r="H802" s="32" t="n">
        <v>24622</v>
      </c>
      <c r="I802" s="32" t="n">
        <v>320086</v>
      </c>
      <c r="J802" s="32" t="n">
        <v>0</v>
      </c>
      <c r="K802" s="32" t="n">
        <v>-192.04</v>
      </c>
      <c r="L802" s="32" t="n">
        <v>-0</v>
      </c>
      <c r="M802" s="32"/>
      <c r="N802" s="6" t="s">
        <f>=I802+J802+K802+L802</f>
      </c>
      <c r="O802" s="32"/>
      <c r="P802" s="30"/>
    </row>
    <row collapsed="false" customFormat="false" customHeight="false" hidden="false" ht="12.1" outlineLevel="0" r="803">
      <c r="A803" s="21" t="n">
        <v>44389</v>
      </c>
      <c r="B803" s="22" t="s">
        <v>552</v>
      </c>
      <c r="C803" s="22" t="s">
        <v>575</v>
      </c>
      <c r="D803" s="22" t="s">
        <v>552</v>
      </c>
      <c r="E803" s="22" t="s">
        <v>552</v>
      </c>
      <c r="F803" s="22" t="s">
        <v>19</v>
      </c>
      <c r="G803" s="23" t="n">
        <v>1</v>
      </c>
      <c r="H803" s="24" t="n">
        <v>-207.11</v>
      </c>
      <c r="I803" s="24" t="n">
        <v>-207.11</v>
      </c>
      <c r="J803" s="24" t="n">
        <v>0</v>
      </c>
      <c r="K803" s="24" t="n">
        <v>-0</v>
      </c>
      <c r="L803" s="24" t="n">
        <v>-0</v>
      </c>
      <c r="M803" s="24"/>
      <c r="N803" s="6" t="s">
        <f>=I803+J803+K803+L803</f>
      </c>
      <c r="O803" s="24"/>
      <c r="P803" s="22"/>
    </row>
    <row collapsed="false" customFormat="false" customHeight="false" hidden="false" ht="12.1" outlineLevel="0" r="804">
      <c r="A804" s="21" t="n">
        <v>44389</v>
      </c>
      <c r="B804" s="22" t="s">
        <v>552</v>
      </c>
      <c r="C804" s="22" t="s">
        <v>574</v>
      </c>
      <c r="D804" s="22" t="s">
        <v>552</v>
      </c>
      <c r="E804" s="22" t="s">
        <v>552</v>
      </c>
      <c r="F804" s="22" t="s">
        <v>19</v>
      </c>
      <c r="G804" s="23" t="n">
        <v>1</v>
      </c>
      <c r="H804" s="24" t="n">
        <v>-1121.73</v>
      </c>
      <c r="I804" s="24" t="n">
        <v>-1121.73</v>
      </c>
      <c r="J804" s="24" t="n">
        <v>0</v>
      </c>
      <c r="K804" s="24" t="n">
        <v>-0</v>
      </c>
      <c r="L804" s="24" t="n">
        <v>-0</v>
      </c>
      <c r="M804" s="24"/>
      <c r="N804" s="6" t="s">
        <f>=I804+J804+K804+L804</f>
      </c>
      <c r="O804" s="24"/>
      <c r="P804" s="22"/>
    </row>
    <row collapsed="false" customFormat="false" customHeight="false" hidden="false" ht="12.1" outlineLevel="0" r="805">
      <c r="A805" s="25" t="n">
        <v>44390</v>
      </c>
      <c r="B805" s="26" t="s">
        <v>554</v>
      </c>
      <c r="C805" s="26" t="s">
        <v>162</v>
      </c>
      <c r="D805" s="26" t="s">
        <v>554</v>
      </c>
      <c r="E805" s="26" t="s">
        <v>554</v>
      </c>
      <c r="F805" s="26" t="s">
        <v>19</v>
      </c>
      <c r="G805" s="27" t="n">
        <v>1</v>
      </c>
      <c r="H805" s="28" t="n">
        <v>120000</v>
      </c>
      <c r="I805" s="28" t="n">
        <v>120000</v>
      </c>
      <c r="J805" s="28" t="n">
        <v>0</v>
      </c>
      <c r="K805" s="28" t="n">
        <v>-0</v>
      </c>
      <c r="L805" s="28" t="n">
        <v>-0</v>
      </c>
      <c r="M805" s="28"/>
      <c r="N805" s="6" t="s">
        <f>=I805+J805+K805+L805</f>
      </c>
      <c r="O805" s="28"/>
      <c r="P805" s="26"/>
    </row>
    <row collapsed="false" customFormat="false" customHeight="false" hidden="false" ht="12.1" outlineLevel="0" r="806">
      <c r="A806" s="21" t="n">
        <v>44390</v>
      </c>
      <c r="B806" s="22" t="s">
        <v>552</v>
      </c>
      <c r="C806" s="22" t="s">
        <v>575</v>
      </c>
      <c r="D806" s="22" t="s">
        <v>552</v>
      </c>
      <c r="E806" s="22" t="s">
        <v>552</v>
      </c>
      <c r="F806" s="22" t="s">
        <v>19</v>
      </c>
      <c r="G806" s="23" t="n">
        <v>1</v>
      </c>
      <c r="H806" s="24" t="n">
        <v>-333.26</v>
      </c>
      <c r="I806" s="24" t="n">
        <v>-333.26</v>
      </c>
      <c r="J806" s="24" t="n">
        <v>0</v>
      </c>
      <c r="K806" s="24" t="n">
        <v>-0</v>
      </c>
      <c r="L806" s="24" t="n">
        <v>-0</v>
      </c>
      <c r="M806" s="24"/>
      <c r="N806" s="6" t="s">
        <f>=I806+J806+K806+L806</f>
      </c>
      <c r="O806" s="24"/>
      <c r="P806" s="22"/>
    </row>
    <row collapsed="false" customFormat="false" customHeight="false" hidden="false" ht="12.1" outlineLevel="0" r="807">
      <c r="A807" s="21" t="n">
        <v>44390</v>
      </c>
      <c r="B807" s="22" t="s">
        <v>552</v>
      </c>
      <c r="C807" s="22" t="s">
        <v>574</v>
      </c>
      <c r="D807" s="22" t="s">
        <v>552</v>
      </c>
      <c r="E807" s="22" t="s">
        <v>552</v>
      </c>
      <c r="F807" s="22" t="s">
        <v>19</v>
      </c>
      <c r="G807" s="23" t="n">
        <v>1</v>
      </c>
      <c r="H807" s="24" t="n">
        <v>-239.23</v>
      </c>
      <c r="I807" s="24" t="n">
        <v>-239.23</v>
      </c>
      <c r="J807" s="24" t="n">
        <v>0</v>
      </c>
      <c r="K807" s="24" t="n">
        <v>-0</v>
      </c>
      <c r="L807" s="24" t="n">
        <v>-0</v>
      </c>
      <c r="M807" s="24"/>
      <c r="N807" s="6" t="s">
        <f>=I807+J807+K807+L807</f>
      </c>
      <c r="O807" s="24"/>
      <c r="P807" s="22"/>
    </row>
    <row collapsed="false" customFormat="false" customHeight="false" hidden="false" ht="12.1" outlineLevel="0" r="808">
      <c r="A808" s="20" t="n">
        <v>44390.490173611</v>
      </c>
      <c r="B808" s="16" t="s">
        <v>493</v>
      </c>
      <c r="C808" s="16" t="s">
        <v>569</v>
      </c>
      <c r="D808" s="16" t="s">
        <v>480</v>
      </c>
      <c r="E808" s="16" t="s">
        <v>17</v>
      </c>
      <c r="F808" s="16" t="s">
        <v>19</v>
      </c>
      <c r="G808" s="7" t="n">
        <v>1</v>
      </c>
      <c r="H808" s="6" t="n">
        <v>25498</v>
      </c>
      <c r="I808" s="6" t="n">
        <v>-25498</v>
      </c>
      <c r="J808" s="6" t="n">
        <v>-0</v>
      </c>
      <c r="K808" s="6" t="n">
        <v>-15.3</v>
      </c>
      <c r="L808" s="6" t="n">
        <v>-0</v>
      </c>
      <c r="M808" s="6"/>
      <c r="N808" s="6" t="s">
        <f>=I808+J808+K808+L808</f>
      </c>
      <c r="O808" s="6"/>
      <c r="P808" s="16"/>
    </row>
    <row collapsed="false" customFormat="false" customHeight="false" hidden="false" ht="12.1" outlineLevel="0" r="809">
      <c r="A809" s="20" t="n">
        <v>44390.490173611</v>
      </c>
      <c r="B809" s="16" t="s">
        <v>493</v>
      </c>
      <c r="C809" s="16" t="s">
        <v>569</v>
      </c>
      <c r="D809" s="16" t="s">
        <v>480</v>
      </c>
      <c r="E809" s="16" t="s">
        <v>17</v>
      </c>
      <c r="F809" s="16" t="s">
        <v>19</v>
      </c>
      <c r="G809" s="7" t="n">
        <v>2</v>
      </c>
      <c r="H809" s="6" t="n">
        <v>25498</v>
      </c>
      <c r="I809" s="6" t="n">
        <v>-50996</v>
      </c>
      <c r="J809" s="6" t="n">
        <v>-0</v>
      </c>
      <c r="K809" s="6" t="n">
        <v>-30.6</v>
      </c>
      <c r="L809" s="6" t="n">
        <v>-0</v>
      </c>
      <c r="M809" s="6"/>
      <c r="N809" s="6" t="s">
        <f>=I809+J809+K809+L809</f>
      </c>
      <c r="O809" s="6"/>
      <c r="P809" s="16"/>
    </row>
    <row collapsed="false" customFormat="false" customHeight="false" hidden="false" ht="12.1" outlineLevel="0" r="810">
      <c r="A810" s="20" t="n">
        <v>44390.490173611</v>
      </c>
      <c r="B810" s="16" t="s">
        <v>493</v>
      </c>
      <c r="C810" s="16" t="s">
        <v>569</v>
      </c>
      <c r="D810" s="16" t="s">
        <v>480</v>
      </c>
      <c r="E810" s="16" t="s">
        <v>17</v>
      </c>
      <c r="F810" s="16" t="s">
        <v>19</v>
      </c>
      <c r="G810" s="7" t="n">
        <v>1</v>
      </c>
      <c r="H810" s="6" t="n">
        <v>25498</v>
      </c>
      <c r="I810" s="6" t="n">
        <v>-25498</v>
      </c>
      <c r="J810" s="6" t="n">
        <v>-0</v>
      </c>
      <c r="K810" s="6" t="n">
        <v>-15.3</v>
      </c>
      <c r="L810" s="6" t="n">
        <v>-0</v>
      </c>
      <c r="M810" s="6"/>
      <c r="N810" s="6" t="s">
        <f>=I810+J810+K810+L810</f>
      </c>
      <c r="O810" s="6"/>
      <c r="P810" s="16"/>
    </row>
    <row collapsed="false" customFormat="false" customHeight="false" hidden="false" ht="12.1" outlineLevel="0" r="811">
      <c r="A811" s="20" t="n">
        <v>44390.490173611</v>
      </c>
      <c r="B811" s="16" t="s">
        <v>493</v>
      </c>
      <c r="C811" s="16" t="s">
        <v>569</v>
      </c>
      <c r="D811" s="16" t="s">
        <v>480</v>
      </c>
      <c r="E811" s="16" t="s">
        <v>17</v>
      </c>
      <c r="F811" s="16" t="s">
        <v>19</v>
      </c>
      <c r="G811" s="7" t="n">
        <v>5</v>
      </c>
      <c r="H811" s="6" t="n">
        <v>25496</v>
      </c>
      <c r="I811" s="6" t="n">
        <v>-127480</v>
      </c>
      <c r="J811" s="6" t="n">
        <v>-0</v>
      </c>
      <c r="K811" s="6" t="n">
        <v>-76.49</v>
      </c>
      <c r="L811" s="6" t="n">
        <v>-0</v>
      </c>
      <c r="M811" s="6"/>
      <c r="N811" s="6" t="s">
        <f>=I811+J811+K811+L811</f>
      </c>
      <c r="O811" s="6"/>
      <c r="P811" s="16"/>
    </row>
    <row collapsed="false" customFormat="false" customHeight="false" hidden="false" ht="12.1" outlineLevel="0" r="812">
      <c r="A812" s="20" t="n">
        <v>44390.490173611</v>
      </c>
      <c r="B812" s="16" t="s">
        <v>493</v>
      </c>
      <c r="C812" s="16" t="s">
        <v>569</v>
      </c>
      <c r="D812" s="16" t="s">
        <v>480</v>
      </c>
      <c r="E812" s="16" t="s">
        <v>17</v>
      </c>
      <c r="F812" s="16" t="s">
        <v>19</v>
      </c>
      <c r="G812" s="7" t="n">
        <v>5</v>
      </c>
      <c r="H812" s="6" t="n">
        <v>25496</v>
      </c>
      <c r="I812" s="6" t="n">
        <v>-127480</v>
      </c>
      <c r="J812" s="6" t="n">
        <v>-0</v>
      </c>
      <c r="K812" s="6" t="n">
        <v>-76.49</v>
      </c>
      <c r="L812" s="6" t="n">
        <v>-0</v>
      </c>
      <c r="M812" s="6"/>
      <c r="N812" s="6" t="s">
        <f>=I812+J812+K812+L812</f>
      </c>
      <c r="O812" s="6"/>
      <c r="P812" s="16"/>
    </row>
    <row collapsed="false" customFormat="false" customHeight="false" hidden="false" ht="12.1" outlineLevel="0" r="813">
      <c r="A813" s="20" t="n">
        <v>44390.490208333</v>
      </c>
      <c r="B813" s="16" t="s">
        <v>493</v>
      </c>
      <c r="C813" s="16" t="s">
        <v>569</v>
      </c>
      <c r="D813" s="16" t="s">
        <v>480</v>
      </c>
      <c r="E813" s="16" t="s">
        <v>17</v>
      </c>
      <c r="F813" s="16" t="s">
        <v>19</v>
      </c>
      <c r="G813" s="7" t="n">
        <v>26</v>
      </c>
      <c r="H813" s="6" t="n">
        <v>25498</v>
      </c>
      <c r="I813" s="6" t="n">
        <v>-662948</v>
      </c>
      <c r="J813" s="6" t="n">
        <v>-0</v>
      </c>
      <c r="K813" s="6" t="n">
        <v>-397.77</v>
      </c>
      <c r="L813" s="6" t="n">
        <v>-0</v>
      </c>
      <c r="M813" s="6"/>
      <c r="N813" s="6" t="s">
        <f>=I813+J813+K813+L813</f>
      </c>
      <c r="O813" s="6"/>
      <c r="P813" s="16"/>
    </row>
    <row collapsed="false" customFormat="false" customHeight="false" hidden="false" ht="12.1" outlineLevel="0" r="814">
      <c r="A814" s="20" t="n">
        <v>44390.490208333</v>
      </c>
      <c r="B814" s="16" t="s">
        <v>493</v>
      </c>
      <c r="C814" s="16" t="s">
        <v>569</v>
      </c>
      <c r="D814" s="16" t="s">
        <v>480</v>
      </c>
      <c r="E814" s="16" t="s">
        <v>17</v>
      </c>
      <c r="F814" s="16" t="s">
        <v>19</v>
      </c>
      <c r="G814" s="7" t="n">
        <v>3</v>
      </c>
      <c r="H814" s="6" t="n">
        <v>25498</v>
      </c>
      <c r="I814" s="6" t="n">
        <v>-76494</v>
      </c>
      <c r="J814" s="6" t="n">
        <v>-0</v>
      </c>
      <c r="K814" s="6" t="n">
        <v>-45.9</v>
      </c>
      <c r="L814" s="6" t="n">
        <v>-0</v>
      </c>
      <c r="M814" s="6"/>
      <c r="N814" s="6" t="s">
        <f>=I814+J814+K814+L814</f>
      </c>
      <c r="O814" s="6"/>
      <c r="P814" s="16"/>
    </row>
    <row collapsed="false" customFormat="false" customHeight="false" hidden="false" ht="12.1" outlineLevel="0" r="815">
      <c r="A815" s="20" t="n">
        <v>44390.490219907</v>
      </c>
      <c r="B815" s="16" t="s">
        <v>493</v>
      </c>
      <c r="C815" s="16" t="s">
        <v>569</v>
      </c>
      <c r="D815" s="16" t="s">
        <v>480</v>
      </c>
      <c r="E815" s="16" t="s">
        <v>17</v>
      </c>
      <c r="F815" s="16" t="s">
        <v>19</v>
      </c>
      <c r="G815" s="7" t="n">
        <v>4</v>
      </c>
      <c r="H815" s="6" t="n">
        <v>25498</v>
      </c>
      <c r="I815" s="6" t="n">
        <v>-101992</v>
      </c>
      <c r="J815" s="6" t="n">
        <v>-0</v>
      </c>
      <c r="K815" s="6" t="n">
        <v>-61.19</v>
      </c>
      <c r="L815" s="6" t="n">
        <v>-0</v>
      </c>
      <c r="M815" s="6"/>
      <c r="N815" s="6" t="s">
        <f>=I815+J815+K815+L815</f>
      </c>
      <c r="O815" s="6"/>
      <c r="P815" s="16"/>
    </row>
    <row collapsed="false" customFormat="false" customHeight="false" hidden="false" ht="12.1" outlineLevel="0" r="816">
      <c r="A816" s="20" t="n">
        <v>44390.490243056</v>
      </c>
      <c r="B816" s="16" t="s">
        <v>493</v>
      </c>
      <c r="C816" s="16" t="s">
        <v>569</v>
      </c>
      <c r="D816" s="16" t="s">
        <v>480</v>
      </c>
      <c r="E816" s="16" t="s">
        <v>17</v>
      </c>
      <c r="F816" s="16" t="s">
        <v>19</v>
      </c>
      <c r="G816" s="7" t="n">
        <v>33</v>
      </c>
      <c r="H816" s="6" t="n">
        <v>25498</v>
      </c>
      <c r="I816" s="6" t="n">
        <v>-841434</v>
      </c>
      <c r="J816" s="6" t="n">
        <v>-0</v>
      </c>
      <c r="K816" s="6" t="n">
        <v>-504.86</v>
      </c>
      <c r="L816" s="6" t="n">
        <v>-0</v>
      </c>
      <c r="M816" s="6"/>
      <c r="N816" s="6" t="s">
        <f>=I816+J816+K816+L816</f>
      </c>
      <c r="O816" s="6"/>
      <c r="P816" s="16"/>
    </row>
    <row collapsed="false" customFormat="false" customHeight="false" hidden="false" ht="12.1" outlineLevel="0" r="817">
      <c r="A817" s="29" t="n">
        <v>44390.589293981</v>
      </c>
      <c r="B817" s="30" t="s">
        <v>509</v>
      </c>
      <c r="C817" s="30" t="s">
        <v>636</v>
      </c>
      <c r="D817" s="30" t="s">
        <v>482</v>
      </c>
      <c r="E817" s="30" t="s">
        <v>17</v>
      </c>
      <c r="F817" s="30" t="s">
        <v>19</v>
      </c>
      <c r="G817" s="31" t="n">
        <v>-5</v>
      </c>
      <c r="H817" s="32" t="n">
        <v>5267.2</v>
      </c>
      <c r="I817" s="32" t="n">
        <v>26336</v>
      </c>
      <c r="J817" s="32" t="n">
        <v>0</v>
      </c>
      <c r="K817" s="32" t="n">
        <v>-15.8</v>
      </c>
      <c r="L817" s="32" t="n">
        <v>-0</v>
      </c>
      <c r="M817" s="32"/>
      <c r="N817" s="6" t="s">
        <f>=I817+J817+K817+L817</f>
      </c>
      <c r="O817" s="32"/>
      <c r="P817" s="30"/>
    </row>
    <row collapsed="false" customFormat="false" customHeight="false" hidden="false" ht="12.1" outlineLevel="0" r="818">
      <c r="A818" s="20" t="n">
        <v>44390.590428241</v>
      </c>
      <c r="B818" s="16" t="s">
        <v>499</v>
      </c>
      <c r="C818" s="16" t="s">
        <v>610</v>
      </c>
      <c r="D818" s="16" t="s">
        <v>480</v>
      </c>
      <c r="E818" s="16" t="s">
        <v>17</v>
      </c>
      <c r="F818" s="16" t="s">
        <v>19</v>
      </c>
      <c r="G818" s="7" t="n">
        <v>5000</v>
      </c>
      <c r="H818" s="6" t="n">
        <v>2.787</v>
      </c>
      <c r="I818" s="6" t="n">
        <v>-13935</v>
      </c>
      <c r="J818" s="6" t="n">
        <v>-0</v>
      </c>
      <c r="K818" s="6" t="n">
        <v>-8.36</v>
      </c>
      <c r="L818" s="6" t="n">
        <v>-0</v>
      </c>
      <c r="M818" s="6"/>
      <c r="N818" s="6" t="s">
        <f>=I818+J818+K818+L818</f>
      </c>
      <c r="O818" s="6"/>
      <c r="P818" s="16"/>
    </row>
    <row collapsed="false" customFormat="false" customHeight="false" hidden="false" ht="12.1" outlineLevel="0" r="819">
      <c r="A819" s="20" t="n">
        <v>44390.604409722</v>
      </c>
      <c r="B819" s="16" t="s">
        <v>505</v>
      </c>
      <c r="C819" s="16" t="s">
        <v>623</v>
      </c>
      <c r="D819" s="16" t="s">
        <v>480</v>
      </c>
      <c r="E819" s="16" t="s">
        <v>17</v>
      </c>
      <c r="F819" s="16" t="s">
        <v>19</v>
      </c>
      <c r="G819" s="7" t="n">
        <v>2</v>
      </c>
      <c r="H819" s="6" t="n">
        <v>15200</v>
      </c>
      <c r="I819" s="6" t="n">
        <v>-30400</v>
      </c>
      <c r="J819" s="6" t="n">
        <v>-0</v>
      </c>
      <c r="K819" s="6" t="n">
        <v>-18.24</v>
      </c>
      <c r="L819" s="6" t="n">
        <v>-0</v>
      </c>
      <c r="M819" s="6"/>
      <c r="N819" s="6" t="s">
        <f>=I819+J819+K819+L819</f>
      </c>
      <c r="O819" s="6"/>
      <c r="P819" s="16"/>
    </row>
    <row collapsed="false" customFormat="false" customHeight="false" hidden="false" ht="12.1" outlineLevel="0" r="820">
      <c r="A820" s="21" t="n">
        <v>44391</v>
      </c>
      <c r="B820" s="22" t="s">
        <v>552</v>
      </c>
      <c r="C820" s="22" t="s">
        <v>575</v>
      </c>
      <c r="D820" s="22" t="s">
        <v>552</v>
      </c>
      <c r="E820" s="22" t="s">
        <v>552</v>
      </c>
      <c r="F820" s="22" t="s">
        <v>19</v>
      </c>
      <c r="G820" s="23" t="n">
        <v>1</v>
      </c>
      <c r="H820" s="24" t="n">
        <v>-341.16</v>
      </c>
      <c r="I820" s="24" t="n">
        <v>-341.16</v>
      </c>
      <c r="J820" s="24" t="n">
        <v>0</v>
      </c>
      <c r="K820" s="24" t="n">
        <v>-0</v>
      </c>
      <c r="L820" s="24" t="n">
        <v>-0</v>
      </c>
      <c r="M820" s="24"/>
      <c r="N820" s="6" t="s">
        <f>=I820+J820+K820+L820</f>
      </c>
      <c r="O820" s="24"/>
      <c r="P820" s="22"/>
    </row>
    <row collapsed="false" customFormat="false" customHeight="false" hidden="false" ht="12.1" outlineLevel="0" r="821">
      <c r="A821" s="21" t="n">
        <v>44391</v>
      </c>
      <c r="B821" s="22" t="s">
        <v>552</v>
      </c>
      <c r="C821" s="22" t="s">
        <v>574</v>
      </c>
      <c r="D821" s="22" t="s">
        <v>552</v>
      </c>
      <c r="E821" s="22" t="s">
        <v>552</v>
      </c>
      <c r="F821" s="22" t="s">
        <v>19</v>
      </c>
      <c r="G821" s="23" t="n">
        <v>1</v>
      </c>
      <c r="H821" s="24" t="n">
        <v>-382.83</v>
      </c>
      <c r="I821" s="24" t="n">
        <v>-382.83</v>
      </c>
      <c r="J821" s="24" t="n">
        <v>0</v>
      </c>
      <c r="K821" s="24" t="n">
        <v>-0</v>
      </c>
      <c r="L821" s="24" t="n">
        <v>-0</v>
      </c>
      <c r="M821" s="24"/>
      <c r="N821" s="6" t="s">
        <f>=I821+J821+K821+L821</f>
      </c>
      <c r="O821" s="24"/>
      <c r="P821" s="22"/>
    </row>
    <row collapsed="false" customFormat="false" customHeight="false" hidden="false" ht="12.1" outlineLevel="0" r="822">
      <c r="A822" s="21" t="n">
        <v>44392</v>
      </c>
      <c r="B822" s="22" t="s">
        <v>552</v>
      </c>
      <c r="C822" s="22" t="s">
        <v>574</v>
      </c>
      <c r="D822" s="22" t="s">
        <v>552</v>
      </c>
      <c r="E822" s="22" t="s">
        <v>552</v>
      </c>
      <c r="F822" s="22" t="s">
        <v>19</v>
      </c>
      <c r="G822" s="23" t="n">
        <v>1</v>
      </c>
      <c r="H822" s="24" t="n">
        <v>-391.91</v>
      </c>
      <c r="I822" s="24" t="n">
        <v>-391.91</v>
      </c>
      <c r="J822" s="24" t="n">
        <v>0</v>
      </c>
      <c r="K822" s="24" t="n">
        <v>-0</v>
      </c>
      <c r="L822" s="24" t="n">
        <v>-0</v>
      </c>
      <c r="M822" s="24"/>
      <c r="N822" s="6" t="s">
        <f>=I822+J822+K822+L822</f>
      </c>
      <c r="O822" s="24"/>
      <c r="P822" s="22"/>
    </row>
    <row collapsed="false" customFormat="false" customHeight="false" hidden="false" ht="12.1" outlineLevel="0" r="823">
      <c r="A823" s="20" t="n">
        <v>44392.50962963</v>
      </c>
      <c r="B823" s="16" t="s">
        <v>30</v>
      </c>
      <c r="C823" s="16" t="s">
        <v>608</v>
      </c>
      <c r="D823" s="16" t="s">
        <v>480</v>
      </c>
      <c r="E823" s="16" t="s">
        <v>17</v>
      </c>
      <c r="F823" s="16" t="s">
        <v>19</v>
      </c>
      <c r="G823" s="7" t="n">
        <v>60000</v>
      </c>
      <c r="H823" s="6" t="n">
        <v>0.21154</v>
      </c>
      <c r="I823" s="6" t="n">
        <v>-12692.4</v>
      </c>
      <c r="J823" s="6" t="n">
        <v>-0</v>
      </c>
      <c r="K823" s="6" t="n">
        <v>-7.62</v>
      </c>
      <c r="L823" s="6" t="n">
        <v>-0</v>
      </c>
      <c r="M823" s="6"/>
      <c r="N823" s="6" t="s">
        <f>=I823+J823+K823+L823</f>
      </c>
      <c r="O823" s="6"/>
      <c r="P823" s="16"/>
    </row>
    <row collapsed="false" customFormat="false" customHeight="false" hidden="false" ht="12.1" outlineLevel="0" r="824">
      <c r="A824" s="25" t="n">
        <v>44393</v>
      </c>
      <c r="B824" s="26" t="s">
        <v>554</v>
      </c>
      <c r="C824" s="26" t="s">
        <v>162</v>
      </c>
      <c r="D824" s="26" t="s">
        <v>554</v>
      </c>
      <c r="E824" s="26" t="s">
        <v>554</v>
      </c>
      <c r="F824" s="26" t="s">
        <v>19</v>
      </c>
      <c r="G824" s="27" t="n">
        <v>1</v>
      </c>
      <c r="H824" s="28" t="n">
        <v>50000</v>
      </c>
      <c r="I824" s="28" t="n">
        <v>50000</v>
      </c>
      <c r="J824" s="28" t="n">
        <v>0</v>
      </c>
      <c r="K824" s="28" t="n">
        <v>-0</v>
      </c>
      <c r="L824" s="28" t="n">
        <v>-0</v>
      </c>
      <c r="M824" s="28"/>
      <c r="N824" s="6" t="s">
        <f>=I824+J824+K824+L824</f>
      </c>
      <c r="O824" s="28"/>
      <c r="P824" s="26"/>
    </row>
    <row collapsed="false" customFormat="false" customHeight="false" hidden="false" ht="12.1" outlineLevel="0" r="825">
      <c r="A825" s="20" t="n">
        <v>44393.511747685</v>
      </c>
      <c r="B825" s="16" t="s">
        <v>30</v>
      </c>
      <c r="C825" s="16" t="s">
        <v>608</v>
      </c>
      <c r="D825" s="16" t="s">
        <v>480</v>
      </c>
      <c r="E825" s="16" t="s">
        <v>17</v>
      </c>
      <c r="F825" s="16" t="s">
        <v>19</v>
      </c>
      <c r="G825" s="7" t="n">
        <v>200000</v>
      </c>
      <c r="H825" s="6" t="n">
        <v>0.2088</v>
      </c>
      <c r="I825" s="6" t="n">
        <v>-41760</v>
      </c>
      <c r="J825" s="6" t="n">
        <v>-0</v>
      </c>
      <c r="K825" s="6" t="n">
        <v>-25.05</v>
      </c>
      <c r="L825" s="6" t="n">
        <v>-0</v>
      </c>
      <c r="M825" s="6"/>
      <c r="N825" s="6" t="s">
        <f>=I825+J825+K825+L825</f>
      </c>
      <c r="O825" s="6"/>
      <c r="P825" s="16"/>
    </row>
    <row collapsed="false" customFormat="false" customHeight="false" hidden="false" ht="12.1" outlineLevel="0" r="826">
      <c r="A826" s="20" t="n">
        <v>44393.70462963</v>
      </c>
      <c r="B826" s="16" t="s">
        <v>30</v>
      </c>
      <c r="C826" s="16" t="s">
        <v>608</v>
      </c>
      <c r="D826" s="16" t="s">
        <v>480</v>
      </c>
      <c r="E826" s="16" t="s">
        <v>17</v>
      </c>
      <c r="F826" s="16" t="s">
        <v>19</v>
      </c>
      <c r="G826" s="7" t="n">
        <v>40000</v>
      </c>
      <c r="H826" s="6" t="n">
        <v>0.20834</v>
      </c>
      <c r="I826" s="6" t="n">
        <v>-8333.6</v>
      </c>
      <c r="J826" s="6" t="n">
        <v>-0</v>
      </c>
      <c r="K826" s="6" t="n">
        <v>-5</v>
      </c>
      <c r="L826" s="6" t="n">
        <v>-0</v>
      </c>
      <c r="M826" s="6"/>
      <c r="N826" s="6" t="s">
        <f>=I826+J826+K826+L826</f>
      </c>
      <c r="O826" s="6"/>
      <c r="P826" s="16"/>
    </row>
    <row collapsed="false" customFormat="false" customHeight="false" hidden="false" ht="12.1" outlineLevel="0" r="827">
      <c r="A827" s="25" t="n">
        <v>44397</v>
      </c>
      <c r="B827" s="26" t="s">
        <v>554</v>
      </c>
      <c r="C827" s="26" t="s">
        <v>162</v>
      </c>
      <c r="D827" s="26" t="s">
        <v>554</v>
      </c>
      <c r="E827" s="26" t="s">
        <v>554</v>
      </c>
      <c r="F827" s="26" t="s">
        <v>19</v>
      </c>
      <c r="G827" s="27" t="n">
        <v>1</v>
      </c>
      <c r="H827" s="28" t="n">
        <v>25000</v>
      </c>
      <c r="I827" s="28" t="n">
        <v>25000</v>
      </c>
      <c r="J827" s="28" t="n">
        <v>0</v>
      </c>
      <c r="K827" s="28" t="n">
        <v>-0</v>
      </c>
      <c r="L827" s="28" t="n">
        <v>-0</v>
      </c>
      <c r="M827" s="28"/>
      <c r="N827" s="6" t="s">
        <f>=I827+J827+K827+L827</f>
      </c>
      <c r="O827" s="28"/>
      <c r="P827" s="26"/>
    </row>
    <row collapsed="false" customFormat="false" customHeight="false" hidden="false" ht="12.1" outlineLevel="0" r="828">
      <c r="A828" s="25" t="n">
        <v>44397</v>
      </c>
      <c r="B828" s="26" t="s">
        <v>554</v>
      </c>
      <c r="C828" s="26" t="s">
        <v>162</v>
      </c>
      <c r="D828" s="26" t="s">
        <v>554</v>
      </c>
      <c r="E828" s="26" t="s">
        <v>554</v>
      </c>
      <c r="F828" s="26" t="s">
        <v>19</v>
      </c>
      <c r="G828" s="27" t="n">
        <v>1</v>
      </c>
      <c r="H828" s="28" t="n">
        <v>35000</v>
      </c>
      <c r="I828" s="28" t="n">
        <v>35000</v>
      </c>
      <c r="J828" s="28" t="n">
        <v>0</v>
      </c>
      <c r="K828" s="28" t="n">
        <v>-0</v>
      </c>
      <c r="L828" s="28" t="n">
        <v>-0</v>
      </c>
      <c r="M828" s="28"/>
      <c r="N828" s="6" t="s">
        <f>=I828+J828+K828+L828</f>
      </c>
      <c r="O828" s="28"/>
      <c r="P828" s="26"/>
    </row>
    <row collapsed="false" customFormat="false" customHeight="false" hidden="false" ht="12.1" outlineLevel="0" r="829">
      <c r="A829" s="20" t="n">
        <v>44397.874351852</v>
      </c>
      <c r="B829" s="16" t="s">
        <v>33</v>
      </c>
      <c r="C829" s="16" t="s">
        <v>612</v>
      </c>
      <c r="D829" s="16" t="s">
        <v>480</v>
      </c>
      <c r="E829" s="16" t="s">
        <v>17</v>
      </c>
      <c r="F829" s="16" t="s">
        <v>19</v>
      </c>
      <c r="G829" s="7" t="n">
        <v>50</v>
      </c>
      <c r="H829" s="6" t="n">
        <v>315.6</v>
      </c>
      <c r="I829" s="6" t="n">
        <v>-15780</v>
      </c>
      <c r="J829" s="6" t="n">
        <v>-0</v>
      </c>
      <c r="K829" s="6" t="n">
        <v>-9.47</v>
      </c>
      <c r="L829" s="6" t="n">
        <v>-0</v>
      </c>
      <c r="M829" s="6"/>
      <c r="N829" s="6" t="s">
        <f>=I829+J829+K829+L829</f>
      </c>
      <c r="O829" s="6"/>
      <c r="P829" s="16"/>
    </row>
    <row collapsed="false" customFormat="false" customHeight="false" hidden="false" ht="12.1" outlineLevel="0" r="830">
      <c r="A830" s="20" t="n">
        <v>44407.577893519</v>
      </c>
      <c r="B830" s="16" t="s">
        <v>504</v>
      </c>
      <c r="C830" s="16" t="s">
        <v>621</v>
      </c>
      <c r="D830" s="16" t="s">
        <v>480</v>
      </c>
      <c r="E830" s="16" t="s">
        <v>17</v>
      </c>
      <c r="F830" s="16" t="s">
        <v>19</v>
      </c>
      <c r="G830" s="7" t="n">
        <v>4000</v>
      </c>
      <c r="H830" s="6" t="n">
        <v>0.8322</v>
      </c>
      <c r="I830" s="6" t="n">
        <v>-3328.8</v>
      </c>
      <c r="J830" s="6" t="n">
        <v>-0</v>
      </c>
      <c r="K830" s="6" t="n">
        <v>-1.99</v>
      </c>
      <c r="L830" s="6" t="n">
        <v>-0</v>
      </c>
      <c r="M830" s="6"/>
      <c r="N830" s="6" t="s">
        <f>=I830+J830+K830+L830</f>
      </c>
      <c r="O830" s="6"/>
      <c r="P830" s="16"/>
    </row>
    <row collapsed="false" customFormat="false" customHeight="false" hidden="false" ht="12.1" outlineLevel="0" r="831">
      <c r="A831" s="20" t="n">
        <v>44407.579363426</v>
      </c>
      <c r="B831" s="16" t="s">
        <v>504</v>
      </c>
      <c r="C831" s="16" t="s">
        <v>621</v>
      </c>
      <c r="D831" s="16" t="s">
        <v>480</v>
      </c>
      <c r="E831" s="16" t="s">
        <v>17</v>
      </c>
      <c r="F831" s="16" t="s">
        <v>19</v>
      </c>
      <c r="G831" s="7" t="n">
        <v>26000</v>
      </c>
      <c r="H831" s="6" t="n">
        <v>0.8322</v>
      </c>
      <c r="I831" s="6" t="n">
        <v>-21637.2</v>
      </c>
      <c r="J831" s="6" t="n">
        <v>-0</v>
      </c>
      <c r="K831" s="6" t="n">
        <v>-12.98</v>
      </c>
      <c r="L831" s="6" t="n">
        <v>-0</v>
      </c>
      <c r="M831" s="6"/>
      <c r="N831" s="6" t="s">
        <f>=I831+J831+K831+L831</f>
      </c>
      <c r="O831" s="6"/>
      <c r="P831" s="16"/>
    </row>
    <row collapsed="false" customFormat="false" customHeight="false" hidden="false" ht="12.1" outlineLevel="0" r="832">
      <c r="A832" s="20" t="n">
        <v>44407.626724537</v>
      </c>
      <c r="B832" s="16" t="s">
        <v>508</v>
      </c>
      <c r="C832" s="16" t="s">
        <v>634</v>
      </c>
      <c r="D832" s="16" t="s">
        <v>480</v>
      </c>
      <c r="E832" s="16" t="s">
        <v>17</v>
      </c>
      <c r="F832" s="16" t="s">
        <v>19</v>
      </c>
      <c r="G832" s="7" t="n">
        <v>15</v>
      </c>
      <c r="H832" s="6" t="n">
        <v>457</v>
      </c>
      <c r="I832" s="6" t="n">
        <v>-6855</v>
      </c>
      <c r="J832" s="6" t="n">
        <v>-0</v>
      </c>
      <c r="K832" s="6" t="n">
        <v>-4.11</v>
      </c>
      <c r="L832" s="6" t="n">
        <v>-0</v>
      </c>
      <c r="M832" s="6"/>
      <c r="N832" s="6" t="s">
        <f>=I832+J832+K832+L832</f>
      </c>
      <c r="O832" s="6"/>
      <c r="P832" s="16"/>
    </row>
    <row collapsed="false" customFormat="false" customHeight="false" hidden="false" ht="12.1" outlineLevel="0" r="833">
      <c r="A833" s="20" t="n">
        <v>44407.64744213</v>
      </c>
      <c r="B833" s="16" t="s">
        <v>42</v>
      </c>
      <c r="C833" s="16" t="s">
        <v>562</v>
      </c>
      <c r="D833" s="16" t="s">
        <v>480</v>
      </c>
      <c r="E833" s="16" t="s">
        <v>17</v>
      </c>
      <c r="F833" s="16" t="s">
        <v>19</v>
      </c>
      <c r="G833" s="7" t="n">
        <v>30</v>
      </c>
      <c r="H833" s="6" t="n">
        <v>284.7</v>
      </c>
      <c r="I833" s="6" t="n">
        <v>-8541</v>
      </c>
      <c r="J833" s="6" t="n">
        <v>-0</v>
      </c>
      <c r="K833" s="6" t="n">
        <v>-5.12</v>
      </c>
      <c r="L833" s="6" t="n">
        <v>-0</v>
      </c>
      <c r="M833" s="6"/>
      <c r="N833" s="6" t="s">
        <f>=I833+J833+K833+L833</f>
      </c>
      <c r="O833" s="6"/>
      <c r="P833" s="16"/>
    </row>
    <row collapsed="false" customFormat="false" customHeight="false" hidden="false" ht="12.1" outlineLevel="0" r="834">
      <c r="A834" s="20" t="n">
        <v>44407.673460648</v>
      </c>
      <c r="B834" s="16" t="s">
        <v>62</v>
      </c>
      <c r="C834" s="16" t="s">
        <v>609</v>
      </c>
      <c r="D834" s="16" t="s">
        <v>480</v>
      </c>
      <c r="E834" s="16" t="s">
        <v>17</v>
      </c>
      <c r="F834" s="16" t="s">
        <v>19</v>
      </c>
      <c r="G834" s="7" t="n">
        <v>40</v>
      </c>
      <c r="H834" s="6" t="n">
        <v>257.4</v>
      </c>
      <c r="I834" s="6" t="n">
        <v>-10296</v>
      </c>
      <c r="J834" s="6" t="n">
        <v>-0</v>
      </c>
      <c r="K834" s="6" t="n">
        <v>-6.18</v>
      </c>
      <c r="L834" s="6" t="n">
        <v>-0</v>
      </c>
      <c r="M834" s="6"/>
      <c r="N834" s="6" t="s">
        <f>=I834+J834+K834+L834</f>
      </c>
      <c r="O834" s="6"/>
      <c r="P834" s="16"/>
    </row>
    <row collapsed="false" customFormat="false" customHeight="false" hidden="false" ht="12.1" outlineLevel="0" r="835">
      <c r="A835" s="20" t="n">
        <v>44407.679259259</v>
      </c>
      <c r="B835" s="16" t="s">
        <v>45</v>
      </c>
      <c r="C835" s="16" t="s">
        <v>613</v>
      </c>
      <c r="D835" s="16" t="s">
        <v>480</v>
      </c>
      <c r="E835" s="16" t="s">
        <v>17</v>
      </c>
      <c r="F835" s="16" t="s">
        <v>19</v>
      </c>
      <c r="G835" s="7" t="n">
        <v>30</v>
      </c>
      <c r="H835" s="6" t="n">
        <v>68.5</v>
      </c>
      <c r="I835" s="6" t="n">
        <v>-2055</v>
      </c>
      <c r="J835" s="6" t="n">
        <v>-0</v>
      </c>
      <c r="K835" s="6" t="n">
        <v>-1.24</v>
      </c>
      <c r="L835" s="6" t="n">
        <v>-0</v>
      </c>
      <c r="M835" s="6"/>
      <c r="N835" s="6" t="s">
        <f>=I835+J835+K835+L835</f>
      </c>
      <c r="O835" s="6"/>
      <c r="P835" s="16"/>
    </row>
    <row collapsed="false" customFormat="false" customHeight="false" hidden="false" ht="12.1" outlineLevel="0" r="836">
      <c r="A836" s="25" t="n">
        <v>44410</v>
      </c>
      <c r="B836" s="26" t="s">
        <v>554</v>
      </c>
      <c r="C836" s="26" t="s">
        <v>162</v>
      </c>
      <c r="D836" s="26" t="s">
        <v>554</v>
      </c>
      <c r="E836" s="26" t="s">
        <v>554</v>
      </c>
      <c r="F836" s="26" t="s">
        <v>19</v>
      </c>
      <c r="G836" s="27" t="n">
        <v>1</v>
      </c>
      <c r="H836" s="28" t="n">
        <v>50000</v>
      </c>
      <c r="I836" s="28" t="n">
        <v>50000</v>
      </c>
      <c r="J836" s="28" t="n">
        <v>0</v>
      </c>
      <c r="K836" s="28" t="n">
        <v>-0</v>
      </c>
      <c r="L836" s="28" t="n">
        <v>-0</v>
      </c>
      <c r="M836" s="28"/>
      <c r="N836" s="6" t="s">
        <f>=I836+J836+K836+L836</f>
      </c>
      <c r="O836" s="28"/>
      <c r="P836" s="26"/>
    </row>
    <row collapsed="false" customFormat="false" customHeight="false" hidden="false" ht="12.1" outlineLevel="0" r="837">
      <c r="A837" s="20" t="n">
        <v>44413.592291667</v>
      </c>
      <c r="B837" s="16" t="s">
        <v>30</v>
      </c>
      <c r="C837" s="16" t="s">
        <v>608</v>
      </c>
      <c r="D837" s="16" t="s">
        <v>480</v>
      </c>
      <c r="E837" s="16" t="s">
        <v>17</v>
      </c>
      <c r="F837" s="16" t="s">
        <v>19</v>
      </c>
      <c r="G837" s="7" t="n">
        <v>100000</v>
      </c>
      <c r="H837" s="6" t="n">
        <v>0.1964</v>
      </c>
      <c r="I837" s="6" t="n">
        <v>-19640</v>
      </c>
      <c r="J837" s="6" t="n">
        <v>-0</v>
      </c>
      <c r="K837" s="6" t="n">
        <v>-11.78</v>
      </c>
      <c r="L837" s="6" t="n">
        <v>-0</v>
      </c>
      <c r="M837" s="6"/>
      <c r="N837" s="6" t="s">
        <f>=I837+J837+K837+L837</f>
      </c>
      <c r="O837" s="6"/>
      <c r="P837" s="16"/>
    </row>
    <row collapsed="false" customFormat="false" customHeight="false" hidden="false" ht="12.1" outlineLevel="0" r="838">
      <c r="A838" s="20" t="n">
        <v>44419.609166667</v>
      </c>
      <c r="B838" s="16" t="s">
        <v>30</v>
      </c>
      <c r="C838" s="16" t="s">
        <v>608</v>
      </c>
      <c r="D838" s="16" t="s">
        <v>480</v>
      </c>
      <c r="E838" s="16" t="s">
        <v>17</v>
      </c>
      <c r="F838" s="16" t="s">
        <v>19</v>
      </c>
      <c r="G838" s="7" t="n">
        <v>100000</v>
      </c>
      <c r="H838" s="6" t="n">
        <v>0.1962</v>
      </c>
      <c r="I838" s="6" t="n">
        <v>-19620</v>
      </c>
      <c r="J838" s="6" t="n">
        <v>-0</v>
      </c>
      <c r="K838" s="6" t="n">
        <v>-11.77</v>
      </c>
      <c r="L838" s="6" t="n">
        <v>-0</v>
      </c>
      <c r="M838" s="6"/>
      <c r="N838" s="6" t="s">
        <f>=I838+J838+K838+L838</f>
      </c>
      <c r="O838" s="6"/>
      <c r="P838" s="16"/>
    </row>
    <row collapsed="false" customFormat="false" customHeight="false" hidden="false" ht="12.1" outlineLevel="0" r="839">
      <c r="A839" s="25" t="n">
        <v>44421</v>
      </c>
      <c r="B839" s="26" t="s">
        <v>554</v>
      </c>
      <c r="C839" s="26" t="s">
        <v>162</v>
      </c>
      <c r="D839" s="26" t="s">
        <v>554</v>
      </c>
      <c r="E839" s="26" t="s">
        <v>554</v>
      </c>
      <c r="F839" s="26" t="s">
        <v>19</v>
      </c>
      <c r="G839" s="27" t="n">
        <v>1</v>
      </c>
      <c r="H839" s="28" t="n">
        <v>50000</v>
      </c>
      <c r="I839" s="28" t="n">
        <v>50000</v>
      </c>
      <c r="J839" s="28" t="n">
        <v>0</v>
      </c>
      <c r="K839" s="28" t="n">
        <v>-0</v>
      </c>
      <c r="L839" s="28" t="n">
        <v>-0</v>
      </c>
      <c r="M839" s="28"/>
      <c r="N839" s="6" t="s">
        <f>=I839+J839+K839+L839</f>
      </c>
      <c r="O839" s="28"/>
      <c r="P839" s="26"/>
    </row>
    <row collapsed="false" customFormat="false" customHeight="false" hidden="false" ht="12.1" outlineLevel="0" r="840">
      <c r="A840" s="20" t="n">
        <v>44421.483634259</v>
      </c>
      <c r="B840" s="16" t="s">
        <v>500</v>
      </c>
      <c r="C840" s="16" t="s">
        <v>611</v>
      </c>
      <c r="D840" s="16" t="s">
        <v>480</v>
      </c>
      <c r="E840" s="16" t="s">
        <v>17</v>
      </c>
      <c r="F840" s="16" t="s">
        <v>19</v>
      </c>
      <c r="G840" s="7" t="n">
        <v>1</v>
      </c>
      <c r="H840" s="6" t="n">
        <v>1399</v>
      </c>
      <c r="I840" s="6" t="n">
        <v>-1399</v>
      </c>
      <c r="J840" s="6" t="n">
        <v>-0</v>
      </c>
      <c r="K840" s="6" t="n">
        <v>-0.84</v>
      </c>
      <c r="L840" s="6" t="n">
        <v>-0</v>
      </c>
      <c r="M840" s="6"/>
      <c r="N840" s="6" t="s">
        <f>=I840+J840+K840+L840</f>
      </c>
      <c r="O840" s="6"/>
      <c r="P840" s="16"/>
    </row>
    <row collapsed="false" customFormat="false" customHeight="false" hidden="false" ht="12.1" outlineLevel="0" r="841">
      <c r="A841" s="20" t="n">
        <v>44421.48369213</v>
      </c>
      <c r="B841" s="16" t="s">
        <v>500</v>
      </c>
      <c r="C841" s="16" t="s">
        <v>611</v>
      </c>
      <c r="D841" s="16" t="s">
        <v>480</v>
      </c>
      <c r="E841" s="16" t="s">
        <v>17</v>
      </c>
      <c r="F841" s="16" t="s">
        <v>19</v>
      </c>
      <c r="G841" s="7" t="n">
        <v>7</v>
      </c>
      <c r="H841" s="6" t="n">
        <v>1399</v>
      </c>
      <c r="I841" s="6" t="n">
        <v>-9793</v>
      </c>
      <c r="J841" s="6" t="n">
        <v>-0</v>
      </c>
      <c r="K841" s="6" t="n">
        <v>-5.88</v>
      </c>
      <c r="L841" s="6" t="n">
        <v>-0</v>
      </c>
      <c r="M841" s="6"/>
      <c r="N841" s="6" t="s">
        <f>=I841+J841+K841+L841</f>
      </c>
      <c r="O841" s="6"/>
      <c r="P841" s="16"/>
    </row>
    <row collapsed="false" customFormat="false" customHeight="false" hidden="false" ht="12.1" outlineLevel="0" r="842">
      <c r="A842" s="20" t="n">
        <v>44421.483761574</v>
      </c>
      <c r="B842" s="16" t="s">
        <v>500</v>
      </c>
      <c r="C842" s="16" t="s">
        <v>611</v>
      </c>
      <c r="D842" s="16" t="s">
        <v>480</v>
      </c>
      <c r="E842" s="16" t="s">
        <v>17</v>
      </c>
      <c r="F842" s="16" t="s">
        <v>19</v>
      </c>
      <c r="G842" s="7" t="n">
        <v>2</v>
      </c>
      <c r="H842" s="6" t="n">
        <v>1399</v>
      </c>
      <c r="I842" s="6" t="n">
        <v>-2798</v>
      </c>
      <c r="J842" s="6" t="n">
        <v>-0</v>
      </c>
      <c r="K842" s="6" t="n">
        <v>-1.68</v>
      </c>
      <c r="L842" s="6" t="n">
        <v>-0</v>
      </c>
      <c r="M842" s="6"/>
      <c r="N842" s="6" t="s">
        <f>=I842+J842+K842+L842</f>
      </c>
      <c r="O842" s="6"/>
      <c r="P842" s="16"/>
    </row>
    <row collapsed="false" customFormat="false" customHeight="false" hidden="false" ht="12.1" outlineLevel="0" r="843">
      <c r="A843" s="25" t="n">
        <v>44424</v>
      </c>
      <c r="B843" s="26" t="s">
        <v>554</v>
      </c>
      <c r="C843" s="26" t="s">
        <v>162</v>
      </c>
      <c r="D843" s="26" t="s">
        <v>554</v>
      </c>
      <c r="E843" s="26" t="s">
        <v>554</v>
      </c>
      <c r="F843" s="26" t="s">
        <v>19</v>
      </c>
      <c r="G843" s="27" t="n">
        <v>1</v>
      </c>
      <c r="H843" s="28" t="n">
        <v>50000</v>
      </c>
      <c r="I843" s="28" t="n">
        <v>50000</v>
      </c>
      <c r="J843" s="28" t="n">
        <v>0</v>
      </c>
      <c r="K843" s="28" t="n">
        <v>-0</v>
      </c>
      <c r="L843" s="28" t="n">
        <v>-0</v>
      </c>
      <c r="M843" s="28"/>
      <c r="N843" s="6" t="s">
        <f>=I843+J843+K843+L843</f>
      </c>
      <c r="O843" s="28"/>
      <c r="P843" s="26"/>
    </row>
    <row collapsed="false" customFormat="false" customHeight="false" hidden="false" ht="12.1" outlineLevel="0" r="844">
      <c r="A844" s="25" t="n">
        <v>44424</v>
      </c>
      <c r="B844" s="26" t="s">
        <v>554</v>
      </c>
      <c r="C844" s="26" t="s">
        <v>162</v>
      </c>
      <c r="D844" s="26" t="s">
        <v>554</v>
      </c>
      <c r="E844" s="26" t="s">
        <v>554</v>
      </c>
      <c r="F844" s="26" t="s">
        <v>19</v>
      </c>
      <c r="G844" s="27" t="n">
        <v>1</v>
      </c>
      <c r="H844" s="28" t="n">
        <v>30000</v>
      </c>
      <c r="I844" s="28" t="n">
        <v>30000</v>
      </c>
      <c r="J844" s="28" t="n">
        <v>0</v>
      </c>
      <c r="K844" s="28" t="n">
        <v>-0</v>
      </c>
      <c r="L844" s="28" t="n">
        <v>-0</v>
      </c>
      <c r="M844" s="28"/>
      <c r="N844" s="6" t="s">
        <f>=I844+J844+K844+L844</f>
      </c>
      <c r="O844" s="28"/>
      <c r="P844" s="26"/>
    </row>
    <row collapsed="false" customFormat="false" customHeight="false" hidden="false" ht="12.1" outlineLevel="0" r="845">
      <c r="A845" s="20" t="n">
        <v>44424.421782407</v>
      </c>
      <c r="B845" s="16" t="s">
        <v>503</v>
      </c>
      <c r="C845" s="16" t="s">
        <v>617</v>
      </c>
      <c r="D845" s="16" t="s">
        <v>480</v>
      </c>
      <c r="E845" s="16" t="s">
        <v>17</v>
      </c>
      <c r="F845" s="16" t="s">
        <v>19</v>
      </c>
      <c r="G845" s="7" t="n">
        <v>200</v>
      </c>
      <c r="H845" s="6" t="n">
        <v>138.44</v>
      </c>
      <c r="I845" s="6" t="n">
        <v>-27688</v>
      </c>
      <c r="J845" s="6" t="n">
        <v>-0</v>
      </c>
      <c r="K845" s="6" t="n">
        <v>-16.61</v>
      </c>
      <c r="L845" s="6" t="n">
        <v>-0</v>
      </c>
      <c r="M845" s="6"/>
      <c r="N845" s="6" t="s">
        <f>=I845+J845+K845+L845</f>
      </c>
      <c r="O845" s="6"/>
      <c r="P845" s="16"/>
    </row>
    <row collapsed="false" customFormat="false" customHeight="false" hidden="false" ht="12.1" outlineLevel="0" r="846">
      <c r="A846" s="20" t="n">
        <v>44424.46181713</v>
      </c>
      <c r="B846" s="16" t="s">
        <v>59</v>
      </c>
      <c r="C846" s="16" t="s">
        <v>566</v>
      </c>
      <c r="D846" s="16" t="s">
        <v>480</v>
      </c>
      <c r="E846" s="16" t="s">
        <v>17</v>
      </c>
      <c r="F846" s="16" t="s">
        <v>19</v>
      </c>
      <c r="G846" s="7" t="n">
        <v>80</v>
      </c>
      <c r="H846" s="6" t="n">
        <v>553.65</v>
      </c>
      <c r="I846" s="6" t="n">
        <v>-44292</v>
      </c>
      <c r="J846" s="6" t="n">
        <v>-0</v>
      </c>
      <c r="K846" s="6" t="n">
        <v>-26.58</v>
      </c>
      <c r="L846" s="6" t="n">
        <v>-0</v>
      </c>
      <c r="M846" s="6"/>
      <c r="N846" s="6" t="s">
        <f>=I846+J846+K846+L846</f>
      </c>
      <c r="O846" s="6"/>
      <c r="P846" s="16"/>
    </row>
    <row collapsed="false" customFormat="false" customHeight="false" hidden="false" ht="12.1" outlineLevel="0" r="847">
      <c r="A847" s="20" t="n">
        <v>44424.465891204</v>
      </c>
      <c r="B847" s="16" t="s">
        <v>504</v>
      </c>
      <c r="C847" s="16" t="s">
        <v>621</v>
      </c>
      <c r="D847" s="16" t="s">
        <v>480</v>
      </c>
      <c r="E847" s="16" t="s">
        <v>17</v>
      </c>
      <c r="F847" s="16" t="s">
        <v>19</v>
      </c>
      <c r="G847" s="7" t="n">
        <v>10000</v>
      </c>
      <c r="H847" s="6" t="n">
        <v>0.8314</v>
      </c>
      <c r="I847" s="6" t="n">
        <v>-8314</v>
      </c>
      <c r="J847" s="6" t="n">
        <v>-0</v>
      </c>
      <c r="K847" s="6" t="n">
        <v>-4.99</v>
      </c>
      <c r="L847" s="6" t="n">
        <v>-0</v>
      </c>
      <c r="M847" s="6"/>
      <c r="N847" s="6" t="s">
        <f>=I847+J847+K847+L847</f>
      </c>
      <c r="O847" s="6"/>
      <c r="P847" s="16"/>
    </row>
    <row collapsed="false" customFormat="false" customHeight="false" hidden="false" ht="12.1" outlineLevel="0" r="848">
      <c r="A848" s="20" t="n">
        <v>44425.719594907</v>
      </c>
      <c r="B848" s="16" t="s">
        <v>30</v>
      </c>
      <c r="C848" s="16" t="s">
        <v>608</v>
      </c>
      <c r="D848" s="16" t="s">
        <v>480</v>
      </c>
      <c r="E848" s="16" t="s">
        <v>17</v>
      </c>
      <c r="F848" s="16" t="s">
        <v>19</v>
      </c>
      <c r="G848" s="7" t="n">
        <v>150000</v>
      </c>
      <c r="H848" s="6" t="n">
        <v>0.1943</v>
      </c>
      <c r="I848" s="6" t="n">
        <v>-29145</v>
      </c>
      <c r="J848" s="6" t="n">
        <v>-0</v>
      </c>
      <c r="K848" s="6" t="n">
        <v>-14.58</v>
      </c>
      <c r="L848" s="6" t="n">
        <v>-0</v>
      </c>
      <c r="M848" s="6"/>
      <c r="N848" s="6" t="s">
        <f>=I848+J848+K848+L848</f>
      </c>
      <c r="O848" s="6"/>
      <c r="P848" s="16"/>
    </row>
    <row collapsed="false" customFormat="false" customHeight="false" hidden="false" ht="12.1" outlineLevel="0" r="849">
      <c r="A849" s="25" t="n">
        <v>44427</v>
      </c>
      <c r="B849" s="26" t="s">
        <v>554</v>
      </c>
      <c r="C849" s="26" t="s">
        <v>162</v>
      </c>
      <c r="D849" s="26" t="s">
        <v>554</v>
      </c>
      <c r="E849" s="26" t="s">
        <v>554</v>
      </c>
      <c r="F849" s="26" t="s">
        <v>19</v>
      </c>
      <c r="G849" s="27" t="n">
        <v>1</v>
      </c>
      <c r="H849" s="28" t="n">
        <v>30000</v>
      </c>
      <c r="I849" s="28" t="n">
        <v>30000</v>
      </c>
      <c r="J849" s="28" t="n">
        <v>0</v>
      </c>
      <c r="K849" s="28" t="n">
        <v>-0</v>
      </c>
      <c r="L849" s="28" t="n">
        <v>-0</v>
      </c>
      <c r="M849" s="28"/>
      <c r="N849" s="6" t="s">
        <f>=I849+J849+K849+L849</f>
      </c>
      <c r="O849" s="28"/>
      <c r="P849" s="26"/>
    </row>
    <row collapsed="false" customFormat="false" customHeight="false" hidden="false" ht="12.1" outlineLevel="0" r="850">
      <c r="A850" s="20" t="n">
        <v>44427.529872685</v>
      </c>
      <c r="B850" s="16" t="s">
        <v>59</v>
      </c>
      <c r="C850" s="16" t="s">
        <v>566</v>
      </c>
      <c r="D850" s="16" t="s">
        <v>480</v>
      </c>
      <c r="E850" s="16" t="s">
        <v>17</v>
      </c>
      <c r="F850" s="16" t="s">
        <v>19</v>
      </c>
      <c r="G850" s="7" t="n">
        <v>40</v>
      </c>
      <c r="H850" s="6" t="n">
        <v>532.4</v>
      </c>
      <c r="I850" s="6" t="n">
        <v>-21296</v>
      </c>
      <c r="J850" s="6" t="n">
        <v>-0</v>
      </c>
      <c r="K850" s="6" t="n">
        <v>-10.65</v>
      </c>
      <c r="L850" s="6" t="n">
        <v>-0</v>
      </c>
      <c r="M850" s="6"/>
      <c r="N850" s="6" t="s">
        <f>=I850+J850+K850+L850</f>
      </c>
      <c r="O850" s="6"/>
      <c r="P850" s="16"/>
    </row>
    <row collapsed="false" customFormat="false" customHeight="false" hidden="false" ht="12.1" outlineLevel="0" r="851">
      <c r="A851" s="25" t="n">
        <v>44428</v>
      </c>
      <c r="B851" s="26" t="s">
        <v>554</v>
      </c>
      <c r="C851" s="26" t="s">
        <v>162</v>
      </c>
      <c r="D851" s="26" t="s">
        <v>554</v>
      </c>
      <c r="E851" s="26" t="s">
        <v>554</v>
      </c>
      <c r="F851" s="26" t="s">
        <v>19</v>
      </c>
      <c r="G851" s="27" t="n">
        <v>1</v>
      </c>
      <c r="H851" s="28" t="n">
        <v>30000</v>
      </c>
      <c r="I851" s="28" t="n">
        <v>30000</v>
      </c>
      <c r="J851" s="28" t="n">
        <v>0</v>
      </c>
      <c r="K851" s="28" t="n">
        <v>-0</v>
      </c>
      <c r="L851" s="28" t="n">
        <v>-0</v>
      </c>
      <c r="M851" s="28"/>
      <c r="N851" s="6" t="s">
        <f>=I851+J851+K851+L851</f>
      </c>
      <c r="O851" s="28"/>
      <c r="P851" s="26"/>
    </row>
    <row collapsed="false" customFormat="false" customHeight="false" hidden="false" ht="12.1" outlineLevel="0" r="852">
      <c r="A852" s="20" t="n">
        <v>44428.566018519</v>
      </c>
      <c r="B852" s="16" t="s">
        <v>59</v>
      </c>
      <c r="C852" s="16" t="s">
        <v>566</v>
      </c>
      <c r="D852" s="16" t="s">
        <v>480</v>
      </c>
      <c r="E852" s="16" t="s">
        <v>17</v>
      </c>
      <c r="F852" s="16" t="s">
        <v>19</v>
      </c>
      <c r="G852" s="7" t="n">
        <v>40</v>
      </c>
      <c r="H852" s="6" t="n">
        <v>531.8</v>
      </c>
      <c r="I852" s="6" t="n">
        <v>-21272</v>
      </c>
      <c r="J852" s="6" t="n">
        <v>-0</v>
      </c>
      <c r="K852" s="6" t="n">
        <v>-10.63</v>
      </c>
      <c r="L852" s="6" t="n">
        <v>-0</v>
      </c>
      <c r="M852" s="6"/>
      <c r="N852" s="6" t="s">
        <f>=I852+J852+K852+L852</f>
      </c>
      <c r="O852" s="6"/>
      <c r="P852" s="16"/>
    </row>
    <row collapsed="false" customFormat="false" customHeight="false" hidden="false" ht="12.1" outlineLevel="0" r="853">
      <c r="A853" s="20" t="n">
        <v>44428.627534722</v>
      </c>
      <c r="B853" s="16" t="s">
        <v>503</v>
      </c>
      <c r="C853" s="16" t="s">
        <v>617</v>
      </c>
      <c r="D853" s="16" t="s">
        <v>480</v>
      </c>
      <c r="E853" s="16" t="s">
        <v>17</v>
      </c>
      <c r="F853" s="16" t="s">
        <v>19</v>
      </c>
      <c r="G853" s="7" t="n">
        <v>60</v>
      </c>
      <c r="H853" s="6" t="n">
        <v>136.8</v>
      </c>
      <c r="I853" s="6" t="n">
        <v>-8208</v>
      </c>
      <c r="J853" s="6" t="n">
        <v>-0</v>
      </c>
      <c r="K853" s="6" t="n">
        <v>-4.1</v>
      </c>
      <c r="L853" s="6" t="n">
        <v>-0</v>
      </c>
      <c r="M853" s="6"/>
      <c r="N853" s="6" t="s">
        <f>=I853+J853+K853+L853</f>
      </c>
      <c r="O853" s="6"/>
      <c r="P853" s="16"/>
    </row>
    <row collapsed="false" customFormat="false" customHeight="false" hidden="false" ht="12.1" outlineLevel="0" r="854">
      <c r="A854" s="20" t="n">
        <v>44433.547152778</v>
      </c>
      <c r="B854" s="16" t="s">
        <v>59</v>
      </c>
      <c r="C854" s="16" t="s">
        <v>566</v>
      </c>
      <c r="D854" s="16" t="s">
        <v>480</v>
      </c>
      <c r="E854" s="16" t="s">
        <v>17</v>
      </c>
      <c r="F854" s="16" t="s">
        <v>19</v>
      </c>
      <c r="G854" s="7" t="n">
        <v>10</v>
      </c>
      <c r="H854" s="6" t="n">
        <v>538.9</v>
      </c>
      <c r="I854" s="6" t="n">
        <v>-5389</v>
      </c>
      <c r="J854" s="6" t="n">
        <v>-0</v>
      </c>
      <c r="K854" s="6" t="n">
        <v>-2.7</v>
      </c>
      <c r="L854" s="6" t="n">
        <v>-0</v>
      </c>
      <c r="M854" s="6"/>
      <c r="N854" s="6" t="s">
        <f>=I854+J854+K854+L854</f>
      </c>
      <c r="O854" s="6"/>
      <c r="P854" s="16"/>
    </row>
    <row collapsed="false" customFormat="false" customHeight="false" hidden="false" ht="12.1" outlineLevel="0" r="855">
      <c r="A855" s="20" t="n">
        <v>44433.821770833</v>
      </c>
      <c r="B855" s="16" t="s">
        <v>508</v>
      </c>
      <c r="C855" s="16" t="s">
        <v>634</v>
      </c>
      <c r="D855" s="16" t="s">
        <v>480</v>
      </c>
      <c r="E855" s="16" t="s">
        <v>17</v>
      </c>
      <c r="F855" s="16" t="s">
        <v>19</v>
      </c>
      <c r="G855" s="7" t="n">
        <v>8</v>
      </c>
      <c r="H855" s="6" t="n">
        <v>481.3</v>
      </c>
      <c r="I855" s="6" t="n">
        <v>-3850.4</v>
      </c>
      <c r="J855" s="6" t="n">
        <v>-0</v>
      </c>
      <c r="K855" s="6" t="n">
        <v>-1.92</v>
      </c>
      <c r="L855" s="6" t="n">
        <v>-0</v>
      </c>
      <c r="M855" s="6"/>
      <c r="N855" s="6" t="s">
        <f>=I855+J855+K855+L855</f>
      </c>
      <c r="O855" s="6"/>
      <c r="P855" s="16"/>
    </row>
    <row collapsed="false" customFormat="false" customHeight="false" hidden="false" ht="12.1" outlineLevel="0" r="856">
      <c r="A856" s="20" t="n">
        <v>44433.950833333</v>
      </c>
      <c r="B856" s="16" t="s">
        <v>508</v>
      </c>
      <c r="C856" s="16" t="s">
        <v>634</v>
      </c>
      <c r="D856" s="16" t="s">
        <v>480</v>
      </c>
      <c r="E856" s="16" t="s">
        <v>17</v>
      </c>
      <c r="F856" s="16" t="s">
        <v>19</v>
      </c>
      <c r="G856" s="7" t="n">
        <v>35</v>
      </c>
      <c r="H856" s="6" t="n">
        <v>482</v>
      </c>
      <c r="I856" s="6" t="n">
        <v>-16870</v>
      </c>
      <c r="J856" s="6" t="n">
        <v>-0</v>
      </c>
      <c r="K856" s="6" t="n">
        <v>-8.44</v>
      </c>
      <c r="L856" s="6" t="n">
        <v>-0</v>
      </c>
      <c r="M856" s="6"/>
      <c r="N856" s="6" t="s">
        <f>=I856+J856+K856+L856</f>
      </c>
      <c r="O856" s="6"/>
      <c r="P856" s="16"/>
    </row>
    <row collapsed="false" customFormat="false" customHeight="false" hidden="false" ht="12.1" outlineLevel="0" r="857">
      <c r="A857" s="25" t="n">
        <v>44435</v>
      </c>
      <c r="B857" s="26" t="s">
        <v>554</v>
      </c>
      <c r="C857" s="26" t="s">
        <v>162</v>
      </c>
      <c r="D857" s="26" t="s">
        <v>554</v>
      </c>
      <c r="E857" s="26" t="s">
        <v>554</v>
      </c>
      <c r="F857" s="26" t="s">
        <v>19</v>
      </c>
      <c r="G857" s="27" t="n">
        <v>1</v>
      </c>
      <c r="H857" s="28" t="n">
        <v>30000</v>
      </c>
      <c r="I857" s="28" t="n">
        <v>30000</v>
      </c>
      <c r="J857" s="28" t="n">
        <v>0</v>
      </c>
      <c r="K857" s="28" t="n">
        <v>-0</v>
      </c>
      <c r="L857" s="28" t="n">
        <v>-0</v>
      </c>
      <c r="M857" s="28"/>
      <c r="N857" s="6" t="s">
        <f>=I857+J857+K857+L857</f>
      </c>
      <c r="O857" s="28"/>
      <c r="P857" s="26"/>
    </row>
    <row collapsed="false" customFormat="false" customHeight="false" hidden="false" ht="12.1" outlineLevel="0" r="858">
      <c r="A858" s="20" t="n">
        <v>44435.449733796</v>
      </c>
      <c r="B858" s="16" t="s">
        <v>508</v>
      </c>
      <c r="C858" s="16" t="s">
        <v>634</v>
      </c>
      <c r="D858" s="16" t="s">
        <v>480</v>
      </c>
      <c r="E858" s="16" t="s">
        <v>17</v>
      </c>
      <c r="F858" s="16" t="s">
        <v>19</v>
      </c>
      <c r="G858" s="7" t="n">
        <v>3</v>
      </c>
      <c r="H858" s="6" t="n">
        <v>459.8</v>
      </c>
      <c r="I858" s="6" t="n">
        <v>-1379.4</v>
      </c>
      <c r="J858" s="6" t="n">
        <v>-0</v>
      </c>
      <c r="K858" s="6" t="n">
        <v>-0.69</v>
      </c>
      <c r="L858" s="6" t="n">
        <v>-0</v>
      </c>
      <c r="M858" s="6"/>
      <c r="N858" s="6" t="s">
        <f>=I858+J858+K858+L858</f>
      </c>
      <c r="O858" s="6"/>
      <c r="P858" s="16"/>
    </row>
    <row collapsed="false" customFormat="false" customHeight="false" hidden="false" ht="12.1" outlineLevel="0" r="859">
      <c r="A859" s="20" t="n">
        <v>44435.916458333</v>
      </c>
      <c r="B859" s="16" t="s">
        <v>508</v>
      </c>
      <c r="C859" s="16" t="s">
        <v>634</v>
      </c>
      <c r="D859" s="16" t="s">
        <v>480</v>
      </c>
      <c r="E859" s="16" t="s">
        <v>17</v>
      </c>
      <c r="F859" s="16" t="s">
        <v>19</v>
      </c>
      <c r="G859" s="7" t="n">
        <v>65</v>
      </c>
      <c r="H859" s="6" t="n">
        <v>458.7</v>
      </c>
      <c r="I859" s="6" t="n">
        <v>-29815.5</v>
      </c>
      <c r="J859" s="6" t="n">
        <v>-0</v>
      </c>
      <c r="K859" s="6" t="n">
        <v>-14.91</v>
      </c>
      <c r="L859" s="6" t="n">
        <v>-0</v>
      </c>
      <c r="M859" s="6"/>
      <c r="N859" s="6" t="s">
        <f>=I859+J859+K859+L859</f>
      </c>
      <c r="O859" s="6"/>
      <c r="P859" s="16"/>
    </row>
    <row collapsed="false" customFormat="false" customHeight="false" hidden="false" ht="12.1" outlineLevel="0" r="860">
      <c r="A860" s="25" t="n">
        <v>44456</v>
      </c>
      <c r="B860" s="26" t="s">
        <v>554</v>
      </c>
      <c r="C860" s="26" t="s">
        <v>162</v>
      </c>
      <c r="D860" s="26" t="s">
        <v>554</v>
      </c>
      <c r="E860" s="26" t="s">
        <v>554</v>
      </c>
      <c r="F860" s="26" t="s">
        <v>19</v>
      </c>
      <c r="G860" s="27" t="n">
        <v>1</v>
      </c>
      <c r="H860" s="28" t="n">
        <v>80000</v>
      </c>
      <c r="I860" s="28" t="n">
        <v>80000</v>
      </c>
      <c r="J860" s="28" t="n">
        <v>0</v>
      </c>
      <c r="K860" s="28" t="n">
        <v>-0</v>
      </c>
      <c r="L860" s="28" t="n">
        <v>-0</v>
      </c>
      <c r="M860" s="28"/>
      <c r="N860" s="6" t="s">
        <f>=I860+J860+K860+L860</f>
      </c>
      <c r="O860" s="28"/>
      <c r="P860" s="26"/>
    </row>
    <row collapsed="false" customFormat="false" customHeight="false" hidden="false" ht="12.1" outlineLevel="0" r="861">
      <c r="A861" s="25" t="n">
        <v>44456</v>
      </c>
      <c r="B861" s="26" t="s">
        <v>554</v>
      </c>
      <c r="C861" s="26" t="s">
        <v>162</v>
      </c>
      <c r="D861" s="26" t="s">
        <v>554</v>
      </c>
      <c r="E861" s="26" t="s">
        <v>554</v>
      </c>
      <c r="F861" s="26" t="s">
        <v>19</v>
      </c>
      <c r="G861" s="27" t="n">
        <v>1</v>
      </c>
      <c r="H861" s="28" t="n">
        <v>40000</v>
      </c>
      <c r="I861" s="28" t="n">
        <v>40000</v>
      </c>
      <c r="J861" s="28" t="n">
        <v>0</v>
      </c>
      <c r="K861" s="28" t="n">
        <v>-0</v>
      </c>
      <c r="L861" s="28" t="n">
        <v>-0</v>
      </c>
      <c r="M861" s="28"/>
      <c r="N861" s="6" t="s">
        <f>=I861+J861+K861+L861</f>
      </c>
      <c r="O861" s="28"/>
      <c r="P861" s="26"/>
    </row>
    <row collapsed="false" customFormat="false" customHeight="false" hidden="false" ht="12.1" outlineLevel="0" r="862">
      <c r="A862" s="20" t="n">
        <v>44456.834571759</v>
      </c>
      <c r="B862" s="16" t="s">
        <v>492</v>
      </c>
      <c r="C862" s="16" t="s">
        <v>568</v>
      </c>
      <c r="D862" s="16" t="s">
        <v>480</v>
      </c>
      <c r="E862" s="16" t="s">
        <v>17</v>
      </c>
      <c r="F862" s="16" t="s">
        <v>19</v>
      </c>
      <c r="G862" s="7" t="n">
        <v>4</v>
      </c>
      <c r="H862" s="6" t="n">
        <v>1328.6</v>
      </c>
      <c r="I862" s="6" t="n">
        <v>-5314.4</v>
      </c>
      <c r="J862" s="6" t="n">
        <v>-0</v>
      </c>
      <c r="K862" s="6" t="n">
        <v>-2.67</v>
      </c>
      <c r="L862" s="6" t="n">
        <v>-0</v>
      </c>
      <c r="M862" s="6"/>
      <c r="N862" s="6" t="s">
        <f>=I862+J862+K862+L862</f>
      </c>
      <c r="O862" s="6"/>
      <c r="P862" s="16"/>
    </row>
    <row collapsed="false" customFormat="false" customHeight="false" hidden="false" ht="12.1" outlineLevel="0" r="863">
      <c r="A863" s="20" t="n">
        <v>44456.834594907</v>
      </c>
      <c r="B863" s="16" t="s">
        <v>492</v>
      </c>
      <c r="C863" s="16" t="s">
        <v>568</v>
      </c>
      <c r="D863" s="16" t="s">
        <v>480</v>
      </c>
      <c r="E863" s="16" t="s">
        <v>17</v>
      </c>
      <c r="F863" s="16" t="s">
        <v>19</v>
      </c>
      <c r="G863" s="7" t="n">
        <v>17</v>
      </c>
      <c r="H863" s="6" t="n">
        <v>1328.6</v>
      </c>
      <c r="I863" s="6" t="n">
        <v>-22586.2</v>
      </c>
      <c r="J863" s="6" t="n">
        <v>-0</v>
      </c>
      <c r="K863" s="6" t="n">
        <v>-11.29</v>
      </c>
      <c r="L863" s="6" t="n">
        <v>-0</v>
      </c>
      <c r="M863" s="6"/>
      <c r="N863" s="6" t="s">
        <f>=I863+J863+K863+L863</f>
      </c>
      <c r="O863" s="6"/>
      <c r="P863" s="16"/>
    </row>
    <row collapsed="false" customFormat="false" customHeight="false" hidden="false" ht="12.1" outlineLevel="0" r="864">
      <c r="A864" s="20" t="n">
        <v>44456.834606481</v>
      </c>
      <c r="B864" s="16" t="s">
        <v>492</v>
      </c>
      <c r="C864" s="16" t="s">
        <v>568</v>
      </c>
      <c r="D864" s="16" t="s">
        <v>480</v>
      </c>
      <c r="E864" s="16" t="s">
        <v>17</v>
      </c>
      <c r="F864" s="16" t="s">
        <v>19</v>
      </c>
      <c r="G864" s="7" t="n">
        <v>9</v>
      </c>
      <c r="H864" s="6" t="n">
        <v>1328.6</v>
      </c>
      <c r="I864" s="6" t="n">
        <v>-11957.4</v>
      </c>
      <c r="J864" s="6" t="n">
        <v>-0</v>
      </c>
      <c r="K864" s="6" t="n">
        <v>-5.98</v>
      </c>
      <c r="L864" s="6" t="n">
        <v>-0</v>
      </c>
      <c r="M864" s="6"/>
      <c r="N864" s="6" t="s">
        <f>=I864+J864+K864+L864</f>
      </c>
      <c r="O864" s="6"/>
      <c r="P864" s="16"/>
    </row>
    <row collapsed="false" customFormat="false" customHeight="false" hidden="false" ht="12.1" outlineLevel="0" r="865">
      <c r="A865" s="20" t="n">
        <v>44459.431180556</v>
      </c>
      <c r="B865" s="16" t="s">
        <v>492</v>
      </c>
      <c r="C865" s="16" t="s">
        <v>568</v>
      </c>
      <c r="D865" s="16" t="s">
        <v>480</v>
      </c>
      <c r="E865" s="16" t="s">
        <v>17</v>
      </c>
      <c r="F865" s="16" t="s">
        <v>19</v>
      </c>
      <c r="G865" s="7" t="n">
        <v>30</v>
      </c>
      <c r="H865" s="6" t="n">
        <v>1326.8</v>
      </c>
      <c r="I865" s="6" t="n">
        <v>-39804</v>
      </c>
      <c r="J865" s="6" t="n">
        <v>-0</v>
      </c>
      <c r="K865" s="6" t="n">
        <v>-19.9</v>
      </c>
      <c r="L865" s="6" t="n">
        <v>-0</v>
      </c>
      <c r="M865" s="6"/>
      <c r="N865" s="6" t="s">
        <f>=I865+J865+K865+L865</f>
      </c>
      <c r="O865" s="6"/>
      <c r="P865" s="16"/>
    </row>
    <row collapsed="false" customFormat="false" customHeight="false" hidden="false" ht="12.1" outlineLevel="0" r="866">
      <c r="A866" s="20" t="n">
        <v>44459.441655093</v>
      </c>
      <c r="B866" s="16" t="s">
        <v>508</v>
      </c>
      <c r="C866" s="16" t="s">
        <v>634</v>
      </c>
      <c r="D866" s="16" t="s">
        <v>480</v>
      </c>
      <c r="E866" s="16" t="s">
        <v>17</v>
      </c>
      <c r="F866" s="16" t="s">
        <v>19</v>
      </c>
      <c r="G866" s="7" t="n">
        <v>1</v>
      </c>
      <c r="H866" s="6" t="n">
        <v>459.8</v>
      </c>
      <c r="I866" s="6" t="n">
        <v>-459.8</v>
      </c>
      <c r="J866" s="6" t="n">
        <v>-0</v>
      </c>
      <c r="K866" s="6" t="n">
        <v>-0.23</v>
      </c>
      <c r="L866" s="6" t="n">
        <v>-0</v>
      </c>
      <c r="M866" s="6"/>
      <c r="N866" s="6" t="s">
        <f>=I866+J866+K866+L866</f>
      </c>
      <c r="O866" s="6"/>
      <c r="P866" s="16"/>
    </row>
    <row collapsed="false" customFormat="false" customHeight="false" hidden="false" ht="12.1" outlineLevel="0" r="867">
      <c r="A867" s="25" t="n">
        <v>44460</v>
      </c>
      <c r="B867" s="26" t="s">
        <v>554</v>
      </c>
      <c r="C867" s="26" t="s">
        <v>162</v>
      </c>
      <c r="D867" s="26" t="s">
        <v>554</v>
      </c>
      <c r="E867" s="26" t="s">
        <v>554</v>
      </c>
      <c r="F867" s="26" t="s">
        <v>35</v>
      </c>
      <c r="G867" s="27" t="n">
        <v>1</v>
      </c>
      <c r="H867" s="28" t="n">
        <v>1200</v>
      </c>
      <c r="I867" s="28" t="n">
        <v>1200</v>
      </c>
      <c r="J867" s="28" t="n">
        <v>0</v>
      </c>
      <c r="K867" s="28" t="n">
        <v>-0</v>
      </c>
      <c r="L867" s="28" t="n">
        <v>-0</v>
      </c>
      <c r="M867" s="28"/>
      <c r="N867" s="28"/>
      <c r="O867" s="6" t="s">
        <f>=I867+J867+K867+L867</f>
      </c>
      <c r="P867" s="26"/>
    </row>
    <row collapsed="false" customFormat="false" customHeight="false" hidden="false" ht="12.1" outlineLevel="0" r="868">
      <c r="A868" s="20" t="n">
        <v>44460.986689815</v>
      </c>
      <c r="B868" s="16" t="s">
        <v>24</v>
      </c>
      <c r="C868" s="16" t="s">
        <v>567</v>
      </c>
      <c r="D868" s="16" t="s">
        <v>480</v>
      </c>
      <c r="E868" s="16" t="s">
        <v>17</v>
      </c>
      <c r="F868" s="16" t="s">
        <v>19</v>
      </c>
      <c r="G868" s="7" t="n">
        <v>600</v>
      </c>
      <c r="H868" s="6" t="n">
        <v>37.495</v>
      </c>
      <c r="I868" s="6" t="n">
        <v>-22497</v>
      </c>
      <c r="J868" s="6" t="n">
        <v>-0</v>
      </c>
      <c r="K868" s="6" t="n">
        <v>-11.25</v>
      </c>
      <c r="L868" s="6" t="n">
        <v>-0</v>
      </c>
      <c r="M868" s="6"/>
      <c r="N868" s="6" t="s">
        <f>=I868+J868+K868+L868</f>
      </c>
      <c r="O868" s="6"/>
      <c r="P868" s="16"/>
    </row>
    <row collapsed="false" customFormat="false" customHeight="false" hidden="false" ht="12.1" outlineLevel="0" r="869">
      <c r="A869" s="20" t="n">
        <v>44463.733032407</v>
      </c>
      <c r="B869" s="16" t="s">
        <v>45</v>
      </c>
      <c r="C869" s="16" t="s">
        <v>613</v>
      </c>
      <c r="D869" s="16" t="s">
        <v>480</v>
      </c>
      <c r="E869" s="16" t="s">
        <v>17</v>
      </c>
      <c r="F869" s="16" t="s">
        <v>19</v>
      </c>
      <c r="G869" s="7" t="n">
        <v>240</v>
      </c>
      <c r="H869" s="6" t="n">
        <v>72.6</v>
      </c>
      <c r="I869" s="6" t="n">
        <v>-17424</v>
      </c>
      <c r="J869" s="6" t="n">
        <v>-0</v>
      </c>
      <c r="K869" s="6" t="n">
        <v>-8.71</v>
      </c>
      <c r="L869" s="6" t="n">
        <v>-0</v>
      </c>
      <c r="M869" s="6"/>
      <c r="N869" s="6" t="s">
        <f>=I869+J869+K869+L869</f>
      </c>
      <c r="O869" s="6"/>
      <c r="P869" s="16"/>
    </row>
    <row collapsed="false" customFormat="false" customHeight="false" hidden="false" ht="12.1" outlineLevel="0" r="870">
      <c r="A870" s="25" t="n">
        <v>44466</v>
      </c>
      <c r="B870" s="26" t="s">
        <v>554</v>
      </c>
      <c r="C870" s="26" t="s">
        <v>162</v>
      </c>
      <c r="D870" s="26" t="s">
        <v>554</v>
      </c>
      <c r="E870" s="26" t="s">
        <v>554</v>
      </c>
      <c r="F870" s="26" t="s">
        <v>19</v>
      </c>
      <c r="G870" s="27" t="n">
        <v>1</v>
      </c>
      <c r="H870" s="28" t="n">
        <v>1661</v>
      </c>
      <c r="I870" s="28" t="n">
        <v>1661</v>
      </c>
      <c r="J870" s="28" t="n">
        <v>0</v>
      </c>
      <c r="K870" s="28" t="n">
        <v>-0</v>
      </c>
      <c r="L870" s="28" t="n">
        <v>-0</v>
      </c>
      <c r="M870" s="28"/>
      <c r="N870" s="6" t="s">
        <f>=I870+J870+K870+L870</f>
      </c>
      <c r="O870" s="28"/>
      <c r="P870" s="26"/>
    </row>
    <row collapsed="false" customFormat="false" customHeight="false" hidden="false" ht="12.1" outlineLevel="0" r="871">
      <c r="A871" s="25" t="n">
        <v>44466</v>
      </c>
      <c r="B871" s="26" t="s">
        <v>554</v>
      </c>
      <c r="C871" s="26" t="s">
        <v>162</v>
      </c>
      <c r="D871" s="26" t="s">
        <v>554</v>
      </c>
      <c r="E871" s="26" t="s">
        <v>554</v>
      </c>
      <c r="F871" s="26" t="s">
        <v>19</v>
      </c>
      <c r="G871" s="27" t="n">
        <v>1</v>
      </c>
      <c r="H871" s="28" t="n">
        <v>20000</v>
      </c>
      <c r="I871" s="28" t="n">
        <v>20000</v>
      </c>
      <c r="J871" s="28" t="n">
        <v>0</v>
      </c>
      <c r="K871" s="28" t="n">
        <v>-0</v>
      </c>
      <c r="L871" s="28" t="n">
        <v>-0</v>
      </c>
      <c r="M871" s="28"/>
      <c r="N871" s="6" t="s">
        <f>=I871+J871+K871+L871</f>
      </c>
      <c r="O871" s="28"/>
      <c r="P871" s="26"/>
    </row>
    <row collapsed="false" customFormat="false" customHeight="false" hidden="false" ht="12.1" outlineLevel="0" r="872">
      <c r="A872" s="20" t="n">
        <v>44466.548854167</v>
      </c>
      <c r="B872" s="16" t="s">
        <v>503</v>
      </c>
      <c r="C872" s="16" t="s">
        <v>617</v>
      </c>
      <c r="D872" s="16" t="s">
        <v>480</v>
      </c>
      <c r="E872" s="16" t="s">
        <v>17</v>
      </c>
      <c r="F872" s="16" t="s">
        <v>19</v>
      </c>
      <c r="G872" s="7" t="n">
        <v>10</v>
      </c>
      <c r="H872" s="6" t="n">
        <v>129.8</v>
      </c>
      <c r="I872" s="6" t="n">
        <v>-1298</v>
      </c>
      <c r="J872" s="6" t="n">
        <v>-0</v>
      </c>
      <c r="K872" s="6" t="n">
        <v>-0.65</v>
      </c>
      <c r="L872" s="6" t="n">
        <v>-0</v>
      </c>
      <c r="M872" s="6"/>
      <c r="N872" s="6" t="s">
        <f>=I872+J872+K872+L872</f>
      </c>
      <c r="O872" s="6"/>
      <c r="P872" s="16"/>
    </row>
    <row collapsed="false" customFormat="false" customHeight="false" hidden="false" ht="12.1" outlineLevel="0" r="873">
      <c r="A873" s="20" t="n">
        <v>44466.744027778</v>
      </c>
      <c r="B873" s="16" t="s">
        <v>48</v>
      </c>
      <c r="C873" s="16" t="s">
        <v>607</v>
      </c>
      <c r="D873" s="16" t="s">
        <v>480</v>
      </c>
      <c r="E873" s="16" t="s">
        <v>17</v>
      </c>
      <c r="F873" s="16" t="s">
        <v>19</v>
      </c>
      <c r="G873" s="7" t="n">
        <v>100</v>
      </c>
      <c r="H873" s="6" t="n">
        <v>177.6</v>
      </c>
      <c r="I873" s="6" t="n">
        <v>-17760</v>
      </c>
      <c r="J873" s="6" t="n">
        <v>-0</v>
      </c>
      <c r="K873" s="6" t="n">
        <v>-8.87</v>
      </c>
      <c r="L873" s="6" t="n">
        <v>-0</v>
      </c>
      <c r="M873" s="6"/>
      <c r="N873" s="6" t="s">
        <f>=I873+J873+K873+L873</f>
      </c>
      <c r="O873" s="6"/>
      <c r="P873" s="16"/>
    </row>
    <row collapsed="false" customFormat="false" customHeight="false" hidden="false" ht="12.1" outlineLevel="0" r="874">
      <c r="A874" s="25" t="n">
        <v>44467</v>
      </c>
      <c r="B874" s="26" t="s">
        <v>554</v>
      </c>
      <c r="C874" s="26" t="s">
        <v>162</v>
      </c>
      <c r="D874" s="26" t="s">
        <v>554</v>
      </c>
      <c r="E874" s="26" t="s">
        <v>554</v>
      </c>
      <c r="F874" s="26" t="s">
        <v>19</v>
      </c>
      <c r="G874" s="27" t="n">
        <v>1</v>
      </c>
      <c r="H874" s="28" t="n">
        <v>40000</v>
      </c>
      <c r="I874" s="28" t="n">
        <v>40000</v>
      </c>
      <c r="J874" s="28" t="n">
        <v>0</v>
      </c>
      <c r="K874" s="28" t="n">
        <v>-0</v>
      </c>
      <c r="L874" s="28" t="n">
        <v>-0</v>
      </c>
      <c r="M874" s="28"/>
      <c r="N874" s="6" t="s">
        <f>=I874+J874+K874+L874</f>
      </c>
      <c r="O874" s="28"/>
      <c r="P874" s="26"/>
    </row>
    <row collapsed="false" customFormat="false" customHeight="false" hidden="false" ht="12.1" outlineLevel="0" r="875">
      <c r="A875" s="20" t="n">
        <v>44467.470243056</v>
      </c>
      <c r="B875" s="16" t="s">
        <v>503</v>
      </c>
      <c r="C875" s="16" t="s">
        <v>617</v>
      </c>
      <c r="D875" s="16" t="s">
        <v>480</v>
      </c>
      <c r="E875" s="16" t="s">
        <v>17</v>
      </c>
      <c r="F875" s="16" t="s">
        <v>19</v>
      </c>
      <c r="G875" s="7" t="n">
        <v>20</v>
      </c>
      <c r="H875" s="6" t="n">
        <v>129.7</v>
      </c>
      <c r="I875" s="6" t="n">
        <v>-2594</v>
      </c>
      <c r="J875" s="6" t="n">
        <v>-0</v>
      </c>
      <c r="K875" s="6" t="n">
        <v>-1.3</v>
      </c>
      <c r="L875" s="6" t="n">
        <v>-0</v>
      </c>
      <c r="M875" s="6"/>
      <c r="N875" s="6" t="s">
        <f>=I875+J875+K875+L875</f>
      </c>
      <c r="O875" s="6"/>
      <c r="P875" s="16"/>
    </row>
    <row collapsed="false" customFormat="false" customHeight="false" hidden="false" ht="12.1" outlineLevel="0" r="876">
      <c r="A876" s="20" t="n">
        <v>44468.56755787</v>
      </c>
      <c r="B876" s="16" t="s">
        <v>45</v>
      </c>
      <c r="C876" s="16" t="s">
        <v>613</v>
      </c>
      <c r="D876" s="16" t="s">
        <v>480</v>
      </c>
      <c r="E876" s="16" t="s">
        <v>17</v>
      </c>
      <c r="F876" s="16" t="s">
        <v>19</v>
      </c>
      <c r="G876" s="7" t="n">
        <v>300</v>
      </c>
      <c r="H876" s="6" t="n">
        <v>69.25</v>
      </c>
      <c r="I876" s="6" t="n">
        <v>-20775</v>
      </c>
      <c r="J876" s="6" t="n">
        <v>-0</v>
      </c>
      <c r="K876" s="6" t="n">
        <v>-10.38</v>
      </c>
      <c r="L876" s="6" t="n">
        <v>-0</v>
      </c>
      <c r="M876" s="6"/>
      <c r="N876" s="6" t="s">
        <f>=I876+J876+K876+L876</f>
      </c>
      <c r="O876" s="6"/>
      <c r="P876" s="16"/>
    </row>
    <row collapsed="false" customFormat="false" customHeight="false" hidden="false" ht="12.1" outlineLevel="0" r="877">
      <c r="A877" s="20" t="n">
        <v>44468.857210648</v>
      </c>
      <c r="B877" s="16" t="s">
        <v>492</v>
      </c>
      <c r="C877" s="16" t="s">
        <v>568</v>
      </c>
      <c r="D877" s="16" t="s">
        <v>480</v>
      </c>
      <c r="E877" s="16" t="s">
        <v>17</v>
      </c>
      <c r="F877" s="16" t="s">
        <v>19</v>
      </c>
      <c r="G877" s="7" t="n">
        <v>10</v>
      </c>
      <c r="H877" s="6" t="n">
        <v>1208.6</v>
      </c>
      <c r="I877" s="6" t="n">
        <v>-12086</v>
      </c>
      <c r="J877" s="6" t="n">
        <v>-0</v>
      </c>
      <c r="K877" s="6" t="n">
        <v>-6.03</v>
      </c>
      <c r="L877" s="6" t="n">
        <v>-0</v>
      </c>
      <c r="M877" s="6"/>
      <c r="N877" s="6" t="s">
        <f>=I877+J877+K877+L877</f>
      </c>
      <c r="O877" s="6"/>
      <c r="P877" s="16"/>
    </row>
    <row collapsed="false" customFormat="false" customHeight="false" hidden="false" ht="12.1" outlineLevel="0" r="878">
      <c r="A878" s="20" t="n">
        <v>44468.877696759</v>
      </c>
      <c r="B878" s="16" t="s">
        <v>45</v>
      </c>
      <c r="C878" s="16" t="s">
        <v>613</v>
      </c>
      <c r="D878" s="16" t="s">
        <v>480</v>
      </c>
      <c r="E878" s="16" t="s">
        <v>17</v>
      </c>
      <c r="F878" s="16" t="s">
        <v>19</v>
      </c>
      <c r="G878" s="7" t="n">
        <v>100</v>
      </c>
      <c r="H878" s="6" t="n">
        <v>69.15</v>
      </c>
      <c r="I878" s="6" t="n">
        <v>-6915</v>
      </c>
      <c r="J878" s="6" t="n">
        <v>-0</v>
      </c>
      <c r="K878" s="6" t="n">
        <v>-3.46</v>
      </c>
      <c r="L878" s="6" t="n">
        <v>-0</v>
      </c>
      <c r="M878" s="6"/>
      <c r="N878" s="6" t="s">
        <f>=I878+J878+K878+L878</f>
      </c>
      <c r="O878" s="6"/>
      <c r="P878" s="16"/>
    </row>
    <row collapsed="false" customFormat="false" customHeight="false" hidden="false" ht="12.1" outlineLevel="0" r="879">
      <c r="A879" s="25" t="n">
        <v>44474</v>
      </c>
      <c r="B879" s="26" t="s">
        <v>554</v>
      </c>
      <c r="C879" s="26" t="s">
        <v>162</v>
      </c>
      <c r="D879" s="26" t="s">
        <v>554</v>
      </c>
      <c r="E879" s="26" t="s">
        <v>554</v>
      </c>
      <c r="F879" s="26" t="s">
        <v>64</v>
      </c>
      <c r="G879" s="27" t="n">
        <v>1</v>
      </c>
      <c r="H879" s="28" t="n">
        <v>13.5</v>
      </c>
      <c r="I879" s="28" t="n">
        <v>13.5</v>
      </c>
      <c r="J879" s="28" t="n">
        <v>0</v>
      </c>
      <c r="K879" s="28" t="n">
        <v>-0</v>
      </c>
      <c r="L879" s="28" t="n">
        <v>-0</v>
      </c>
      <c r="M879" s="6" t="s">
        <f>=I879+J879+K879+L879</f>
      </c>
      <c r="N879" s="28"/>
      <c r="O879" s="28"/>
      <c r="P879" s="26"/>
    </row>
    <row collapsed="false" customFormat="false" customHeight="false" hidden="false" ht="12.1" outlineLevel="0" r="880">
      <c r="A880" s="25" t="n">
        <v>44480</v>
      </c>
      <c r="B880" s="26" t="s">
        <v>554</v>
      </c>
      <c r="C880" s="26" t="s">
        <v>162</v>
      </c>
      <c r="D880" s="26" t="s">
        <v>554</v>
      </c>
      <c r="E880" s="26" t="s">
        <v>554</v>
      </c>
      <c r="F880" s="26" t="s">
        <v>19</v>
      </c>
      <c r="G880" s="27" t="n">
        <v>1</v>
      </c>
      <c r="H880" s="28" t="n">
        <v>2408.7</v>
      </c>
      <c r="I880" s="28" t="n">
        <v>2408.7</v>
      </c>
      <c r="J880" s="28" t="n">
        <v>0</v>
      </c>
      <c r="K880" s="28" t="n">
        <v>-0</v>
      </c>
      <c r="L880" s="28" t="n">
        <v>-0</v>
      </c>
      <c r="M880" s="28"/>
      <c r="N880" s="6" t="s">
        <f>=I880+J880+K880+L880</f>
      </c>
      <c r="O880" s="28"/>
      <c r="P880" s="26"/>
    </row>
    <row collapsed="false" customFormat="false" customHeight="false" hidden="false" ht="12.1" outlineLevel="0" r="881">
      <c r="A881" s="20" t="n">
        <v>44487.979733796</v>
      </c>
      <c r="B881" s="16" t="s">
        <v>45</v>
      </c>
      <c r="C881" s="16" t="s">
        <v>613</v>
      </c>
      <c r="D881" s="16" t="s">
        <v>480</v>
      </c>
      <c r="E881" s="16" t="s">
        <v>17</v>
      </c>
      <c r="F881" s="16" t="s">
        <v>19</v>
      </c>
      <c r="G881" s="7" t="n">
        <v>30</v>
      </c>
      <c r="H881" s="6" t="n">
        <v>70</v>
      </c>
      <c r="I881" s="6" t="n">
        <v>-2100</v>
      </c>
      <c r="J881" s="6" t="n">
        <v>-0</v>
      </c>
      <c r="K881" s="6" t="n">
        <v>-1.05</v>
      </c>
      <c r="L881" s="6" t="n">
        <v>-0</v>
      </c>
      <c r="M881" s="6"/>
      <c r="N881" s="6" t="s">
        <f>=I881+J881+K881+L881</f>
      </c>
      <c r="O881" s="6"/>
      <c r="P881" s="16"/>
    </row>
    <row collapsed="false" customFormat="false" customHeight="false" hidden="false" ht="12.1" outlineLevel="0" r="882">
      <c r="A882" s="25" t="n">
        <v>44490</v>
      </c>
      <c r="B882" s="26" t="s">
        <v>554</v>
      </c>
      <c r="C882" s="26" t="s">
        <v>162</v>
      </c>
      <c r="D882" s="26" t="s">
        <v>554</v>
      </c>
      <c r="E882" s="26" t="s">
        <v>554</v>
      </c>
      <c r="F882" s="26" t="s">
        <v>19</v>
      </c>
      <c r="G882" s="27" t="n">
        <v>1</v>
      </c>
      <c r="H882" s="28" t="n">
        <v>1200</v>
      </c>
      <c r="I882" s="28" t="n">
        <v>1200</v>
      </c>
      <c r="J882" s="28" t="n">
        <v>0</v>
      </c>
      <c r="K882" s="28" t="n">
        <v>-0</v>
      </c>
      <c r="L882" s="28" t="n">
        <v>-0</v>
      </c>
      <c r="M882" s="28"/>
      <c r="N882" s="6" t="s">
        <f>=I882+J882+K882+L882</f>
      </c>
      <c r="O882" s="28"/>
      <c r="P882" s="26"/>
    </row>
    <row collapsed="false" customFormat="false" customHeight="false" hidden="false" ht="12.1" outlineLevel="0" r="883">
      <c r="A883" s="25" t="n">
        <v>44491</v>
      </c>
      <c r="B883" s="26" t="s">
        <v>554</v>
      </c>
      <c r="C883" s="26" t="s">
        <v>162</v>
      </c>
      <c r="D883" s="26" t="s">
        <v>554</v>
      </c>
      <c r="E883" s="26" t="s">
        <v>554</v>
      </c>
      <c r="F883" s="26" t="s">
        <v>19</v>
      </c>
      <c r="G883" s="27" t="n">
        <v>1</v>
      </c>
      <c r="H883" s="28" t="n">
        <v>45000</v>
      </c>
      <c r="I883" s="28" t="n">
        <v>45000</v>
      </c>
      <c r="J883" s="28" t="n">
        <v>0</v>
      </c>
      <c r="K883" s="28" t="n">
        <v>-0</v>
      </c>
      <c r="L883" s="28" t="n">
        <v>-0</v>
      </c>
      <c r="M883" s="28"/>
      <c r="N883" s="6" t="s">
        <f>=I883+J883+K883+L883</f>
      </c>
      <c r="O883" s="28"/>
      <c r="P883" s="26"/>
    </row>
    <row collapsed="false" customFormat="false" customHeight="false" hidden="false" ht="12.1" outlineLevel="0" r="884">
      <c r="A884" s="20" t="n">
        <v>44491.766319444</v>
      </c>
      <c r="B884" s="16" t="s">
        <v>33</v>
      </c>
      <c r="C884" s="16" t="s">
        <v>612</v>
      </c>
      <c r="D884" s="16" t="s">
        <v>480</v>
      </c>
      <c r="E884" s="16" t="s">
        <v>17</v>
      </c>
      <c r="F884" s="16" t="s">
        <v>19</v>
      </c>
      <c r="G884" s="7" t="n">
        <v>140</v>
      </c>
      <c r="H884" s="6" t="n">
        <v>315.8</v>
      </c>
      <c r="I884" s="6" t="n">
        <v>-44212</v>
      </c>
      <c r="J884" s="6" t="n">
        <v>-0</v>
      </c>
      <c r="K884" s="6" t="n">
        <v>-22.1</v>
      </c>
      <c r="L884" s="6" t="n">
        <v>-0</v>
      </c>
      <c r="M884" s="6"/>
      <c r="N884" s="6" t="s">
        <f>=I884+J884+K884+L884</f>
      </c>
      <c r="O884" s="6"/>
      <c r="P884" s="16"/>
    </row>
    <row collapsed="false" customFormat="false" customHeight="false" hidden="false" ht="12.1" outlineLevel="0" r="885">
      <c r="A885" s="25" t="n">
        <v>44494</v>
      </c>
      <c r="B885" s="26" t="s">
        <v>554</v>
      </c>
      <c r="C885" s="26" t="s">
        <v>162</v>
      </c>
      <c r="D885" s="26" t="s">
        <v>554</v>
      </c>
      <c r="E885" s="26" t="s">
        <v>554</v>
      </c>
      <c r="F885" s="26" t="s">
        <v>19</v>
      </c>
      <c r="G885" s="27" t="n">
        <v>1</v>
      </c>
      <c r="H885" s="28" t="n">
        <v>45000</v>
      </c>
      <c r="I885" s="28" t="n">
        <v>45000</v>
      </c>
      <c r="J885" s="28" t="n">
        <v>0</v>
      </c>
      <c r="K885" s="28" t="n">
        <v>-0</v>
      </c>
      <c r="L885" s="28" t="n">
        <v>-0</v>
      </c>
      <c r="M885" s="28"/>
      <c r="N885" s="6" t="s">
        <f>=I885+J885+K885+L885</f>
      </c>
      <c r="O885" s="28"/>
      <c r="P885" s="26"/>
    </row>
    <row collapsed="false" customFormat="false" customHeight="false" hidden="false" ht="12.1" outlineLevel="0" r="886">
      <c r="A886" s="25" t="n">
        <v>44494</v>
      </c>
      <c r="B886" s="26" t="s">
        <v>554</v>
      </c>
      <c r="C886" s="26" t="s">
        <v>162</v>
      </c>
      <c r="D886" s="26" t="s">
        <v>554</v>
      </c>
      <c r="E886" s="26" t="s">
        <v>554</v>
      </c>
      <c r="F886" s="26" t="s">
        <v>19</v>
      </c>
      <c r="G886" s="27" t="n">
        <v>1</v>
      </c>
      <c r="H886" s="28" t="n">
        <v>45000</v>
      </c>
      <c r="I886" s="28" t="n">
        <v>45000</v>
      </c>
      <c r="J886" s="28" t="n">
        <v>0</v>
      </c>
      <c r="K886" s="28" t="n">
        <v>-0</v>
      </c>
      <c r="L886" s="28" t="n">
        <v>-0</v>
      </c>
      <c r="M886" s="28"/>
      <c r="N886" s="6" t="s">
        <f>=I886+J886+K886+L886</f>
      </c>
      <c r="O886" s="28"/>
      <c r="P886" s="26"/>
    </row>
    <row collapsed="false" customFormat="false" customHeight="false" hidden="false" ht="12.1" outlineLevel="0" r="887">
      <c r="A887" s="25" t="n">
        <v>44494</v>
      </c>
      <c r="B887" s="26" t="s">
        <v>554</v>
      </c>
      <c r="C887" s="26" t="s">
        <v>162</v>
      </c>
      <c r="D887" s="26" t="s">
        <v>554</v>
      </c>
      <c r="E887" s="26" t="s">
        <v>554</v>
      </c>
      <c r="F887" s="26" t="s">
        <v>19</v>
      </c>
      <c r="G887" s="27" t="n">
        <v>1</v>
      </c>
      <c r="H887" s="28" t="n">
        <v>22000</v>
      </c>
      <c r="I887" s="28" t="n">
        <v>22000</v>
      </c>
      <c r="J887" s="28" t="n">
        <v>0</v>
      </c>
      <c r="K887" s="28" t="n">
        <v>-0</v>
      </c>
      <c r="L887" s="28" t="n">
        <v>-0</v>
      </c>
      <c r="M887" s="28"/>
      <c r="N887" s="6" t="s">
        <f>=I887+J887+K887+L887</f>
      </c>
      <c r="O887" s="28"/>
      <c r="P887" s="26"/>
    </row>
    <row collapsed="false" customFormat="false" customHeight="false" hidden="false" ht="12.1" outlineLevel="0" r="888">
      <c r="A888" s="20" t="n">
        <v>44494.728356481</v>
      </c>
      <c r="B888" s="16" t="s">
        <v>45</v>
      </c>
      <c r="C888" s="16" t="s">
        <v>613</v>
      </c>
      <c r="D888" s="16" t="s">
        <v>480</v>
      </c>
      <c r="E888" s="16" t="s">
        <v>17</v>
      </c>
      <c r="F888" s="16" t="s">
        <v>19</v>
      </c>
      <c r="G888" s="7" t="n">
        <v>680</v>
      </c>
      <c r="H888" s="6" t="n">
        <v>68.445</v>
      </c>
      <c r="I888" s="6" t="n">
        <v>-46542.6</v>
      </c>
      <c r="J888" s="6" t="n">
        <v>-0</v>
      </c>
      <c r="K888" s="6" t="n">
        <v>-23.28</v>
      </c>
      <c r="L888" s="6" t="n">
        <v>-0</v>
      </c>
      <c r="M888" s="6"/>
      <c r="N888" s="6" t="s">
        <f>=I888+J888+K888+L888</f>
      </c>
      <c r="O888" s="6"/>
      <c r="P888" s="16"/>
    </row>
    <row collapsed="false" customFormat="false" customHeight="false" hidden="false" ht="12.1" outlineLevel="0" r="889">
      <c r="A889" s="20" t="n">
        <v>44494.752164352</v>
      </c>
      <c r="B889" s="16" t="s">
        <v>503</v>
      </c>
      <c r="C889" s="16" t="s">
        <v>617</v>
      </c>
      <c r="D889" s="16" t="s">
        <v>480</v>
      </c>
      <c r="E889" s="16" t="s">
        <v>17</v>
      </c>
      <c r="F889" s="16" t="s">
        <v>19</v>
      </c>
      <c r="G889" s="7" t="n">
        <v>330</v>
      </c>
      <c r="H889" s="6" t="n">
        <v>134.34</v>
      </c>
      <c r="I889" s="6" t="n">
        <v>-44332.2</v>
      </c>
      <c r="J889" s="6" t="n">
        <v>-0</v>
      </c>
      <c r="K889" s="6" t="n">
        <v>-22.16</v>
      </c>
      <c r="L889" s="6" t="n">
        <v>-0</v>
      </c>
      <c r="M889" s="6"/>
      <c r="N889" s="6" t="s">
        <f>=I889+J889+K889+L889</f>
      </c>
      <c r="O889" s="6"/>
      <c r="P889" s="16"/>
    </row>
    <row collapsed="false" customFormat="false" customHeight="false" hidden="false" ht="12.1" outlineLevel="0" r="890">
      <c r="A890" s="20" t="n">
        <v>44494.863275463</v>
      </c>
      <c r="B890" s="16" t="s">
        <v>56</v>
      </c>
      <c r="C890" s="16" t="s">
        <v>618</v>
      </c>
      <c r="D890" s="16" t="s">
        <v>480</v>
      </c>
      <c r="E890" s="16" t="s">
        <v>17</v>
      </c>
      <c r="F890" s="16" t="s">
        <v>19</v>
      </c>
      <c r="G890" s="7" t="n">
        <v>14</v>
      </c>
      <c r="H890" s="6" t="n">
        <v>1631</v>
      </c>
      <c r="I890" s="6" t="n">
        <v>-22834</v>
      </c>
      <c r="J890" s="6" t="n">
        <v>-0</v>
      </c>
      <c r="K890" s="6" t="n">
        <v>-11.41</v>
      </c>
      <c r="L890" s="6" t="n">
        <v>-0</v>
      </c>
      <c r="M890" s="6"/>
      <c r="N890" s="6" t="s">
        <f>=I890+J890+K890+L890</f>
      </c>
      <c r="O890" s="6"/>
      <c r="P890" s="16"/>
    </row>
    <row collapsed="false" customFormat="false" customHeight="false" hidden="false" ht="12.1" outlineLevel="0" r="891">
      <c r="A891" s="25" t="n">
        <v>44495</v>
      </c>
      <c r="B891" s="26" t="s">
        <v>554</v>
      </c>
      <c r="C891" s="26" t="s">
        <v>162</v>
      </c>
      <c r="D891" s="26" t="s">
        <v>554</v>
      </c>
      <c r="E891" s="26" t="s">
        <v>554</v>
      </c>
      <c r="F891" s="26" t="s">
        <v>19</v>
      </c>
      <c r="G891" s="27" t="n">
        <v>1</v>
      </c>
      <c r="H891" s="28" t="n">
        <v>1450</v>
      </c>
      <c r="I891" s="28" t="n">
        <v>1450</v>
      </c>
      <c r="J891" s="28" t="n">
        <v>0</v>
      </c>
      <c r="K891" s="28" t="n">
        <v>-0</v>
      </c>
      <c r="L891" s="28" t="n">
        <v>-0</v>
      </c>
      <c r="M891" s="28"/>
      <c r="N891" s="6" t="s">
        <f>=I891+J891+K891+L891</f>
      </c>
      <c r="O891" s="28"/>
      <c r="P891" s="26"/>
    </row>
    <row collapsed="false" customFormat="false" customHeight="false" hidden="false" ht="12.1" outlineLevel="0" r="892">
      <c r="A892" s="25" t="n">
        <v>44495</v>
      </c>
      <c r="B892" s="26" t="s">
        <v>554</v>
      </c>
      <c r="C892" s="26" t="s">
        <v>162</v>
      </c>
      <c r="D892" s="26" t="s">
        <v>554</v>
      </c>
      <c r="E892" s="26" t="s">
        <v>554</v>
      </c>
      <c r="F892" s="26" t="s">
        <v>19</v>
      </c>
      <c r="G892" s="27" t="n">
        <v>1</v>
      </c>
      <c r="H892" s="28" t="n">
        <v>45000</v>
      </c>
      <c r="I892" s="28" t="n">
        <v>45000</v>
      </c>
      <c r="J892" s="28" t="n">
        <v>0</v>
      </c>
      <c r="K892" s="28" t="n">
        <v>-0</v>
      </c>
      <c r="L892" s="28" t="n">
        <v>-0</v>
      </c>
      <c r="M892" s="28"/>
      <c r="N892" s="6" t="s">
        <f>=I892+J892+K892+L892</f>
      </c>
      <c r="O892" s="28"/>
      <c r="P892" s="26"/>
    </row>
    <row collapsed="false" customFormat="false" customHeight="false" hidden="false" ht="12.1" outlineLevel="0" r="893">
      <c r="A893" s="20" t="n">
        <v>44495.8696875</v>
      </c>
      <c r="B893" s="16" t="s">
        <v>33</v>
      </c>
      <c r="C893" s="16" t="s">
        <v>612</v>
      </c>
      <c r="D893" s="16" t="s">
        <v>480</v>
      </c>
      <c r="E893" s="16" t="s">
        <v>17</v>
      </c>
      <c r="F893" s="16" t="s">
        <v>19</v>
      </c>
      <c r="G893" s="7" t="n">
        <v>70</v>
      </c>
      <c r="H893" s="6" t="n">
        <v>314.1</v>
      </c>
      <c r="I893" s="6" t="n">
        <v>-21987</v>
      </c>
      <c r="J893" s="6" t="n">
        <v>-0</v>
      </c>
      <c r="K893" s="6" t="n">
        <v>-10.98</v>
      </c>
      <c r="L893" s="6" t="n">
        <v>-0</v>
      </c>
      <c r="M893" s="6"/>
      <c r="N893" s="6" t="s">
        <f>=I893+J893+K893+L893</f>
      </c>
      <c r="O893" s="6"/>
      <c r="P893" s="16"/>
    </row>
    <row collapsed="false" customFormat="false" customHeight="false" hidden="false" ht="12.1" outlineLevel="0" r="894">
      <c r="A894" s="20" t="n">
        <v>44495.870810185</v>
      </c>
      <c r="B894" s="16" t="s">
        <v>33</v>
      </c>
      <c r="C894" s="16" t="s">
        <v>612</v>
      </c>
      <c r="D894" s="16" t="s">
        <v>480</v>
      </c>
      <c r="E894" s="16" t="s">
        <v>17</v>
      </c>
      <c r="F894" s="16" t="s">
        <v>19</v>
      </c>
      <c r="G894" s="7" t="n">
        <v>70</v>
      </c>
      <c r="H894" s="6" t="n">
        <v>314.1</v>
      </c>
      <c r="I894" s="6" t="n">
        <v>-21987</v>
      </c>
      <c r="J894" s="6" t="n">
        <v>-0</v>
      </c>
      <c r="K894" s="6" t="n">
        <v>-10.98</v>
      </c>
      <c r="L894" s="6" t="n">
        <v>-0</v>
      </c>
      <c r="M894" s="6"/>
      <c r="N894" s="6" t="s">
        <f>=I894+J894+K894+L894</f>
      </c>
      <c r="O894" s="6"/>
      <c r="P894" s="16"/>
    </row>
    <row collapsed="false" customFormat="false" customHeight="false" hidden="false" ht="12.1" outlineLevel="0" r="895">
      <c r="A895" s="25" t="n">
        <v>44496</v>
      </c>
      <c r="B895" s="26" t="s">
        <v>554</v>
      </c>
      <c r="C895" s="26" t="s">
        <v>162</v>
      </c>
      <c r="D895" s="26" t="s">
        <v>554</v>
      </c>
      <c r="E895" s="26" t="s">
        <v>554</v>
      </c>
      <c r="F895" s="26" t="s">
        <v>19</v>
      </c>
      <c r="G895" s="27" t="n">
        <v>1</v>
      </c>
      <c r="H895" s="28" t="n">
        <v>45056.65</v>
      </c>
      <c r="I895" s="28" t="n">
        <v>45056.65</v>
      </c>
      <c r="J895" s="28" t="n">
        <v>0</v>
      </c>
      <c r="K895" s="28" t="n">
        <v>-0</v>
      </c>
      <c r="L895" s="28" t="n">
        <v>-0</v>
      </c>
      <c r="M895" s="28"/>
      <c r="N895" s="6" t="s">
        <f>=I895+J895+K895+L895</f>
      </c>
      <c r="O895" s="28"/>
      <c r="P895" s="26"/>
    </row>
    <row collapsed="false" customFormat="false" customHeight="false" hidden="false" ht="12.1" outlineLevel="0" r="896">
      <c r="A896" s="25" t="n">
        <v>44496</v>
      </c>
      <c r="B896" s="26" t="s">
        <v>554</v>
      </c>
      <c r="C896" s="26" t="s">
        <v>162</v>
      </c>
      <c r="D896" s="26" t="s">
        <v>554</v>
      </c>
      <c r="E896" s="26" t="s">
        <v>554</v>
      </c>
      <c r="F896" s="26" t="s">
        <v>19</v>
      </c>
      <c r="G896" s="27" t="n">
        <v>1</v>
      </c>
      <c r="H896" s="28" t="n">
        <v>45000</v>
      </c>
      <c r="I896" s="28" t="n">
        <v>45000</v>
      </c>
      <c r="J896" s="28" t="n">
        <v>0</v>
      </c>
      <c r="K896" s="28" t="n">
        <v>-0</v>
      </c>
      <c r="L896" s="28" t="n">
        <v>-0</v>
      </c>
      <c r="M896" s="28"/>
      <c r="N896" s="6" t="s">
        <f>=I896+J896+K896+L896</f>
      </c>
      <c r="O896" s="28"/>
      <c r="P896" s="26"/>
    </row>
    <row collapsed="false" customFormat="false" customHeight="false" hidden="false" ht="12.1" outlineLevel="0" r="897">
      <c r="A897" s="20" t="n">
        <v>44497.636724537</v>
      </c>
      <c r="B897" s="16" t="s">
        <v>33</v>
      </c>
      <c r="C897" s="16" t="s">
        <v>612</v>
      </c>
      <c r="D897" s="16" t="s">
        <v>480</v>
      </c>
      <c r="E897" s="16" t="s">
        <v>17</v>
      </c>
      <c r="F897" s="16" t="s">
        <v>19</v>
      </c>
      <c r="G897" s="7" t="n">
        <v>70</v>
      </c>
      <c r="H897" s="6" t="n">
        <v>311.3</v>
      </c>
      <c r="I897" s="6" t="n">
        <v>-21791</v>
      </c>
      <c r="J897" s="6" t="n">
        <v>-0</v>
      </c>
      <c r="K897" s="6" t="n">
        <v>-10.9</v>
      </c>
      <c r="L897" s="6" t="n">
        <v>-0</v>
      </c>
      <c r="M897" s="6"/>
      <c r="N897" s="6" t="s">
        <f>=I897+J897+K897+L897</f>
      </c>
      <c r="O897" s="6"/>
      <c r="P897" s="16"/>
    </row>
    <row collapsed="false" customFormat="false" customHeight="false" hidden="false" ht="12.1" outlineLevel="0" r="898">
      <c r="A898" s="20" t="n">
        <v>44502.716898148</v>
      </c>
      <c r="B898" s="16" t="s">
        <v>45</v>
      </c>
      <c r="C898" s="16" t="s">
        <v>613</v>
      </c>
      <c r="D898" s="16" t="s">
        <v>480</v>
      </c>
      <c r="E898" s="16" t="s">
        <v>17</v>
      </c>
      <c r="F898" s="16" t="s">
        <v>19</v>
      </c>
      <c r="G898" s="7" t="n">
        <v>300</v>
      </c>
      <c r="H898" s="6" t="n">
        <v>65.61</v>
      </c>
      <c r="I898" s="6" t="n">
        <v>-19683</v>
      </c>
      <c r="J898" s="6" t="n">
        <v>-0</v>
      </c>
      <c r="K898" s="6" t="n">
        <v>-9.84</v>
      </c>
      <c r="L898" s="6" t="n">
        <v>-0</v>
      </c>
      <c r="M898" s="6"/>
      <c r="N898" s="6" t="s">
        <f>=I898+J898+K898+L898</f>
      </c>
      <c r="O898" s="6"/>
      <c r="P898" s="16"/>
    </row>
    <row collapsed="false" customFormat="false" customHeight="false" hidden="false" ht="12.1" outlineLevel="0" r="899">
      <c r="A899" s="20" t="n">
        <v>44502.75181713</v>
      </c>
      <c r="B899" s="16" t="s">
        <v>30</v>
      </c>
      <c r="C899" s="16" t="s">
        <v>608</v>
      </c>
      <c r="D899" s="16" t="s">
        <v>480</v>
      </c>
      <c r="E899" s="16" t="s">
        <v>17</v>
      </c>
      <c r="F899" s="16" t="s">
        <v>19</v>
      </c>
      <c r="G899" s="7" t="n">
        <v>130000</v>
      </c>
      <c r="H899" s="6" t="n">
        <v>0.1831</v>
      </c>
      <c r="I899" s="6" t="n">
        <v>-23803</v>
      </c>
      <c r="J899" s="6" t="n">
        <v>-0</v>
      </c>
      <c r="K899" s="6" t="n">
        <v>-11.9</v>
      </c>
      <c r="L899" s="6" t="n">
        <v>-0</v>
      </c>
      <c r="M899" s="6"/>
      <c r="N899" s="6" t="s">
        <f>=I899+J899+K899+L899</f>
      </c>
      <c r="O899" s="6"/>
      <c r="P899" s="16"/>
    </row>
    <row collapsed="false" customFormat="false" customHeight="false" hidden="false" ht="12.1" outlineLevel="0" r="900">
      <c r="A900" s="25" t="n">
        <v>44503</v>
      </c>
      <c r="B900" s="26" t="s">
        <v>554</v>
      </c>
      <c r="C900" s="26" t="s">
        <v>162</v>
      </c>
      <c r="D900" s="26" t="s">
        <v>554</v>
      </c>
      <c r="E900" s="26" t="s">
        <v>554</v>
      </c>
      <c r="F900" s="26" t="s">
        <v>19</v>
      </c>
      <c r="G900" s="27" t="n">
        <v>1</v>
      </c>
      <c r="H900" s="28" t="n">
        <v>46000</v>
      </c>
      <c r="I900" s="28" t="n">
        <v>46000</v>
      </c>
      <c r="J900" s="28" t="n">
        <v>0</v>
      </c>
      <c r="K900" s="28" t="n">
        <v>-0</v>
      </c>
      <c r="L900" s="28" t="n">
        <v>-0</v>
      </c>
      <c r="M900" s="28"/>
      <c r="N900" s="6" t="s">
        <f>=I900+J900+K900+L900</f>
      </c>
      <c r="O900" s="28"/>
      <c r="P900" s="26"/>
    </row>
    <row collapsed="false" customFormat="false" customHeight="false" hidden="false" ht="12.1" outlineLevel="0" r="901">
      <c r="A901" s="25" t="n">
        <v>44503</v>
      </c>
      <c r="B901" s="26" t="s">
        <v>554</v>
      </c>
      <c r="C901" s="26" t="s">
        <v>162</v>
      </c>
      <c r="D901" s="26" t="s">
        <v>554</v>
      </c>
      <c r="E901" s="26" t="s">
        <v>554</v>
      </c>
      <c r="F901" s="26" t="s">
        <v>19</v>
      </c>
      <c r="G901" s="27" t="n">
        <v>1</v>
      </c>
      <c r="H901" s="28" t="n">
        <v>50000</v>
      </c>
      <c r="I901" s="28" t="n">
        <v>50000</v>
      </c>
      <c r="J901" s="28" t="n">
        <v>0</v>
      </c>
      <c r="K901" s="28" t="n">
        <v>-0</v>
      </c>
      <c r="L901" s="28" t="n">
        <v>-0</v>
      </c>
      <c r="M901" s="28"/>
      <c r="N901" s="6" t="s">
        <f>=I901+J901+K901+L901</f>
      </c>
      <c r="O901" s="28"/>
      <c r="P901" s="26"/>
    </row>
    <row collapsed="false" customFormat="false" customHeight="false" hidden="false" ht="12.1" outlineLevel="0" r="902">
      <c r="A902" s="25" t="n">
        <v>44503</v>
      </c>
      <c r="B902" s="26" t="s">
        <v>554</v>
      </c>
      <c r="C902" s="26" t="s">
        <v>162</v>
      </c>
      <c r="D902" s="26" t="s">
        <v>554</v>
      </c>
      <c r="E902" s="26" t="s">
        <v>554</v>
      </c>
      <c r="F902" s="26" t="s">
        <v>19</v>
      </c>
      <c r="G902" s="27" t="n">
        <v>1</v>
      </c>
      <c r="H902" s="28" t="n">
        <v>15000</v>
      </c>
      <c r="I902" s="28" t="n">
        <v>15000</v>
      </c>
      <c r="J902" s="28" t="n">
        <v>0</v>
      </c>
      <c r="K902" s="28" t="n">
        <v>-0</v>
      </c>
      <c r="L902" s="28" t="n">
        <v>-0</v>
      </c>
      <c r="M902" s="28"/>
      <c r="N902" s="6" t="s">
        <f>=I902+J902+K902+L902</f>
      </c>
      <c r="O902" s="28"/>
      <c r="P902" s="26"/>
    </row>
    <row collapsed="false" customFormat="false" customHeight="false" hidden="false" ht="12.1" outlineLevel="0" r="903">
      <c r="A903" s="20" t="n">
        <v>44503.862800926</v>
      </c>
      <c r="B903" s="16" t="s">
        <v>42</v>
      </c>
      <c r="C903" s="16" t="s">
        <v>562</v>
      </c>
      <c r="D903" s="16" t="s">
        <v>480</v>
      </c>
      <c r="E903" s="16" t="s">
        <v>17</v>
      </c>
      <c r="F903" s="16" t="s">
        <v>19</v>
      </c>
      <c r="G903" s="7" t="n">
        <v>60</v>
      </c>
      <c r="H903" s="6" t="n">
        <v>350</v>
      </c>
      <c r="I903" s="6" t="n">
        <v>-21000</v>
      </c>
      <c r="J903" s="6" t="n">
        <v>-0</v>
      </c>
      <c r="K903" s="6" t="n">
        <v>-10.5</v>
      </c>
      <c r="L903" s="6" t="n">
        <v>-0</v>
      </c>
      <c r="M903" s="6"/>
      <c r="N903" s="6" t="s">
        <f>=I903+J903+K903+L903</f>
      </c>
      <c r="O903" s="6"/>
      <c r="P903" s="16"/>
    </row>
    <row collapsed="false" customFormat="false" customHeight="false" hidden="false" ht="12.1" outlineLevel="0" r="904">
      <c r="A904" s="20" t="n">
        <v>44503.913113426</v>
      </c>
      <c r="B904" s="16" t="s">
        <v>42</v>
      </c>
      <c r="C904" s="16" t="s">
        <v>562</v>
      </c>
      <c r="D904" s="16" t="s">
        <v>480</v>
      </c>
      <c r="E904" s="16" t="s">
        <v>17</v>
      </c>
      <c r="F904" s="16" t="s">
        <v>19</v>
      </c>
      <c r="G904" s="7" t="n">
        <v>40</v>
      </c>
      <c r="H904" s="6" t="n">
        <v>350</v>
      </c>
      <c r="I904" s="6" t="n">
        <v>-14000</v>
      </c>
      <c r="J904" s="6" t="n">
        <v>-0</v>
      </c>
      <c r="K904" s="6" t="n">
        <v>-7.01</v>
      </c>
      <c r="L904" s="6" t="n">
        <v>-0</v>
      </c>
      <c r="M904" s="6"/>
      <c r="N904" s="6" t="s">
        <f>=I904+J904+K904+L904</f>
      </c>
      <c r="O904" s="6"/>
      <c r="P904" s="16"/>
    </row>
    <row collapsed="false" customFormat="false" customHeight="false" hidden="false" ht="12.1" outlineLevel="0" r="905">
      <c r="A905" s="20" t="n">
        <v>44505.988356481</v>
      </c>
      <c r="B905" s="16" t="s">
        <v>30</v>
      </c>
      <c r="C905" s="16" t="s">
        <v>608</v>
      </c>
      <c r="D905" s="16" t="s">
        <v>480</v>
      </c>
      <c r="E905" s="16" t="s">
        <v>17</v>
      </c>
      <c r="F905" s="16" t="s">
        <v>19</v>
      </c>
      <c r="G905" s="7" t="n">
        <v>40000</v>
      </c>
      <c r="H905" s="6" t="n">
        <v>0.1803</v>
      </c>
      <c r="I905" s="6" t="n">
        <v>-7212</v>
      </c>
      <c r="J905" s="6" t="n">
        <v>-0</v>
      </c>
      <c r="K905" s="6" t="n">
        <v>-3.6</v>
      </c>
      <c r="L905" s="6" t="n">
        <v>-0</v>
      </c>
      <c r="M905" s="6"/>
      <c r="N905" s="6" t="s">
        <f>=I905+J905+K905+L905</f>
      </c>
      <c r="O905" s="6"/>
      <c r="P905" s="16"/>
    </row>
    <row collapsed="false" customFormat="false" customHeight="false" hidden="false" ht="12.1" outlineLevel="0" r="906">
      <c r="A906" s="20" t="n">
        <v>44505.988472222</v>
      </c>
      <c r="B906" s="16" t="s">
        <v>30</v>
      </c>
      <c r="C906" s="16" t="s">
        <v>608</v>
      </c>
      <c r="D906" s="16" t="s">
        <v>480</v>
      </c>
      <c r="E906" s="16" t="s">
        <v>17</v>
      </c>
      <c r="F906" s="16" t="s">
        <v>19</v>
      </c>
      <c r="G906" s="7" t="n">
        <v>20000</v>
      </c>
      <c r="H906" s="6" t="n">
        <v>0.1803</v>
      </c>
      <c r="I906" s="6" t="n">
        <v>-3606</v>
      </c>
      <c r="J906" s="6" t="n">
        <v>-0</v>
      </c>
      <c r="K906" s="6" t="n">
        <v>-1.8</v>
      </c>
      <c r="L906" s="6" t="n">
        <v>-0</v>
      </c>
      <c r="M906" s="6"/>
      <c r="N906" s="6" t="s">
        <f>=I906+J906+K906+L906</f>
      </c>
      <c r="O906" s="6"/>
      <c r="P906" s="16"/>
    </row>
    <row collapsed="false" customFormat="false" customHeight="false" hidden="false" ht="12.1" outlineLevel="0" r="907">
      <c r="A907" s="20" t="n">
        <v>44505.98962963</v>
      </c>
      <c r="B907" s="16" t="s">
        <v>30</v>
      </c>
      <c r="C907" s="16" t="s">
        <v>608</v>
      </c>
      <c r="D907" s="16" t="s">
        <v>480</v>
      </c>
      <c r="E907" s="16" t="s">
        <v>17</v>
      </c>
      <c r="F907" s="16" t="s">
        <v>19</v>
      </c>
      <c r="G907" s="7" t="n">
        <v>10000</v>
      </c>
      <c r="H907" s="6" t="n">
        <v>0.1803</v>
      </c>
      <c r="I907" s="6" t="n">
        <v>-1803</v>
      </c>
      <c r="J907" s="6" t="n">
        <v>-0</v>
      </c>
      <c r="K907" s="6" t="n">
        <v>-0.9</v>
      </c>
      <c r="L907" s="6" t="n">
        <v>-0</v>
      </c>
      <c r="M907" s="6"/>
      <c r="N907" s="6" t="s">
        <f>=I907+J907+K907+L907</f>
      </c>
      <c r="O907" s="6"/>
      <c r="P907" s="16"/>
    </row>
    <row collapsed="false" customFormat="false" customHeight="false" hidden="false" ht="12.1" outlineLevel="0" r="908">
      <c r="A908" s="20" t="n">
        <v>44505.990474537</v>
      </c>
      <c r="B908" s="16" t="s">
        <v>30</v>
      </c>
      <c r="C908" s="16" t="s">
        <v>608</v>
      </c>
      <c r="D908" s="16" t="s">
        <v>480</v>
      </c>
      <c r="E908" s="16" t="s">
        <v>17</v>
      </c>
      <c r="F908" s="16" t="s">
        <v>19</v>
      </c>
      <c r="G908" s="7" t="n">
        <v>80000</v>
      </c>
      <c r="H908" s="6" t="n">
        <v>0.1803</v>
      </c>
      <c r="I908" s="6" t="n">
        <v>-14424</v>
      </c>
      <c r="J908" s="6" t="n">
        <v>-0</v>
      </c>
      <c r="K908" s="6" t="n">
        <v>-7.21</v>
      </c>
      <c r="L908" s="6" t="n">
        <v>-0</v>
      </c>
      <c r="M908" s="6"/>
      <c r="N908" s="6" t="s">
        <f>=I908+J908+K908+L908</f>
      </c>
      <c r="O908" s="6"/>
      <c r="P908" s="16"/>
    </row>
    <row collapsed="false" customFormat="false" customHeight="false" hidden="false" ht="12.1" outlineLevel="0" r="909">
      <c r="A909" s="20" t="n">
        <v>44508.64306713</v>
      </c>
      <c r="B909" s="16" t="s">
        <v>30</v>
      </c>
      <c r="C909" s="16" t="s">
        <v>608</v>
      </c>
      <c r="D909" s="16" t="s">
        <v>480</v>
      </c>
      <c r="E909" s="16" t="s">
        <v>17</v>
      </c>
      <c r="F909" s="16" t="s">
        <v>19</v>
      </c>
      <c r="G909" s="7" t="n">
        <v>20000</v>
      </c>
      <c r="H909" s="6" t="n">
        <v>0.1818</v>
      </c>
      <c r="I909" s="6" t="n">
        <v>-3636</v>
      </c>
      <c r="J909" s="6" t="n">
        <v>-0</v>
      </c>
      <c r="K909" s="6" t="n">
        <v>-1.81</v>
      </c>
      <c r="L909" s="6" t="n">
        <v>-0</v>
      </c>
      <c r="M909" s="6"/>
      <c r="N909" s="6" t="s">
        <f>=I909+J909+K909+L909</f>
      </c>
      <c r="O909" s="6"/>
      <c r="P909" s="16"/>
    </row>
    <row collapsed="false" customFormat="false" customHeight="false" hidden="false" ht="12.1" outlineLevel="0" r="910">
      <c r="A910" s="20" t="n">
        <v>44508.643078704</v>
      </c>
      <c r="B910" s="16" t="s">
        <v>30</v>
      </c>
      <c r="C910" s="16" t="s">
        <v>608</v>
      </c>
      <c r="D910" s="16" t="s">
        <v>480</v>
      </c>
      <c r="E910" s="16" t="s">
        <v>17</v>
      </c>
      <c r="F910" s="16" t="s">
        <v>19</v>
      </c>
      <c r="G910" s="7" t="n">
        <v>70000</v>
      </c>
      <c r="H910" s="6" t="n">
        <v>0.1818</v>
      </c>
      <c r="I910" s="6" t="n">
        <v>-12726</v>
      </c>
      <c r="J910" s="6" t="n">
        <v>-0</v>
      </c>
      <c r="K910" s="6" t="n">
        <v>-6.36</v>
      </c>
      <c r="L910" s="6" t="n">
        <v>-0</v>
      </c>
      <c r="M910" s="6"/>
      <c r="N910" s="6" t="s">
        <f>=I910+J910+K910+L910</f>
      </c>
      <c r="O910" s="6"/>
      <c r="P910" s="16"/>
    </row>
    <row collapsed="false" customFormat="false" customHeight="false" hidden="false" ht="12.1" outlineLevel="0" r="911">
      <c r="A911" s="20" t="n">
        <v>44509.951736111</v>
      </c>
      <c r="B911" s="16" t="s">
        <v>508</v>
      </c>
      <c r="C911" s="16" t="s">
        <v>634</v>
      </c>
      <c r="D911" s="16" t="s">
        <v>480</v>
      </c>
      <c r="E911" s="16" t="s">
        <v>17</v>
      </c>
      <c r="F911" s="16" t="s">
        <v>19</v>
      </c>
      <c r="G911" s="7" t="n">
        <v>3</v>
      </c>
      <c r="H911" s="6" t="n">
        <v>491.5</v>
      </c>
      <c r="I911" s="6" t="n">
        <v>-1474.5</v>
      </c>
      <c r="J911" s="6" t="n">
        <v>-0</v>
      </c>
      <c r="K911" s="6" t="n">
        <v>-0.73</v>
      </c>
      <c r="L911" s="6" t="n">
        <v>-0</v>
      </c>
      <c r="M911" s="6"/>
      <c r="N911" s="6" t="s">
        <f>=I911+J911+K911+L911</f>
      </c>
      <c r="O911" s="6"/>
      <c r="P911" s="16"/>
    </row>
    <row collapsed="false" customFormat="false" customHeight="false" hidden="false" ht="12.1" outlineLevel="0" r="912">
      <c r="A912" s="20" t="n">
        <v>44511.95474537</v>
      </c>
      <c r="B912" s="16" t="s">
        <v>45</v>
      </c>
      <c r="C912" s="16" t="s">
        <v>613</v>
      </c>
      <c r="D912" s="16" t="s">
        <v>480</v>
      </c>
      <c r="E912" s="16" t="s">
        <v>17</v>
      </c>
      <c r="F912" s="16" t="s">
        <v>19</v>
      </c>
      <c r="G912" s="7" t="n">
        <v>400</v>
      </c>
      <c r="H912" s="6" t="n">
        <v>63.88</v>
      </c>
      <c r="I912" s="6" t="n">
        <v>-25552</v>
      </c>
      <c r="J912" s="6" t="n">
        <v>-0</v>
      </c>
      <c r="K912" s="6" t="n">
        <v>-12.78</v>
      </c>
      <c r="L912" s="6" t="n">
        <v>-0</v>
      </c>
      <c r="M912" s="6"/>
      <c r="N912" s="6" t="s">
        <f>=I912+J912+K912+L912</f>
      </c>
      <c r="O912" s="6"/>
      <c r="P912" s="16"/>
    </row>
    <row collapsed="false" customFormat="false" customHeight="false" hidden="false" ht="12.1" outlineLevel="0" r="913">
      <c r="A913" s="20" t="n">
        <v>44515.708263889</v>
      </c>
      <c r="B913" s="16" t="s">
        <v>42</v>
      </c>
      <c r="C913" s="16" t="s">
        <v>562</v>
      </c>
      <c r="D913" s="16" t="s">
        <v>480</v>
      </c>
      <c r="E913" s="16" t="s">
        <v>17</v>
      </c>
      <c r="F913" s="16" t="s">
        <v>19</v>
      </c>
      <c r="G913" s="7" t="n">
        <v>90</v>
      </c>
      <c r="H913" s="6" t="n">
        <v>338.9</v>
      </c>
      <c r="I913" s="6" t="n">
        <v>-30501</v>
      </c>
      <c r="J913" s="6" t="n">
        <v>-0</v>
      </c>
      <c r="K913" s="6" t="n">
        <v>-15.25</v>
      </c>
      <c r="L913" s="6" t="n">
        <v>-0</v>
      </c>
      <c r="M913" s="6"/>
      <c r="N913" s="6" t="s">
        <f>=I913+J913+K913+L913</f>
      </c>
      <c r="O913" s="6"/>
      <c r="P913" s="16"/>
    </row>
    <row collapsed="false" customFormat="false" customHeight="false" hidden="false" ht="12.1" outlineLevel="0" r="914">
      <c r="A914" s="20" t="n">
        <v>44515.728645833</v>
      </c>
      <c r="B914" s="16" t="s">
        <v>508</v>
      </c>
      <c r="C914" s="16" t="s">
        <v>634</v>
      </c>
      <c r="D914" s="16" t="s">
        <v>480</v>
      </c>
      <c r="E914" s="16" t="s">
        <v>17</v>
      </c>
      <c r="F914" s="16" t="s">
        <v>19</v>
      </c>
      <c r="G914" s="7" t="n">
        <v>5</v>
      </c>
      <c r="H914" s="6" t="n">
        <v>480.5</v>
      </c>
      <c r="I914" s="6" t="n">
        <v>-2402.5</v>
      </c>
      <c r="J914" s="6" t="n">
        <v>-0</v>
      </c>
      <c r="K914" s="6" t="n">
        <v>-1.2</v>
      </c>
      <c r="L914" s="6" t="n">
        <v>-0</v>
      </c>
      <c r="M914" s="6"/>
      <c r="N914" s="6" t="s">
        <f>=I914+J914+K914+L914</f>
      </c>
      <c r="O914" s="6"/>
      <c r="P914" s="16"/>
    </row>
    <row collapsed="false" customFormat="false" customHeight="false" hidden="false" ht="12.1" outlineLevel="0" r="915">
      <c r="A915" s="25" t="n">
        <v>44519</v>
      </c>
      <c r="B915" s="26" t="s">
        <v>554</v>
      </c>
      <c r="C915" s="26" t="s">
        <v>162</v>
      </c>
      <c r="D915" s="26" t="s">
        <v>554</v>
      </c>
      <c r="E915" s="26" t="s">
        <v>554</v>
      </c>
      <c r="F915" s="26" t="s">
        <v>19</v>
      </c>
      <c r="G915" s="27" t="n">
        <v>1</v>
      </c>
      <c r="H915" s="28" t="n">
        <v>17000</v>
      </c>
      <c r="I915" s="28" t="n">
        <v>17000</v>
      </c>
      <c r="J915" s="28" t="n">
        <v>0</v>
      </c>
      <c r="K915" s="28" t="n">
        <v>-0</v>
      </c>
      <c r="L915" s="28" t="n">
        <v>-0</v>
      </c>
      <c r="M915" s="28"/>
      <c r="N915" s="6" t="s">
        <f>=I915+J915+K915+L915</f>
      </c>
      <c r="O915" s="28"/>
      <c r="P915" s="26"/>
    </row>
    <row collapsed="false" customFormat="false" customHeight="false" hidden="false" ht="12.1" outlineLevel="0" r="916">
      <c r="A916" s="20" t="n">
        <v>44519.520752315</v>
      </c>
      <c r="B916" s="16" t="s">
        <v>36</v>
      </c>
      <c r="C916" s="16" t="s">
        <v>627</v>
      </c>
      <c r="D916" s="16" t="s">
        <v>480</v>
      </c>
      <c r="E916" s="16" t="s">
        <v>17</v>
      </c>
      <c r="F916" s="16" t="s">
        <v>19</v>
      </c>
      <c r="G916" s="7" t="n">
        <v>50</v>
      </c>
      <c r="H916" s="6" t="n">
        <v>307</v>
      </c>
      <c r="I916" s="6" t="n">
        <v>-15350</v>
      </c>
      <c r="J916" s="6" t="n">
        <v>-0</v>
      </c>
      <c r="K916" s="6" t="n">
        <v>-7.67</v>
      </c>
      <c r="L916" s="6" t="n">
        <v>-0</v>
      </c>
      <c r="M916" s="6"/>
      <c r="N916" s="6" t="s">
        <f>=I916+J916+K916+L916</f>
      </c>
      <c r="O916" s="6"/>
      <c r="P916" s="16"/>
    </row>
    <row collapsed="false" customFormat="false" customHeight="false" hidden="false" ht="12.1" outlineLevel="0" r="917">
      <c r="A917" s="20" t="n">
        <v>44519.722013889</v>
      </c>
      <c r="B917" s="16" t="s">
        <v>508</v>
      </c>
      <c r="C917" s="16" t="s">
        <v>634</v>
      </c>
      <c r="D917" s="16" t="s">
        <v>480</v>
      </c>
      <c r="E917" s="16" t="s">
        <v>17</v>
      </c>
      <c r="F917" s="16" t="s">
        <v>19</v>
      </c>
      <c r="G917" s="7" t="n">
        <v>4</v>
      </c>
      <c r="H917" s="6" t="n">
        <v>459</v>
      </c>
      <c r="I917" s="6" t="n">
        <v>-1836</v>
      </c>
      <c r="J917" s="6" t="n">
        <v>-0</v>
      </c>
      <c r="K917" s="6" t="n">
        <v>-0.92</v>
      </c>
      <c r="L917" s="6" t="n">
        <v>-0</v>
      </c>
      <c r="M917" s="6"/>
      <c r="N917" s="6" t="s">
        <f>=I917+J917+K917+L917</f>
      </c>
      <c r="O917" s="6"/>
      <c r="P917" s="16"/>
    </row>
    <row collapsed="false" customFormat="false" customHeight="false" hidden="false" ht="12.1" outlineLevel="0" r="918">
      <c r="A918" s="37" t="n">
        <v>44519.723217593</v>
      </c>
      <c r="B918" s="38" t="s">
        <v>64</v>
      </c>
      <c r="C918" s="38" t="s">
        <v>632</v>
      </c>
      <c r="D918" s="38" t="s">
        <v>482</v>
      </c>
      <c r="E918" s="38" t="s">
        <v>482</v>
      </c>
      <c r="F918" s="38" t="s">
        <v>19</v>
      </c>
      <c r="G918" s="39" t="n">
        <v>-13</v>
      </c>
      <c r="H918" s="40" t="n">
        <v>73.2661</v>
      </c>
      <c r="I918" s="40" t="n">
        <v>952.46</v>
      </c>
      <c r="J918" s="40" t="n">
        <v>0</v>
      </c>
      <c r="K918" s="40" t="n">
        <v>-1.38</v>
      </c>
      <c r="L918" s="40" t="n">
        <v>-0</v>
      </c>
      <c r="M918" s="40"/>
      <c r="N918" s="6" t="s">
        <f>=I918+J918+K918+L918</f>
      </c>
      <c r="O918" s="40"/>
      <c r="P918" s="38"/>
    </row>
    <row collapsed="false" customFormat="false" customHeight="false" hidden="false" ht="12.1" outlineLevel="0" r="919">
      <c r="A919" s="37" t="n">
        <v>44519.723900463</v>
      </c>
      <c r="B919" s="38" t="s">
        <v>35</v>
      </c>
      <c r="C919" s="38" t="s">
        <v>619</v>
      </c>
      <c r="D919" s="38" t="s">
        <v>482</v>
      </c>
      <c r="E919" s="38" t="s">
        <v>482</v>
      </c>
      <c r="F919" s="38" t="s">
        <v>19</v>
      </c>
      <c r="G919" s="39" t="n">
        <v>-1200</v>
      </c>
      <c r="H919" s="40" t="n">
        <v>82.8142</v>
      </c>
      <c r="I919" s="40" t="n">
        <v>99377.04</v>
      </c>
      <c r="J919" s="40" t="n">
        <v>0</v>
      </c>
      <c r="K919" s="40" t="n">
        <v>-41.24</v>
      </c>
      <c r="L919" s="40" t="n">
        <v>-0</v>
      </c>
      <c r="M919" s="40"/>
      <c r="N919" s="6" t="s">
        <f>=I919+J919+K919+L919</f>
      </c>
      <c r="O919" s="40"/>
      <c r="P919" s="38"/>
    </row>
    <row collapsed="false" customFormat="false" customHeight="false" hidden="false" ht="12.1" outlineLevel="0" r="920">
      <c r="A920" s="20" t="n">
        <v>44519.726006944</v>
      </c>
      <c r="B920" s="16" t="s">
        <v>36</v>
      </c>
      <c r="C920" s="16" t="s">
        <v>627</v>
      </c>
      <c r="D920" s="16" t="s">
        <v>480</v>
      </c>
      <c r="E920" s="16" t="s">
        <v>17</v>
      </c>
      <c r="F920" s="16" t="s">
        <v>19</v>
      </c>
      <c r="G920" s="7" t="n">
        <v>100</v>
      </c>
      <c r="H920" s="6" t="n">
        <v>301.7</v>
      </c>
      <c r="I920" s="6" t="n">
        <v>-30170</v>
      </c>
      <c r="J920" s="6" t="n">
        <v>-0</v>
      </c>
      <c r="K920" s="6" t="n">
        <v>-15.08</v>
      </c>
      <c r="L920" s="6" t="n">
        <v>-0</v>
      </c>
      <c r="M920" s="6"/>
      <c r="N920" s="6" t="s">
        <f>=I920+J920+K920+L920</f>
      </c>
      <c r="O920" s="6"/>
      <c r="P920" s="16"/>
    </row>
    <row collapsed="false" customFormat="false" customHeight="false" hidden="false" ht="12.1" outlineLevel="0" r="921">
      <c r="A921" s="20" t="n">
        <v>44519.727175926</v>
      </c>
      <c r="B921" s="16" t="s">
        <v>508</v>
      </c>
      <c r="C921" s="16" t="s">
        <v>634</v>
      </c>
      <c r="D921" s="16" t="s">
        <v>480</v>
      </c>
      <c r="E921" s="16" t="s">
        <v>17</v>
      </c>
      <c r="F921" s="16" t="s">
        <v>19</v>
      </c>
      <c r="G921" s="7" t="n">
        <v>100</v>
      </c>
      <c r="H921" s="6" t="n">
        <v>458</v>
      </c>
      <c r="I921" s="6" t="n">
        <v>-45800</v>
      </c>
      <c r="J921" s="6" t="n">
        <v>-0</v>
      </c>
      <c r="K921" s="6" t="n">
        <v>-22.9</v>
      </c>
      <c r="L921" s="6" t="n">
        <v>-0</v>
      </c>
      <c r="M921" s="6"/>
      <c r="N921" s="6" t="s">
        <f>=I921+J921+K921+L921</f>
      </c>
      <c r="O921" s="6"/>
      <c r="P921" s="16"/>
    </row>
    <row collapsed="false" customFormat="false" customHeight="false" hidden="false" ht="12.1" outlineLevel="0" r="922">
      <c r="A922" s="20" t="n">
        <v>44519.774953704</v>
      </c>
      <c r="B922" s="16" t="s">
        <v>48</v>
      </c>
      <c r="C922" s="16" t="s">
        <v>607</v>
      </c>
      <c r="D922" s="16" t="s">
        <v>480</v>
      </c>
      <c r="E922" s="16" t="s">
        <v>17</v>
      </c>
      <c r="F922" s="16" t="s">
        <v>19</v>
      </c>
      <c r="G922" s="7" t="n">
        <v>150</v>
      </c>
      <c r="H922" s="6" t="n">
        <v>161.7</v>
      </c>
      <c r="I922" s="6" t="n">
        <v>-24255</v>
      </c>
      <c r="J922" s="6" t="n">
        <v>-0</v>
      </c>
      <c r="K922" s="6" t="n">
        <v>-12.12</v>
      </c>
      <c r="L922" s="6" t="n">
        <v>-0</v>
      </c>
      <c r="M922" s="6"/>
      <c r="N922" s="6" t="s">
        <f>=I922+J922+K922+L922</f>
      </c>
      <c r="O922" s="6"/>
      <c r="P922" s="16"/>
    </row>
    <row collapsed="false" customFormat="false" customHeight="false" hidden="false" ht="12.1" outlineLevel="0" r="923">
      <c r="A923" s="25" t="n">
        <v>44522</v>
      </c>
      <c r="B923" s="26" t="s">
        <v>554</v>
      </c>
      <c r="C923" s="26" t="s">
        <v>162</v>
      </c>
      <c r="D923" s="26" t="s">
        <v>554</v>
      </c>
      <c r="E923" s="26" t="s">
        <v>554</v>
      </c>
      <c r="F923" s="26" t="s">
        <v>19</v>
      </c>
      <c r="G923" s="27" t="n">
        <v>1</v>
      </c>
      <c r="H923" s="28" t="n">
        <v>31000</v>
      </c>
      <c r="I923" s="28" t="n">
        <v>31000</v>
      </c>
      <c r="J923" s="28" t="n">
        <v>0</v>
      </c>
      <c r="K923" s="28" t="n">
        <v>-0</v>
      </c>
      <c r="L923" s="28" t="n">
        <v>-0</v>
      </c>
      <c r="M923" s="28"/>
      <c r="N923" s="6" t="s">
        <f>=I923+J923+K923+L923</f>
      </c>
      <c r="O923" s="28"/>
      <c r="P923" s="26"/>
    </row>
    <row collapsed="false" customFormat="false" customHeight="false" hidden="false" ht="12.1" outlineLevel="0" r="924">
      <c r="A924" s="20" t="n">
        <v>44522.676875</v>
      </c>
      <c r="B924" s="16" t="s">
        <v>508</v>
      </c>
      <c r="C924" s="16" t="s">
        <v>634</v>
      </c>
      <c r="D924" s="16" t="s">
        <v>480</v>
      </c>
      <c r="E924" s="16" t="s">
        <v>17</v>
      </c>
      <c r="F924" s="16" t="s">
        <v>19</v>
      </c>
      <c r="G924" s="7" t="n">
        <v>69</v>
      </c>
      <c r="H924" s="6" t="n">
        <v>447</v>
      </c>
      <c r="I924" s="6" t="n">
        <v>-30843</v>
      </c>
      <c r="J924" s="6" t="n">
        <v>-0</v>
      </c>
      <c r="K924" s="6" t="n">
        <v>-15.42</v>
      </c>
      <c r="L924" s="6" t="n">
        <v>-0</v>
      </c>
      <c r="M924" s="6"/>
      <c r="N924" s="6" t="s">
        <f>=I924+J924+K924+L924</f>
      </c>
      <c r="O924" s="6"/>
      <c r="P924" s="16"/>
    </row>
    <row collapsed="false" customFormat="false" customHeight="false" hidden="false" ht="12.1" outlineLevel="0" r="925">
      <c r="A925" s="25" t="n">
        <v>44523</v>
      </c>
      <c r="B925" s="26" t="s">
        <v>554</v>
      </c>
      <c r="C925" s="26" t="s">
        <v>162</v>
      </c>
      <c r="D925" s="26" t="s">
        <v>554</v>
      </c>
      <c r="E925" s="26" t="s">
        <v>554</v>
      </c>
      <c r="F925" s="26" t="s">
        <v>19</v>
      </c>
      <c r="G925" s="27" t="n">
        <v>1</v>
      </c>
      <c r="H925" s="28" t="n">
        <v>55500</v>
      </c>
      <c r="I925" s="28" t="n">
        <v>55500</v>
      </c>
      <c r="J925" s="28" t="n">
        <v>0</v>
      </c>
      <c r="K925" s="28" t="n">
        <v>-0</v>
      </c>
      <c r="L925" s="28" t="n">
        <v>-0</v>
      </c>
      <c r="M925" s="28"/>
      <c r="N925" s="6" t="s">
        <f>=I925+J925+K925+L925</f>
      </c>
      <c r="O925" s="28"/>
      <c r="P925" s="26"/>
    </row>
    <row collapsed="false" customFormat="false" customHeight="false" hidden="false" ht="12.1" outlineLevel="0" r="926">
      <c r="A926" s="25" t="n">
        <v>44523</v>
      </c>
      <c r="B926" s="26" t="s">
        <v>554</v>
      </c>
      <c r="C926" s="26" t="s">
        <v>162</v>
      </c>
      <c r="D926" s="26" t="s">
        <v>554</v>
      </c>
      <c r="E926" s="26" t="s">
        <v>554</v>
      </c>
      <c r="F926" s="26" t="s">
        <v>35</v>
      </c>
      <c r="G926" s="27" t="n">
        <v>1</v>
      </c>
      <c r="H926" s="28" t="n">
        <v>1500</v>
      </c>
      <c r="I926" s="28" t="n">
        <v>1500</v>
      </c>
      <c r="J926" s="28" t="n">
        <v>0</v>
      </c>
      <c r="K926" s="28" t="n">
        <v>-0</v>
      </c>
      <c r="L926" s="28" t="n">
        <v>-0</v>
      </c>
      <c r="M926" s="28"/>
      <c r="N926" s="28"/>
      <c r="O926" s="6" t="s">
        <f>=I926+J926+K926+L926</f>
      </c>
      <c r="P926" s="26"/>
    </row>
    <row collapsed="false" customFormat="false" customHeight="false" hidden="false" ht="12.1" outlineLevel="0" r="927">
      <c r="A927" s="20" t="n">
        <v>44523.740185185</v>
      </c>
      <c r="B927" s="16" t="s">
        <v>36</v>
      </c>
      <c r="C927" s="16" t="s">
        <v>627</v>
      </c>
      <c r="D927" s="16" t="s">
        <v>480</v>
      </c>
      <c r="E927" s="16" t="s">
        <v>17</v>
      </c>
      <c r="F927" s="16" t="s">
        <v>19</v>
      </c>
      <c r="G927" s="7" t="n">
        <v>150</v>
      </c>
      <c r="H927" s="6" t="n">
        <v>300.9</v>
      </c>
      <c r="I927" s="6" t="n">
        <v>-45135</v>
      </c>
      <c r="J927" s="6" t="n">
        <v>-0</v>
      </c>
      <c r="K927" s="6" t="n">
        <v>-22.57</v>
      </c>
      <c r="L927" s="6" t="n">
        <v>-0</v>
      </c>
      <c r="M927" s="6"/>
      <c r="N927" s="6" t="s">
        <f>=I927+J927+K927+L927</f>
      </c>
      <c r="O927" s="6"/>
      <c r="P927" s="16"/>
    </row>
    <row collapsed="false" customFormat="false" customHeight="false" hidden="false" ht="12.1" outlineLevel="0" r="928">
      <c r="A928" s="20" t="n">
        <v>44523.742395833</v>
      </c>
      <c r="B928" s="16" t="s">
        <v>42</v>
      </c>
      <c r="C928" s="16" t="s">
        <v>562</v>
      </c>
      <c r="D928" s="16" t="s">
        <v>480</v>
      </c>
      <c r="E928" s="16" t="s">
        <v>17</v>
      </c>
      <c r="F928" s="16" t="s">
        <v>19</v>
      </c>
      <c r="G928" s="7" t="n">
        <v>30</v>
      </c>
      <c r="H928" s="6" t="n">
        <v>337.2</v>
      </c>
      <c r="I928" s="6" t="n">
        <v>-10116</v>
      </c>
      <c r="J928" s="6" t="n">
        <v>-0</v>
      </c>
      <c r="K928" s="6" t="n">
        <v>-5.06</v>
      </c>
      <c r="L928" s="6" t="n">
        <v>-0</v>
      </c>
      <c r="M928" s="6"/>
      <c r="N928" s="6" t="s">
        <f>=I928+J928+K928+L928</f>
      </c>
      <c r="O928" s="6"/>
      <c r="P928" s="16"/>
    </row>
    <row collapsed="false" customFormat="false" customHeight="false" hidden="false" ht="12.1" outlineLevel="0" r="929">
      <c r="A929" s="37" t="n">
        <v>44523.74505787</v>
      </c>
      <c r="B929" s="38" t="s">
        <v>35</v>
      </c>
      <c r="C929" s="38" t="s">
        <v>619</v>
      </c>
      <c r="D929" s="38" t="s">
        <v>482</v>
      </c>
      <c r="E929" s="38" t="s">
        <v>482</v>
      </c>
      <c r="F929" s="38" t="s">
        <v>19</v>
      </c>
      <c r="G929" s="39" t="n">
        <v>-1500</v>
      </c>
      <c r="H929" s="40" t="n">
        <v>84.1205</v>
      </c>
      <c r="I929" s="40" t="n">
        <v>126180.75</v>
      </c>
      <c r="J929" s="40" t="n">
        <v>0</v>
      </c>
      <c r="K929" s="40" t="n">
        <v>-52.36</v>
      </c>
      <c r="L929" s="40" t="n">
        <v>-0</v>
      </c>
      <c r="M929" s="40"/>
      <c r="N929" s="6" t="s">
        <f>=I929+J929+K929+L929</f>
      </c>
      <c r="O929" s="40"/>
      <c r="P929" s="38"/>
    </row>
    <row collapsed="false" customFormat="false" customHeight="false" hidden="false" ht="12.1" outlineLevel="0" r="930">
      <c r="A930" s="20" t="n">
        <v>44523.746296296</v>
      </c>
      <c r="B930" s="16" t="s">
        <v>30</v>
      </c>
      <c r="C930" s="16" t="s">
        <v>608</v>
      </c>
      <c r="D930" s="16" t="s">
        <v>480</v>
      </c>
      <c r="E930" s="16" t="s">
        <v>17</v>
      </c>
      <c r="F930" s="16" t="s">
        <v>19</v>
      </c>
      <c r="G930" s="7" t="n">
        <v>150000</v>
      </c>
      <c r="H930" s="6" t="n">
        <v>0.1739</v>
      </c>
      <c r="I930" s="6" t="n">
        <v>-26085</v>
      </c>
      <c r="J930" s="6" t="n">
        <v>-0</v>
      </c>
      <c r="K930" s="6" t="n">
        <v>-13.04</v>
      </c>
      <c r="L930" s="6" t="n">
        <v>-0</v>
      </c>
      <c r="M930" s="6"/>
      <c r="N930" s="6" t="s">
        <f>=I930+J930+K930+L930</f>
      </c>
      <c r="O930" s="6"/>
      <c r="P930" s="16"/>
    </row>
    <row collapsed="false" customFormat="false" customHeight="false" hidden="false" ht="12.1" outlineLevel="0" r="931">
      <c r="A931" s="20" t="n">
        <v>44523.760104167</v>
      </c>
      <c r="B931" s="16" t="s">
        <v>508</v>
      </c>
      <c r="C931" s="16" t="s">
        <v>634</v>
      </c>
      <c r="D931" s="16" t="s">
        <v>480</v>
      </c>
      <c r="E931" s="16" t="s">
        <v>17</v>
      </c>
      <c r="F931" s="16" t="s">
        <v>19</v>
      </c>
      <c r="G931" s="7" t="n">
        <v>52</v>
      </c>
      <c r="H931" s="6" t="n">
        <v>451</v>
      </c>
      <c r="I931" s="6" t="n">
        <v>-23452</v>
      </c>
      <c r="J931" s="6" t="n">
        <v>-0</v>
      </c>
      <c r="K931" s="6" t="n">
        <v>-11.73</v>
      </c>
      <c r="L931" s="6" t="n">
        <v>-0</v>
      </c>
      <c r="M931" s="6"/>
      <c r="N931" s="6" t="s">
        <f>=I931+J931+K931+L931</f>
      </c>
      <c r="O931" s="6"/>
      <c r="P931" s="16"/>
    </row>
    <row collapsed="false" customFormat="false" customHeight="false" hidden="false" ht="12.1" outlineLevel="0" r="932">
      <c r="A932" s="20" t="n">
        <v>44524.957476852</v>
      </c>
      <c r="B932" s="16" t="s">
        <v>48</v>
      </c>
      <c r="C932" s="16" t="s">
        <v>607</v>
      </c>
      <c r="D932" s="16" t="s">
        <v>480</v>
      </c>
      <c r="E932" s="16" t="s">
        <v>17</v>
      </c>
      <c r="F932" s="16" t="s">
        <v>19</v>
      </c>
      <c r="G932" s="7" t="n">
        <v>100</v>
      </c>
      <c r="H932" s="6" t="n">
        <v>154</v>
      </c>
      <c r="I932" s="6" t="n">
        <v>-15400</v>
      </c>
      <c r="J932" s="6" t="n">
        <v>-0</v>
      </c>
      <c r="K932" s="6" t="n">
        <v>-7.7</v>
      </c>
      <c r="L932" s="6" t="n">
        <v>-0</v>
      </c>
      <c r="M932" s="6"/>
      <c r="N932" s="6" t="s">
        <f>=I932+J932+K932+L932</f>
      </c>
      <c r="O932" s="6"/>
      <c r="P932" s="16"/>
    </row>
    <row collapsed="false" customFormat="false" customHeight="false" hidden="false" ht="12.1" outlineLevel="0" r="933">
      <c r="A933" s="20" t="n">
        <v>44525.736342593</v>
      </c>
      <c r="B933" s="16" t="s">
        <v>36</v>
      </c>
      <c r="C933" s="16" t="s">
        <v>627</v>
      </c>
      <c r="D933" s="16" t="s">
        <v>480</v>
      </c>
      <c r="E933" s="16" t="s">
        <v>17</v>
      </c>
      <c r="F933" s="16" t="s">
        <v>19</v>
      </c>
      <c r="G933" s="7" t="n">
        <v>10</v>
      </c>
      <c r="H933" s="6" t="n">
        <v>297.6</v>
      </c>
      <c r="I933" s="6" t="n">
        <v>-2976</v>
      </c>
      <c r="J933" s="6" t="n">
        <v>-0</v>
      </c>
      <c r="K933" s="6" t="n">
        <v>-1.49</v>
      </c>
      <c r="L933" s="6" t="n">
        <v>-0</v>
      </c>
      <c r="M933" s="6"/>
      <c r="N933" s="6" t="s">
        <f>=I933+J933+K933+L933</f>
      </c>
      <c r="O933" s="6"/>
      <c r="P933" s="16"/>
    </row>
    <row collapsed="false" customFormat="false" customHeight="false" hidden="false" ht="12.1" outlineLevel="0" r="934">
      <c r="A934" s="20" t="n">
        <v>44525.736909722</v>
      </c>
      <c r="B934" s="16" t="s">
        <v>36</v>
      </c>
      <c r="C934" s="16" t="s">
        <v>627</v>
      </c>
      <c r="D934" s="16" t="s">
        <v>480</v>
      </c>
      <c r="E934" s="16" t="s">
        <v>17</v>
      </c>
      <c r="F934" s="16" t="s">
        <v>19</v>
      </c>
      <c r="G934" s="7" t="n">
        <v>10</v>
      </c>
      <c r="H934" s="6" t="n">
        <v>297.6</v>
      </c>
      <c r="I934" s="6" t="n">
        <v>-2976</v>
      </c>
      <c r="J934" s="6" t="n">
        <v>-0</v>
      </c>
      <c r="K934" s="6" t="n">
        <v>-1.49</v>
      </c>
      <c r="L934" s="6" t="n">
        <v>-0</v>
      </c>
      <c r="M934" s="6"/>
      <c r="N934" s="6" t="s">
        <f>=I934+J934+K934+L934</f>
      </c>
      <c r="O934" s="6"/>
      <c r="P934" s="16"/>
    </row>
    <row collapsed="false" customFormat="false" customHeight="false" hidden="false" ht="12.1" outlineLevel="0" r="935">
      <c r="A935" s="20" t="n">
        <v>44525.740023148</v>
      </c>
      <c r="B935" s="16" t="s">
        <v>508</v>
      </c>
      <c r="C935" s="16" t="s">
        <v>634</v>
      </c>
      <c r="D935" s="16" t="s">
        <v>480</v>
      </c>
      <c r="E935" s="16" t="s">
        <v>17</v>
      </c>
      <c r="F935" s="16" t="s">
        <v>19</v>
      </c>
      <c r="G935" s="7" t="n">
        <v>121</v>
      </c>
      <c r="H935" s="6" t="n">
        <v>451</v>
      </c>
      <c r="I935" s="6" t="n">
        <v>-54571</v>
      </c>
      <c r="J935" s="6" t="n">
        <v>-0</v>
      </c>
      <c r="K935" s="6" t="n">
        <v>-27.29</v>
      </c>
      <c r="L935" s="6" t="n">
        <v>-0</v>
      </c>
      <c r="M935" s="6"/>
      <c r="N935" s="6" t="s">
        <f>=I935+J935+K935+L935</f>
      </c>
      <c r="O935" s="6"/>
      <c r="P935" s="16"/>
    </row>
    <row collapsed="false" customFormat="false" customHeight="false" hidden="false" ht="12.1" outlineLevel="0" r="936">
      <c r="A936" s="25" t="n">
        <v>44526</v>
      </c>
      <c r="B936" s="26" t="s">
        <v>554</v>
      </c>
      <c r="C936" s="26" t="s">
        <v>162</v>
      </c>
      <c r="D936" s="26" t="s">
        <v>554</v>
      </c>
      <c r="E936" s="26" t="s">
        <v>554</v>
      </c>
      <c r="F936" s="26" t="s">
        <v>19</v>
      </c>
      <c r="G936" s="27" t="n">
        <v>1</v>
      </c>
      <c r="H936" s="28" t="n">
        <v>581</v>
      </c>
      <c r="I936" s="28" t="n">
        <v>581</v>
      </c>
      <c r="J936" s="28" t="n">
        <v>0</v>
      </c>
      <c r="K936" s="28" t="n">
        <v>-0</v>
      </c>
      <c r="L936" s="28" t="n">
        <v>-0</v>
      </c>
      <c r="M936" s="28"/>
      <c r="N936" s="6" t="s">
        <f>=I936+J936+K936+L936</f>
      </c>
      <c r="O936" s="28"/>
      <c r="P936" s="26"/>
    </row>
    <row collapsed="false" customFormat="false" customHeight="false" hidden="false" ht="12.1" outlineLevel="0" r="937">
      <c r="A937" s="25" t="n">
        <v>44529</v>
      </c>
      <c r="B937" s="26" t="s">
        <v>554</v>
      </c>
      <c r="C937" s="26" t="s">
        <v>162</v>
      </c>
      <c r="D937" s="26" t="s">
        <v>554</v>
      </c>
      <c r="E937" s="26" t="s">
        <v>554</v>
      </c>
      <c r="F937" s="26" t="s">
        <v>19</v>
      </c>
      <c r="G937" s="27" t="n">
        <v>1</v>
      </c>
      <c r="H937" s="28" t="n">
        <v>25000</v>
      </c>
      <c r="I937" s="28" t="n">
        <v>25000</v>
      </c>
      <c r="J937" s="28" t="n">
        <v>0</v>
      </c>
      <c r="K937" s="28" t="n">
        <v>-0</v>
      </c>
      <c r="L937" s="28" t="n">
        <v>-0</v>
      </c>
      <c r="M937" s="28"/>
      <c r="N937" s="6" t="s">
        <f>=I937+J937+K937+L937</f>
      </c>
      <c r="O937" s="28"/>
      <c r="P937" s="26"/>
    </row>
    <row collapsed="false" customFormat="false" customHeight="false" hidden="false" ht="12.1" outlineLevel="0" r="938">
      <c r="A938" s="20" t="n">
        <v>44529.765601852</v>
      </c>
      <c r="B938" s="16" t="s">
        <v>33</v>
      </c>
      <c r="C938" s="16" t="s">
        <v>612</v>
      </c>
      <c r="D938" s="16" t="s">
        <v>480</v>
      </c>
      <c r="E938" s="16" t="s">
        <v>17</v>
      </c>
      <c r="F938" s="16" t="s">
        <v>19</v>
      </c>
      <c r="G938" s="7" t="n">
        <v>90</v>
      </c>
      <c r="H938" s="6" t="n">
        <v>295.05</v>
      </c>
      <c r="I938" s="6" t="n">
        <v>-26554.5</v>
      </c>
      <c r="J938" s="6" t="n">
        <v>-0</v>
      </c>
      <c r="K938" s="6" t="n">
        <v>-13.28</v>
      </c>
      <c r="L938" s="6" t="n">
        <v>-0</v>
      </c>
      <c r="M938" s="6"/>
      <c r="N938" s="6" t="s">
        <f>=I938+J938+K938+L938</f>
      </c>
      <c r="O938" s="6"/>
      <c r="P938" s="16"/>
    </row>
    <row collapsed="false" customFormat="false" customHeight="false" hidden="false" ht="12.1" outlineLevel="0" r="939">
      <c r="A939" s="25" t="n">
        <v>44544</v>
      </c>
      <c r="B939" s="26" t="s">
        <v>554</v>
      </c>
      <c r="C939" s="26" t="s">
        <v>162</v>
      </c>
      <c r="D939" s="26" t="s">
        <v>554</v>
      </c>
      <c r="E939" s="26" t="s">
        <v>554</v>
      </c>
      <c r="F939" s="26" t="s">
        <v>35</v>
      </c>
      <c r="G939" s="27" t="n">
        <v>1</v>
      </c>
      <c r="H939" s="28" t="n">
        <v>1200</v>
      </c>
      <c r="I939" s="28" t="n">
        <v>1200</v>
      </c>
      <c r="J939" s="28" t="n">
        <v>0</v>
      </c>
      <c r="K939" s="28" t="n">
        <v>-0</v>
      </c>
      <c r="L939" s="28" t="n">
        <v>-0</v>
      </c>
      <c r="M939" s="28"/>
      <c r="N939" s="28"/>
      <c r="O939" s="6" t="s">
        <f>=I939+J939+K939+L939</f>
      </c>
      <c r="P939" s="26"/>
    </row>
    <row collapsed="false" customFormat="false" customHeight="false" hidden="false" ht="12.1" outlineLevel="0" r="940">
      <c r="A940" s="37" t="n">
        <v>44544.511793981</v>
      </c>
      <c r="B940" s="38" t="s">
        <v>35</v>
      </c>
      <c r="C940" s="38" t="s">
        <v>619</v>
      </c>
      <c r="D940" s="38" t="s">
        <v>482</v>
      </c>
      <c r="E940" s="38" t="s">
        <v>482</v>
      </c>
      <c r="F940" s="38" t="s">
        <v>19</v>
      </c>
      <c r="G940" s="39" t="n">
        <v>-1200</v>
      </c>
      <c r="H940" s="40" t="n">
        <v>82.964</v>
      </c>
      <c r="I940" s="40" t="n">
        <v>99556.8</v>
      </c>
      <c r="J940" s="40" t="n">
        <v>0</v>
      </c>
      <c r="K940" s="40" t="n">
        <v>-41.31</v>
      </c>
      <c r="L940" s="40" t="n">
        <v>-0</v>
      </c>
      <c r="M940" s="40"/>
      <c r="N940" s="6" t="s">
        <f>=I940+J940+K940+L940</f>
      </c>
      <c r="O940" s="40"/>
      <c r="P940" s="38"/>
    </row>
    <row collapsed="false" customFormat="false" customHeight="false" hidden="false" ht="12.1" outlineLevel="0" r="941">
      <c r="A941" s="20" t="n">
        <v>44544.519027778</v>
      </c>
      <c r="B941" s="16" t="s">
        <v>36</v>
      </c>
      <c r="C941" s="16" t="s">
        <v>627</v>
      </c>
      <c r="D941" s="16" t="s">
        <v>480</v>
      </c>
      <c r="E941" s="16" t="s">
        <v>17</v>
      </c>
      <c r="F941" s="16" t="s">
        <v>19</v>
      </c>
      <c r="G941" s="7" t="n">
        <v>50</v>
      </c>
      <c r="H941" s="6" t="n">
        <v>265</v>
      </c>
      <c r="I941" s="6" t="n">
        <v>-13250</v>
      </c>
      <c r="J941" s="6" t="n">
        <v>-0</v>
      </c>
      <c r="K941" s="6" t="n">
        <v>-6.62</v>
      </c>
      <c r="L941" s="6" t="n">
        <v>-0</v>
      </c>
      <c r="M941" s="6"/>
      <c r="N941" s="6" t="s">
        <f>=I941+J941+K941+L941</f>
      </c>
      <c r="O941" s="6"/>
      <c r="P941" s="16"/>
    </row>
    <row collapsed="false" customFormat="false" customHeight="false" hidden="false" ht="12.1" outlineLevel="0" r="942">
      <c r="A942" s="20" t="n">
        <v>44544.535798611</v>
      </c>
      <c r="B942" s="16" t="s">
        <v>508</v>
      </c>
      <c r="C942" s="16" t="s">
        <v>634</v>
      </c>
      <c r="D942" s="16" t="s">
        <v>480</v>
      </c>
      <c r="E942" s="16" t="s">
        <v>17</v>
      </c>
      <c r="F942" s="16" t="s">
        <v>19</v>
      </c>
      <c r="G942" s="7" t="n">
        <v>50</v>
      </c>
      <c r="H942" s="6" t="n">
        <v>418</v>
      </c>
      <c r="I942" s="6" t="n">
        <v>-20900</v>
      </c>
      <c r="J942" s="6" t="n">
        <v>-0</v>
      </c>
      <c r="K942" s="6" t="n">
        <v>-10.45</v>
      </c>
      <c r="L942" s="6" t="n">
        <v>-0</v>
      </c>
      <c r="M942" s="6"/>
      <c r="N942" s="6" t="s">
        <f>=I942+J942+K942+L942</f>
      </c>
      <c r="O942" s="6"/>
      <c r="P942" s="16"/>
    </row>
    <row collapsed="false" customFormat="false" customHeight="false" hidden="false" ht="12.1" outlineLevel="0" r="943">
      <c r="A943" s="20" t="n">
        <v>44544.874490741</v>
      </c>
      <c r="B943" s="16" t="s">
        <v>508</v>
      </c>
      <c r="C943" s="16" t="s">
        <v>634</v>
      </c>
      <c r="D943" s="16" t="s">
        <v>480</v>
      </c>
      <c r="E943" s="16" t="s">
        <v>17</v>
      </c>
      <c r="F943" s="16" t="s">
        <v>19</v>
      </c>
      <c r="G943" s="7" t="n">
        <v>50</v>
      </c>
      <c r="H943" s="6" t="n">
        <v>423</v>
      </c>
      <c r="I943" s="6" t="n">
        <v>-21150</v>
      </c>
      <c r="J943" s="6" t="n">
        <v>-0</v>
      </c>
      <c r="K943" s="6" t="n">
        <v>-10.58</v>
      </c>
      <c r="L943" s="6" t="n">
        <v>-0</v>
      </c>
      <c r="M943" s="6"/>
      <c r="N943" s="6" t="s">
        <f>=I943+J943+K943+L943</f>
      </c>
      <c r="O943" s="6"/>
      <c r="P943" s="16"/>
    </row>
    <row collapsed="false" customFormat="false" customHeight="false" hidden="false" ht="12.1" outlineLevel="0" r="944">
      <c r="A944" s="20" t="n">
        <v>44544.950532407</v>
      </c>
      <c r="B944" s="16" t="s">
        <v>36</v>
      </c>
      <c r="C944" s="16" t="s">
        <v>627</v>
      </c>
      <c r="D944" s="16" t="s">
        <v>480</v>
      </c>
      <c r="E944" s="16" t="s">
        <v>17</v>
      </c>
      <c r="F944" s="16" t="s">
        <v>19</v>
      </c>
      <c r="G944" s="7" t="n">
        <v>100</v>
      </c>
      <c r="H944" s="6" t="n">
        <v>269.5</v>
      </c>
      <c r="I944" s="6" t="n">
        <v>-26950</v>
      </c>
      <c r="J944" s="6" t="n">
        <v>-0</v>
      </c>
      <c r="K944" s="6" t="n">
        <v>-13.48</v>
      </c>
      <c r="L944" s="6" t="n">
        <v>-0</v>
      </c>
      <c r="M944" s="6"/>
      <c r="N944" s="6" t="s">
        <f>=I944+J944+K944+L944</f>
      </c>
      <c r="O944" s="6"/>
      <c r="P944" s="16"/>
    </row>
    <row collapsed="false" customFormat="false" customHeight="false" hidden="false" ht="12.1" outlineLevel="0" r="945">
      <c r="A945" s="20" t="n">
        <v>44544.952905093</v>
      </c>
      <c r="B945" s="16" t="s">
        <v>42</v>
      </c>
      <c r="C945" s="16" t="s">
        <v>562</v>
      </c>
      <c r="D945" s="16" t="s">
        <v>480</v>
      </c>
      <c r="E945" s="16" t="s">
        <v>17</v>
      </c>
      <c r="F945" s="16" t="s">
        <v>19</v>
      </c>
      <c r="G945" s="7" t="n">
        <v>50</v>
      </c>
      <c r="H945" s="6" t="n">
        <v>318.6</v>
      </c>
      <c r="I945" s="6" t="n">
        <v>-15930</v>
      </c>
      <c r="J945" s="6" t="n">
        <v>-0</v>
      </c>
      <c r="K945" s="6" t="n">
        <v>-7.97</v>
      </c>
      <c r="L945" s="6" t="n">
        <v>-0</v>
      </c>
      <c r="M945" s="6"/>
      <c r="N945" s="6" t="s">
        <f>=I945+J945+K945+L945</f>
      </c>
      <c r="O945" s="6"/>
      <c r="P945" s="16"/>
    </row>
    <row collapsed="false" customFormat="false" customHeight="false" hidden="false" ht="12.1" outlineLevel="0" r="946">
      <c r="A946" s="25" t="n">
        <v>44551</v>
      </c>
      <c r="B946" s="26" t="s">
        <v>554</v>
      </c>
      <c r="C946" s="26" t="s">
        <v>162</v>
      </c>
      <c r="D946" s="26" t="s">
        <v>554</v>
      </c>
      <c r="E946" s="26" t="s">
        <v>554</v>
      </c>
      <c r="F946" s="26" t="s">
        <v>19</v>
      </c>
      <c r="G946" s="27" t="n">
        <v>1</v>
      </c>
      <c r="H946" s="28" t="n">
        <v>429</v>
      </c>
      <c r="I946" s="28" t="n">
        <v>429</v>
      </c>
      <c r="J946" s="28" t="n">
        <v>0</v>
      </c>
      <c r="K946" s="28" t="n">
        <v>-0</v>
      </c>
      <c r="L946" s="28" t="n">
        <v>-0</v>
      </c>
      <c r="M946" s="28"/>
      <c r="N946" s="6" t="s">
        <f>=I946+J946+K946+L946</f>
      </c>
      <c r="O946" s="28"/>
      <c r="P946" s="26"/>
    </row>
    <row collapsed="false" customFormat="false" customHeight="false" hidden="false" ht="12.1" outlineLevel="0" r="947">
      <c r="A947" s="20" t="n">
        <v>44551.386134259</v>
      </c>
      <c r="B947" s="16" t="s">
        <v>503</v>
      </c>
      <c r="C947" s="16" t="s">
        <v>617</v>
      </c>
      <c r="D947" s="16" t="s">
        <v>480</v>
      </c>
      <c r="E947" s="16" t="s">
        <v>17</v>
      </c>
      <c r="F947" s="16" t="s">
        <v>19</v>
      </c>
      <c r="G947" s="7" t="n">
        <v>10</v>
      </c>
      <c r="H947" s="6" t="n">
        <v>129.6</v>
      </c>
      <c r="I947" s="6" t="n">
        <v>-1296</v>
      </c>
      <c r="J947" s="6" t="n">
        <v>-0</v>
      </c>
      <c r="K947" s="6" t="n">
        <v>-0.65</v>
      </c>
      <c r="L947" s="6" t="n">
        <v>-0</v>
      </c>
      <c r="M947" s="6"/>
      <c r="N947" s="6" t="s">
        <f>=I947+J947+K947+L947</f>
      </c>
      <c r="O947" s="6"/>
      <c r="P947" s="16"/>
    </row>
    <row collapsed="false" customFormat="false" customHeight="false" hidden="false" ht="12.1" outlineLevel="0" r="948">
      <c r="A948" s="41" t="n">
        <v>44552.986805556</v>
      </c>
      <c r="B948" s="42" t="s">
        <v>69</v>
      </c>
      <c r="C948" s="42" t="s">
        <v>280</v>
      </c>
      <c r="D948" s="42" t="s">
        <v>640</v>
      </c>
      <c r="E948" s="42" t="s">
        <v>17</v>
      </c>
      <c r="F948" s="42" t="s">
        <v>19</v>
      </c>
      <c r="G948" s="43" t="n">
        <v>1</v>
      </c>
      <c r="H948" s="44" t="n">
        <v>989</v>
      </c>
      <c r="I948" s="44" t="n">
        <v>0</v>
      </c>
      <c r="J948" s="44" t="n">
        <v>0</v>
      </c>
      <c r="K948" s="44" t="n">
        <v>-0</v>
      </c>
      <c r="L948" s="44" t="n">
        <v>-0</v>
      </c>
      <c r="M948" s="44"/>
      <c r="N948" s="6" t="s">
        <f>=I948+J948+K948+L948</f>
      </c>
      <c r="O948" s="44"/>
      <c r="P948" s="42"/>
    </row>
    <row collapsed="false" customFormat="false" customHeight="false" hidden="false" ht="12.1" outlineLevel="0" r="949">
      <c r="A949" s="41" t="n">
        <v>44552.986805556</v>
      </c>
      <c r="B949" s="42" t="s">
        <v>71</v>
      </c>
      <c r="C949" s="42" t="s">
        <v>281</v>
      </c>
      <c r="D949" s="42" t="s">
        <v>640</v>
      </c>
      <c r="E949" s="42" t="s">
        <v>17</v>
      </c>
      <c r="F949" s="42" t="s">
        <v>19</v>
      </c>
      <c r="G949" s="43" t="n">
        <v>2</v>
      </c>
      <c r="H949" s="44" t="n">
        <v>728</v>
      </c>
      <c r="I949" s="44" t="n">
        <v>0</v>
      </c>
      <c r="J949" s="44" t="n">
        <v>0</v>
      </c>
      <c r="K949" s="44" t="n">
        <v>-0</v>
      </c>
      <c r="L949" s="44" t="n">
        <v>-0</v>
      </c>
      <c r="M949" s="44"/>
      <c r="N949" s="6" t="s">
        <f>=I949+J949+K949+L949</f>
      </c>
      <c r="O949" s="44"/>
      <c r="P949" s="42"/>
    </row>
    <row collapsed="false" customFormat="false" customHeight="false" hidden="false" ht="12.1" outlineLevel="0" r="950">
      <c r="A950" s="25" t="n">
        <v>44564</v>
      </c>
      <c r="B950" s="26" t="s">
        <v>554</v>
      </c>
      <c r="C950" s="26" t="s">
        <v>162</v>
      </c>
      <c r="D950" s="26" t="s">
        <v>554</v>
      </c>
      <c r="E950" s="26" t="s">
        <v>554</v>
      </c>
      <c r="F950" s="26" t="s">
        <v>19</v>
      </c>
      <c r="G950" s="27" t="n">
        <v>1</v>
      </c>
      <c r="H950" s="28" t="n">
        <v>45000</v>
      </c>
      <c r="I950" s="28" t="n">
        <v>45000</v>
      </c>
      <c r="J950" s="28" t="n">
        <v>0</v>
      </c>
      <c r="K950" s="28" t="n">
        <v>-0</v>
      </c>
      <c r="L950" s="28" t="n">
        <v>-0</v>
      </c>
      <c r="M950" s="28"/>
      <c r="N950" s="6" t="s">
        <f>=I950+J950+K950+L950</f>
      </c>
      <c r="O950" s="28"/>
      <c r="P950" s="26"/>
    </row>
    <row collapsed="false" customFormat="false" customHeight="false" hidden="false" ht="12.1" outlineLevel="0" r="951">
      <c r="A951" s="25" t="n">
        <v>44564</v>
      </c>
      <c r="B951" s="26" t="s">
        <v>554</v>
      </c>
      <c r="C951" s="26" t="s">
        <v>162</v>
      </c>
      <c r="D951" s="26" t="s">
        <v>554</v>
      </c>
      <c r="E951" s="26" t="s">
        <v>554</v>
      </c>
      <c r="F951" s="26" t="s">
        <v>19</v>
      </c>
      <c r="G951" s="27" t="n">
        <v>1</v>
      </c>
      <c r="H951" s="28" t="n">
        <v>250000</v>
      </c>
      <c r="I951" s="28" t="n">
        <v>250000</v>
      </c>
      <c r="J951" s="28" t="n">
        <v>0</v>
      </c>
      <c r="K951" s="28" t="n">
        <v>-0</v>
      </c>
      <c r="L951" s="28" t="n">
        <v>-0</v>
      </c>
      <c r="M951" s="28"/>
      <c r="N951" s="6" t="s">
        <f>=I951+J951+K951+L951</f>
      </c>
      <c r="O951" s="28"/>
      <c r="P951" s="26"/>
    </row>
    <row collapsed="false" customFormat="false" customHeight="false" hidden="false" ht="12.1" outlineLevel="0" r="952">
      <c r="A952" s="20" t="n">
        <v>44564.4296875</v>
      </c>
      <c r="B952" s="16" t="s">
        <v>33</v>
      </c>
      <c r="C952" s="16" t="s">
        <v>612</v>
      </c>
      <c r="D952" s="16" t="s">
        <v>480</v>
      </c>
      <c r="E952" s="16" t="s">
        <v>17</v>
      </c>
      <c r="F952" s="16" t="s">
        <v>19</v>
      </c>
      <c r="G952" s="7" t="n">
        <v>300</v>
      </c>
      <c r="H952" s="6" t="n">
        <v>299.7</v>
      </c>
      <c r="I952" s="6" t="n">
        <v>-89910</v>
      </c>
      <c r="J952" s="6" t="n">
        <v>-0</v>
      </c>
      <c r="K952" s="6" t="n">
        <v>-44.95</v>
      </c>
      <c r="L952" s="6" t="n">
        <v>-0</v>
      </c>
      <c r="M952" s="6"/>
      <c r="N952" s="6" t="s">
        <f>=I952+J952+K952+L952</f>
      </c>
      <c r="O952" s="6"/>
      <c r="P952" s="16"/>
    </row>
    <row collapsed="false" customFormat="false" customHeight="false" hidden="false" ht="12.1" outlineLevel="0" r="953">
      <c r="A953" s="20" t="n">
        <v>44564.44318287</v>
      </c>
      <c r="B953" s="16" t="s">
        <v>62</v>
      </c>
      <c r="C953" s="16" t="s">
        <v>609</v>
      </c>
      <c r="D953" s="16" t="s">
        <v>480</v>
      </c>
      <c r="E953" s="16" t="s">
        <v>17</v>
      </c>
      <c r="F953" s="16" t="s">
        <v>19</v>
      </c>
      <c r="G953" s="7" t="n">
        <v>200</v>
      </c>
      <c r="H953" s="6" t="n">
        <v>218.7</v>
      </c>
      <c r="I953" s="6" t="n">
        <v>-43740</v>
      </c>
      <c r="J953" s="6" t="n">
        <v>-0</v>
      </c>
      <c r="K953" s="6" t="n">
        <v>-21.88</v>
      </c>
      <c r="L953" s="6" t="n">
        <v>-0</v>
      </c>
      <c r="M953" s="6"/>
      <c r="N953" s="6" t="s">
        <f>=I953+J953+K953+L953</f>
      </c>
      <c r="O953" s="6"/>
      <c r="P953" s="16"/>
    </row>
    <row collapsed="false" customFormat="false" customHeight="false" hidden="false" ht="12.1" outlineLevel="0" r="954">
      <c r="A954" s="20" t="n">
        <v>44564.46630787</v>
      </c>
      <c r="B954" s="16" t="s">
        <v>499</v>
      </c>
      <c r="C954" s="16" t="s">
        <v>610</v>
      </c>
      <c r="D954" s="16" t="s">
        <v>480</v>
      </c>
      <c r="E954" s="16" t="s">
        <v>17</v>
      </c>
      <c r="F954" s="16" t="s">
        <v>19</v>
      </c>
      <c r="G954" s="7" t="n">
        <v>11000</v>
      </c>
      <c r="H954" s="6" t="n">
        <v>2.641</v>
      </c>
      <c r="I954" s="6" t="n">
        <v>-29051</v>
      </c>
      <c r="J954" s="6" t="n">
        <v>-0</v>
      </c>
      <c r="K954" s="6" t="n">
        <v>-14.52</v>
      </c>
      <c r="L954" s="6" t="n">
        <v>-0</v>
      </c>
      <c r="M954" s="6"/>
      <c r="N954" s="6" t="s">
        <f>=I954+J954+K954+L954</f>
      </c>
      <c r="O954" s="6"/>
      <c r="P954" s="16"/>
    </row>
    <row collapsed="false" customFormat="false" customHeight="false" hidden="false" ht="12.1" outlineLevel="0" r="955">
      <c r="A955" s="20" t="n">
        <v>44564.470416667</v>
      </c>
      <c r="B955" s="16" t="s">
        <v>499</v>
      </c>
      <c r="C955" s="16" t="s">
        <v>610</v>
      </c>
      <c r="D955" s="16" t="s">
        <v>480</v>
      </c>
      <c r="E955" s="16" t="s">
        <v>17</v>
      </c>
      <c r="F955" s="16" t="s">
        <v>19</v>
      </c>
      <c r="G955" s="7" t="n">
        <v>14000</v>
      </c>
      <c r="H955" s="6" t="n">
        <v>2.641</v>
      </c>
      <c r="I955" s="6" t="n">
        <v>-36974</v>
      </c>
      <c r="J955" s="6" t="n">
        <v>-0</v>
      </c>
      <c r="K955" s="6" t="n">
        <v>-18.49</v>
      </c>
      <c r="L955" s="6" t="n">
        <v>-0</v>
      </c>
      <c r="M955" s="6"/>
      <c r="N955" s="6" t="s">
        <f>=I955+J955+K955+L955</f>
      </c>
      <c r="O955" s="6"/>
      <c r="P955" s="16"/>
    </row>
    <row collapsed="false" customFormat="false" customHeight="false" hidden="false" ht="12.1" outlineLevel="0" r="956">
      <c r="A956" s="20" t="n">
        <v>44564.507175926</v>
      </c>
      <c r="B956" s="16" t="s">
        <v>36</v>
      </c>
      <c r="C956" s="16" t="s">
        <v>627</v>
      </c>
      <c r="D956" s="16" t="s">
        <v>480</v>
      </c>
      <c r="E956" s="16" t="s">
        <v>17</v>
      </c>
      <c r="F956" s="16" t="s">
        <v>19</v>
      </c>
      <c r="G956" s="7" t="n">
        <v>70</v>
      </c>
      <c r="H956" s="6" t="n">
        <v>285</v>
      </c>
      <c r="I956" s="6" t="n">
        <v>-19950</v>
      </c>
      <c r="J956" s="6" t="n">
        <v>-0</v>
      </c>
      <c r="K956" s="6" t="n">
        <v>-9.98</v>
      </c>
      <c r="L956" s="6" t="n">
        <v>-0</v>
      </c>
      <c r="M956" s="6"/>
      <c r="N956" s="6" t="s">
        <f>=I956+J956+K956+L956</f>
      </c>
      <c r="O956" s="6"/>
      <c r="P956" s="16"/>
    </row>
    <row collapsed="false" customFormat="false" customHeight="false" hidden="false" ht="12.1" outlineLevel="0" r="957">
      <c r="A957" s="20" t="n">
        <v>44564.768969907</v>
      </c>
      <c r="B957" s="16" t="s">
        <v>503</v>
      </c>
      <c r="C957" s="16" t="s">
        <v>617</v>
      </c>
      <c r="D957" s="16" t="s">
        <v>480</v>
      </c>
      <c r="E957" s="16" t="s">
        <v>17</v>
      </c>
      <c r="F957" s="16" t="s">
        <v>19</v>
      </c>
      <c r="G957" s="7" t="n">
        <v>200</v>
      </c>
      <c r="H957" s="6" t="n">
        <v>126.78</v>
      </c>
      <c r="I957" s="6" t="n">
        <v>-25356</v>
      </c>
      <c r="J957" s="6" t="n">
        <v>-0</v>
      </c>
      <c r="K957" s="6" t="n">
        <v>-12.68</v>
      </c>
      <c r="L957" s="6" t="n">
        <v>-0</v>
      </c>
      <c r="M957" s="6"/>
      <c r="N957" s="6" t="s">
        <f>=I957+J957+K957+L957</f>
      </c>
      <c r="O957" s="6"/>
      <c r="P957" s="16"/>
    </row>
    <row collapsed="false" customFormat="false" customHeight="false" hidden="false" ht="12.1" outlineLevel="0" r="958">
      <c r="A958" s="20" t="n">
        <v>44565.487233796</v>
      </c>
      <c r="B958" s="16" t="s">
        <v>62</v>
      </c>
      <c r="C958" s="16" t="s">
        <v>609</v>
      </c>
      <c r="D958" s="16" t="s">
        <v>480</v>
      </c>
      <c r="E958" s="16" t="s">
        <v>17</v>
      </c>
      <c r="F958" s="16" t="s">
        <v>19</v>
      </c>
      <c r="G958" s="7" t="n">
        <v>230</v>
      </c>
      <c r="H958" s="6" t="n">
        <v>217.98</v>
      </c>
      <c r="I958" s="6" t="n">
        <v>-50135.4</v>
      </c>
      <c r="J958" s="6" t="n">
        <v>-0</v>
      </c>
      <c r="K958" s="6" t="n">
        <v>-25.06</v>
      </c>
      <c r="L958" s="6" t="n">
        <v>-0</v>
      </c>
      <c r="M958" s="6"/>
      <c r="N958" s="6" t="s">
        <f>=I958+J958+K958+L958</f>
      </c>
      <c r="O958" s="6"/>
      <c r="P958" s="16"/>
    </row>
    <row collapsed="false" customFormat="false" customHeight="false" hidden="false" ht="12.1" outlineLevel="0" r="959">
      <c r="A959" s="25" t="n">
        <v>44574</v>
      </c>
      <c r="B959" s="26" t="s">
        <v>641</v>
      </c>
      <c r="C959" s="26" t="s">
        <v>635</v>
      </c>
      <c r="D959" s="26" t="s">
        <v>576</v>
      </c>
      <c r="E959" s="26" t="s">
        <v>576</v>
      </c>
      <c r="F959" s="26" t="s">
        <v>19</v>
      </c>
      <c r="G959" s="27" t="n">
        <v>1</v>
      </c>
      <c r="H959" s="28" t="n">
        <v>1508</v>
      </c>
      <c r="I959" s="28" t="n">
        <v>1508</v>
      </c>
      <c r="J959" s="28" t="n">
        <v>0</v>
      </c>
      <c r="K959" s="28" t="n">
        <v>-0</v>
      </c>
      <c r="L959" s="28" t="n">
        <v>-0</v>
      </c>
      <c r="M959" s="28"/>
      <c r="N959" s="6" t="s">
        <f>=I959+J959+K959+L959</f>
      </c>
      <c r="O959" s="28"/>
      <c r="P959" s="26"/>
    </row>
    <row collapsed="false" customFormat="false" customHeight="false" hidden="false" ht="12.1" outlineLevel="0" r="960">
      <c r="A960" s="25" t="n">
        <v>44574</v>
      </c>
      <c r="B960" s="26" t="s">
        <v>554</v>
      </c>
      <c r="C960" s="26" t="s">
        <v>162</v>
      </c>
      <c r="D960" s="26" t="s">
        <v>554</v>
      </c>
      <c r="E960" s="26" t="s">
        <v>554</v>
      </c>
      <c r="F960" s="26" t="s">
        <v>19</v>
      </c>
      <c r="G960" s="27" t="n">
        <v>1</v>
      </c>
      <c r="H960" s="28" t="n">
        <v>60000</v>
      </c>
      <c r="I960" s="28" t="n">
        <v>60000</v>
      </c>
      <c r="J960" s="28" t="n">
        <v>0</v>
      </c>
      <c r="K960" s="28" t="n">
        <v>-0</v>
      </c>
      <c r="L960" s="28" t="n">
        <v>-0</v>
      </c>
      <c r="M960" s="28"/>
      <c r="N960" s="6" t="s">
        <f>=I960+J960+K960+L960</f>
      </c>
      <c r="O960" s="28"/>
      <c r="P960" s="26"/>
    </row>
    <row collapsed="false" customFormat="false" customHeight="false" hidden="false" ht="12.1" outlineLevel="0" r="961">
      <c r="A961" s="20" t="n">
        <v>44574.923761574</v>
      </c>
      <c r="B961" s="16" t="s">
        <v>33</v>
      </c>
      <c r="C961" s="16" t="s">
        <v>612</v>
      </c>
      <c r="D961" s="16" t="s">
        <v>480</v>
      </c>
      <c r="E961" s="16" t="s">
        <v>17</v>
      </c>
      <c r="F961" s="16" t="s">
        <v>19</v>
      </c>
      <c r="G961" s="7" t="n">
        <v>50</v>
      </c>
      <c r="H961" s="6" t="n">
        <v>291.5</v>
      </c>
      <c r="I961" s="6" t="n">
        <v>-14575</v>
      </c>
      <c r="J961" s="6" t="n">
        <v>-0</v>
      </c>
      <c r="K961" s="6" t="n">
        <v>-6.71</v>
      </c>
      <c r="L961" s="6" t="n">
        <v>-0</v>
      </c>
      <c r="M961" s="6"/>
      <c r="N961" s="6" t="s">
        <f>=I961+J961+K961+L961</f>
      </c>
      <c r="O961" s="6"/>
      <c r="P961" s="16"/>
    </row>
    <row collapsed="false" customFormat="false" customHeight="false" hidden="false" ht="12.1" outlineLevel="0" r="962">
      <c r="A962" s="20" t="n">
        <v>44574.927349537</v>
      </c>
      <c r="B962" s="16" t="s">
        <v>42</v>
      </c>
      <c r="C962" s="16" t="s">
        <v>562</v>
      </c>
      <c r="D962" s="16" t="s">
        <v>480</v>
      </c>
      <c r="E962" s="16" t="s">
        <v>17</v>
      </c>
      <c r="F962" s="16" t="s">
        <v>19</v>
      </c>
      <c r="G962" s="7" t="n">
        <v>50</v>
      </c>
      <c r="H962" s="6" t="n">
        <v>338</v>
      </c>
      <c r="I962" s="6" t="n">
        <v>-16900</v>
      </c>
      <c r="J962" s="6" t="n">
        <v>-0</v>
      </c>
      <c r="K962" s="6" t="n">
        <v>-7.77</v>
      </c>
      <c r="L962" s="6" t="n">
        <v>-0</v>
      </c>
      <c r="M962" s="6"/>
      <c r="N962" s="6" t="s">
        <f>=I962+J962+K962+L962</f>
      </c>
      <c r="O962" s="6"/>
      <c r="P962" s="16"/>
    </row>
    <row collapsed="false" customFormat="false" customHeight="false" hidden="false" ht="12.1" outlineLevel="0" r="963">
      <c r="A963" s="20" t="n">
        <v>44574.927951389</v>
      </c>
      <c r="B963" s="16" t="s">
        <v>45</v>
      </c>
      <c r="C963" s="16" t="s">
        <v>613</v>
      </c>
      <c r="D963" s="16" t="s">
        <v>480</v>
      </c>
      <c r="E963" s="16" t="s">
        <v>17</v>
      </c>
      <c r="F963" s="16" t="s">
        <v>19</v>
      </c>
      <c r="G963" s="7" t="n">
        <v>150</v>
      </c>
      <c r="H963" s="6" t="n">
        <v>67.83</v>
      </c>
      <c r="I963" s="6" t="n">
        <v>-10174.5</v>
      </c>
      <c r="J963" s="6" t="n">
        <v>-0</v>
      </c>
      <c r="K963" s="6" t="n">
        <v>-4.68</v>
      </c>
      <c r="L963" s="6" t="n">
        <v>-0</v>
      </c>
      <c r="M963" s="6"/>
      <c r="N963" s="6" t="s">
        <f>=I963+J963+K963+L963</f>
      </c>
      <c r="O963" s="6"/>
      <c r="P963" s="16"/>
    </row>
    <row collapsed="false" customFormat="false" customHeight="false" hidden="false" ht="12.1" outlineLevel="0" r="964">
      <c r="A964" s="25" t="n">
        <v>44575</v>
      </c>
      <c r="B964" s="26" t="s">
        <v>554</v>
      </c>
      <c r="C964" s="26" t="s">
        <v>162</v>
      </c>
      <c r="D964" s="26" t="s">
        <v>554</v>
      </c>
      <c r="E964" s="26" t="s">
        <v>554</v>
      </c>
      <c r="F964" s="26" t="s">
        <v>19</v>
      </c>
      <c r="G964" s="27" t="n">
        <v>1</v>
      </c>
      <c r="H964" s="28" t="n">
        <v>33300</v>
      </c>
      <c r="I964" s="28" t="n">
        <v>33300</v>
      </c>
      <c r="J964" s="28" t="n">
        <v>0</v>
      </c>
      <c r="K964" s="28" t="n">
        <v>-0</v>
      </c>
      <c r="L964" s="28" t="n">
        <v>-0</v>
      </c>
      <c r="M964" s="28"/>
      <c r="N964" s="6" t="s">
        <f>=I964+J964+K964+L964</f>
      </c>
      <c r="O964" s="28"/>
      <c r="P964" s="26"/>
    </row>
    <row collapsed="false" customFormat="false" customHeight="false" hidden="false" ht="12.1" outlineLevel="0" r="965">
      <c r="A965" s="20" t="n">
        <v>44575.670833333</v>
      </c>
      <c r="B965" s="16" t="s">
        <v>30</v>
      </c>
      <c r="C965" s="16" t="s">
        <v>608</v>
      </c>
      <c r="D965" s="16" t="s">
        <v>480</v>
      </c>
      <c r="E965" s="16" t="s">
        <v>17</v>
      </c>
      <c r="F965" s="16" t="s">
        <v>19</v>
      </c>
      <c r="G965" s="7" t="n">
        <v>110000</v>
      </c>
      <c r="H965" s="6" t="n">
        <v>0.1621</v>
      </c>
      <c r="I965" s="6" t="n">
        <v>-17831</v>
      </c>
      <c r="J965" s="6" t="n">
        <v>-0</v>
      </c>
      <c r="K965" s="6" t="n">
        <v>-8.21</v>
      </c>
      <c r="L965" s="6" t="n">
        <v>-0</v>
      </c>
      <c r="M965" s="6"/>
      <c r="N965" s="6" t="s">
        <f>=I965+J965+K965+L965</f>
      </c>
      <c r="O965" s="6"/>
      <c r="P965" s="16"/>
    </row>
    <row collapsed="false" customFormat="false" customHeight="false" hidden="false" ht="12.1" outlineLevel="0" r="966">
      <c r="A966" s="20" t="n">
        <v>44575.73962963</v>
      </c>
      <c r="B966" s="16" t="s">
        <v>30</v>
      </c>
      <c r="C966" s="16" t="s">
        <v>608</v>
      </c>
      <c r="D966" s="16" t="s">
        <v>480</v>
      </c>
      <c r="E966" s="16" t="s">
        <v>17</v>
      </c>
      <c r="F966" s="16" t="s">
        <v>19</v>
      </c>
      <c r="G966" s="7" t="n">
        <v>10000</v>
      </c>
      <c r="H966" s="6" t="n">
        <v>0.1623</v>
      </c>
      <c r="I966" s="6" t="n">
        <v>-1623</v>
      </c>
      <c r="J966" s="6" t="n">
        <v>-0</v>
      </c>
      <c r="K966" s="6" t="n">
        <v>-0.74</v>
      </c>
      <c r="L966" s="6" t="n">
        <v>-0</v>
      </c>
      <c r="M966" s="6"/>
      <c r="N966" s="6" t="s">
        <f>=I966+J966+K966+L966</f>
      </c>
      <c r="O966" s="6"/>
      <c r="P966" s="16"/>
    </row>
    <row collapsed="false" customFormat="false" customHeight="false" hidden="false" ht="12.1" outlineLevel="0" r="967">
      <c r="A967" s="20" t="n">
        <v>44575.903449074</v>
      </c>
      <c r="B967" s="16" t="s">
        <v>62</v>
      </c>
      <c r="C967" s="16" t="s">
        <v>609</v>
      </c>
      <c r="D967" s="16" t="s">
        <v>480</v>
      </c>
      <c r="E967" s="16" t="s">
        <v>17</v>
      </c>
      <c r="F967" s="16" t="s">
        <v>19</v>
      </c>
      <c r="G967" s="7" t="n">
        <v>160</v>
      </c>
      <c r="H967" s="6" t="n">
        <v>212.74</v>
      </c>
      <c r="I967" s="6" t="n">
        <v>-34038.4</v>
      </c>
      <c r="J967" s="6" t="n">
        <v>-0</v>
      </c>
      <c r="K967" s="6" t="n">
        <v>-15.66</v>
      </c>
      <c r="L967" s="6" t="n">
        <v>-0</v>
      </c>
      <c r="M967" s="6"/>
      <c r="N967" s="6" t="s">
        <f>=I967+J967+K967+L967</f>
      </c>
      <c r="O967" s="6"/>
      <c r="P967" s="16"/>
    </row>
    <row collapsed="false" customFormat="false" customHeight="false" hidden="false" ht="12.1" outlineLevel="0" r="968">
      <c r="A968" s="25" t="n">
        <v>44582</v>
      </c>
      <c r="B968" s="26" t="s">
        <v>554</v>
      </c>
      <c r="C968" s="26" t="s">
        <v>162</v>
      </c>
      <c r="D968" s="26" t="s">
        <v>554</v>
      </c>
      <c r="E968" s="26" t="s">
        <v>554</v>
      </c>
      <c r="F968" s="26" t="s">
        <v>19</v>
      </c>
      <c r="G968" s="27" t="n">
        <v>1</v>
      </c>
      <c r="H968" s="28" t="n">
        <v>1245</v>
      </c>
      <c r="I968" s="28" t="n">
        <v>1245</v>
      </c>
      <c r="J968" s="28" t="n">
        <v>0</v>
      </c>
      <c r="K968" s="28" t="n">
        <v>-0</v>
      </c>
      <c r="L968" s="28" t="n">
        <v>-0</v>
      </c>
      <c r="M968" s="28"/>
      <c r="N968" s="6" t="s">
        <f>=I968+J968+K968+L968</f>
      </c>
      <c r="O968" s="28"/>
      <c r="P968" s="26"/>
    </row>
    <row collapsed="false" customFormat="false" customHeight="false" hidden="false" ht="12.1" outlineLevel="0" r="969">
      <c r="A969" s="20" t="n">
        <v>44582.473541667</v>
      </c>
      <c r="B969" s="16" t="s">
        <v>503</v>
      </c>
      <c r="C969" s="16" t="s">
        <v>617</v>
      </c>
      <c r="D969" s="16" t="s">
        <v>480</v>
      </c>
      <c r="E969" s="16" t="s">
        <v>17</v>
      </c>
      <c r="F969" s="16" t="s">
        <v>19</v>
      </c>
      <c r="G969" s="7" t="n">
        <v>10</v>
      </c>
      <c r="H969" s="6" t="n">
        <v>104.3</v>
      </c>
      <c r="I969" s="6" t="n">
        <v>-1043</v>
      </c>
      <c r="J969" s="6" t="n">
        <v>-0</v>
      </c>
      <c r="K969" s="6" t="n">
        <v>-0.48</v>
      </c>
      <c r="L969" s="6" t="n">
        <v>-0</v>
      </c>
      <c r="M969" s="6"/>
      <c r="N969" s="6" t="s">
        <f>=I969+J969+K969+L969</f>
      </c>
      <c r="O969" s="6"/>
      <c r="P969" s="16"/>
    </row>
    <row collapsed="false" customFormat="false" customHeight="false" hidden="false" ht="12.1" outlineLevel="0" r="970">
      <c r="A970" s="25" t="n">
        <v>44585</v>
      </c>
      <c r="B970" s="26" t="s">
        <v>554</v>
      </c>
      <c r="C970" s="26" t="s">
        <v>162</v>
      </c>
      <c r="D970" s="26" t="s">
        <v>554</v>
      </c>
      <c r="E970" s="26" t="s">
        <v>554</v>
      </c>
      <c r="F970" s="26" t="s">
        <v>19</v>
      </c>
      <c r="G970" s="27" t="n">
        <v>1</v>
      </c>
      <c r="H970" s="28" t="n">
        <v>25000</v>
      </c>
      <c r="I970" s="28" t="n">
        <v>25000</v>
      </c>
      <c r="J970" s="28" t="n">
        <v>0</v>
      </c>
      <c r="K970" s="28" t="n">
        <v>-0</v>
      </c>
      <c r="L970" s="28" t="n">
        <v>-0</v>
      </c>
      <c r="M970" s="28"/>
      <c r="N970" s="6" t="s">
        <f>=I970+J970+K970+L970</f>
      </c>
      <c r="O970" s="28"/>
      <c r="P970" s="26"/>
    </row>
    <row collapsed="false" customFormat="false" customHeight="false" hidden="false" ht="12.1" outlineLevel="0" r="971">
      <c r="A971" s="29" t="n">
        <v>44585.511851852</v>
      </c>
      <c r="B971" s="30" t="s">
        <v>498</v>
      </c>
      <c r="C971" s="30" t="s">
        <v>606</v>
      </c>
      <c r="D971" s="30" t="s">
        <v>482</v>
      </c>
      <c r="E971" s="30" t="s">
        <v>17</v>
      </c>
      <c r="F971" s="30" t="s">
        <v>19</v>
      </c>
      <c r="G971" s="31" t="n">
        <v>-9</v>
      </c>
      <c r="H971" s="32" t="n">
        <v>650.4</v>
      </c>
      <c r="I971" s="32" t="n">
        <v>5853.6</v>
      </c>
      <c r="J971" s="32" t="n">
        <v>0</v>
      </c>
      <c r="K971" s="32" t="n">
        <v>-2.7</v>
      </c>
      <c r="L971" s="32" t="n">
        <v>-0</v>
      </c>
      <c r="M971" s="32"/>
      <c r="N971" s="6" t="s">
        <f>=I971+J971+K971+L971</f>
      </c>
      <c r="O971" s="32"/>
      <c r="P971" s="30"/>
    </row>
    <row collapsed="false" customFormat="false" customHeight="false" hidden="false" ht="12.1" outlineLevel="0" r="972">
      <c r="A972" s="29" t="n">
        <v>44585.537083333</v>
      </c>
      <c r="B972" s="30" t="s">
        <v>498</v>
      </c>
      <c r="C972" s="30" t="s">
        <v>606</v>
      </c>
      <c r="D972" s="30" t="s">
        <v>482</v>
      </c>
      <c r="E972" s="30" t="s">
        <v>17</v>
      </c>
      <c r="F972" s="30" t="s">
        <v>19</v>
      </c>
      <c r="G972" s="31" t="n">
        <v>-21</v>
      </c>
      <c r="H972" s="32" t="n">
        <v>650.4</v>
      </c>
      <c r="I972" s="32" t="n">
        <v>13658.4</v>
      </c>
      <c r="J972" s="32" t="n">
        <v>0</v>
      </c>
      <c r="K972" s="32" t="n">
        <v>-6.29</v>
      </c>
      <c r="L972" s="32" t="n">
        <v>-0</v>
      </c>
      <c r="M972" s="32"/>
      <c r="N972" s="6" t="s">
        <f>=I972+J972+K972+L972</f>
      </c>
      <c r="O972" s="32"/>
      <c r="P972" s="30"/>
    </row>
    <row collapsed="false" customFormat="false" customHeight="false" hidden="false" ht="12.1" outlineLevel="0" r="973">
      <c r="A973" s="20" t="n">
        <v>44585.543761574</v>
      </c>
      <c r="B973" s="16" t="s">
        <v>33</v>
      </c>
      <c r="C973" s="16" t="s">
        <v>612</v>
      </c>
      <c r="D973" s="16" t="s">
        <v>480</v>
      </c>
      <c r="E973" s="16" t="s">
        <v>17</v>
      </c>
      <c r="F973" s="16" t="s">
        <v>19</v>
      </c>
      <c r="G973" s="7" t="n">
        <v>70</v>
      </c>
      <c r="H973" s="6" t="n">
        <v>269</v>
      </c>
      <c r="I973" s="6" t="n">
        <v>-18830</v>
      </c>
      <c r="J973" s="6" t="n">
        <v>-0</v>
      </c>
      <c r="K973" s="6" t="n">
        <v>-8.66</v>
      </c>
      <c r="L973" s="6" t="n">
        <v>-0</v>
      </c>
      <c r="M973" s="6"/>
      <c r="N973" s="6" t="s">
        <f>=I973+J973+K973+L973</f>
      </c>
      <c r="O973" s="6"/>
      <c r="P973" s="16"/>
    </row>
    <row collapsed="false" customFormat="false" customHeight="false" hidden="false" ht="12.1" outlineLevel="0" r="974">
      <c r="A974" s="29" t="n">
        <v>44585.55474537</v>
      </c>
      <c r="B974" s="30" t="s">
        <v>500</v>
      </c>
      <c r="C974" s="30" t="s">
        <v>611</v>
      </c>
      <c r="D974" s="30" t="s">
        <v>482</v>
      </c>
      <c r="E974" s="30" t="s">
        <v>17</v>
      </c>
      <c r="F974" s="30" t="s">
        <v>19</v>
      </c>
      <c r="G974" s="31" t="n">
        <v>-1</v>
      </c>
      <c r="H974" s="32" t="n">
        <v>1308.5</v>
      </c>
      <c r="I974" s="32" t="n">
        <v>1308.5</v>
      </c>
      <c r="J974" s="32" t="n">
        <v>0</v>
      </c>
      <c r="K974" s="32" t="n">
        <v>-0.61</v>
      </c>
      <c r="L974" s="32" t="n">
        <v>-0</v>
      </c>
      <c r="M974" s="32"/>
      <c r="N974" s="6" t="s">
        <f>=I974+J974+K974+L974</f>
      </c>
      <c r="O974" s="32"/>
      <c r="P974" s="30"/>
    </row>
    <row collapsed="false" customFormat="false" customHeight="false" hidden="false" ht="12.1" outlineLevel="0" r="975">
      <c r="A975" s="29" t="n">
        <v>44585.55474537</v>
      </c>
      <c r="B975" s="30" t="s">
        <v>500</v>
      </c>
      <c r="C975" s="30" t="s">
        <v>611</v>
      </c>
      <c r="D975" s="30" t="s">
        <v>482</v>
      </c>
      <c r="E975" s="30" t="s">
        <v>17</v>
      </c>
      <c r="F975" s="30" t="s">
        <v>19</v>
      </c>
      <c r="G975" s="31" t="n">
        <v>-6</v>
      </c>
      <c r="H975" s="32" t="n">
        <v>1308.5</v>
      </c>
      <c r="I975" s="32" t="n">
        <v>7851</v>
      </c>
      <c r="J975" s="32" t="n">
        <v>0</v>
      </c>
      <c r="K975" s="32" t="n">
        <v>-3.61</v>
      </c>
      <c r="L975" s="32" t="n">
        <v>-0</v>
      </c>
      <c r="M975" s="32"/>
      <c r="N975" s="6" t="s">
        <f>=I975+J975+K975+L975</f>
      </c>
      <c r="O975" s="32"/>
      <c r="P975" s="30"/>
    </row>
    <row collapsed="false" customFormat="false" customHeight="false" hidden="false" ht="12.1" outlineLevel="0" r="976">
      <c r="A976" s="29" t="n">
        <v>44585.55474537</v>
      </c>
      <c r="B976" s="30" t="s">
        <v>500</v>
      </c>
      <c r="C976" s="30" t="s">
        <v>611</v>
      </c>
      <c r="D976" s="30" t="s">
        <v>482</v>
      </c>
      <c r="E976" s="30" t="s">
        <v>17</v>
      </c>
      <c r="F976" s="30" t="s">
        <v>19</v>
      </c>
      <c r="G976" s="31" t="n">
        <v>-1</v>
      </c>
      <c r="H976" s="32" t="n">
        <v>1308.5</v>
      </c>
      <c r="I976" s="32" t="n">
        <v>1308.5</v>
      </c>
      <c r="J976" s="32" t="n">
        <v>0</v>
      </c>
      <c r="K976" s="32" t="n">
        <v>-0.61</v>
      </c>
      <c r="L976" s="32" t="n">
        <v>-0</v>
      </c>
      <c r="M976" s="32"/>
      <c r="N976" s="6" t="s">
        <f>=I976+J976+K976+L976</f>
      </c>
      <c r="O976" s="32"/>
      <c r="P976" s="30"/>
    </row>
    <row collapsed="false" customFormat="false" customHeight="false" hidden="false" ht="12.1" outlineLevel="0" r="977">
      <c r="A977" s="29" t="n">
        <v>44585.55474537</v>
      </c>
      <c r="B977" s="30" t="s">
        <v>500</v>
      </c>
      <c r="C977" s="30" t="s">
        <v>611</v>
      </c>
      <c r="D977" s="30" t="s">
        <v>482</v>
      </c>
      <c r="E977" s="30" t="s">
        <v>17</v>
      </c>
      <c r="F977" s="30" t="s">
        <v>19</v>
      </c>
      <c r="G977" s="31" t="n">
        <v>-12</v>
      </c>
      <c r="H977" s="32" t="n">
        <v>1308.5</v>
      </c>
      <c r="I977" s="32" t="n">
        <v>15702</v>
      </c>
      <c r="J977" s="32" t="n">
        <v>0</v>
      </c>
      <c r="K977" s="32" t="n">
        <v>-7.22</v>
      </c>
      <c r="L977" s="32" t="n">
        <v>-0</v>
      </c>
      <c r="M977" s="32"/>
      <c r="N977" s="6" t="s">
        <f>=I977+J977+K977+L977</f>
      </c>
      <c r="O977" s="32"/>
      <c r="P977" s="30"/>
    </row>
    <row collapsed="false" customFormat="false" customHeight="false" hidden="false" ht="12.1" outlineLevel="0" r="978">
      <c r="A978" s="20" t="n">
        <v>44585.558483796</v>
      </c>
      <c r="B978" s="16" t="s">
        <v>508</v>
      </c>
      <c r="C978" s="16" t="s">
        <v>634</v>
      </c>
      <c r="D978" s="16" t="s">
        <v>480</v>
      </c>
      <c r="E978" s="16" t="s">
        <v>17</v>
      </c>
      <c r="F978" s="16" t="s">
        <v>19</v>
      </c>
      <c r="G978" s="7" t="n">
        <v>25</v>
      </c>
      <c r="H978" s="6" t="n">
        <v>411</v>
      </c>
      <c r="I978" s="6" t="n">
        <v>-10275</v>
      </c>
      <c r="J978" s="6" t="n">
        <v>-0</v>
      </c>
      <c r="K978" s="6" t="n">
        <v>-4.73</v>
      </c>
      <c r="L978" s="6" t="n">
        <v>-0</v>
      </c>
      <c r="M978" s="6"/>
      <c r="N978" s="6" t="s">
        <f>=I978+J978+K978+L978</f>
      </c>
      <c r="O978" s="6"/>
      <c r="P978" s="16"/>
    </row>
    <row collapsed="false" customFormat="false" customHeight="false" hidden="false" ht="12.1" outlineLevel="0" r="979">
      <c r="A979" s="20" t="n">
        <v>44585.5590625</v>
      </c>
      <c r="B979" s="16" t="s">
        <v>503</v>
      </c>
      <c r="C979" s="16" t="s">
        <v>617</v>
      </c>
      <c r="D979" s="16" t="s">
        <v>480</v>
      </c>
      <c r="E979" s="16" t="s">
        <v>17</v>
      </c>
      <c r="F979" s="16" t="s">
        <v>19</v>
      </c>
      <c r="G979" s="7" t="n">
        <v>100</v>
      </c>
      <c r="H979" s="6" t="n">
        <v>101</v>
      </c>
      <c r="I979" s="6" t="n">
        <v>-10100</v>
      </c>
      <c r="J979" s="6" t="n">
        <v>-0</v>
      </c>
      <c r="K979" s="6" t="n">
        <v>-4.65</v>
      </c>
      <c r="L979" s="6" t="n">
        <v>-0</v>
      </c>
      <c r="M979" s="6"/>
      <c r="N979" s="6" t="s">
        <f>=I979+J979+K979+L979</f>
      </c>
      <c r="O979" s="6"/>
      <c r="P979" s="16"/>
    </row>
    <row collapsed="false" customFormat="false" customHeight="false" hidden="false" ht="12.1" outlineLevel="0" r="980">
      <c r="A980" s="20" t="n">
        <v>44585.569513889</v>
      </c>
      <c r="B980" s="16" t="s">
        <v>62</v>
      </c>
      <c r="C980" s="16" t="s">
        <v>609</v>
      </c>
      <c r="D980" s="16" t="s">
        <v>480</v>
      </c>
      <c r="E980" s="16" t="s">
        <v>17</v>
      </c>
      <c r="F980" s="16" t="s">
        <v>19</v>
      </c>
      <c r="G980" s="7" t="n">
        <v>70</v>
      </c>
      <c r="H980" s="6" t="n">
        <v>199</v>
      </c>
      <c r="I980" s="6" t="n">
        <v>-13930</v>
      </c>
      <c r="J980" s="6" t="n">
        <v>-0</v>
      </c>
      <c r="K980" s="6" t="n">
        <v>-6.4</v>
      </c>
      <c r="L980" s="6" t="n">
        <v>-0</v>
      </c>
      <c r="M980" s="6"/>
      <c r="N980" s="6" t="s">
        <f>=I980+J980+K980+L980</f>
      </c>
      <c r="O980" s="6"/>
      <c r="P980" s="16"/>
    </row>
    <row collapsed="false" customFormat="false" customHeight="false" hidden="false" ht="12.1" outlineLevel="0" r="981">
      <c r="A981" s="20" t="n">
        <v>44585.570289352</v>
      </c>
      <c r="B981" s="16" t="s">
        <v>45</v>
      </c>
      <c r="C981" s="16" t="s">
        <v>613</v>
      </c>
      <c r="D981" s="16" t="s">
        <v>480</v>
      </c>
      <c r="E981" s="16" t="s">
        <v>17</v>
      </c>
      <c r="F981" s="16" t="s">
        <v>19</v>
      </c>
      <c r="G981" s="7" t="n">
        <v>40</v>
      </c>
      <c r="H981" s="6" t="n">
        <v>59</v>
      </c>
      <c r="I981" s="6" t="n">
        <v>-2360</v>
      </c>
      <c r="J981" s="6" t="n">
        <v>-0</v>
      </c>
      <c r="K981" s="6" t="n">
        <v>-1.09</v>
      </c>
      <c r="L981" s="6" t="n">
        <v>-0</v>
      </c>
      <c r="M981" s="6"/>
      <c r="N981" s="6" t="s">
        <f>=I981+J981+K981+L981</f>
      </c>
      <c r="O981" s="6"/>
      <c r="P981" s="16"/>
    </row>
    <row collapsed="false" customFormat="false" customHeight="false" hidden="false" ht="12.1" outlineLevel="0" r="982">
      <c r="A982" s="20" t="n">
        <v>44585.600219907</v>
      </c>
      <c r="B982" s="16" t="s">
        <v>45</v>
      </c>
      <c r="C982" s="16" t="s">
        <v>613</v>
      </c>
      <c r="D982" s="16" t="s">
        <v>480</v>
      </c>
      <c r="E982" s="16" t="s">
        <v>17</v>
      </c>
      <c r="F982" s="16" t="s">
        <v>19</v>
      </c>
      <c r="G982" s="7" t="n">
        <v>260</v>
      </c>
      <c r="H982" s="6" t="n">
        <v>57</v>
      </c>
      <c r="I982" s="6" t="n">
        <v>-14820</v>
      </c>
      <c r="J982" s="6" t="n">
        <v>-0</v>
      </c>
      <c r="K982" s="6" t="n">
        <v>-6.82</v>
      </c>
      <c r="L982" s="6" t="n">
        <v>-0</v>
      </c>
      <c r="M982" s="6"/>
      <c r="N982" s="6" t="s">
        <f>=I982+J982+K982+L982</f>
      </c>
      <c r="O982" s="6"/>
      <c r="P982" s="16"/>
    </row>
    <row collapsed="false" customFormat="false" customHeight="false" hidden="false" ht="12.1" outlineLevel="0" r="983">
      <c r="A983" s="29" t="n">
        <v>44585.964641204</v>
      </c>
      <c r="B983" s="30" t="s">
        <v>487</v>
      </c>
      <c r="C983" s="30" t="s">
        <v>558</v>
      </c>
      <c r="D983" s="30" t="s">
        <v>482</v>
      </c>
      <c r="E983" s="30" t="s">
        <v>79</v>
      </c>
      <c r="F983" s="30" t="s">
        <v>19</v>
      </c>
      <c r="G983" s="31" t="n">
        <v>-32</v>
      </c>
      <c r="H983" s="32" t="n">
        <v>99.065</v>
      </c>
      <c r="I983" s="32" t="n">
        <v>31700.8</v>
      </c>
      <c r="J983" s="32" t="n">
        <v>40</v>
      </c>
      <c r="K983" s="32" t="n">
        <v>-14.58</v>
      </c>
      <c r="L983" s="32" t="n">
        <v>-0</v>
      </c>
      <c r="M983" s="32"/>
      <c r="N983" s="6" t="s">
        <f>=I983+J983+K983+L983</f>
      </c>
      <c r="O983" s="32"/>
      <c r="P983" s="30"/>
    </row>
    <row collapsed="false" customFormat="false" customHeight="false" hidden="false" ht="12.1" outlineLevel="0" r="984">
      <c r="A984" s="29" t="n">
        <v>44585.965150463</v>
      </c>
      <c r="B984" s="30" t="s">
        <v>486</v>
      </c>
      <c r="C984" s="30" t="s">
        <v>557</v>
      </c>
      <c r="D984" s="30" t="s">
        <v>482</v>
      </c>
      <c r="E984" s="30" t="s">
        <v>79</v>
      </c>
      <c r="F984" s="30" t="s">
        <v>19</v>
      </c>
      <c r="G984" s="31" t="n">
        <v>-7</v>
      </c>
      <c r="H984" s="32" t="n">
        <v>96.103</v>
      </c>
      <c r="I984" s="32" t="n">
        <v>6727.21</v>
      </c>
      <c r="J984" s="32" t="n">
        <v>214.76</v>
      </c>
      <c r="K984" s="32" t="n">
        <v>-3.1</v>
      </c>
      <c r="L984" s="32" t="n">
        <v>-0</v>
      </c>
      <c r="M984" s="32"/>
      <c r="N984" s="6" t="s">
        <f>=I984+J984+K984+L984</f>
      </c>
      <c r="O984" s="32"/>
      <c r="P984" s="30"/>
    </row>
    <row collapsed="false" customFormat="false" customHeight="false" hidden="false" ht="12.1" outlineLevel="0" r="985">
      <c r="A985" s="29" t="n">
        <v>44585.965497685</v>
      </c>
      <c r="B985" s="30" t="s">
        <v>486</v>
      </c>
      <c r="C985" s="30" t="s">
        <v>557</v>
      </c>
      <c r="D985" s="30" t="s">
        <v>482</v>
      </c>
      <c r="E985" s="30" t="s">
        <v>79</v>
      </c>
      <c r="F985" s="30" t="s">
        <v>19</v>
      </c>
      <c r="G985" s="31" t="n">
        <v>-1</v>
      </c>
      <c r="H985" s="32" t="n">
        <v>96.103</v>
      </c>
      <c r="I985" s="32" t="n">
        <v>961.03</v>
      </c>
      <c r="J985" s="32" t="n">
        <v>30.68</v>
      </c>
      <c r="K985" s="32" t="n">
        <v>-0.45</v>
      </c>
      <c r="L985" s="32" t="n">
        <v>-0</v>
      </c>
      <c r="M985" s="32"/>
      <c r="N985" s="6" t="s">
        <f>=I985+J985+K985+L985</f>
      </c>
      <c r="O985" s="32"/>
      <c r="P985" s="30"/>
    </row>
    <row collapsed="false" customFormat="false" customHeight="false" hidden="false" ht="12.1" outlineLevel="0" r="986">
      <c r="A986" s="29" t="n">
        <v>44585.96556713</v>
      </c>
      <c r="B986" s="30" t="s">
        <v>484</v>
      </c>
      <c r="C986" s="30" t="s">
        <v>555</v>
      </c>
      <c r="D986" s="30" t="s">
        <v>482</v>
      </c>
      <c r="E986" s="30" t="s">
        <v>79</v>
      </c>
      <c r="F986" s="30" t="s">
        <v>19</v>
      </c>
      <c r="G986" s="31" t="n">
        <v>-1</v>
      </c>
      <c r="H986" s="32" t="n">
        <v>93.095</v>
      </c>
      <c r="I986" s="32" t="n">
        <v>930.95</v>
      </c>
      <c r="J986" s="32" t="n">
        <v>26.54</v>
      </c>
      <c r="K986" s="32" t="n">
        <v>-0.43</v>
      </c>
      <c r="L986" s="32" t="n">
        <v>-0</v>
      </c>
      <c r="M986" s="32"/>
      <c r="N986" s="6" t="s">
        <f>=I986+J986+K986+L986</f>
      </c>
      <c r="O986" s="32"/>
      <c r="P986" s="30"/>
    </row>
    <row collapsed="false" customFormat="false" customHeight="false" hidden="false" ht="12.1" outlineLevel="0" r="987">
      <c r="A987" s="29" t="n">
        <v>44585.966898148</v>
      </c>
      <c r="B987" s="30" t="s">
        <v>486</v>
      </c>
      <c r="C987" s="30" t="s">
        <v>557</v>
      </c>
      <c r="D987" s="30" t="s">
        <v>482</v>
      </c>
      <c r="E987" s="30" t="s">
        <v>79</v>
      </c>
      <c r="F987" s="30" t="s">
        <v>19</v>
      </c>
      <c r="G987" s="31" t="n">
        <v>-25</v>
      </c>
      <c r="H987" s="32" t="n">
        <v>96.103</v>
      </c>
      <c r="I987" s="32" t="n">
        <v>24025.75</v>
      </c>
      <c r="J987" s="32" t="n">
        <v>767</v>
      </c>
      <c r="K987" s="32" t="n">
        <v>-11.05</v>
      </c>
      <c r="L987" s="32" t="n">
        <v>-0</v>
      </c>
      <c r="M987" s="32"/>
      <c r="N987" s="6" t="s">
        <f>=I987+J987+K987+L987</f>
      </c>
      <c r="O987" s="32"/>
      <c r="P987" s="30"/>
    </row>
    <row collapsed="false" customFormat="false" customHeight="false" hidden="false" ht="12.1" outlineLevel="0" r="988">
      <c r="A988" s="29" t="n">
        <v>44585.970532407</v>
      </c>
      <c r="B988" s="30" t="s">
        <v>484</v>
      </c>
      <c r="C988" s="30" t="s">
        <v>555</v>
      </c>
      <c r="D988" s="30" t="s">
        <v>482</v>
      </c>
      <c r="E988" s="30" t="s">
        <v>79</v>
      </c>
      <c r="F988" s="30" t="s">
        <v>19</v>
      </c>
      <c r="G988" s="31" t="n">
        <v>-35</v>
      </c>
      <c r="H988" s="32" t="n">
        <v>93.095</v>
      </c>
      <c r="I988" s="32" t="n">
        <v>32583.25</v>
      </c>
      <c r="J988" s="32" t="n">
        <v>928.9</v>
      </c>
      <c r="K988" s="32" t="n">
        <v>-14.98</v>
      </c>
      <c r="L988" s="32" t="n">
        <v>-0</v>
      </c>
      <c r="M988" s="32"/>
      <c r="N988" s="6" t="s">
        <f>=I988+J988+K988+L988</f>
      </c>
      <c r="O988" s="32"/>
      <c r="P988" s="30"/>
    </row>
    <row collapsed="false" customFormat="false" customHeight="false" hidden="false" ht="12.1" outlineLevel="0" r="989">
      <c r="A989" s="20" t="n">
        <v>44585.975694444</v>
      </c>
      <c r="B989" s="16" t="s">
        <v>42</v>
      </c>
      <c r="C989" s="16" t="s">
        <v>562</v>
      </c>
      <c r="D989" s="16" t="s">
        <v>480</v>
      </c>
      <c r="E989" s="16" t="s">
        <v>17</v>
      </c>
      <c r="F989" s="16" t="s">
        <v>19</v>
      </c>
      <c r="G989" s="7" t="n">
        <v>100</v>
      </c>
      <c r="H989" s="6" t="n">
        <v>294</v>
      </c>
      <c r="I989" s="6" t="n">
        <v>-29400</v>
      </c>
      <c r="J989" s="6" t="n">
        <v>-0</v>
      </c>
      <c r="K989" s="6" t="n">
        <v>-13.52</v>
      </c>
      <c r="L989" s="6" t="n">
        <v>-0</v>
      </c>
      <c r="M989" s="6"/>
      <c r="N989" s="6" t="s">
        <f>=I989+J989+K989+L989</f>
      </c>
      <c r="O989" s="6"/>
      <c r="P989" s="16"/>
    </row>
    <row collapsed="false" customFormat="false" customHeight="false" hidden="false" ht="12.1" outlineLevel="0" r="990">
      <c r="A990" s="20" t="n">
        <v>44585.982627315</v>
      </c>
      <c r="B990" s="16" t="s">
        <v>33</v>
      </c>
      <c r="C990" s="16" t="s">
        <v>612</v>
      </c>
      <c r="D990" s="16" t="s">
        <v>480</v>
      </c>
      <c r="E990" s="16" t="s">
        <v>17</v>
      </c>
      <c r="F990" s="16" t="s">
        <v>19</v>
      </c>
      <c r="G990" s="7" t="n">
        <v>60</v>
      </c>
      <c r="H990" s="6" t="n">
        <v>272.7</v>
      </c>
      <c r="I990" s="6" t="n">
        <v>-16362</v>
      </c>
      <c r="J990" s="6" t="n">
        <v>-0</v>
      </c>
      <c r="K990" s="6" t="n">
        <v>-7.53</v>
      </c>
      <c r="L990" s="6" t="n">
        <v>-0</v>
      </c>
      <c r="M990" s="6"/>
      <c r="N990" s="6" t="s">
        <f>=I990+J990+K990+L990</f>
      </c>
      <c r="O990" s="6"/>
      <c r="P990" s="16"/>
    </row>
    <row collapsed="false" customFormat="false" customHeight="false" hidden="false" ht="12.1" outlineLevel="0" r="991">
      <c r="A991" s="20" t="n">
        <v>44585.9890625</v>
      </c>
      <c r="B991" s="16" t="s">
        <v>45</v>
      </c>
      <c r="C991" s="16" t="s">
        <v>613</v>
      </c>
      <c r="D991" s="16" t="s">
        <v>480</v>
      </c>
      <c r="E991" s="16" t="s">
        <v>17</v>
      </c>
      <c r="F991" s="16" t="s">
        <v>19</v>
      </c>
      <c r="G991" s="7" t="n">
        <v>250</v>
      </c>
      <c r="H991" s="6" t="n">
        <v>58.45</v>
      </c>
      <c r="I991" s="6" t="n">
        <v>-14612.5</v>
      </c>
      <c r="J991" s="6" t="n">
        <v>-0</v>
      </c>
      <c r="K991" s="6" t="n">
        <v>-6.72</v>
      </c>
      <c r="L991" s="6" t="n">
        <v>-0</v>
      </c>
      <c r="M991" s="6"/>
      <c r="N991" s="6" t="s">
        <f>=I991+J991+K991+L991</f>
      </c>
      <c r="O991" s="6"/>
      <c r="P991" s="16"/>
    </row>
    <row collapsed="false" customFormat="false" customHeight="false" hidden="false" ht="12.1" outlineLevel="0" r="992">
      <c r="A992" s="25" t="n">
        <v>44586</v>
      </c>
      <c r="B992" s="26" t="s">
        <v>554</v>
      </c>
      <c r="C992" s="26" t="s">
        <v>162</v>
      </c>
      <c r="D992" s="26" t="s">
        <v>554</v>
      </c>
      <c r="E992" s="26" t="s">
        <v>554</v>
      </c>
      <c r="F992" s="26" t="s">
        <v>35</v>
      </c>
      <c r="G992" s="27" t="n">
        <v>1</v>
      </c>
      <c r="H992" s="28" t="n">
        <v>400</v>
      </c>
      <c r="I992" s="28" t="n">
        <v>400</v>
      </c>
      <c r="J992" s="28" t="n">
        <v>0</v>
      </c>
      <c r="K992" s="28" t="n">
        <v>-0</v>
      </c>
      <c r="L992" s="28" t="n">
        <v>-0</v>
      </c>
      <c r="M992" s="28"/>
      <c r="N992" s="28"/>
      <c r="O992" s="6" t="s">
        <f>=I992+J992+K992+L992</f>
      </c>
      <c r="P992" s="26"/>
    </row>
    <row collapsed="false" customFormat="false" customHeight="false" hidden="false" ht="12.1" outlineLevel="0" r="993">
      <c r="A993" s="20" t="n">
        <v>44586.964409722</v>
      </c>
      <c r="B993" s="16" t="s">
        <v>42</v>
      </c>
      <c r="C993" s="16" t="s">
        <v>562</v>
      </c>
      <c r="D993" s="16" t="s">
        <v>480</v>
      </c>
      <c r="E993" s="16" t="s">
        <v>17</v>
      </c>
      <c r="F993" s="16" t="s">
        <v>19</v>
      </c>
      <c r="G993" s="7" t="n">
        <v>30</v>
      </c>
      <c r="H993" s="6" t="n">
        <v>302</v>
      </c>
      <c r="I993" s="6" t="n">
        <v>-9060</v>
      </c>
      <c r="J993" s="6" t="n">
        <v>-0</v>
      </c>
      <c r="K993" s="6" t="n">
        <v>-4.17</v>
      </c>
      <c r="L993" s="6" t="n">
        <v>-0</v>
      </c>
      <c r="M993" s="6"/>
      <c r="N993" s="6" t="s">
        <f>=I993+J993+K993+L993</f>
      </c>
      <c r="O993" s="6"/>
      <c r="P993" s="16"/>
    </row>
    <row collapsed="false" customFormat="false" customHeight="false" hidden="false" ht="12.1" outlineLevel="0" r="994">
      <c r="A994" s="20" t="n">
        <v>44586.964699074</v>
      </c>
      <c r="B994" s="16" t="s">
        <v>45</v>
      </c>
      <c r="C994" s="16" t="s">
        <v>613</v>
      </c>
      <c r="D994" s="16" t="s">
        <v>480</v>
      </c>
      <c r="E994" s="16" t="s">
        <v>17</v>
      </c>
      <c r="F994" s="16" t="s">
        <v>19</v>
      </c>
      <c r="G994" s="7" t="n">
        <v>170</v>
      </c>
      <c r="H994" s="6" t="n">
        <v>56.75</v>
      </c>
      <c r="I994" s="6" t="n">
        <v>-9647.5</v>
      </c>
      <c r="J994" s="6" t="n">
        <v>-0</v>
      </c>
      <c r="K994" s="6" t="n">
        <v>-4.43</v>
      </c>
      <c r="L994" s="6" t="n">
        <v>-0</v>
      </c>
      <c r="M994" s="6"/>
      <c r="N994" s="6" t="s">
        <f>=I994+J994+K994+L994</f>
      </c>
      <c r="O994" s="6"/>
      <c r="P994" s="16"/>
    </row>
    <row collapsed="false" customFormat="false" customHeight="false" hidden="false" ht="12.1" outlineLevel="0" r="995">
      <c r="A995" s="20" t="n">
        <v>44586.988148148</v>
      </c>
      <c r="B995" s="16" t="s">
        <v>62</v>
      </c>
      <c r="C995" s="16" t="s">
        <v>609</v>
      </c>
      <c r="D995" s="16" t="s">
        <v>480</v>
      </c>
      <c r="E995" s="16" t="s">
        <v>17</v>
      </c>
      <c r="F995" s="16" t="s">
        <v>19</v>
      </c>
      <c r="G995" s="7" t="n">
        <v>100</v>
      </c>
      <c r="H995" s="6" t="n">
        <v>198</v>
      </c>
      <c r="I995" s="6" t="n">
        <v>-19800</v>
      </c>
      <c r="J995" s="6" t="n">
        <v>-0</v>
      </c>
      <c r="K995" s="6" t="n">
        <v>-9.11</v>
      </c>
      <c r="L995" s="6" t="n">
        <v>-0</v>
      </c>
      <c r="M995" s="6"/>
      <c r="N995" s="6" t="s">
        <f>=I995+J995+K995+L995</f>
      </c>
      <c r="O995" s="6"/>
      <c r="P995" s="16"/>
    </row>
    <row collapsed="false" customFormat="false" customHeight="false" hidden="false" ht="12.1" outlineLevel="0" r="996">
      <c r="A996" s="25" t="n">
        <v>44587</v>
      </c>
      <c r="B996" s="26" t="s">
        <v>554</v>
      </c>
      <c r="C996" s="26" t="s">
        <v>162</v>
      </c>
      <c r="D996" s="26" t="s">
        <v>554</v>
      </c>
      <c r="E996" s="26" t="s">
        <v>554</v>
      </c>
      <c r="F996" s="26" t="s">
        <v>19</v>
      </c>
      <c r="G996" s="27" t="n">
        <v>1</v>
      </c>
      <c r="H996" s="28" t="n">
        <v>9000</v>
      </c>
      <c r="I996" s="28" t="n">
        <v>9000</v>
      </c>
      <c r="J996" s="28" t="n">
        <v>0</v>
      </c>
      <c r="K996" s="28" t="n">
        <v>-0</v>
      </c>
      <c r="L996" s="28" t="n">
        <v>-0</v>
      </c>
      <c r="M996" s="28"/>
      <c r="N996" s="6" t="s">
        <f>=I996+J996+K996+L996</f>
      </c>
      <c r="O996" s="28"/>
      <c r="P996" s="26"/>
    </row>
    <row collapsed="false" customFormat="false" customHeight="false" hidden="false" ht="12.1" outlineLevel="0" r="997">
      <c r="A997" s="37" t="n">
        <v>44587.444050926</v>
      </c>
      <c r="B997" s="38" t="s">
        <v>35</v>
      </c>
      <c r="C997" s="38" t="s">
        <v>619</v>
      </c>
      <c r="D997" s="38" t="s">
        <v>482</v>
      </c>
      <c r="E997" s="38" t="s">
        <v>482</v>
      </c>
      <c r="F997" s="38" t="s">
        <v>19</v>
      </c>
      <c r="G997" s="39" t="n">
        <v>-400</v>
      </c>
      <c r="H997" s="40" t="n">
        <v>89.2078</v>
      </c>
      <c r="I997" s="40" t="n">
        <v>35683.12</v>
      </c>
      <c r="J997" s="40" t="n">
        <v>0</v>
      </c>
      <c r="K997" s="40" t="n">
        <v>-13.85</v>
      </c>
      <c r="L997" s="40" t="n">
        <v>-0</v>
      </c>
      <c r="M997" s="40"/>
      <c r="N997" s="6" t="s">
        <f>=I997+J997+K997+L997</f>
      </c>
      <c r="O997" s="40"/>
      <c r="P997" s="38"/>
    </row>
    <row collapsed="false" customFormat="false" customHeight="false" hidden="false" ht="12.1" outlineLevel="0" r="998">
      <c r="A998" s="20" t="n">
        <v>44587.448136574</v>
      </c>
      <c r="B998" s="16" t="s">
        <v>39</v>
      </c>
      <c r="C998" s="16" t="s">
        <v>560</v>
      </c>
      <c r="D998" s="16" t="s">
        <v>480</v>
      </c>
      <c r="E998" s="16" t="s">
        <v>17</v>
      </c>
      <c r="F998" s="16" t="s">
        <v>19</v>
      </c>
      <c r="G998" s="7" t="n">
        <v>90</v>
      </c>
      <c r="H998" s="6" t="n">
        <v>234.5</v>
      </c>
      <c r="I998" s="6" t="n">
        <v>-21105</v>
      </c>
      <c r="J998" s="6" t="n">
        <v>-0</v>
      </c>
      <c r="K998" s="6" t="n">
        <v>-9.71</v>
      </c>
      <c r="L998" s="6" t="n">
        <v>-0</v>
      </c>
      <c r="M998" s="6"/>
      <c r="N998" s="6" t="s">
        <f>=I998+J998+K998+L998</f>
      </c>
      <c r="O998" s="6"/>
      <c r="P998" s="16"/>
    </row>
    <row collapsed="false" customFormat="false" customHeight="false" hidden="false" ht="12.1" outlineLevel="0" r="999">
      <c r="A999" s="20" t="n">
        <v>44589.783055556</v>
      </c>
      <c r="B999" s="16" t="s">
        <v>492</v>
      </c>
      <c r="C999" s="16" t="s">
        <v>568</v>
      </c>
      <c r="D999" s="16" t="s">
        <v>480</v>
      </c>
      <c r="E999" s="16" t="s">
        <v>17</v>
      </c>
      <c r="F999" s="16" t="s">
        <v>19</v>
      </c>
      <c r="G999" s="7" t="n">
        <v>21</v>
      </c>
      <c r="H999" s="6" t="n">
        <v>1095</v>
      </c>
      <c r="I999" s="6" t="n">
        <v>-22995</v>
      </c>
      <c r="J999" s="6" t="n">
        <v>-0</v>
      </c>
      <c r="K999" s="6" t="n">
        <v>-10.58</v>
      </c>
      <c r="L999" s="6" t="n">
        <v>-0</v>
      </c>
      <c r="M999" s="6"/>
      <c r="N999" s="6" t="s">
        <f>=I999+J999+K999+L999</f>
      </c>
      <c r="O999" s="6"/>
      <c r="P999" s="16"/>
    </row>
    <row collapsed="false" customFormat="false" customHeight="false" hidden="false" ht="12.1" outlineLevel="0" r="1000">
      <c r="A1000" s="25" t="n">
        <v>44594</v>
      </c>
      <c r="B1000" s="26" t="s">
        <v>554</v>
      </c>
      <c r="C1000" s="26" t="s">
        <v>162</v>
      </c>
      <c r="D1000" s="26" t="s">
        <v>554</v>
      </c>
      <c r="E1000" s="26" t="s">
        <v>554</v>
      </c>
      <c r="F1000" s="26" t="s">
        <v>19</v>
      </c>
      <c r="G1000" s="27" t="n">
        <v>1</v>
      </c>
      <c r="H1000" s="28" t="n">
        <v>40000</v>
      </c>
      <c r="I1000" s="28" t="n">
        <v>40000</v>
      </c>
      <c r="J1000" s="28" t="n">
        <v>0</v>
      </c>
      <c r="K1000" s="28" t="n">
        <v>-0</v>
      </c>
      <c r="L1000" s="28" t="n">
        <v>-0</v>
      </c>
      <c r="M1000" s="28"/>
      <c r="N1000" s="6" t="s">
        <f>=I1000+J1000+K1000+L1000</f>
      </c>
      <c r="O1000" s="28"/>
      <c r="P1000" s="26"/>
    </row>
    <row collapsed="false" customFormat="false" customHeight="false" hidden="false" ht="12.1" outlineLevel="0" r="1001">
      <c r="A1001" s="20" t="n">
        <v>44594.965636574</v>
      </c>
      <c r="B1001" s="16" t="s">
        <v>48</v>
      </c>
      <c r="C1001" s="16" t="s">
        <v>607</v>
      </c>
      <c r="D1001" s="16" t="s">
        <v>480</v>
      </c>
      <c r="E1001" s="16" t="s">
        <v>17</v>
      </c>
      <c r="F1001" s="16" t="s">
        <v>19</v>
      </c>
      <c r="G1001" s="7" t="n">
        <v>40</v>
      </c>
      <c r="H1001" s="6" t="n">
        <v>142.18</v>
      </c>
      <c r="I1001" s="6" t="n">
        <v>-5687.2</v>
      </c>
      <c r="J1001" s="6" t="n">
        <v>-0</v>
      </c>
      <c r="K1001" s="6" t="n">
        <v>-2.62</v>
      </c>
      <c r="L1001" s="6" t="n">
        <v>-0</v>
      </c>
      <c r="M1001" s="6"/>
      <c r="N1001" s="6" t="s">
        <f>=I1001+J1001+K1001+L1001</f>
      </c>
      <c r="O1001" s="6"/>
      <c r="P1001" s="16"/>
    </row>
    <row collapsed="false" customFormat="false" customHeight="false" hidden="false" ht="12.1" outlineLevel="0" r="1002">
      <c r="A1002" s="20" t="n">
        <v>44594.965636574</v>
      </c>
      <c r="B1002" s="16" t="s">
        <v>48</v>
      </c>
      <c r="C1002" s="16" t="s">
        <v>607</v>
      </c>
      <c r="D1002" s="16" t="s">
        <v>480</v>
      </c>
      <c r="E1002" s="16" t="s">
        <v>17</v>
      </c>
      <c r="F1002" s="16" t="s">
        <v>19</v>
      </c>
      <c r="G1002" s="7" t="n">
        <v>10</v>
      </c>
      <c r="H1002" s="6" t="n">
        <v>142.18</v>
      </c>
      <c r="I1002" s="6" t="n">
        <v>-1421.8</v>
      </c>
      <c r="J1002" s="6" t="n">
        <v>-0</v>
      </c>
      <c r="K1002" s="6" t="n">
        <v>-0.65</v>
      </c>
      <c r="L1002" s="6" t="n">
        <v>-0</v>
      </c>
      <c r="M1002" s="6"/>
      <c r="N1002" s="6" t="s">
        <f>=I1002+J1002+K1002+L1002</f>
      </c>
      <c r="O1002" s="6"/>
      <c r="P1002" s="16"/>
    </row>
    <row collapsed="false" customFormat="false" customHeight="false" hidden="false" ht="12.1" outlineLevel="0" r="1003">
      <c r="A1003" s="20" t="n">
        <v>44594.966469907</v>
      </c>
      <c r="B1003" s="16" t="s">
        <v>48</v>
      </c>
      <c r="C1003" s="16" t="s">
        <v>607</v>
      </c>
      <c r="D1003" s="16" t="s">
        <v>480</v>
      </c>
      <c r="E1003" s="16" t="s">
        <v>17</v>
      </c>
      <c r="F1003" s="16" t="s">
        <v>19</v>
      </c>
      <c r="G1003" s="7" t="n">
        <v>100</v>
      </c>
      <c r="H1003" s="6" t="n">
        <v>142.18</v>
      </c>
      <c r="I1003" s="6" t="n">
        <v>-14218</v>
      </c>
      <c r="J1003" s="6" t="n">
        <v>-0</v>
      </c>
      <c r="K1003" s="6" t="n">
        <v>-6.54</v>
      </c>
      <c r="L1003" s="6" t="n">
        <v>-0</v>
      </c>
      <c r="M1003" s="6"/>
      <c r="N1003" s="6" t="s">
        <f>=I1003+J1003+K1003+L1003</f>
      </c>
      <c r="O1003" s="6"/>
      <c r="P1003" s="16"/>
    </row>
    <row collapsed="false" customFormat="false" customHeight="false" hidden="false" ht="12.1" outlineLevel="0" r="1004">
      <c r="A1004" s="20" t="n">
        <v>44594.967407407</v>
      </c>
      <c r="B1004" s="16" t="s">
        <v>33</v>
      </c>
      <c r="C1004" s="16" t="s">
        <v>612</v>
      </c>
      <c r="D1004" s="16" t="s">
        <v>480</v>
      </c>
      <c r="E1004" s="16" t="s">
        <v>17</v>
      </c>
      <c r="F1004" s="16" t="s">
        <v>19</v>
      </c>
      <c r="G1004" s="7" t="n">
        <v>10</v>
      </c>
      <c r="H1004" s="6" t="n">
        <v>286.8</v>
      </c>
      <c r="I1004" s="6" t="n">
        <v>-2868</v>
      </c>
      <c r="J1004" s="6" t="n">
        <v>-0</v>
      </c>
      <c r="K1004" s="6" t="n">
        <v>-1.31</v>
      </c>
      <c r="L1004" s="6" t="n">
        <v>-0</v>
      </c>
      <c r="M1004" s="6"/>
      <c r="N1004" s="6" t="s">
        <f>=I1004+J1004+K1004+L1004</f>
      </c>
      <c r="O1004" s="6"/>
      <c r="P1004" s="16"/>
    </row>
    <row collapsed="false" customFormat="false" customHeight="false" hidden="false" ht="12.1" outlineLevel="0" r="1005">
      <c r="A1005" s="20" t="n">
        <v>44594.967407407</v>
      </c>
      <c r="B1005" s="16" t="s">
        <v>33</v>
      </c>
      <c r="C1005" s="16" t="s">
        <v>612</v>
      </c>
      <c r="D1005" s="16" t="s">
        <v>480</v>
      </c>
      <c r="E1005" s="16" t="s">
        <v>17</v>
      </c>
      <c r="F1005" s="16" t="s">
        <v>19</v>
      </c>
      <c r="G1005" s="7" t="n">
        <v>40</v>
      </c>
      <c r="H1005" s="6" t="n">
        <v>286.8</v>
      </c>
      <c r="I1005" s="6" t="n">
        <v>-11472</v>
      </c>
      <c r="J1005" s="6" t="n">
        <v>-0</v>
      </c>
      <c r="K1005" s="6" t="n">
        <v>-5.28</v>
      </c>
      <c r="L1005" s="6" t="n">
        <v>-0</v>
      </c>
      <c r="M1005" s="6"/>
      <c r="N1005" s="6" t="s">
        <f>=I1005+J1005+K1005+L1005</f>
      </c>
      <c r="O1005" s="6"/>
      <c r="P1005" s="16"/>
    </row>
    <row collapsed="false" customFormat="false" customHeight="false" hidden="false" ht="12.1" outlineLevel="0" r="1006">
      <c r="A1006" s="20" t="n">
        <v>44594.979155093</v>
      </c>
      <c r="B1006" s="16" t="s">
        <v>503</v>
      </c>
      <c r="C1006" s="16" t="s">
        <v>617</v>
      </c>
      <c r="D1006" s="16" t="s">
        <v>480</v>
      </c>
      <c r="E1006" s="16" t="s">
        <v>17</v>
      </c>
      <c r="F1006" s="16" t="s">
        <v>19</v>
      </c>
      <c r="G1006" s="7" t="n">
        <v>50</v>
      </c>
      <c r="H1006" s="6" t="n">
        <v>101.8</v>
      </c>
      <c r="I1006" s="6" t="n">
        <v>-5090</v>
      </c>
      <c r="J1006" s="6" t="n">
        <v>-0</v>
      </c>
      <c r="K1006" s="6" t="n">
        <v>-2.34</v>
      </c>
      <c r="L1006" s="6" t="n">
        <v>-0</v>
      </c>
      <c r="M1006" s="6"/>
      <c r="N1006" s="6" t="s">
        <f>=I1006+J1006+K1006+L1006</f>
      </c>
      <c r="O1006" s="6"/>
      <c r="P1006" s="16"/>
    </row>
    <row collapsed="false" customFormat="false" customHeight="false" hidden="false" ht="12.1" outlineLevel="0" r="1007">
      <c r="A1007" s="25" t="n">
        <v>44595</v>
      </c>
      <c r="B1007" s="26" t="s">
        <v>554</v>
      </c>
      <c r="C1007" s="26" t="s">
        <v>162</v>
      </c>
      <c r="D1007" s="26" t="s">
        <v>554</v>
      </c>
      <c r="E1007" s="26" t="s">
        <v>554</v>
      </c>
      <c r="F1007" s="26" t="s">
        <v>19</v>
      </c>
      <c r="G1007" s="27" t="n">
        <v>1</v>
      </c>
      <c r="H1007" s="28" t="n">
        <v>27000</v>
      </c>
      <c r="I1007" s="28" t="n">
        <v>27000</v>
      </c>
      <c r="J1007" s="28" t="n">
        <v>0</v>
      </c>
      <c r="K1007" s="28" t="n">
        <v>-0</v>
      </c>
      <c r="L1007" s="28" t="n">
        <v>-0</v>
      </c>
      <c r="M1007" s="28"/>
      <c r="N1007" s="6" t="s">
        <f>=I1007+J1007+K1007+L1007</f>
      </c>
      <c r="O1007" s="28"/>
      <c r="P1007" s="26"/>
    </row>
    <row collapsed="false" customFormat="false" customHeight="false" hidden="false" ht="12.1" outlineLevel="0" r="1008">
      <c r="A1008" s="20" t="n">
        <v>44595.912627315</v>
      </c>
      <c r="B1008" s="16" t="s">
        <v>36</v>
      </c>
      <c r="C1008" s="16" t="s">
        <v>627</v>
      </c>
      <c r="D1008" s="16" t="s">
        <v>480</v>
      </c>
      <c r="E1008" s="16" t="s">
        <v>17</v>
      </c>
      <c r="F1008" s="16" t="s">
        <v>19</v>
      </c>
      <c r="G1008" s="7" t="n">
        <v>50</v>
      </c>
      <c r="H1008" s="6" t="n">
        <v>241.4</v>
      </c>
      <c r="I1008" s="6" t="n">
        <v>-12070</v>
      </c>
      <c r="J1008" s="6" t="n">
        <v>-0</v>
      </c>
      <c r="K1008" s="6" t="n">
        <v>-5.55</v>
      </c>
      <c r="L1008" s="6" t="n">
        <v>-0</v>
      </c>
      <c r="M1008" s="6"/>
      <c r="N1008" s="6" t="s">
        <f>=I1008+J1008+K1008+L1008</f>
      </c>
      <c r="O1008" s="6"/>
      <c r="P1008" s="16"/>
    </row>
    <row collapsed="false" customFormat="false" customHeight="false" hidden="false" ht="12.1" outlineLevel="0" r="1009">
      <c r="A1009" s="20" t="n">
        <v>44595.932511574</v>
      </c>
      <c r="B1009" s="16" t="s">
        <v>30</v>
      </c>
      <c r="C1009" s="16" t="s">
        <v>608</v>
      </c>
      <c r="D1009" s="16" t="s">
        <v>480</v>
      </c>
      <c r="E1009" s="16" t="s">
        <v>17</v>
      </c>
      <c r="F1009" s="16" t="s">
        <v>19</v>
      </c>
      <c r="G1009" s="7" t="n">
        <v>100000</v>
      </c>
      <c r="H1009" s="6" t="n">
        <v>0.1402</v>
      </c>
      <c r="I1009" s="6" t="n">
        <v>-14020</v>
      </c>
      <c r="J1009" s="6" t="n">
        <v>-0</v>
      </c>
      <c r="K1009" s="6" t="n">
        <v>-6.46</v>
      </c>
      <c r="L1009" s="6" t="n">
        <v>-0</v>
      </c>
      <c r="M1009" s="6"/>
      <c r="N1009" s="6" t="s">
        <f>=I1009+J1009+K1009+L1009</f>
      </c>
      <c r="O1009" s="6"/>
      <c r="P1009" s="16"/>
    </row>
    <row collapsed="false" customFormat="false" customHeight="false" hidden="false" ht="12.1" outlineLevel="0" r="1010">
      <c r="A1010" s="20" t="n">
        <v>44596.416956019</v>
      </c>
      <c r="B1010" s="16" t="s">
        <v>503</v>
      </c>
      <c r="C1010" s="16" t="s">
        <v>617</v>
      </c>
      <c r="D1010" s="16" t="s">
        <v>480</v>
      </c>
      <c r="E1010" s="16" t="s">
        <v>17</v>
      </c>
      <c r="F1010" s="16" t="s">
        <v>19</v>
      </c>
      <c r="G1010" s="7" t="n">
        <v>10</v>
      </c>
      <c r="H1010" s="6" t="n">
        <v>99.9</v>
      </c>
      <c r="I1010" s="6" t="n">
        <v>-999</v>
      </c>
      <c r="J1010" s="6" t="n">
        <v>-0</v>
      </c>
      <c r="K1010" s="6" t="n">
        <v>-0.46</v>
      </c>
      <c r="L1010" s="6" t="n">
        <v>-0</v>
      </c>
      <c r="M1010" s="6"/>
      <c r="N1010" s="6" t="s">
        <f>=I1010+J1010+K1010+L1010</f>
      </c>
      <c r="O1010" s="6"/>
      <c r="P1010" s="16"/>
    </row>
    <row collapsed="false" customFormat="false" customHeight="false" hidden="false" ht="12.1" outlineLevel="0" r="1011">
      <c r="A1011" s="25" t="n">
        <v>44600</v>
      </c>
      <c r="B1011" s="26" t="s">
        <v>554</v>
      </c>
      <c r="C1011" s="26" t="s">
        <v>162</v>
      </c>
      <c r="D1011" s="26" t="s">
        <v>554</v>
      </c>
      <c r="E1011" s="26" t="s">
        <v>554</v>
      </c>
      <c r="F1011" s="26" t="s">
        <v>19</v>
      </c>
      <c r="G1011" s="27" t="n">
        <v>1</v>
      </c>
      <c r="H1011" s="28" t="n">
        <v>1000</v>
      </c>
      <c r="I1011" s="28" t="n">
        <v>1000</v>
      </c>
      <c r="J1011" s="28" t="n">
        <v>0</v>
      </c>
      <c r="K1011" s="28" t="n">
        <v>-0</v>
      </c>
      <c r="L1011" s="28" t="n">
        <v>-0</v>
      </c>
      <c r="M1011" s="28"/>
      <c r="N1011" s="6" t="s">
        <f>=I1011+J1011+K1011+L1011</f>
      </c>
      <c r="O1011" s="28"/>
      <c r="P1011" s="26"/>
    </row>
    <row collapsed="false" customFormat="false" customHeight="false" hidden="false" ht="12.1" outlineLevel="0" r="1012">
      <c r="A1012" s="25" t="n">
        <v>44601</v>
      </c>
      <c r="B1012" s="26" t="s">
        <v>554</v>
      </c>
      <c r="C1012" s="26" t="s">
        <v>162</v>
      </c>
      <c r="D1012" s="26" t="s">
        <v>554</v>
      </c>
      <c r="E1012" s="26" t="s">
        <v>554</v>
      </c>
      <c r="F1012" s="26" t="s">
        <v>19</v>
      </c>
      <c r="G1012" s="27" t="n">
        <v>1</v>
      </c>
      <c r="H1012" s="28" t="n">
        <v>30000</v>
      </c>
      <c r="I1012" s="28" t="n">
        <v>30000</v>
      </c>
      <c r="J1012" s="28" t="n">
        <v>0</v>
      </c>
      <c r="K1012" s="28" t="n">
        <v>-0</v>
      </c>
      <c r="L1012" s="28" t="n">
        <v>-0</v>
      </c>
      <c r="M1012" s="28"/>
      <c r="N1012" s="6" t="s">
        <f>=I1012+J1012+K1012+L1012</f>
      </c>
      <c r="O1012" s="28"/>
      <c r="P1012" s="26"/>
    </row>
    <row collapsed="false" customFormat="false" customHeight="false" hidden="false" ht="12.1" outlineLevel="0" r="1013">
      <c r="A1013" s="20" t="n">
        <v>44601.967800926</v>
      </c>
      <c r="B1013" s="16" t="s">
        <v>33</v>
      </c>
      <c r="C1013" s="16" t="s">
        <v>612</v>
      </c>
      <c r="D1013" s="16" t="s">
        <v>480</v>
      </c>
      <c r="E1013" s="16" t="s">
        <v>17</v>
      </c>
      <c r="F1013" s="16" t="s">
        <v>19</v>
      </c>
      <c r="G1013" s="7" t="n">
        <v>40</v>
      </c>
      <c r="H1013" s="6" t="n">
        <v>289.7</v>
      </c>
      <c r="I1013" s="6" t="n">
        <v>-11588</v>
      </c>
      <c r="J1013" s="6" t="n">
        <v>-0</v>
      </c>
      <c r="K1013" s="6" t="n">
        <v>-5.33</v>
      </c>
      <c r="L1013" s="6" t="n">
        <v>-0</v>
      </c>
      <c r="M1013" s="6"/>
      <c r="N1013" s="6" t="s">
        <f>=I1013+J1013+K1013+L1013</f>
      </c>
      <c r="O1013" s="6"/>
      <c r="P1013" s="16"/>
    </row>
    <row collapsed="false" customFormat="false" customHeight="false" hidden="false" ht="12.1" outlineLevel="0" r="1014">
      <c r="A1014" s="20" t="n">
        <v>44601.967800926</v>
      </c>
      <c r="B1014" s="16" t="s">
        <v>33</v>
      </c>
      <c r="C1014" s="16" t="s">
        <v>612</v>
      </c>
      <c r="D1014" s="16" t="s">
        <v>480</v>
      </c>
      <c r="E1014" s="16" t="s">
        <v>17</v>
      </c>
      <c r="F1014" s="16" t="s">
        <v>19</v>
      </c>
      <c r="G1014" s="7" t="n">
        <v>10</v>
      </c>
      <c r="H1014" s="6" t="n">
        <v>289.7</v>
      </c>
      <c r="I1014" s="6" t="n">
        <v>-2897</v>
      </c>
      <c r="J1014" s="6" t="n">
        <v>-0</v>
      </c>
      <c r="K1014" s="6" t="n">
        <v>-1.33</v>
      </c>
      <c r="L1014" s="6" t="n">
        <v>-0</v>
      </c>
      <c r="M1014" s="6"/>
      <c r="N1014" s="6" t="s">
        <f>=I1014+J1014+K1014+L1014</f>
      </c>
      <c r="O1014" s="6"/>
      <c r="P1014" s="16"/>
    </row>
    <row collapsed="false" customFormat="false" customHeight="false" hidden="false" ht="12.1" outlineLevel="0" r="1015">
      <c r="A1015" s="25" t="n">
        <v>44603</v>
      </c>
      <c r="B1015" s="26" t="s">
        <v>554</v>
      </c>
      <c r="C1015" s="26" t="s">
        <v>162</v>
      </c>
      <c r="D1015" s="26" t="s">
        <v>554</v>
      </c>
      <c r="E1015" s="26" t="s">
        <v>554</v>
      </c>
      <c r="F1015" s="26" t="s">
        <v>19</v>
      </c>
      <c r="G1015" s="27" t="n">
        <v>1</v>
      </c>
      <c r="H1015" s="28" t="n">
        <v>8100</v>
      </c>
      <c r="I1015" s="28" t="n">
        <v>8100</v>
      </c>
      <c r="J1015" s="28" t="n">
        <v>0</v>
      </c>
      <c r="K1015" s="28" t="n">
        <v>-0</v>
      </c>
      <c r="L1015" s="28" t="n">
        <v>-0</v>
      </c>
      <c r="M1015" s="28"/>
      <c r="N1015" s="6" t="s">
        <f>=I1015+J1015+K1015+L1015</f>
      </c>
      <c r="O1015" s="28"/>
      <c r="P1015" s="26"/>
    </row>
    <row collapsed="false" customFormat="false" customHeight="false" hidden="false" ht="12.1" outlineLevel="0" r="1016">
      <c r="A1016" s="20" t="n">
        <v>44603.977106481</v>
      </c>
      <c r="B1016" s="16" t="s">
        <v>30</v>
      </c>
      <c r="C1016" s="16" t="s">
        <v>608</v>
      </c>
      <c r="D1016" s="16" t="s">
        <v>480</v>
      </c>
      <c r="E1016" s="16" t="s">
        <v>17</v>
      </c>
      <c r="F1016" s="16" t="s">
        <v>19</v>
      </c>
      <c r="G1016" s="7" t="n">
        <v>10000</v>
      </c>
      <c r="H1016" s="6" t="n">
        <v>0.138</v>
      </c>
      <c r="I1016" s="6" t="n">
        <v>-1380</v>
      </c>
      <c r="J1016" s="6" t="n">
        <v>-0</v>
      </c>
      <c r="K1016" s="6" t="n">
        <v>-0.64</v>
      </c>
      <c r="L1016" s="6" t="n">
        <v>-0</v>
      </c>
      <c r="M1016" s="6"/>
      <c r="N1016" s="6" t="s">
        <f>=I1016+J1016+K1016+L1016</f>
      </c>
      <c r="O1016" s="6"/>
      <c r="P1016" s="16"/>
    </row>
    <row collapsed="false" customFormat="false" customHeight="false" hidden="false" ht="12.1" outlineLevel="0" r="1017">
      <c r="A1017" s="20" t="n">
        <v>44603.977118056</v>
      </c>
      <c r="B1017" s="16" t="s">
        <v>30</v>
      </c>
      <c r="C1017" s="16" t="s">
        <v>608</v>
      </c>
      <c r="D1017" s="16" t="s">
        <v>480</v>
      </c>
      <c r="E1017" s="16" t="s">
        <v>17</v>
      </c>
      <c r="F1017" s="16" t="s">
        <v>19</v>
      </c>
      <c r="G1017" s="7" t="n">
        <v>10000</v>
      </c>
      <c r="H1017" s="6" t="n">
        <v>0.138</v>
      </c>
      <c r="I1017" s="6" t="n">
        <v>-1380</v>
      </c>
      <c r="J1017" s="6" t="n">
        <v>-0</v>
      </c>
      <c r="K1017" s="6" t="n">
        <v>-0.64</v>
      </c>
      <c r="L1017" s="6" t="n">
        <v>-0</v>
      </c>
      <c r="M1017" s="6"/>
      <c r="N1017" s="6" t="s">
        <f>=I1017+J1017+K1017+L1017</f>
      </c>
      <c r="O1017" s="6"/>
      <c r="P1017" s="16"/>
    </row>
    <row collapsed="false" customFormat="false" customHeight="false" hidden="false" ht="12.1" outlineLevel="0" r="1018">
      <c r="A1018" s="20" t="n">
        <v>44603.977291667</v>
      </c>
      <c r="B1018" s="16" t="s">
        <v>30</v>
      </c>
      <c r="C1018" s="16" t="s">
        <v>608</v>
      </c>
      <c r="D1018" s="16" t="s">
        <v>480</v>
      </c>
      <c r="E1018" s="16" t="s">
        <v>17</v>
      </c>
      <c r="F1018" s="16" t="s">
        <v>19</v>
      </c>
      <c r="G1018" s="7" t="n">
        <v>10000</v>
      </c>
      <c r="H1018" s="6" t="n">
        <v>0.138</v>
      </c>
      <c r="I1018" s="6" t="n">
        <v>-1380</v>
      </c>
      <c r="J1018" s="6" t="n">
        <v>-0</v>
      </c>
      <c r="K1018" s="6" t="n">
        <v>-0.64</v>
      </c>
      <c r="L1018" s="6" t="n">
        <v>-0</v>
      </c>
      <c r="M1018" s="6"/>
      <c r="N1018" s="6" t="s">
        <f>=I1018+J1018+K1018+L1018</f>
      </c>
      <c r="O1018" s="6"/>
      <c r="P1018" s="16"/>
    </row>
    <row collapsed="false" customFormat="false" customHeight="false" hidden="false" ht="12.1" outlineLevel="0" r="1019">
      <c r="A1019" s="20" t="n">
        <v>44603.981898148</v>
      </c>
      <c r="B1019" s="16" t="s">
        <v>30</v>
      </c>
      <c r="C1019" s="16" t="s">
        <v>608</v>
      </c>
      <c r="D1019" s="16" t="s">
        <v>480</v>
      </c>
      <c r="E1019" s="16" t="s">
        <v>17</v>
      </c>
      <c r="F1019" s="16" t="s">
        <v>19</v>
      </c>
      <c r="G1019" s="7" t="n">
        <v>60000</v>
      </c>
      <c r="H1019" s="6" t="n">
        <v>0.138</v>
      </c>
      <c r="I1019" s="6" t="n">
        <v>-8280</v>
      </c>
      <c r="J1019" s="6" t="n">
        <v>-0</v>
      </c>
      <c r="K1019" s="6" t="n">
        <v>-3.81</v>
      </c>
      <c r="L1019" s="6" t="n">
        <v>-0</v>
      </c>
      <c r="M1019" s="6"/>
      <c r="N1019" s="6" t="s">
        <f>=I1019+J1019+K1019+L1019</f>
      </c>
      <c r="O1019" s="6"/>
      <c r="P1019" s="16"/>
    </row>
    <row collapsed="false" customFormat="false" customHeight="false" hidden="false" ht="12.1" outlineLevel="0" r="1020">
      <c r="A1020" s="20" t="n">
        <v>44606.515891204</v>
      </c>
      <c r="B1020" s="16" t="s">
        <v>33</v>
      </c>
      <c r="C1020" s="16" t="s">
        <v>612</v>
      </c>
      <c r="D1020" s="16" t="s">
        <v>480</v>
      </c>
      <c r="E1020" s="16" t="s">
        <v>17</v>
      </c>
      <c r="F1020" s="16" t="s">
        <v>19</v>
      </c>
      <c r="G1020" s="7" t="n">
        <v>20</v>
      </c>
      <c r="H1020" s="6" t="n">
        <v>278.8</v>
      </c>
      <c r="I1020" s="6" t="n">
        <v>-5576</v>
      </c>
      <c r="J1020" s="6" t="n">
        <v>-0</v>
      </c>
      <c r="K1020" s="6" t="n">
        <v>-2.57</v>
      </c>
      <c r="L1020" s="6" t="n">
        <v>-0</v>
      </c>
      <c r="M1020" s="6"/>
      <c r="N1020" s="6" t="s">
        <f>=I1020+J1020+K1020+L1020</f>
      </c>
      <c r="O1020" s="6"/>
      <c r="P1020" s="16"/>
    </row>
    <row collapsed="false" customFormat="false" customHeight="false" hidden="false" ht="12.1" outlineLevel="0" r="1021">
      <c r="A1021" s="20" t="n">
        <v>44606.517118056</v>
      </c>
      <c r="B1021" s="16" t="s">
        <v>33</v>
      </c>
      <c r="C1021" s="16" t="s">
        <v>612</v>
      </c>
      <c r="D1021" s="16" t="s">
        <v>480</v>
      </c>
      <c r="E1021" s="16" t="s">
        <v>17</v>
      </c>
      <c r="F1021" s="16" t="s">
        <v>19</v>
      </c>
      <c r="G1021" s="7" t="n">
        <v>20</v>
      </c>
      <c r="H1021" s="6" t="n">
        <v>278.8</v>
      </c>
      <c r="I1021" s="6" t="n">
        <v>-5576</v>
      </c>
      <c r="J1021" s="6" t="n">
        <v>-0</v>
      </c>
      <c r="K1021" s="6" t="n">
        <v>-2.57</v>
      </c>
      <c r="L1021" s="6" t="n">
        <v>-0</v>
      </c>
      <c r="M1021" s="6"/>
      <c r="N1021" s="6" t="s">
        <f>=I1021+J1021+K1021+L1021</f>
      </c>
      <c r="O1021" s="6"/>
      <c r="P1021" s="16"/>
    </row>
    <row collapsed="false" customFormat="false" customHeight="false" hidden="false" ht="12.1" outlineLevel="0" r="1022">
      <c r="A1022" s="20" t="n">
        <v>44606.872685185</v>
      </c>
      <c r="B1022" s="16" t="s">
        <v>508</v>
      </c>
      <c r="C1022" s="16" t="s">
        <v>634</v>
      </c>
      <c r="D1022" s="16" t="s">
        <v>480</v>
      </c>
      <c r="E1022" s="16" t="s">
        <v>17</v>
      </c>
      <c r="F1022" s="16" t="s">
        <v>19</v>
      </c>
      <c r="G1022" s="7" t="n">
        <v>2</v>
      </c>
      <c r="H1022" s="6" t="n">
        <v>434</v>
      </c>
      <c r="I1022" s="6" t="n">
        <v>-868</v>
      </c>
      <c r="J1022" s="6" t="n">
        <v>-0</v>
      </c>
      <c r="K1022" s="6" t="n">
        <v>-0.4</v>
      </c>
      <c r="L1022" s="6" t="n">
        <v>-0</v>
      </c>
      <c r="M1022" s="6"/>
      <c r="N1022" s="6" t="s">
        <f>=I1022+J1022+K1022+L1022</f>
      </c>
      <c r="O1022" s="6"/>
      <c r="P1022" s="16"/>
    </row>
    <row collapsed="false" customFormat="false" customHeight="false" hidden="false" ht="12.1" outlineLevel="0" r="1023">
      <c r="A1023" s="25" t="n">
        <v>44613</v>
      </c>
      <c r="B1023" s="26" t="s">
        <v>554</v>
      </c>
      <c r="C1023" s="26" t="s">
        <v>162</v>
      </c>
      <c r="D1023" s="26" t="s">
        <v>554</v>
      </c>
      <c r="E1023" s="26" t="s">
        <v>554</v>
      </c>
      <c r="F1023" s="26" t="s">
        <v>19</v>
      </c>
      <c r="G1023" s="27" t="n">
        <v>1</v>
      </c>
      <c r="H1023" s="28" t="n">
        <v>35000</v>
      </c>
      <c r="I1023" s="28" t="n">
        <v>35000</v>
      </c>
      <c r="J1023" s="28" t="n">
        <v>0</v>
      </c>
      <c r="K1023" s="28" t="n">
        <v>-0</v>
      </c>
      <c r="L1023" s="28" t="n">
        <v>-0</v>
      </c>
      <c r="M1023" s="28"/>
      <c r="N1023" s="6" t="s">
        <f>=I1023+J1023+K1023+L1023</f>
      </c>
      <c r="O1023" s="28"/>
      <c r="P1023" s="26"/>
    </row>
    <row collapsed="false" customFormat="false" customHeight="false" hidden="false" ht="12.1" outlineLevel="0" r="1024">
      <c r="A1024" s="25" t="n">
        <v>44613</v>
      </c>
      <c r="B1024" s="26" t="s">
        <v>554</v>
      </c>
      <c r="C1024" s="26" t="s">
        <v>162</v>
      </c>
      <c r="D1024" s="26" t="s">
        <v>554</v>
      </c>
      <c r="E1024" s="26" t="s">
        <v>554</v>
      </c>
      <c r="F1024" s="26" t="s">
        <v>19</v>
      </c>
      <c r="G1024" s="27" t="n">
        <v>1</v>
      </c>
      <c r="H1024" s="28" t="n">
        <v>652</v>
      </c>
      <c r="I1024" s="28" t="n">
        <v>652</v>
      </c>
      <c r="J1024" s="28" t="n">
        <v>0</v>
      </c>
      <c r="K1024" s="28" t="n">
        <v>-0</v>
      </c>
      <c r="L1024" s="28" t="n">
        <v>-0</v>
      </c>
      <c r="M1024" s="28"/>
      <c r="N1024" s="6" t="s">
        <f>=I1024+J1024+K1024+L1024</f>
      </c>
      <c r="O1024" s="28"/>
      <c r="P1024" s="26"/>
    </row>
    <row collapsed="false" customFormat="false" customHeight="false" hidden="false" ht="12.1" outlineLevel="0" r="1025">
      <c r="A1025" s="25" t="n">
        <v>44613</v>
      </c>
      <c r="B1025" s="26" t="s">
        <v>554</v>
      </c>
      <c r="C1025" s="26" t="s">
        <v>162</v>
      </c>
      <c r="D1025" s="26" t="s">
        <v>554</v>
      </c>
      <c r="E1025" s="26" t="s">
        <v>554</v>
      </c>
      <c r="F1025" s="26" t="s">
        <v>19</v>
      </c>
      <c r="G1025" s="27" t="n">
        <v>1</v>
      </c>
      <c r="H1025" s="28" t="n">
        <v>21000</v>
      </c>
      <c r="I1025" s="28" t="n">
        <v>21000</v>
      </c>
      <c r="J1025" s="28" t="n">
        <v>0</v>
      </c>
      <c r="K1025" s="28" t="n">
        <v>-0</v>
      </c>
      <c r="L1025" s="28" t="n">
        <v>-0</v>
      </c>
      <c r="M1025" s="28"/>
      <c r="N1025" s="6" t="s">
        <f>=I1025+J1025+K1025+L1025</f>
      </c>
      <c r="O1025" s="28"/>
      <c r="P1025" s="26"/>
    </row>
    <row collapsed="false" customFormat="false" customHeight="false" hidden="false" ht="12.1" outlineLevel="0" r="1026">
      <c r="A1026" s="20" t="n">
        <v>44613.618368056</v>
      </c>
      <c r="B1026" s="16" t="s">
        <v>33</v>
      </c>
      <c r="C1026" s="16" t="s">
        <v>612</v>
      </c>
      <c r="D1026" s="16" t="s">
        <v>480</v>
      </c>
      <c r="E1026" s="16" t="s">
        <v>17</v>
      </c>
      <c r="F1026" s="16" t="s">
        <v>19</v>
      </c>
      <c r="G1026" s="7" t="n">
        <v>50</v>
      </c>
      <c r="H1026" s="6" t="n">
        <v>259.8</v>
      </c>
      <c r="I1026" s="6" t="n">
        <v>-12990</v>
      </c>
      <c r="J1026" s="6" t="n">
        <v>-0</v>
      </c>
      <c r="K1026" s="6" t="n">
        <v>-5.98</v>
      </c>
      <c r="L1026" s="6" t="n">
        <v>-0</v>
      </c>
      <c r="M1026" s="6"/>
      <c r="N1026" s="6" t="s">
        <f>=I1026+J1026+K1026+L1026</f>
      </c>
      <c r="O1026" s="6"/>
      <c r="P1026" s="16"/>
    </row>
    <row collapsed="false" customFormat="false" customHeight="false" hidden="false" ht="12.1" outlineLevel="0" r="1027">
      <c r="A1027" s="20" t="n">
        <v>44613.637997685</v>
      </c>
      <c r="B1027" s="16" t="s">
        <v>24</v>
      </c>
      <c r="C1027" s="16" t="s">
        <v>567</v>
      </c>
      <c r="D1027" s="16" t="s">
        <v>480</v>
      </c>
      <c r="E1027" s="16" t="s">
        <v>17</v>
      </c>
      <c r="F1027" s="16" t="s">
        <v>19</v>
      </c>
      <c r="G1027" s="7" t="n">
        <v>500</v>
      </c>
      <c r="H1027" s="6" t="n">
        <v>34.4</v>
      </c>
      <c r="I1027" s="6" t="n">
        <v>-17200</v>
      </c>
      <c r="J1027" s="6" t="n">
        <v>-0</v>
      </c>
      <c r="K1027" s="6" t="n">
        <v>-7.91</v>
      </c>
      <c r="L1027" s="6" t="n">
        <v>-0</v>
      </c>
      <c r="M1027" s="6"/>
      <c r="N1027" s="6" t="s">
        <f>=I1027+J1027+K1027+L1027</f>
      </c>
      <c r="O1027" s="6"/>
      <c r="P1027" s="16"/>
    </row>
    <row collapsed="false" customFormat="false" customHeight="false" hidden="false" ht="12.1" outlineLevel="0" r="1028">
      <c r="A1028" s="20" t="n">
        <v>44613.640891204</v>
      </c>
      <c r="B1028" s="16" t="s">
        <v>499</v>
      </c>
      <c r="C1028" s="16" t="s">
        <v>610</v>
      </c>
      <c r="D1028" s="16" t="s">
        <v>480</v>
      </c>
      <c r="E1028" s="16" t="s">
        <v>17</v>
      </c>
      <c r="F1028" s="16" t="s">
        <v>19</v>
      </c>
      <c r="G1028" s="7" t="n">
        <v>5000</v>
      </c>
      <c r="H1028" s="6" t="n">
        <v>2.3</v>
      </c>
      <c r="I1028" s="6" t="n">
        <v>-11500</v>
      </c>
      <c r="J1028" s="6" t="n">
        <v>-0</v>
      </c>
      <c r="K1028" s="6" t="n">
        <v>-5.29</v>
      </c>
      <c r="L1028" s="6" t="n">
        <v>-0</v>
      </c>
      <c r="M1028" s="6"/>
      <c r="N1028" s="6" t="s">
        <f>=I1028+J1028+K1028+L1028</f>
      </c>
      <c r="O1028" s="6"/>
      <c r="P1028" s="16"/>
    </row>
    <row collapsed="false" customFormat="false" customHeight="false" hidden="false" ht="12.1" outlineLevel="0" r="1029">
      <c r="A1029" s="20" t="n">
        <v>44613.65505787</v>
      </c>
      <c r="B1029" s="16" t="s">
        <v>36</v>
      </c>
      <c r="C1029" s="16" t="s">
        <v>627</v>
      </c>
      <c r="D1029" s="16" t="s">
        <v>480</v>
      </c>
      <c r="E1029" s="16" t="s">
        <v>17</v>
      </c>
      <c r="F1029" s="16" t="s">
        <v>19</v>
      </c>
      <c r="G1029" s="7" t="n">
        <v>20</v>
      </c>
      <c r="H1029" s="6" t="n">
        <v>221.2</v>
      </c>
      <c r="I1029" s="6" t="n">
        <v>-4424</v>
      </c>
      <c r="J1029" s="6" t="n">
        <v>-0</v>
      </c>
      <c r="K1029" s="6" t="n">
        <v>-2.03</v>
      </c>
      <c r="L1029" s="6" t="n">
        <v>-0</v>
      </c>
      <c r="M1029" s="6"/>
      <c r="N1029" s="6" t="s">
        <f>=I1029+J1029+K1029+L1029</f>
      </c>
      <c r="O1029" s="6"/>
      <c r="P1029" s="16"/>
    </row>
    <row collapsed="false" customFormat="false" customHeight="false" hidden="false" ht="12.1" outlineLevel="0" r="1030">
      <c r="A1030" s="20" t="n">
        <v>44613.675324074</v>
      </c>
      <c r="B1030" s="16" t="s">
        <v>24</v>
      </c>
      <c r="C1030" s="16" t="s">
        <v>567</v>
      </c>
      <c r="D1030" s="16" t="s">
        <v>480</v>
      </c>
      <c r="E1030" s="16" t="s">
        <v>17</v>
      </c>
      <c r="F1030" s="16" t="s">
        <v>19</v>
      </c>
      <c r="G1030" s="7" t="n">
        <v>200</v>
      </c>
      <c r="H1030" s="6" t="n">
        <v>33.8</v>
      </c>
      <c r="I1030" s="6" t="n">
        <v>-6760</v>
      </c>
      <c r="J1030" s="6" t="n">
        <v>-0</v>
      </c>
      <c r="K1030" s="6" t="n">
        <v>-3.11</v>
      </c>
      <c r="L1030" s="6" t="n">
        <v>-0</v>
      </c>
      <c r="M1030" s="6"/>
      <c r="N1030" s="6" t="s">
        <f>=I1030+J1030+K1030+L1030</f>
      </c>
      <c r="O1030" s="6"/>
      <c r="P1030" s="16"/>
    </row>
    <row collapsed="false" customFormat="false" customHeight="false" hidden="false" ht="12.1" outlineLevel="0" r="1031">
      <c r="A1031" s="20" t="n">
        <v>44613.677118056</v>
      </c>
      <c r="B1031" s="16" t="s">
        <v>30</v>
      </c>
      <c r="C1031" s="16" t="s">
        <v>608</v>
      </c>
      <c r="D1031" s="16" t="s">
        <v>480</v>
      </c>
      <c r="E1031" s="16" t="s">
        <v>17</v>
      </c>
      <c r="F1031" s="16" t="s">
        <v>19</v>
      </c>
      <c r="G1031" s="7" t="n">
        <v>20000</v>
      </c>
      <c r="H1031" s="6" t="n">
        <v>0.1239</v>
      </c>
      <c r="I1031" s="6" t="n">
        <v>-2478</v>
      </c>
      <c r="J1031" s="6" t="n">
        <v>-0</v>
      </c>
      <c r="K1031" s="6" t="n">
        <v>-1.14</v>
      </c>
      <c r="L1031" s="6" t="n">
        <v>-0</v>
      </c>
      <c r="M1031" s="6"/>
      <c r="N1031" s="6" t="s">
        <f>=I1031+J1031+K1031+L1031</f>
      </c>
      <c r="O1031" s="6"/>
      <c r="P1031" s="16"/>
    </row>
    <row collapsed="false" customFormat="false" customHeight="false" hidden="false" ht="12.1" outlineLevel="0" r="1032">
      <c r="A1032" s="20" t="n">
        <v>44613.679456019</v>
      </c>
      <c r="B1032" s="16" t="s">
        <v>508</v>
      </c>
      <c r="C1032" s="16" t="s">
        <v>634</v>
      </c>
      <c r="D1032" s="16" t="s">
        <v>480</v>
      </c>
      <c r="E1032" s="16" t="s">
        <v>17</v>
      </c>
      <c r="F1032" s="16" t="s">
        <v>19</v>
      </c>
      <c r="G1032" s="7" t="n">
        <v>1</v>
      </c>
      <c r="H1032" s="6" t="n">
        <v>404</v>
      </c>
      <c r="I1032" s="6" t="n">
        <v>-404</v>
      </c>
      <c r="J1032" s="6" t="n">
        <v>-0</v>
      </c>
      <c r="K1032" s="6" t="n">
        <v>-0.19</v>
      </c>
      <c r="L1032" s="6" t="n">
        <v>-0</v>
      </c>
      <c r="M1032" s="6"/>
      <c r="N1032" s="6" t="s">
        <f>=I1032+J1032+K1032+L1032</f>
      </c>
      <c r="O1032" s="6"/>
      <c r="P1032" s="16"/>
    </row>
    <row collapsed="false" customFormat="false" customHeight="false" hidden="false" ht="12.1" outlineLevel="0" r="1033">
      <c r="A1033" s="20" t="n">
        <v>44613.679456019</v>
      </c>
      <c r="B1033" s="16" t="s">
        <v>508</v>
      </c>
      <c r="C1033" s="16" t="s">
        <v>634</v>
      </c>
      <c r="D1033" s="16" t="s">
        <v>480</v>
      </c>
      <c r="E1033" s="16" t="s">
        <v>17</v>
      </c>
      <c r="F1033" s="16" t="s">
        <v>19</v>
      </c>
      <c r="G1033" s="7" t="n">
        <v>1</v>
      </c>
      <c r="H1033" s="6" t="n">
        <v>404</v>
      </c>
      <c r="I1033" s="6" t="n">
        <v>-404</v>
      </c>
      <c r="J1033" s="6" t="n">
        <v>-0</v>
      </c>
      <c r="K1033" s="6" t="n">
        <v>-0.19</v>
      </c>
      <c r="L1033" s="6" t="n">
        <v>-0</v>
      </c>
      <c r="M1033" s="6"/>
      <c r="N1033" s="6" t="s">
        <f>=I1033+J1033+K1033+L1033</f>
      </c>
      <c r="O1033" s="6"/>
      <c r="P1033" s="16"/>
    </row>
    <row collapsed="false" customFormat="false" customHeight="false" hidden="false" ht="12.1" outlineLevel="0" r="1034">
      <c r="A1034" s="20" t="n">
        <v>44613.688425926</v>
      </c>
      <c r="B1034" s="16" t="s">
        <v>508</v>
      </c>
      <c r="C1034" s="16" t="s">
        <v>634</v>
      </c>
      <c r="D1034" s="16" t="s">
        <v>480</v>
      </c>
      <c r="E1034" s="16" t="s">
        <v>17</v>
      </c>
      <c r="F1034" s="16" t="s">
        <v>19</v>
      </c>
      <c r="G1034" s="7" t="n">
        <v>1</v>
      </c>
      <c r="H1034" s="6" t="n">
        <v>400.1</v>
      </c>
      <c r="I1034" s="6" t="n">
        <v>-400.1</v>
      </c>
      <c r="J1034" s="6" t="n">
        <v>-0</v>
      </c>
      <c r="K1034" s="6" t="n">
        <v>-0.18</v>
      </c>
      <c r="L1034" s="6" t="n">
        <v>-0</v>
      </c>
      <c r="M1034" s="6"/>
      <c r="N1034" s="6" t="s">
        <f>=I1034+J1034+K1034+L1034</f>
      </c>
      <c r="O1034" s="6"/>
      <c r="P1034" s="16"/>
    </row>
    <row collapsed="false" customFormat="false" customHeight="false" hidden="false" ht="12.1" outlineLevel="0" r="1035">
      <c r="A1035" s="20" t="n">
        <v>44616.532222222</v>
      </c>
      <c r="B1035" s="16" t="s">
        <v>508</v>
      </c>
      <c r="C1035" s="16" t="s">
        <v>634</v>
      </c>
      <c r="D1035" s="16" t="s">
        <v>480</v>
      </c>
      <c r="E1035" s="16" t="s">
        <v>17</v>
      </c>
      <c r="F1035" s="16" t="s">
        <v>19</v>
      </c>
      <c r="G1035" s="7" t="n">
        <v>1</v>
      </c>
      <c r="H1035" s="6" t="n">
        <v>304</v>
      </c>
      <c r="I1035" s="6" t="n">
        <v>-304</v>
      </c>
      <c r="J1035" s="6" t="n">
        <v>-0</v>
      </c>
      <c r="K1035" s="6" t="n">
        <v>-0.14</v>
      </c>
      <c r="L1035" s="6" t="n">
        <v>-0</v>
      </c>
      <c r="M1035" s="6"/>
      <c r="N1035" s="6" t="s">
        <f>=I1035+J1035+K1035+L1035</f>
      </c>
      <c r="O1035" s="6"/>
      <c r="P1035" s="16"/>
    </row>
    <row collapsed="false" customFormat="false" customHeight="false" hidden="false" ht="12.1" outlineLevel="0" r="1036">
      <c r="A1036" s="25" t="n">
        <v>44641</v>
      </c>
      <c r="B1036" s="26" t="s">
        <v>554</v>
      </c>
      <c r="C1036" s="26" t="s">
        <v>162</v>
      </c>
      <c r="D1036" s="26" t="s">
        <v>554</v>
      </c>
      <c r="E1036" s="26" t="s">
        <v>554</v>
      </c>
      <c r="F1036" s="26" t="s">
        <v>19</v>
      </c>
      <c r="G1036" s="27" t="n">
        <v>1</v>
      </c>
      <c r="H1036" s="28" t="n">
        <v>232</v>
      </c>
      <c r="I1036" s="28" t="n">
        <v>232</v>
      </c>
      <c r="J1036" s="28" t="n">
        <v>0</v>
      </c>
      <c r="K1036" s="28" t="n">
        <v>-0</v>
      </c>
      <c r="L1036" s="28" t="n">
        <v>-0</v>
      </c>
      <c r="M1036" s="28"/>
      <c r="N1036" s="6" t="s">
        <f>=I1036+J1036+K1036+L1036</f>
      </c>
      <c r="O1036" s="28"/>
      <c r="P1036" s="26"/>
    </row>
    <row collapsed="false" customFormat="false" customHeight="false" hidden="false" ht="12.1" outlineLevel="0" r="1037">
      <c r="A1037" s="25" t="n">
        <v>44641</v>
      </c>
      <c r="B1037" s="26" t="s">
        <v>554</v>
      </c>
      <c r="C1037" s="26" t="s">
        <v>162</v>
      </c>
      <c r="D1037" s="26" t="s">
        <v>554</v>
      </c>
      <c r="E1037" s="26" t="s">
        <v>554</v>
      </c>
      <c r="F1037" s="26" t="s">
        <v>19</v>
      </c>
      <c r="G1037" s="27" t="n">
        <v>1</v>
      </c>
      <c r="H1037" s="28" t="n">
        <v>500</v>
      </c>
      <c r="I1037" s="28" t="n">
        <v>500</v>
      </c>
      <c r="J1037" s="28" t="n">
        <v>0</v>
      </c>
      <c r="K1037" s="28" t="n">
        <v>-0</v>
      </c>
      <c r="L1037" s="28" t="n">
        <v>-0</v>
      </c>
      <c r="M1037" s="28"/>
      <c r="N1037" s="6" t="s">
        <f>=I1037+J1037+K1037+L1037</f>
      </c>
      <c r="O1037" s="28"/>
      <c r="P1037" s="26"/>
    </row>
    <row collapsed="false" customFormat="false" customHeight="false" hidden="false" ht="12.1" outlineLevel="0" r="1038">
      <c r="A1038" s="25" t="n">
        <v>44642</v>
      </c>
      <c r="B1038" s="26" t="s">
        <v>554</v>
      </c>
      <c r="C1038" s="26" t="s">
        <v>162</v>
      </c>
      <c r="D1038" s="26" t="s">
        <v>554</v>
      </c>
      <c r="E1038" s="26" t="s">
        <v>554</v>
      </c>
      <c r="F1038" s="26" t="s">
        <v>19</v>
      </c>
      <c r="G1038" s="27" t="n">
        <v>1</v>
      </c>
      <c r="H1038" s="28" t="n">
        <v>5053.97</v>
      </c>
      <c r="I1038" s="28" t="n">
        <v>5053.97</v>
      </c>
      <c r="J1038" s="28" t="n">
        <v>0</v>
      </c>
      <c r="K1038" s="28" t="n">
        <v>-0</v>
      </c>
      <c r="L1038" s="28" t="n">
        <v>-0</v>
      </c>
      <c r="M1038" s="28"/>
      <c r="N1038" s="6" t="s">
        <f>=I1038+J1038+K1038+L1038</f>
      </c>
      <c r="O1038" s="28"/>
      <c r="P1038" s="26"/>
    </row>
    <row collapsed="false" customFormat="false" customHeight="false" hidden="false" ht="12.1" outlineLevel="0" r="1039">
      <c r="A1039" s="20" t="n">
        <v>44644.417523148</v>
      </c>
      <c r="B1039" s="16" t="s">
        <v>45</v>
      </c>
      <c r="C1039" s="16" t="s">
        <v>613</v>
      </c>
      <c r="D1039" s="16" t="s">
        <v>480</v>
      </c>
      <c r="E1039" s="16" t="s">
        <v>17</v>
      </c>
      <c r="F1039" s="16" t="s">
        <v>19</v>
      </c>
      <c r="G1039" s="7" t="n">
        <v>120</v>
      </c>
      <c r="H1039" s="6" t="n">
        <v>46.5</v>
      </c>
      <c r="I1039" s="6" t="n">
        <v>-5580</v>
      </c>
      <c r="J1039" s="6" t="n">
        <v>-0</v>
      </c>
      <c r="K1039" s="6" t="n">
        <v>-3.07</v>
      </c>
      <c r="L1039" s="6" t="n">
        <v>-0</v>
      </c>
      <c r="M1039" s="6"/>
      <c r="N1039" s="6" t="s">
        <f>=I1039+J1039+K1039+L1039</f>
      </c>
      <c r="O1039" s="6"/>
      <c r="P1039" s="16"/>
    </row>
    <row collapsed="false" customFormat="false" customHeight="false" hidden="false" ht="12.1" outlineLevel="0" r="1040">
      <c r="A1040" s="25" t="n">
        <v>44649</v>
      </c>
      <c r="B1040" s="26" t="s">
        <v>554</v>
      </c>
      <c r="C1040" s="26" t="s">
        <v>162</v>
      </c>
      <c r="D1040" s="26" t="s">
        <v>554</v>
      </c>
      <c r="E1040" s="26" t="s">
        <v>554</v>
      </c>
      <c r="F1040" s="26" t="s">
        <v>19</v>
      </c>
      <c r="G1040" s="27" t="n">
        <v>1</v>
      </c>
      <c r="H1040" s="28" t="n">
        <v>10200</v>
      </c>
      <c r="I1040" s="28" t="n">
        <v>10200</v>
      </c>
      <c r="J1040" s="28" t="n">
        <v>0</v>
      </c>
      <c r="K1040" s="28" t="n">
        <v>-0</v>
      </c>
      <c r="L1040" s="28" t="n">
        <v>-0</v>
      </c>
      <c r="M1040" s="28"/>
      <c r="N1040" s="6" t="s">
        <f>=I1040+J1040+K1040+L1040</f>
      </c>
      <c r="O1040" s="28"/>
      <c r="P1040" s="26"/>
    </row>
    <row collapsed="false" customFormat="false" customHeight="false" hidden="false" ht="12.1" outlineLevel="0" r="1041">
      <c r="A1041" s="20" t="n">
        <v>44649.572974537</v>
      </c>
      <c r="B1041" s="16" t="s">
        <v>45</v>
      </c>
      <c r="C1041" s="16" t="s">
        <v>613</v>
      </c>
      <c r="D1041" s="16" t="s">
        <v>480</v>
      </c>
      <c r="E1041" s="16" t="s">
        <v>17</v>
      </c>
      <c r="F1041" s="16" t="s">
        <v>19</v>
      </c>
      <c r="G1041" s="7" t="n">
        <v>150</v>
      </c>
      <c r="H1041" s="6" t="n">
        <v>41.8</v>
      </c>
      <c r="I1041" s="6" t="n">
        <v>-6270</v>
      </c>
      <c r="J1041" s="6" t="n">
        <v>-0</v>
      </c>
      <c r="K1041" s="6" t="n">
        <v>-3.45</v>
      </c>
      <c r="L1041" s="6" t="n">
        <v>-0</v>
      </c>
      <c r="M1041" s="6"/>
      <c r="N1041" s="6" t="s">
        <f>=I1041+J1041+K1041+L1041</f>
      </c>
      <c r="O1041" s="6"/>
      <c r="P1041" s="16"/>
    </row>
    <row collapsed="false" customFormat="false" customHeight="false" hidden="false" ht="12.1" outlineLevel="0" r="1042">
      <c r="A1042" s="20" t="n">
        <v>44651.45337963</v>
      </c>
      <c r="B1042" s="16" t="s">
        <v>496</v>
      </c>
      <c r="C1042" s="16" t="s">
        <v>573</v>
      </c>
      <c r="D1042" s="16" t="s">
        <v>480</v>
      </c>
      <c r="E1042" s="16" t="s">
        <v>17</v>
      </c>
      <c r="F1042" s="16" t="s">
        <v>19</v>
      </c>
      <c r="G1042" s="7" t="n">
        <v>2000</v>
      </c>
      <c r="H1042" s="6" t="n">
        <v>0.7018</v>
      </c>
      <c r="I1042" s="6" t="n">
        <v>-1403.6</v>
      </c>
      <c r="J1042" s="6" t="n">
        <v>-0</v>
      </c>
      <c r="K1042" s="6" t="n">
        <v>-0.77</v>
      </c>
      <c r="L1042" s="6" t="n">
        <v>-0</v>
      </c>
      <c r="M1042" s="6"/>
      <c r="N1042" s="6" t="s">
        <f>=I1042+J1042+K1042+L1042</f>
      </c>
      <c r="O1042" s="6"/>
      <c r="P1042" s="16"/>
    </row>
    <row collapsed="false" customFormat="false" customHeight="false" hidden="false" ht="12.1" outlineLevel="0" r="1043">
      <c r="A1043" s="20" t="n">
        <v>44652.453819444</v>
      </c>
      <c r="B1043" s="16" t="s">
        <v>42</v>
      </c>
      <c r="C1043" s="16" t="s">
        <v>562</v>
      </c>
      <c r="D1043" s="16" t="s">
        <v>480</v>
      </c>
      <c r="E1043" s="16" t="s">
        <v>17</v>
      </c>
      <c r="F1043" s="16" t="s">
        <v>19</v>
      </c>
      <c r="G1043" s="7" t="n">
        <v>10</v>
      </c>
      <c r="H1043" s="6" t="n">
        <v>253.47</v>
      </c>
      <c r="I1043" s="6" t="n">
        <v>-2534.7</v>
      </c>
      <c r="J1043" s="6" t="n">
        <v>-0</v>
      </c>
      <c r="K1043" s="6" t="n">
        <v>-1.4</v>
      </c>
      <c r="L1043" s="6" t="n">
        <v>-0</v>
      </c>
      <c r="M1043" s="6"/>
      <c r="N1043" s="6" t="s">
        <f>=I1043+J1043+K1043+L1043</f>
      </c>
      <c r="O1043" s="6"/>
      <c r="P1043" s="16"/>
    </row>
    <row collapsed="false" customFormat="false" customHeight="false" hidden="false" ht="12.1" outlineLevel="0" r="1044">
      <c r="A1044" s="25" t="n">
        <v>44685</v>
      </c>
      <c r="B1044" s="26" t="s">
        <v>554</v>
      </c>
      <c r="C1044" s="26" t="s">
        <v>162</v>
      </c>
      <c r="D1044" s="26" t="s">
        <v>554</v>
      </c>
      <c r="E1044" s="26" t="s">
        <v>554</v>
      </c>
      <c r="F1044" s="26" t="s">
        <v>19</v>
      </c>
      <c r="G1044" s="27" t="n">
        <v>1</v>
      </c>
      <c r="H1044" s="28" t="n">
        <v>45000</v>
      </c>
      <c r="I1044" s="28" t="n">
        <v>45000</v>
      </c>
      <c r="J1044" s="28" t="n">
        <v>0</v>
      </c>
      <c r="K1044" s="28" t="n">
        <v>-0</v>
      </c>
      <c r="L1044" s="28" t="n">
        <v>-0</v>
      </c>
      <c r="M1044" s="28"/>
      <c r="N1044" s="6" t="s">
        <f>=I1044+J1044+K1044+L1044</f>
      </c>
      <c r="O1044" s="28"/>
      <c r="P1044" s="26"/>
    </row>
    <row collapsed="false" customFormat="false" customHeight="false" hidden="false" ht="12.1" outlineLevel="0" r="1045">
      <c r="A1045" s="20" t="n">
        <v>44685.594398148</v>
      </c>
      <c r="B1045" s="16" t="s">
        <v>45</v>
      </c>
      <c r="C1045" s="16" t="s">
        <v>613</v>
      </c>
      <c r="D1045" s="16" t="s">
        <v>480</v>
      </c>
      <c r="E1045" s="16" t="s">
        <v>17</v>
      </c>
      <c r="F1045" s="16" t="s">
        <v>19</v>
      </c>
      <c r="G1045" s="7" t="n">
        <v>250</v>
      </c>
      <c r="H1045" s="6" t="n">
        <v>44</v>
      </c>
      <c r="I1045" s="6" t="n">
        <v>-11000</v>
      </c>
      <c r="J1045" s="6" t="n">
        <v>-0</v>
      </c>
      <c r="K1045" s="6" t="n">
        <v>-6.05</v>
      </c>
      <c r="L1045" s="6" t="n">
        <v>-0</v>
      </c>
      <c r="M1045" s="6"/>
      <c r="N1045" s="6" t="s">
        <f>=I1045+J1045+K1045+L1045</f>
      </c>
      <c r="O1045" s="6"/>
      <c r="P1045" s="16"/>
    </row>
    <row collapsed="false" customFormat="false" customHeight="false" hidden="false" ht="12.1" outlineLevel="0" r="1046">
      <c r="A1046" s="20" t="n">
        <v>44685.702418981</v>
      </c>
      <c r="B1046" s="16" t="s">
        <v>24</v>
      </c>
      <c r="C1046" s="16" t="s">
        <v>567</v>
      </c>
      <c r="D1046" s="16" t="s">
        <v>480</v>
      </c>
      <c r="E1046" s="16" t="s">
        <v>17</v>
      </c>
      <c r="F1046" s="16" t="s">
        <v>19</v>
      </c>
      <c r="G1046" s="7" t="n">
        <v>1000</v>
      </c>
      <c r="H1046" s="6" t="n">
        <v>32.305</v>
      </c>
      <c r="I1046" s="6" t="n">
        <v>-32305</v>
      </c>
      <c r="J1046" s="6" t="n">
        <v>-0</v>
      </c>
      <c r="K1046" s="6" t="n">
        <v>-17.77</v>
      </c>
      <c r="L1046" s="6" t="n">
        <v>-0</v>
      </c>
      <c r="M1046" s="6"/>
      <c r="N1046" s="6" t="s">
        <f>=I1046+J1046+K1046+L1046</f>
      </c>
      <c r="O1046" s="6"/>
      <c r="P1046" s="16"/>
    </row>
    <row collapsed="false" customFormat="false" customHeight="false" hidden="false" ht="12.1" outlineLevel="0" r="1047">
      <c r="A1047" s="25" t="n">
        <v>44700</v>
      </c>
      <c r="B1047" s="26" t="s">
        <v>554</v>
      </c>
      <c r="C1047" s="26" t="s">
        <v>162</v>
      </c>
      <c r="D1047" s="26" t="s">
        <v>554</v>
      </c>
      <c r="E1047" s="26" t="s">
        <v>554</v>
      </c>
      <c r="F1047" s="26" t="s">
        <v>35</v>
      </c>
      <c r="G1047" s="27" t="n">
        <v>1</v>
      </c>
      <c r="H1047" s="28" t="n">
        <v>1010</v>
      </c>
      <c r="I1047" s="28" t="n">
        <v>1010</v>
      </c>
      <c r="J1047" s="28" t="n">
        <v>0</v>
      </c>
      <c r="K1047" s="28" t="n">
        <v>-0</v>
      </c>
      <c r="L1047" s="28" t="n">
        <v>-0</v>
      </c>
      <c r="M1047" s="28"/>
      <c r="N1047" s="28"/>
      <c r="O1047" s="6" t="s">
        <f>=I1047+J1047+K1047+L1047</f>
      </c>
      <c r="P1047" s="26"/>
    </row>
    <row collapsed="false" customFormat="false" customHeight="false" hidden="false" ht="12.1" outlineLevel="0" r="1048">
      <c r="A1048" s="25" t="n">
        <v>44701</v>
      </c>
      <c r="B1048" s="26" t="s">
        <v>554</v>
      </c>
      <c r="C1048" s="26" t="s">
        <v>162</v>
      </c>
      <c r="D1048" s="26" t="s">
        <v>554</v>
      </c>
      <c r="E1048" s="26" t="s">
        <v>554</v>
      </c>
      <c r="F1048" s="26" t="s">
        <v>19</v>
      </c>
      <c r="G1048" s="27" t="n">
        <v>1</v>
      </c>
      <c r="H1048" s="28" t="n">
        <v>15000</v>
      </c>
      <c r="I1048" s="28" t="n">
        <v>15000</v>
      </c>
      <c r="J1048" s="28" t="n">
        <v>0</v>
      </c>
      <c r="K1048" s="28" t="n">
        <v>-0</v>
      </c>
      <c r="L1048" s="28" t="n">
        <v>-0</v>
      </c>
      <c r="M1048" s="28"/>
      <c r="N1048" s="6" t="s">
        <f>=I1048+J1048+K1048+L1048</f>
      </c>
      <c r="O1048" s="28"/>
      <c r="P1048" s="26"/>
    </row>
    <row collapsed="false" customFormat="false" customHeight="false" hidden="false" ht="12.1" outlineLevel="0" r="1049">
      <c r="A1049" s="33" t="n">
        <v>44701</v>
      </c>
      <c r="B1049" s="34" t="s">
        <v>602</v>
      </c>
      <c r="C1049" s="34" t="s">
        <v>288</v>
      </c>
      <c r="D1049" s="34" t="s">
        <v>602</v>
      </c>
      <c r="E1049" s="34" t="s">
        <v>602</v>
      </c>
      <c r="F1049" s="34" t="s">
        <v>35</v>
      </c>
      <c r="G1049" s="35" t="n">
        <v>1</v>
      </c>
      <c r="H1049" s="36" t="n">
        <v>-1010</v>
      </c>
      <c r="I1049" s="36" t="n">
        <v>-1010</v>
      </c>
      <c r="J1049" s="36" t="n">
        <v>0</v>
      </c>
      <c r="K1049" s="36" t="n">
        <v>-0</v>
      </c>
      <c r="L1049" s="36" t="n">
        <v>-0</v>
      </c>
      <c r="M1049" s="36"/>
      <c r="N1049" s="36"/>
      <c r="O1049" s="6" t="s">
        <f>=I1049+J1049+K1049+L1049</f>
      </c>
      <c r="P1049" s="34"/>
    </row>
    <row collapsed="false" customFormat="false" customHeight="false" hidden="false" ht="12.1" outlineLevel="0" r="1050">
      <c r="A1050" s="20" t="n">
        <v>44701.625196759</v>
      </c>
      <c r="B1050" s="16" t="s">
        <v>36</v>
      </c>
      <c r="C1050" s="16" t="s">
        <v>627</v>
      </c>
      <c r="D1050" s="16" t="s">
        <v>480</v>
      </c>
      <c r="E1050" s="16" t="s">
        <v>17</v>
      </c>
      <c r="F1050" s="16" t="s">
        <v>19</v>
      </c>
      <c r="G1050" s="7" t="n">
        <v>50</v>
      </c>
      <c r="H1050" s="6" t="n">
        <v>119.6</v>
      </c>
      <c r="I1050" s="6" t="n">
        <v>-5980</v>
      </c>
      <c r="J1050" s="6" t="n">
        <v>-0</v>
      </c>
      <c r="K1050" s="6" t="n">
        <v>-3.28</v>
      </c>
      <c r="L1050" s="6" t="n">
        <v>-0</v>
      </c>
      <c r="M1050" s="6"/>
      <c r="N1050" s="6" t="s">
        <f>=I1050+J1050+K1050+L1050</f>
      </c>
      <c r="O1050" s="6"/>
      <c r="P1050" s="16"/>
    </row>
    <row collapsed="false" customFormat="false" customHeight="false" hidden="false" ht="12.1" outlineLevel="0" r="1051">
      <c r="A1051" s="20" t="n">
        <v>44704.669293981</v>
      </c>
      <c r="B1051" s="16" t="s">
        <v>42</v>
      </c>
      <c r="C1051" s="16" t="s">
        <v>562</v>
      </c>
      <c r="D1051" s="16" t="s">
        <v>480</v>
      </c>
      <c r="E1051" s="16" t="s">
        <v>17</v>
      </c>
      <c r="F1051" s="16" t="s">
        <v>19</v>
      </c>
      <c r="G1051" s="7" t="n">
        <v>40</v>
      </c>
      <c r="H1051" s="6" t="n">
        <v>263.51</v>
      </c>
      <c r="I1051" s="6" t="n">
        <v>-10540.4</v>
      </c>
      <c r="J1051" s="6" t="n">
        <v>-0</v>
      </c>
      <c r="K1051" s="6" t="n">
        <v>-5.8</v>
      </c>
      <c r="L1051" s="6" t="n">
        <v>-0</v>
      </c>
      <c r="M1051" s="6"/>
      <c r="N1051" s="6" t="s">
        <f>=I1051+J1051+K1051+L1051</f>
      </c>
      <c r="O1051" s="6"/>
      <c r="P1051" s="16"/>
    </row>
    <row collapsed="false" customFormat="false" customHeight="false" hidden="false" ht="12.1" outlineLevel="0" r="1052">
      <c r="A1052" s="25" t="n">
        <v>44713</v>
      </c>
      <c r="B1052" s="26" t="s">
        <v>554</v>
      </c>
      <c r="C1052" s="26" t="s">
        <v>162</v>
      </c>
      <c r="D1052" s="26" t="s">
        <v>554</v>
      </c>
      <c r="E1052" s="26" t="s">
        <v>554</v>
      </c>
      <c r="F1052" s="26" t="s">
        <v>19</v>
      </c>
      <c r="G1052" s="27" t="n">
        <v>1</v>
      </c>
      <c r="H1052" s="28" t="n">
        <v>1000</v>
      </c>
      <c r="I1052" s="28" t="n">
        <v>1000</v>
      </c>
      <c r="J1052" s="28" t="n">
        <v>0</v>
      </c>
      <c r="K1052" s="28" t="n">
        <v>-0</v>
      </c>
      <c r="L1052" s="28" t="n">
        <v>-0</v>
      </c>
      <c r="M1052" s="28"/>
      <c r="N1052" s="6" t="s">
        <f>=I1052+J1052+K1052+L1052</f>
      </c>
      <c r="O1052" s="28"/>
      <c r="P1052" s="26"/>
    </row>
    <row collapsed="false" customFormat="false" customHeight="false" hidden="false" ht="12.1" outlineLevel="0" r="1053">
      <c r="A1053" s="20" t="n">
        <v>44713.531724537</v>
      </c>
      <c r="B1053" s="16" t="s">
        <v>45</v>
      </c>
      <c r="C1053" s="16" t="s">
        <v>613</v>
      </c>
      <c r="D1053" s="16" t="s">
        <v>480</v>
      </c>
      <c r="E1053" s="16" t="s">
        <v>17</v>
      </c>
      <c r="F1053" s="16" t="s">
        <v>19</v>
      </c>
      <c r="G1053" s="7" t="n">
        <v>30</v>
      </c>
      <c r="H1053" s="6" t="n">
        <v>36</v>
      </c>
      <c r="I1053" s="6" t="n">
        <v>-1080</v>
      </c>
      <c r="J1053" s="6" t="n">
        <v>-0</v>
      </c>
      <c r="K1053" s="6" t="n">
        <v>-0.5</v>
      </c>
      <c r="L1053" s="6" t="n">
        <v>-0</v>
      </c>
      <c r="M1053" s="6"/>
      <c r="N1053" s="6" t="s">
        <f>=I1053+J1053+K1053+L1053</f>
      </c>
      <c r="O1053" s="6"/>
      <c r="P1053" s="16"/>
    </row>
    <row collapsed="false" customFormat="false" customHeight="false" hidden="false" ht="12.1" outlineLevel="0" r="1054">
      <c r="A1054" s="25" t="n">
        <v>44715</v>
      </c>
      <c r="B1054" s="26" t="s">
        <v>554</v>
      </c>
      <c r="C1054" s="26" t="s">
        <v>162</v>
      </c>
      <c r="D1054" s="26" t="s">
        <v>554</v>
      </c>
      <c r="E1054" s="26" t="s">
        <v>554</v>
      </c>
      <c r="F1054" s="26" t="s">
        <v>19</v>
      </c>
      <c r="G1054" s="27" t="n">
        <v>1</v>
      </c>
      <c r="H1054" s="28" t="n">
        <v>120000</v>
      </c>
      <c r="I1054" s="28" t="n">
        <v>120000</v>
      </c>
      <c r="J1054" s="28" t="n">
        <v>0</v>
      </c>
      <c r="K1054" s="28" t="n">
        <v>-0</v>
      </c>
      <c r="L1054" s="28" t="n">
        <v>-0</v>
      </c>
      <c r="M1054" s="28"/>
      <c r="N1054" s="6" t="s">
        <f>=I1054+J1054+K1054+L1054</f>
      </c>
      <c r="O1054" s="28"/>
      <c r="P1054" s="26"/>
    </row>
    <row collapsed="false" customFormat="false" customHeight="false" hidden="false" ht="12.1" outlineLevel="0" r="1055">
      <c r="A1055" s="20" t="n">
        <v>44715.578518519</v>
      </c>
      <c r="B1055" s="16" t="s">
        <v>56</v>
      </c>
      <c r="C1055" s="16" t="s">
        <v>618</v>
      </c>
      <c r="D1055" s="16" t="s">
        <v>480</v>
      </c>
      <c r="E1055" s="16" t="s">
        <v>17</v>
      </c>
      <c r="F1055" s="16" t="s">
        <v>19</v>
      </c>
      <c r="G1055" s="7" t="n">
        <v>44</v>
      </c>
      <c r="H1055" s="6" t="n">
        <v>708</v>
      </c>
      <c r="I1055" s="6" t="n">
        <v>-31152</v>
      </c>
      <c r="J1055" s="6" t="n">
        <v>-0</v>
      </c>
      <c r="K1055" s="6" t="n">
        <v>-14.32</v>
      </c>
      <c r="L1055" s="6" t="n">
        <v>-0</v>
      </c>
      <c r="M1055" s="6"/>
      <c r="N1055" s="6" t="s">
        <f>=I1055+J1055+K1055+L1055</f>
      </c>
      <c r="O1055" s="6"/>
      <c r="P1055" s="16"/>
    </row>
    <row collapsed="false" customFormat="false" customHeight="false" hidden="false" ht="12.1" outlineLevel="0" r="1056">
      <c r="A1056" s="20" t="n">
        <v>44715.77650463</v>
      </c>
      <c r="B1056" s="16" t="s">
        <v>42</v>
      </c>
      <c r="C1056" s="16" t="s">
        <v>562</v>
      </c>
      <c r="D1056" s="16" t="s">
        <v>480</v>
      </c>
      <c r="E1056" s="16" t="s">
        <v>17</v>
      </c>
      <c r="F1056" s="16" t="s">
        <v>19</v>
      </c>
      <c r="G1056" s="7" t="n">
        <v>300</v>
      </c>
      <c r="H1056" s="6" t="n">
        <v>296.4</v>
      </c>
      <c r="I1056" s="6" t="n">
        <v>-88920</v>
      </c>
      <c r="J1056" s="6" t="n">
        <v>-0</v>
      </c>
      <c r="K1056" s="6" t="n">
        <v>-40.9</v>
      </c>
      <c r="L1056" s="6" t="n">
        <v>-0</v>
      </c>
      <c r="M1056" s="6"/>
      <c r="N1056" s="6" t="s">
        <f>=I1056+J1056+K1056+L1056</f>
      </c>
      <c r="O1056" s="6"/>
      <c r="P1056" s="16"/>
    </row>
    <row collapsed="false" customFormat="false" customHeight="false" hidden="false" ht="12.1" outlineLevel="0" r="1057">
      <c r="A1057" s="25" t="n">
        <v>44722</v>
      </c>
      <c r="B1057" s="26" t="s">
        <v>554</v>
      </c>
      <c r="C1057" s="26" t="s">
        <v>162</v>
      </c>
      <c r="D1057" s="26" t="s">
        <v>554</v>
      </c>
      <c r="E1057" s="26" t="s">
        <v>554</v>
      </c>
      <c r="F1057" s="26" t="s">
        <v>19</v>
      </c>
      <c r="G1057" s="27" t="n">
        <v>1</v>
      </c>
      <c r="H1057" s="28" t="n">
        <v>30000</v>
      </c>
      <c r="I1057" s="28" t="n">
        <v>30000</v>
      </c>
      <c r="J1057" s="28" t="n">
        <v>0</v>
      </c>
      <c r="K1057" s="28" t="n">
        <v>-0</v>
      </c>
      <c r="L1057" s="28" t="n">
        <v>-0</v>
      </c>
      <c r="M1057" s="28"/>
      <c r="N1057" s="6" t="s">
        <f>=I1057+J1057+K1057+L1057</f>
      </c>
      <c r="O1057" s="28"/>
      <c r="P1057" s="26"/>
    </row>
    <row collapsed="false" customFormat="false" customHeight="false" hidden="false" ht="12.1" outlineLevel="0" r="1058">
      <c r="A1058" s="20" t="n">
        <v>44722.68931713</v>
      </c>
      <c r="B1058" s="16" t="s">
        <v>48</v>
      </c>
      <c r="C1058" s="16" t="s">
        <v>607</v>
      </c>
      <c r="D1058" s="16" t="s">
        <v>480</v>
      </c>
      <c r="E1058" s="16" t="s">
        <v>17</v>
      </c>
      <c r="F1058" s="16" t="s">
        <v>19</v>
      </c>
      <c r="G1058" s="7" t="n">
        <v>70</v>
      </c>
      <c r="H1058" s="6" t="n">
        <v>85.75</v>
      </c>
      <c r="I1058" s="6" t="n">
        <v>-6002.5</v>
      </c>
      <c r="J1058" s="6" t="n">
        <v>-0</v>
      </c>
      <c r="K1058" s="6" t="n">
        <v>-2.77</v>
      </c>
      <c r="L1058" s="6" t="n">
        <v>-0</v>
      </c>
      <c r="M1058" s="6"/>
      <c r="N1058" s="6" t="s">
        <f>=I1058+J1058+K1058+L1058</f>
      </c>
      <c r="O1058" s="6"/>
      <c r="P1058" s="16"/>
    </row>
    <row collapsed="false" customFormat="false" customHeight="false" hidden="false" ht="12.1" outlineLevel="0" r="1059">
      <c r="A1059" s="20" t="n">
        <v>44722.695613426</v>
      </c>
      <c r="B1059" s="16" t="s">
        <v>503</v>
      </c>
      <c r="C1059" s="16" t="s">
        <v>617</v>
      </c>
      <c r="D1059" s="16" t="s">
        <v>480</v>
      </c>
      <c r="E1059" s="16" t="s">
        <v>17</v>
      </c>
      <c r="F1059" s="16" t="s">
        <v>19</v>
      </c>
      <c r="G1059" s="7" t="n">
        <v>150</v>
      </c>
      <c r="H1059" s="6" t="n">
        <v>66.44</v>
      </c>
      <c r="I1059" s="6" t="n">
        <v>-9966</v>
      </c>
      <c r="J1059" s="6" t="n">
        <v>-0</v>
      </c>
      <c r="K1059" s="6" t="n">
        <v>-4.58</v>
      </c>
      <c r="L1059" s="6" t="n">
        <v>-0</v>
      </c>
      <c r="M1059" s="6"/>
      <c r="N1059" s="6" t="s">
        <f>=I1059+J1059+K1059+L1059</f>
      </c>
      <c r="O1059" s="6"/>
      <c r="P1059" s="16"/>
    </row>
    <row collapsed="false" customFormat="false" customHeight="false" hidden="false" ht="12.1" outlineLevel="0" r="1060">
      <c r="A1060" s="20" t="n">
        <v>44727.437534722</v>
      </c>
      <c r="B1060" s="16" t="s">
        <v>496</v>
      </c>
      <c r="C1060" s="16" t="s">
        <v>573</v>
      </c>
      <c r="D1060" s="16" t="s">
        <v>480</v>
      </c>
      <c r="E1060" s="16" t="s">
        <v>17</v>
      </c>
      <c r="F1060" s="16" t="s">
        <v>19</v>
      </c>
      <c r="G1060" s="7" t="n">
        <v>18000</v>
      </c>
      <c r="H1060" s="6" t="n">
        <v>0.777</v>
      </c>
      <c r="I1060" s="6" t="n">
        <v>-13986</v>
      </c>
      <c r="J1060" s="6" t="n">
        <v>-0</v>
      </c>
      <c r="K1060" s="6" t="n">
        <v>-6.42</v>
      </c>
      <c r="L1060" s="6" t="n">
        <v>-0</v>
      </c>
      <c r="M1060" s="6"/>
      <c r="N1060" s="6" t="s">
        <f>=I1060+J1060+K1060+L1060</f>
      </c>
      <c r="O1060" s="6"/>
      <c r="P1060" s="16"/>
    </row>
    <row collapsed="false" customFormat="false" customHeight="false" hidden="false" ht="12.1" outlineLevel="0" r="1061">
      <c r="A1061" s="25" t="n">
        <v>44733</v>
      </c>
      <c r="B1061" s="26" t="s">
        <v>554</v>
      </c>
      <c r="C1061" s="26" t="s">
        <v>162</v>
      </c>
      <c r="D1061" s="26" t="s">
        <v>554</v>
      </c>
      <c r="E1061" s="26" t="s">
        <v>554</v>
      </c>
      <c r="F1061" s="26" t="s">
        <v>19</v>
      </c>
      <c r="G1061" s="27" t="n">
        <v>1</v>
      </c>
      <c r="H1061" s="28" t="n">
        <v>32000</v>
      </c>
      <c r="I1061" s="28" t="n">
        <v>32000</v>
      </c>
      <c r="J1061" s="28" t="n">
        <v>0</v>
      </c>
      <c r="K1061" s="28" t="n">
        <v>-0</v>
      </c>
      <c r="L1061" s="28" t="n">
        <v>-0</v>
      </c>
      <c r="M1061" s="28"/>
      <c r="N1061" s="6" t="s">
        <f>=I1061+J1061+K1061+L1061</f>
      </c>
      <c r="O1061" s="28"/>
      <c r="P1061" s="26"/>
    </row>
    <row collapsed="false" customFormat="false" customHeight="false" hidden="false" ht="12.1" outlineLevel="0" r="1062">
      <c r="A1062" s="20" t="n">
        <v>44733.656296296</v>
      </c>
      <c r="B1062" s="16" t="s">
        <v>42</v>
      </c>
      <c r="C1062" s="16" t="s">
        <v>562</v>
      </c>
      <c r="D1062" s="16" t="s">
        <v>480</v>
      </c>
      <c r="E1062" s="16" t="s">
        <v>17</v>
      </c>
      <c r="F1062" s="16" t="s">
        <v>19</v>
      </c>
      <c r="G1062" s="7" t="n">
        <v>100</v>
      </c>
      <c r="H1062" s="6" t="n">
        <v>303.21</v>
      </c>
      <c r="I1062" s="6" t="n">
        <v>-30321</v>
      </c>
      <c r="J1062" s="6" t="n">
        <v>-0</v>
      </c>
      <c r="K1062" s="6" t="n">
        <v>-13.95</v>
      </c>
      <c r="L1062" s="6" t="n">
        <v>-0</v>
      </c>
      <c r="M1062" s="6"/>
      <c r="N1062" s="6" t="s">
        <f>=I1062+J1062+K1062+L1062</f>
      </c>
      <c r="O1062" s="6"/>
      <c r="P1062" s="16"/>
    </row>
    <row collapsed="false" customFormat="false" customHeight="false" hidden="false" ht="12.1" outlineLevel="0" r="1063">
      <c r="A1063" s="25" t="n">
        <v>44734</v>
      </c>
      <c r="B1063" s="26" t="s">
        <v>554</v>
      </c>
      <c r="C1063" s="26" t="s">
        <v>162</v>
      </c>
      <c r="D1063" s="26" t="s">
        <v>554</v>
      </c>
      <c r="E1063" s="26" t="s">
        <v>554</v>
      </c>
      <c r="F1063" s="26" t="s">
        <v>19</v>
      </c>
      <c r="G1063" s="27" t="n">
        <v>1</v>
      </c>
      <c r="H1063" s="28" t="n">
        <v>30000</v>
      </c>
      <c r="I1063" s="28" t="n">
        <v>30000</v>
      </c>
      <c r="J1063" s="28" t="n">
        <v>0</v>
      </c>
      <c r="K1063" s="28" t="n">
        <v>-0</v>
      </c>
      <c r="L1063" s="28" t="n">
        <v>-0</v>
      </c>
      <c r="M1063" s="28"/>
      <c r="N1063" s="6" t="s">
        <f>=I1063+J1063+K1063+L1063</f>
      </c>
      <c r="O1063" s="28"/>
      <c r="P1063" s="26"/>
    </row>
    <row collapsed="false" customFormat="false" customHeight="false" hidden="false" ht="12.1" outlineLevel="0" r="1064">
      <c r="A1064" s="20" t="n">
        <v>44734.615578704</v>
      </c>
      <c r="B1064" s="16" t="s">
        <v>42</v>
      </c>
      <c r="C1064" s="16" t="s">
        <v>562</v>
      </c>
      <c r="D1064" s="16" t="s">
        <v>480</v>
      </c>
      <c r="E1064" s="16" t="s">
        <v>17</v>
      </c>
      <c r="F1064" s="16" t="s">
        <v>19</v>
      </c>
      <c r="G1064" s="7" t="n">
        <v>90</v>
      </c>
      <c r="H1064" s="6" t="n">
        <v>297.83</v>
      </c>
      <c r="I1064" s="6" t="n">
        <v>-26804.7</v>
      </c>
      <c r="J1064" s="6" t="n">
        <v>-0</v>
      </c>
      <c r="K1064" s="6" t="n">
        <v>-12.33</v>
      </c>
      <c r="L1064" s="6" t="n">
        <v>-0</v>
      </c>
      <c r="M1064" s="6"/>
      <c r="N1064" s="6" t="s">
        <f>=I1064+J1064+K1064+L1064</f>
      </c>
      <c r="O1064" s="6"/>
      <c r="P1064" s="16"/>
    </row>
    <row collapsed="false" customFormat="false" customHeight="false" hidden="false" ht="12.1" outlineLevel="0" r="1065">
      <c r="A1065" s="20" t="n">
        <v>44734.615578704</v>
      </c>
      <c r="B1065" s="16" t="s">
        <v>42</v>
      </c>
      <c r="C1065" s="16" t="s">
        <v>562</v>
      </c>
      <c r="D1065" s="16" t="s">
        <v>480</v>
      </c>
      <c r="E1065" s="16" t="s">
        <v>17</v>
      </c>
      <c r="F1065" s="16" t="s">
        <v>19</v>
      </c>
      <c r="G1065" s="7" t="n">
        <v>10</v>
      </c>
      <c r="H1065" s="6" t="n">
        <v>297.8</v>
      </c>
      <c r="I1065" s="6" t="n">
        <v>-2978</v>
      </c>
      <c r="J1065" s="6" t="n">
        <v>-0</v>
      </c>
      <c r="K1065" s="6" t="n">
        <v>-1.37</v>
      </c>
      <c r="L1065" s="6" t="n">
        <v>-0</v>
      </c>
      <c r="M1065" s="6"/>
      <c r="N1065" s="6" t="s">
        <f>=I1065+J1065+K1065+L1065</f>
      </c>
      <c r="O1065" s="6"/>
      <c r="P1065" s="16"/>
    </row>
    <row collapsed="false" customFormat="false" customHeight="false" hidden="false" ht="12.1" outlineLevel="0" r="1066">
      <c r="A1066" s="20" t="n">
        <v>44734.680810185</v>
      </c>
      <c r="B1066" s="16" t="s">
        <v>53</v>
      </c>
      <c r="C1066" s="16" t="s">
        <v>616</v>
      </c>
      <c r="D1066" s="16" t="s">
        <v>480</v>
      </c>
      <c r="E1066" s="16" t="s">
        <v>17</v>
      </c>
      <c r="F1066" s="16" t="s">
        <v>19</v>
      </c>
      <c r="G1066" s="7" t="n">
        <v>30</v>
      </c>
      <c r="H1066" s="6" t="n">
        <v>68</v>
      </c>
      <c r="I1066" s="6" t="n">
        <v>-2040</v>
      </c>
      <c r="J1066" s="6" t="n">
        <v>-0</v>
      </c>
      <c r="K1066" s="6" t="n">
        <v>-0.94</v>
      </c>
      <c r="L1066" s="6" t="n">
        <v>-0</v>
      </c>
      <c r="M1066" s="6"/>
      <c r="N1066" s="6" t="s">
        <f>=I1066+J1066+K1066+L1066</f>
      </c>
      <c r="O1066" s="6"/>
      <c r="P1066" s="16"/>
    </row>
    <row collapsed="false" customFormat="false" customHeight="false" hidden="false" ht="12.1" outlineLevel="0" r="1067">
      <c r="A1067" s="25" t="n">
        <v>44736</v>
      </c>
      <c r="B1067" s="26" t="s">
        <v>554</v>
      </c>
      <c r="C1067" s="26" t="s">
        <v>162</v>
      </c>
      <c r="D1067" s="26" t="s">
        <v>554</v>
      </c>
      <c r="E1067" s="26" t="s">
        <v>554</v>
      </c>
      <c r="F1067" s="26" t="s">
        <v>19</v>
      </c>
      <c r="G1067" s="27" t="n">
        <v>1</v>
      </c>
      <c r="H1067" s="28" t="n">
        <v>45000</v>
      </c>
      <c r="I1067" s="28" t="n">
        <v>45000</v>
      </c>
      <c r="J1067" s="28" t="n">
        <v>0</v>
      </c>
      <c r="K1067" s="28" t="n">
        <v>-0</v>
      </c>
      <c r="L1067" s="28" t="n">
        <v>-0</v>
      </c>
      <c r="M1067" s="28"/>
      <c r="N1067" s="6" t="s">
        <f>=I1067+J1067+K1067+L1067</f>
      </c>
      <c r="O1067" s="28"/>
      <c r="P1067" s="26"/>
    </row>
    <row collapsed="false" customFormat="false" customHeight="false" hidden="false" ht="12.1" outlineLevel="0" r="1068">
      <c r="A1068" s="20" t="n">
        <v>44736.619363426</v>
      </c>
      <c r="B1068" s="16" t="s">
        <v>42</v>
      </c>
      <c r="C1068" s="16" t="s">
        <v>562</v>
      </c>
      <c r="D1068" s="16" t="s">
        <v>480</v>
      </c>
      <c r="E1068" s="16" t="s">
        <v>17</v>
      </c>
      <c r="F1068" s="16" t="s">
        <v>19</v>
      </c>
      <c r="G1068" s="7" t="n">
        <v>110</v>
      </c>
      <c r="H1068" s="6" t="n">
        <v>296.8</v>
      </c>
      <c r="I1068" s="6" t="n">
        <v>-32648</v>
      </c>
      <c r="J1068" s="6" t="n">
        <v>-0</v>
      </c>
      <c r="K1068" s="6" t="n">
        <v>-15.02</v>
      </c>
      <c r="L1068" s="6" t="n">
        <v>-0</v>
      </c>
      <c r="M1068" s="6"/>
      <c r="N1068" s="6" t="s">
        <f>=I1068+J1068+K1068+L1068</f>
      </c>
      <c r="O1068" s="6"/>
      <c r="P1068" s="16"/>
    </row>
    <row collapsed="false" customFormat="false" customHeight="false" hidden="false" ht="12.1" outlineLevel="0" r="1069">
      <c r="A1069" s="25" t="n">
        <v>44741</v>
      </c>
      <c r="B1069" s="26" t="s">
        <v>554</v>
      </c>
      <c r="C1069" s="26" t="s">
        <v>162</v>
      </c>
      <c r="D1069" s="26" t="s">
        <v>554</v>
      </c>
      <c r="E1069" s="26" t="s">
        <v>554</v>
      </c>
      <c r="F1069" s="26" t="s">
        <v>19</v>
      </c>
      <c r="G1069" s="27" t="n">
        <v>1</v>
      </c>
      <c r="H1069" s="28" t="n">
        <v>52000</v>
      </c>
      <c r="I1069" s="28" t="n">
        <v>52000</v>
      </c>
      <c r="J1069" s="28" t="n">
        <v>0</v>
      </c>
      <c r="K1069" s="28" t="n">
        <v>-0</v>
      </c>
      <c r="L1069" s="28" t="n">
        <v>-0</v>
      </c>
      <c r="M1069" s="28"/>
      <c r="N1069" s="6" t="s">
        <f>=I1069+J1069+K1069+L1069</f>
      </c>
      <c r="O1069" s="28"/>
      <c r="P1069" s="26"/>
    </row>
    <row collapsed="false" customFormat="false" customHeight="false" hidden="false" ht="12.1" outlineLevel="0" r="1070">
      <c r="A1070" s="20" t="n">
        <v>44741.57599537</v>
      </c>
      <c r="B1070" s="16" t="s">
        <v>490</v>
      </c>
      <c r="C1070" s="16" t="s">
        <v>563</v>
      </c>
      <c r="D1070" s="16" t="s">
        <v>480</v>
      </c>
      <c r="E1070" s="16" t="s">
        <v>17</v>
      </c>
      <c r="F1070" s="16" t="s">
        <v>19</v>
      </c>
      <c r="G1070" s="7" t="n">
        <v>3</v>
      </c>
      <c r="H1070" s="6" t="n">
        <v>3970</v>
      </c>
      <c r="I1070" s="6" t="n">
        <v>-11910</v>
      </c>
      <c r="J1070" s="6" t="n">
        <v>-0</v>
      </c>
      <c r="K1070" s="6" t="n">
        <v>-5.48</v>
      </c>
      <c r="L1070" s="6" t="n">
        <v>-0</v>
      </c>
      <c r="M1070" s="6"/>
      <c r="N1070" s="6" t="s">
        <f>=I1070+J1070+K1070+L1070</f>
      </c>
      <c r="O1070" s="6"/>
      <c r="P1070" s="16"/>
    </row>
    <row collapsed="false" customFormat="false" customHeight="false" hidden="false" ht="12.1" outlineLevel="0" r="1071">
      <c r="A1071" s="20" t="n">
        <v>44741.625034722</v>
      </c>
      <c r="B1071" s="16" t="s">
        <v>42</v>
      </c>
      <c r="C1071" s="16" t="s">
        <v>562</v>
      </c>
      <c r="D1071" s="16" t="s">
        <v>480</v>
      </c>
      <c r="E1071" s="16" t="s">
        <v>17</v>
      </c>
      <c r="F1071" s="16" t="s">
        <v>19</v>
      </c>
      <c r="G1071" s="7" t="n">
        <v>120</v>
      </c>
      <c r="H1071" s="6" t="n">
        <v>296.2</v>
      </c>
      <c r="I1071" s="6" t="n">
        <v>-35544</v>
      </c>
      <c r="J1071" s="6" t="n">
        <v>-0</v>
      </c>
      <c r="K1071" s="6" t="n">
        <v>-16.35</v>
      </c>
      <c r="L1071" s="6" t="n">
        <v>-0</v>
      </c>
      <c r="M1071" s="6"/>
      <c r="N1071" s="6" t="s">
        <f>=I1071+J1071+K1071+L1071</f>
      </c>
      <c r="O1071" s="6"/>
      <c r="P1071" s="16"/>
    </row>
    <row collapsed="false" customFormat="false" customHeight="false" hidden="false" ht="12.1" outlineLevel="0" r="1072">
      <c r="A1072" s="20" t="n">
        <v>44742.450208333</v>
      </c>
      <c r="B1072" s="16" t="s">
        <v>42</v>
      </c>
      <c r="C1072" s="16" t="s">
        <v>562</v>
      </c>
      <c r="D1072" s="16" t="s">
        <v>480</v>
      </c>
      <c r="E1072" s="16" t="s">
        <v>17</v>
      </c>
      <c r="F1072" s="16" t="s">
        <v>19</v>
      </c>
      <c r="G1072" s="7" t="n">
        <v>60</v>
      </c>
      <c r="H1072" s="6" t="n">
        <v>265</v>
      </c>
      <c r="I1072" s="6" t="n">
        <v>-15900</v>
      </c>
      <c r="J1072" s="6" t="n">
        <v>-0</v>
      </c>
      <c r="K1072" s="6" t="n">
        <v>-7.31</v>
      </c>
      <c r="L1072" s="6" t="n">
        <v>-0</v>
      </c>
      <c r="M1072" s="6"/>
      <c r="N1072" s="6" t="s">
        <f>=I1072+J1072+K1072+L1072</f>
      </c>
      <c r="O1072" s="6"/>
      <c r="P1072" s="16"/>
    </row>
    <row collapsed="false" customFormat="false" customHeight="false" hidden="false" ht="12.1" outlineLevel="0" r="1073">
      <c r="A1073" s="25" t="n">
        <v>44743</v>
      </c>
      <c r="B1073" s="26" t="s">
        <v>554</v>
      </c>
      <c r="C1073" s="26" t="s">
        <v>162</v>
      </c>
      <c r="D1073" s="26" t="s">
        <v>554</v>
      </c>
      <c r="E1073" s="26" t="s">
        <v>554</v>
      </c>
      <c r="F1073" s="26" t="s">
        <v>19</v>
      </c>
      <c r="G1073" s="27" t="n">
        <v>1</v>
      </c>
      <c r="H1073" s="28" t="n">
        <v>120000</v>
      </c>
      <c r="I1073" s="28" t="n">
        <v>120000</v>
      </c>
      <c r="J1073" s="28" t="n">
        <v>0</v>
      </c>
      <c r="K1073" s="28" t="n">
        <v>-0</v>
      </c>
      <c r="L1073" s="28" t="n">
        <v>-0</v>
      </c>
      <c r="M1073" s="28"/>
      <c r="N1073" s="6" t="s">
        <f>=I1073+J1073+K1073+L1073</f>
      </c>
      <c r="O1073" s="28"/>
      <c r="P1073" s="26"/>
    </row>
    <row collapsed="false" customFormat="false" customHeight="false" hidden="false" ht="12.1" outlineLevel="0" r="1074">
      <c r="A1074" s="20" t="n">
        <v>44743.612905093</v>
      </c>
      <c r="B1074" s="16" t="s">
        <v>48</v>
      </c>
      <c r="C1074" s="16" t="s">
        <v>607</v>
      </c>
      <c r="D1074" s="16" t="s">
        <v>480</v>
      </c>
      <c r="E1074" s="16" t="s">
        <v>17</v>
      </c>
      <c r="F1074" s="16" t="s">
        <v>19</v>
      </c>
      <c r="G1074" s="7" t="n">
        <v>200</v>
      </c>
      <c r="H1074" s="6" t="n">
        <v>85</v>
      </c>
      <c r="I1074" s="6" t="n">
        <v>-17000</v>
      </c>
      <c r="J1074" s="6" t="n">
        <v>-0</v>
      </c>
      <c r="K1074" s="6" t="n">
        <v>-7.82</v>
      </c>
      <c r="L1074" s="6" t="n">
        <v>-0</v>
      </c>
      <c r="M1074" s="6"/>
      <c r="N1074" s="6" t="s">
        <f>=I1074+J1074+K1074+L1074</f>
      </c>
      <c r="O1074" s="6"/>
      <c r="P1074" s="16"/>
    </row>
    <row collapsed="false" customFormat="false" customHeight="false" hidden="false" ht="12.1" outlineLevel="0" r="1075">
      <c r="A1075" s="20" t="n">
        <v>44743.628043981</v>
      </c>
      <c r="B1075" s="16" t="s">
        <v>490</v>
      </c>
      <c r="C1075" s="16" t="s">
        <v>563</v>
      </c>
      <c r="D1075" s="16" t="s">
        <v>480</v>
      </c>
      <c r="E1075" s="16" t="s">
        <v>17</v>
      </c>
      <c r="F1075" s="16" t="s">
        <v>19</v>
      </c>
      <c r="G1075" s="7" t="n">
        <v>8</v>
      </c>
      <c r="H1075" s="6" t="n">
        <v>3950</v>
      </c>
      <c r="I1075" s="6" t="n">
        <v>-31600</v>
      </c>
      <c r="J1075" s="6" t="n">
        <v>-0</v>
      </c>
      <c r="K1075" s="6" t="n">
        <v>-14.54</v>
      </c>
      <c r="L1075" s="6" t="n">
        <v>-0</v>
      </c>
      <c r="M1075" s="6"/>
      <c r="N1075" s="6" t="s">
        <f>=I1075+J1075+K1075+L1075</f>
      </c>
      <c r="O1075" s="6"/>
      <c r="P1075" s="16"/>
    </row>
    <row collapsed="false" customFormat="false" customHeight="false" hidden="false" ht="12.1" outlineLevel="0" r="1076">
      <c r="A1076" s="20" t="n">
        <v>44743.628043981</v>
      </c>
      <c r="B1076" s="16" t="s">
        <v>490</v>
      </c>
      <c r="C1076" s="16" t="s">
        <v>563</v>
      </c>
      <c r="D1076" s="16" t="s">
        <v>480</v>
      </c>
      <c r="E1076" s="16" t="s">
        <v>17</v>
      </c>
      <c r="F1076" s="16" t="s">
        <v>19</v>
      </c>
      <c r="G1076" s="7" t="n">
        <v>1</v>
      </c>
      <c r="H1076" s="6" t="n">
        <v>3950</v>
      </c>
      <c r="I1076" s="6" t="n">
        <v>-3950</v>
      </c>
      <c r="J1076" s="6" t="n">
        <v>-0</v>
      </c>
      <c r="K1076" s="6" t="n">
        <v>-1.82</v>
      </c>
      <c r="L1076" s="6" t="n">
        <v>-0</v>
      </c>
      <c r="M1076" s="6"/>
      <c r="N1076" s="6" t="s">
        <f>=I1076+J1076+K1076+L1076</f>
      </c>
      <c r="O1076" s="6"/>
      <c r="P1076" s="16"/>
    </row>
    <row collapsed="false" customFormat="false" customHeight="false" hidden="false" ht="12.1" outlineLevel="0" r="1077">
      <c r="A1077" s="20" t="n">
        <v>44743.62806713</v>
      </c>
      <c r="B1077" s="16" t="s">
        <v>490</v>
      </c>
      <c r="C1077" s="16" t="s">
        <v>563</v>
      </c>
      <c r="D1077" s="16" t="s">
        <v>480</v>
      </c>
      <c r="E1077" s="16" t="s">
        <v>17</v>
      </c>
      <c r="F1077" s="16" t="s">
        <v>19</v>
      </c>
      <c r="G1077" s="7" t="n">
        <v>1</v>
      </c>
      <c r="H1077" s="6" t="n">
        <v>3950</v>
      </c>
      <c r="I1077" s="6" t="n">
        <v>-3950</v>
      </c>
      <c r="J1077" s="6" t="n">
        <v>-0</v>
      </c>
      <c r="K1077" s="6" t="n">
        <v>-1.82</v>
      </c>
      <c r="L1077" s="6" t="n">
        <v>-0</v>
      </c>
      <c r="M1077" s="6"/>
      <c r="N1077" s="6" t="s">
        <f>=I1077+J1077+K1077+L1077</f>
      </c>
      <c r="O1077" s="6"/>
      <c r="P1077" s="16"/>
    </row>
    <row collapsed="false" customFormat="false" customHeight="false" hidden="false" ht="12.1" outlineLevel="0" r="1078">
      <c r="A1078" s="20" t="n">
        <v>44743.62806713</v>
      </c>
      <c r="B1078" s="16" t="s">
        <v>490</v>
      </c>
      <c r="C1078" s="16" t="s">
        <v>563</v>
      </c>
      <c r="D1078" s="16" t="s">
        <v>480</v>
      </c>
      <c r="E1078" s="16" t="s">
        <v>17</v>
      </c>
      <c r="F1078" s="16" t="s">
        <v>19</v>
      </c>
      <c r="G1078" s="7" t="n">
        <v>1</v>
      </c>
      <c r="H1078" s="6" t="n">
        <v>3950</v>
      </c>
      <c r="I1078" s="6" t="n">
        <v>-3950</v>
      </c>
      <c r="J1078" s="6" t="n">
        <v>-0</v>
      </c>
      <c r="K1078" s="6" t="n">
        <v>-1.82</v>
      </c>
      <c r="L1078" s="6" t="n">
        <v>-0</v>
      </c>
      <c r="M1078" s="6"/>
      <c r="N1078" s="6" t="s">
        <f>=I1078+J1078+K1078+L1078</f>
      </c>
      <c r="O1078" s="6"/>
      <c r="P1078" s="16"/>
    </row>
    <row collapsed="false" customFormat="false" customHeight="false" hidden="false" ht="12.1" outlineLevel="0" r="1079">
      <c r="A1079" s="20" t="n">
        <v>44743.62806713</v>
      </c>
      <c r="B1079" s="16" t="s">
        <v>490</v>
      </c>
      <c r="C1079" s="16" t="s">
        <v>563</v>
      </c>
      <c r="D1079" s="16" t="s">
        <v>480</v>
      </c>
      <c r="E1079" s="16" t="s">
        <v>17</v>
      </c>
      <c r="F1079" s="16" t="s">
        <v>19</v>
      </c>
      <c r="G1079" s="7" t="n">
        <v>4</v>
      </c>
      <c r="H1079" s="6" t="n">
        <v>3950</v>
      </c>
      <c r="I1079" s="6" t="n">
        <v>-15800</v>
      </c>
      <c r="J1079" s="6" t="n">
        <v>-0</v>
      </c>
      <c r="K1079" s="6" t="n">
        <v>-7.27</v>
      </c>
      <c r="L1079" s="6" t="n">
        <v>-0</v>
      </c>
      <c r="M1079" s="6"/>
      <c r="N1079" s="6" t="s">
        <f>=I1079+J1079+K1079+L1079</f>
      </c>
      <c r="O1079" s="6"/>
      <c r="P1079" s="16"/>
    </row>
    <row collapsed="false" customFormat="false" customHeight="false" hidden="false" ht="12.1" outlineLevel="0" r="1080">
      <c r="A1080" s="20" t="n">
        <v>44753.688553241</v>
      </c>
      <c r="B1080" s="16" t="s">
        <v>490</v>
      </c>
      <c r="C1080" s="16" t="s">
        <v>563</v>
      </c>
      <c r="D1080" s="16" t="s">
        <v>480</v>
      </c>
      <c r="E1080" s="16" t="s">
        <v>17</v>
      </c>
      <c r="F1080" s="16" t="s">
        <v>19</v>
      </c>
      <c r="G1080" s="7" t="n">
        <v>5</v>
      </c>
      <c r="H1080" s="6" t="n">
        <v>3824</v>
      </c>
      <c r="I1080" s="6" t="n">
        <v>-19120</v>
      </c>
      <c r="J1080" s="6" t="n">
        <v>-0</v>
      </c>
      <c r="K1080" s="6" t="n">
        <v>-9.56</v>
      </c>
      <c r="L1080" s="6" t="n">
        <v>-0</v>
      </c>
      <c r="M1080" s="6"/>
      <c r="N1080" s="6" t="s">
        <f>=I1080+J1080+K1080+L1080</f>
      </c>
      <c r="O1080" s="6"/>
      <c r="P1080" s="16"/>
    </row>
    <row collapsed="false" customFormat="false" customHeight="false" hidden="false" ht="12.1" outlineLevel="0" r="1081">
      <c r="A1081" s="20" t="n">
        <v>44753.748275463</v>
      </c>
      <c r="B1081" s="16" t="s">
        <v>59</v>
      </c>
      <c r="C1081" s="16" t="s">
        <v>566</v>
      </c>
      <c r="D1081" s="16" t="s">
        <v>480</v>
      </c>
      <c r="E1081" s="16" t="s">
        <v>17</v>
      </c>
      <c r="F1081" s="16" t="s">
        <v>19</v>
      </c>
      <c r="G1081" s="7" t="n">
        <v>25</v>
      </c>
      <c r="H1081" s="6" t="n">
        <v>344.5</v>
      </c>
      <c r="I1081" s="6" t="n">
        <v>-8612.5</v>
      </c>
      <c r="J1081" s="6" t="n">
        <v>-0</v>
      </c>
      <c r="K1081" s="6" t="n">
        <v>-4.32</v>
      </c>
      <c r="L1081" s="6" t="n">
        <v>-0</v>
      </c>
      <c r="M1081" s="6"/>
      <c r="N1081" s="6" t="s">
        <f>=I1081+J1081+K1081+L1081</f>
      </c>
      <c r="O1081" s="6"/>
      <c r="P1081" s="16"/>
    </row>
    <row collapsed="false" customFormat="false" customHeight="false" hidden="false" ht="12.1" outlineLevel="0" r="1082">
      <c r="A1082" s="20" t="n">
        <v>44754.673090278</v>
      </c>
      <c r="B1082" s="16" t="s">
        <v>490</v>
      </c>
      <c r="C1082" s="16" t="s">
        <v>563</v>
      </c>
      <c r="D1082" s="16" t="s">
        <v>480</v>
      </c>
      <c r="E1082" s="16" t="s">
        <v>17</v>
      </c>
      <c r="F1082" s="16" t="s">
        <v>19</v>
      </c>
      <c r="G1082" s="7" t="n">
        <v>4</v>
      </c>
      <c r="H1082" s="6" t="n">
        <v>3718</v>
      </c>
      <c r="I1082" s="6" t="n">
        <v>-14872</v>
      </c>
      <c r="J1082" s="6" t="n">
        <v>-0</v>
      </c>
      <c r="K1082" s="6" t="n">
        <v>-7.44</v>
      </c>
      <c r="L1082" s="6" t="n">
        <v>-0</v>
      </c>
      <c r="M1082" s="6"/>
      <c r="N1082" s="6" t="s">
        <f>=I1082+J1082+K1082+L1082</f>
      </c>
      <c r="O1082" s="6"/>
      <c r="P1082" s="16"/>
    </row>
    <row collapsed="false" customFormat="false" customHeight="false" hidden="false" ht="12.1" outlineLevel="0" r="1083">
      <c r="A1083" s="20" t="n">
        <v>44754.728240741</v>
      </c>
      <c r="B1083" s="16" t="s">
        <v>53</v>
      </c>
      <c r="C1083" s="16" t="s">
        <v>616</v>
      </c>
      <c r="D1083" s="16" t="s">
        <v>480</v>
      </c>
      <c r="E1083" s="16" t="s">
        <v>17</v>
      </c>
      <c r="F1083" s="16" t="s">
        <v>19</v>
      </c>
      <c r="G1083" s="7" t="n">
        <v>30</v>
      </c>
      <c r="H1083" s="6" t="n">
        <v>64.5</v>
      </c>
      <c r="I1083" s="6" t="n">
        <v>-1935</v>
      </c>
      <c r="J1083" s="6" t="n">
        <v>-0</v>
      </c>
      <c r="K1083" s="6" t="n">
        <v>-0.96</v>
      </c>
      <c r="L1083" s="6" t="n">
        <v>-0</v>
      </c>
      <c r="M1083" s="6"/>
      <c r="N1083" s="6" t="s">
        <f>=I1083+J1083+K1083+L1083</f>
      </c>
      <c r="O1083" s="6"/>
      <c r="P1083" s="16"/>
    </row>
    <row collapsed="false" customFormat="false" customHeight="false" hidden="false" ht="12.1" outlineLevel="0" r="1084">
      <c r="A1084" s="25" t="n">
        <v>44755</v>
      </c>
      <c r="B1084" s="26" t="s">
        <v>554</v>
      </c>
      <c r="C1084" s="26" t="s">
        <v>162</v>
      </c>
      <c r="D1084" s="26" t="s">
        <v>554</v>
      </c>
      <c r="E1084" s="26" t="s">
        <v>554</v>
      </c>
      <c r="F1084" s="26" t="s">
        <v>19</v>
      </c>
      <c r="G1084" s="27" t="n">
        <v>1</v>
      </c>
      <c r="H1084" s="28" t="n">
        <v>376.52</v>
      </c>
      <c r="I1084" s="28" t="n">
        <v>376.52</v>
      </c>
      <c r="J1084" s="28" t="n">
        <v>0</v>
      </c>
      <c r="K1084" s="28" t="n">
        <v>-0</v>
      </c>
      <c r="L1084" s="28" t="n">
        <v>-0</v>
      </c>
      <c r="M1084" s="28"/>
      <c r="N1084" s="6" t="s">
        <f>=I1084+J1084+K1084+L1084</f>
      </c>
      <c r="O1084" s="28"/>
      <c r="P1084" s="26"/>
    </row>
    <row collapsed="false" customFormat="false" customHeight="false" hidden="false" ht="12.1" outlineLevel="0" r="1085">
      <c r="A1085" s="20" t="n">
        <v>44755.713090278</v>
      </c>
      <c r="B1085" s="16" t="s">
        <v>45</v>
      </c>
      <c r="C1085" s="16" t="s">
        <v>613</v>
      </c>
      <c r="D1085" s="16" t="s">
        <v>480</v>
      </c>
      <c r="E1085" s="16" t="s">
        <v>17</v>
      </c>
      <c r="F1085" s="16" t="s">
        <v>19</v>
      </c>
      <c r="G1085" s="7" t="n">
        <v>10</v>
      </c>
      <c r="H1085" s="6" t="n">
        <v>28.51</v>
      </c>
      <c r="I1085" s="6" t="n">
        <v>-285.1</v>
      </c>
      <c r="J1085" s="6" t="n">
        <v>-0</v>
      </c>
      <c r="K1085" s="6" t="n">
        <v>-0.14</v>
      </c>
      <c r="L1085" s="6" t="n">
        <v>-0</v>
      </c>
      <c r="M1085" s="6"/>
      <c r="N1085" s="6" t="s">
        <f>=I1085+J1085+K1085+L1085</f>
      </c>
      <c r="O1085" s="6"/>
      <c r="P1085" s="16"/>
    </row>
    <row collapsed="false" customFormat="false" customHeight="false" hidden="false" ht="12.1" outlineLevel="0" r="1086">
      <c r="A1086" s="25" t="n">
        <v>44768</v>
      </c>
      <c r="B1086" s="26" t="s">
        <v>554</v>
      </c>
      <c r="C1086" s="26" t="s">
        <v>162</v>
      </c>
      <c r="D1086" s="26" t="s">
        <v>554</v>
      </c>
      <c r="E1086" s="26" t="s">
        <v>554</v>
      </c>
      <c r="F1086" s="26" t="s">
        <v>19</v>
      </c>
      <c r="G1086" s="27" t="n">
        <v>1</v>
      </c>
      <c r="H1086" s="28" t="n">
        <v>3500</v>
      </c>
      <c r="I1086" s="28" t="n">
        <v>3500</v>
      </c>
      <c r="J1086" s="28" t="n">
        <v>0</v>
      </c>
      <c r="K1086" s="28" t="n">
        <v>-0</v>
      </c>
      <c r="L1086" s="28" t="n">
        <v>-0</v>
      </c>
      <c r="M1086" s="28"/>
      <c r="N1086" s="6" t="s">
        <f>=I1086+J1086+K1086+L1086</f>
      </c>
      <c r="O1086" s="28"/>
      <c r="P1086" s="26"/>
    </row>
    <row collapsed="false" customFormat="false" customHeight="false" hidden="false" ht="12.1" outlineLevel="0" r="1087">
      <c r="A1087" s="25" t="n">
        <v>44768</v>
      </c>
      <c r="B1087" s="26" t="s">
        <v>554</v>
      </c>
      <c r="C1087" s="26" t="s">
        <v>162</v>
      </c>
      <c r="D1087" s="26" t="s">
        <v>554</v>
      </c>
      <c r="E1087" s="26" t="s">
        <v>554</v>
      </c>
      <c r="F1087" s="26" t="s">
        <v>19</v>
      </c>
      <c r="G1087" s="27" t="n">
        <v>1</v>
      </c>
      <c r="H1087" s="28" t="n">
        <v>20000</v>
      </c>
      <c r="I1087" s="28" t="n">
        <v>20000</v>
      </c>
      <c r="J1087" s="28" t="n">
        <v>0</v>
      </c>
      <c r="K1087" s="28" t="n">
        <v>-0</v>
      </c>
      <c r="L1087" s="28" t="n">
        <v>-0</v>
      </c>
      <c r="M1087" s="28"/>
      <c r="N1087" s="6" t="s">
        <f>=I1087+J1087+K1087+L1087</f>
      </c>
      <c r="O1087" s="28"/>
      <c r="P1087" s="26"/>
    </row>
    <row collapsed="false" customFormat="false" customHeight="false" hidden="false" ht="12.1" outlineLevel="0" r="1088">
      <c r="A1088" s="25" t="n">
        <v>44769</v>
      </c>
      <c r="B1088" s="26" t="s">
        <v>554</v>
      </c>
      <c r="C1088" s="26" t="s">
        <v>162</v>
      </c>
      <c r="D1088" s="26" t="s">
        <v>554</v>
      </c>
      <c r="E1088" s="26" t="s">
        <v>554</v>
      </c>
      <c r="F1088" s="26" t="s">
        <v>19</v>
      </c>
      <c r="G1088" s="27" t="n">
        <v>1</v>
      </c>
      <c r="H1088" s="28" t="n">
        <v>2440</v>
      </c>
      <c r="I1088" s="28" t="n">
        <v>2440</v>
      </c>
      <c r="J1088" s="28" t="n">
        <v>0</v>
      </c>
      <c r="K1088" s="28" t="n">
        <v>-0</v>
      </c>
      <c r="L1088" s="28" t="n">
        <v>-0</v>
      </c>
      <c r="M1088" s="28"/>
      <c r="N1088" s="6" t="s">
        <f>=I1088+J1088+K1088+L1088</f>
      </c>
      <c r="O1088" s="28"/>
      <c r="P1088" s="26"/>
    </row>
    <row collapsed="false" customFormat="false" customHeight="false" hidden="false" ht="12.1" outlineLevel="0" r="1089">
      <c r="A1089" s="25" t="n">
        <v>44769</v>
      </c>
      <c r="B1089" s="26" t="s">
        <v>554</v>
      </c>
      <c r="C1089" s="26" t="s">
        <v>162</v>
      </c>
      <c r="D1089" s="26" t="s">
        <v>554</v>
      </c>
      <c r="E1089" s="26" t="s">
        <v>554</v>
      </c>
      <c r="F1089" s="26" t="s">
        <v>19</v>
      </c>
      <c r="G1089" s="27" t="n">
        <v>1</v>
      </c>
      <c r="H1089" s="28" t="n">
        <v>42100</v>
      </c>
      <c r="I1089" s="28" t="n">
        <v>42100</v>
      </c>
      <c r="J1089" s="28" t="n">
        <v>0</v>
      </c>
      <c r="K1089" s="28" t="n">
        <v>-0</v>
      </c>
      <c r="L1089" s="28" t="n">
        <v>-0</v>
      </c>
      <c r="M1089" s="28"/>
      <c r="N1089" s="6" t="s">
        <f>=I1089+J1089+K1089+L1089</f>
      </c>
      <c r="O1089" s="28"/>
      <c r="P1089" s="26"/>
    </row>
    <row collapsed="false" customFormat="false" customHeight="false" hidden="false" ht="12.1" outlineLevel="0" r="1090">
      <c r="A1090" s="25" t="n">
        <v>44774</v>
      </c>
      <c r="B1090" s="26" t="s">
        <v>554</v>
      </c>
      <c r="C1090" s="26" t="s">
        <v>162</v>
      </c>
      <c r="D1090" s="26" t="s">
        <v>554</v>
      </c>
      <c r="E1090" s="26" t="s">
        <v>554</v>
      </c>
      <c r="F1090" s="26" t="s">
        <v>19</v>
      </c>
      <c r="G1090" s="27" t="n">
        <v>1</v>
      </c>
      <c r="H1090" s="28" t="n">
        <v>18500</v>
      </c>
      <c r="I1090" s="28" t="n">
        <v>18500</v>
      </c>
      <c r="J1090" s="28" t="n">
        <v>0</v>
      </c>
      <c r="K1090" s="28" t="n">
        <v>-0</v>
      </c>
      <c r="L1090" s="28" t="n">
        <v>-0</v>
      </c>
      <c r="M1090" s="28"/>
      <c r="N1090" s="6" t="s">
        <f>=I1090+J1090+K1090+L1090</f>
      </c>
      <c r="O1090" s="28"/>
      <c r="P1090" s="26"/>
    </row>
    <row collapsed="false" customFormat="false" customHeight="false" hidden="false" ht="12.1" outlineLevel="0" r="1091">
      <c r="A1091" s="20" t="n">
        <v>44774.640625</v>
      </c>
      <c r="B1091" s="16" t="s">
        <v>505</v>
      </c>
      <c r="C1091" s="16" t="s">
        <v>623</v>
      </c>
      <c r="D1091" s="16" t="s">
        <v>480</v>
      </c>
      <c r="E1091" s="16" t="s">
        <v>17</v>
      </c>
      <c r="F1091" s="16" t="s">
        <v>19</v>
      </c>
      <c r="G1091" s="7" t="n">
        <v>3</v>
      </c>
      <c r="H1091" s="6" t="n">
        <v>10240</v>
      </c>
      <c r="I1091" s="6" t="n">
        <v>-30720</v>
      </c>
      <c r="J1091" s="6" t="n">
        <v>-0</v>
      </c>
      <c r="K1091" s="6" t="n">
        <v>-15.37</v>
      </c>
      <c r="L1091" s="6" t="n">
        <v>-0</v>
      </c>
      <c r="M1091" s="6"/>
      <c r="N1091" s="6" t="s">
        <f>=I1091+J1091+K1091+L1091</f>
      </c>
      <c r="O1091" s="6"/>
      <c r="P1091" s="16"/>
    </row>
    <row collapsed="false" customFormat="false" customHeight="false" hidden="false" ht="12.1" outlineLevel="0" r="1092">
      <c r="A1092" s="20" t="n">
        <v>44774.699849537</v>
      </c>
      <c r="B1092" s="16" t="s">
        <v>510</v>
      </c>
      <c r="C1092" s="16" t="s">
        <v>642</v>
      </c>
      <c r="D1092" s="16" t="s">
        <v>480</v>
      </c>
      <c r="E1092" s="16" t="s">
        <v>75</v>
      </c>
      <c r="F1092" s="16" t="s">
        <v>19</v>
      </c>
      <c r="G1092" s="7" t="n">
        <v>21</v>
      </c>
      <c r="H1092" s="6" t="n">
        <v>1745.6</v>
      </c>
      <c r="I1092" s="6" t="n">
        <v>-36657.6</v>
      </c>
      <c r="J1092" s="6" t="n">
        <v>-0</v>
      </c>
      <c r="K1092" s="6" t="n">
        <v>-18.33</v>
      </c>
      <c r="L1092" s="6" t="n">
        <v>-0</v>
      </c>
      <c r="M1092" s="6"/>
      <c r="N1092" s="6" t="s">
        <f>=I1092+J1092+K1092+L1092</f>
      </c>
      <c r="O1092" s="6"/>
      <c r="P1092" s="16"/>
    </row>
    <row collapsed="false" customFormat="false" customHeight="false" hidden="false" ht="12.1" outlineLevel="0" r="1093">
      <c r="A1093" s="20" t="n">
        <v>44782.742083333</v>
      </c>
      <c r="B1093" s="16" t="s">
        <v>30</v>
      </c>
      <c r="C1093" s="16" t="s">
        <v>608</v>
      </c>
      <c r="D1093" s="16" t="s">
        <v>480</v>
      </c>
      <c r="E1093" s="16" t="s">
        <v>17</v>
      </c>
      <c r="F1093" s="16" t="s">
        <v>19</v>
      </c>
      <c r="G1093" s="7" t="n">
        <v>50000</v>
      </c>
      <c r="H1093" s="6" t="n">
        <v>0.09004</v>
      </c>
      <c r="I1093" s="6" t="n">
        <v>-4502</v>
      </c>
      <c r="J1093" s="6" t="n">
        <v>-0</v>
      </c>
      <c r="K1093" s="6" t="n">
        <v>-2.25</v>
      </c>
      <c r="L1093" s="6" t="n">
        <v>-0</v>
      </c>
      <c r="M1093" s="6"/>
      <c r="N1093" s="6" t="s">
        <f>=I1093+J1093+K1093+L1093</f>
      </c>
      <c r="O1093" s="6"/>
      <c r="P1093" s="16"/>
    </row>
    <row collapsed="false" customFormat="false" customHeight="false" hidden="false" ht="12.1" outlineLevel="0" r="1094">
      <c r="A1094" s="20" t="n">
        <v>44782.743194444</v>
      </c>
      <c r="B1094" s="16" t="s">
        <v>503</v>
      </c>
      <c r="C1094" s="16" t="s">
        <v>617</v>
      </c>
      <c r="D1094" s="16" t="s">
        <v>480</v>
      </c>
      <c r="E1094" s="16" t="s">
        <v>17</v>
      </c>
      <c r="F1094" s="16" t="s">
        <v>19</v>
      </c>
      <c r="G1094" s="7" t="n">
        <v>50</v>
      </c>
      <c r="H1094" s="6" t="n">
        <v>77.7</v>
      </c>
      <c r="I1094" s="6" t="n">
        <v>-3885</v>
      </c>
      <c r="J1094" s="6" t="n">
        <v>-0</v>
      </c>
      <c r="K1094" s="6" t="n">
        <v>-1.94</v>
      </c>
      <c r="L1094" s="6" t="n">
        <v>-0</v>
      </c>
      <c r="M1094" s="6"/>
      <c r="N1094" s="6" t="s">
        <f>=I1094+J1094+K1094+L1094</f>
      </c>
      <c r="O1094" s="6"/>
      <c r="P1094" s="16"/>
    </row>
    <row collapsed="false" customFormat="false" customHeight="false" hidden="false" ht="12.1" outlineLevel="0" r="1095">
      <c r="A1095" s="20" t="n">
        <v>44782.750196759</v>
      </c>
      <c r="B1095" s="16" t="s">
        <v>45</v>
      </c>
      <c r="C1095" s="16" t="s">
        <v>613</v>
      </c>
      <c r="D1095" s="16" t="s">
        <v>480</v>
      </c>
      <c r="E1095" s="16" t="s">
        <v>17</v>
      </c>
      <c r="F1095" s="16" t="s">
        <v>19</v>
      </c>
      <c r="G1095" s="7" t="n">
        <v>200</v>
      </c>
      <c r="H1095" s="6" t="n">
        <v>23.96</v>
      </c>
      <c r="I1095" s="6" t="n">
        <v>-4792</v>
      </c>
      <c r="J1095" s="6" t="n">
        <v>-0</v>
      </c>
      <c r="K1095" s="6" t="n">
        <v>-2.4</v>
      </c>
      <c r="L1095" s="6" t="n">
        <v>-0</v>
      </c>
      <c r="M1095" s="6"/>
      <c r="N1095" s="6" t="s">
        <f>=I1095+J1095+K1095+L1095</f>
      </c>
      <c r="O1095" s="6"/>
      <c r="P1095" s="16"/>
    </row>
    <row collapsed="false" customFormat="false" customHeight="false" hidden="false" ht="12.1" outlineLevel="0" r="1096">
      <c r="A1096" s="20" t="n">
        <v>44783.700671296</v>
      </c>
      <c r="B1096" s="16" t="s">
        <v>62</v>
      </c>
      <c r="C1096" s="16" t="s">
        <v>609</v>
      </c>
      <c r="D1096" s="16" t="s">
        <v>480</v>
      </c>
      <c r="E1096" s="16" t="s">
        <v>17</v>
      </c>
      <c r="F1096" s="16" t="s">
        <v>19</v>
      </c>
      <c r="G1096" s="7" t="n">
        <v>50</v>
      </c>
      <c r="H1096" s="6" t="n">
        <v>117.4</v>
      </c>
      <c r="I1096" s="6" t="n">
        <v>-5870</v>
      </c>
      <c r="J1096" s="6" t="n">
        <v>-0</v>
      </c>
      <c r="K1096" s="6" t="n">
        <v>-2.94</v>
      </c>
      <c r="L1096" s="6" t="n">
        <v>-0</v>
      </c>
      <c r="M1096" s="6"/>
      <c r="N1096" s="6" t="s">
        <f>=I1096+J1096+K1096+L1096</f>
      </c>
      <c r="O1096" s="6"/>
      <c r="P1096" s="16"/>
    </row>
    <row collapsed="false" customFormat="false" customHeight="false" hidden="false" ht="12.1" outlineLevel="0" r="1097">
      <c r="A1097" s="25" t="n">
        <v>44792</v>
      </c>
      <c r="B1097" s="26" t="s">
        <v>554</v>
      </c>
      <c r="C1097" s="26" t="s">
        <v>162</v>
      </c>
      <c r="D1097" s="26" t="s">
        <v>554</v>
      </c>
      <c r="E1097" s="26" t="s">
        <v>554</v>
      </c>
      <c r="F1097" s="26" t="s">
        <v>19</v>
      </c>
      <c r="G1097" s="27" t="n">
        <v>1</v>
      </c>
      <c r="H1097" s="28" t="n">
        <v>50000</v>
      </c>
      <c r="I1097" s="28" t="n">
        <v>50000</v>
      </c>
      <c r="J1097" s="28" t="n">
        <v>0</v>
      </c>
      <c r="K1097" s="28" t="n">
        <v>-0</v>
      </c>
      <c r="L1097" s="28" t="n">
        <v>-0</v>
      </c>
      <c r="M1097" s="28"/>
      <c r="N1097" s="6" t="s">
        <f>=I1097+J1097+K1097+L1097</f>
      </c>
      <c r="O1097" s="28"/>
      <c r="P1097" s="26"/>
    </row>
    <row collapsed="false" customFormat="false" customHeight="false" hidden="false" ht="12.1" outlineLevel="0" r="1098">
      <c r="A1098" s="25" t="n">
        <v>44792</v>
      </c>
      <c r="B1098" s="26" t="s">
        <v>554</v>
      </c>
      <c r="C1098" s="26" t="s">
        <v>162</v>
      </c>
      <c r="D1098" s="26" t="s">
        <v>554</v>
      </c>
      <c r="E1098" s="26" t="s">
        <v>554</v>
      </c>
      <c r="F1098" s="26" t="s">
        <v>19</v>
      </c>
      <c r="G1098" s="27" t="n">
        <v>1</v>
      </c>
      <c r="H1098" s="28" t="n">
        <v>5000</v>
      </c>
      <c r="I1098" s="28" t="n">
        <v>5000</v>
      </c>
      <c r="J1098" s="28" t="n">
        <v>0</v>
      </c>
      <c r="K1098" s="28" t="n">
        <v>-0</v>
      </c>
      <c r="L1098" s="28" t="n">
        <v>-0</v>
      </c>
      <c r="M1098" s="28"/>
      <c r="N1098" s="6" t="s">
        <f>=I1098+J1098+K1098+L1098</f>
      </c>
      <c r="O1098" s="28"/>
      <c r="P1098" s="26"/>
    </row>
    <row collapsed="false" customFormat="false" customHeight="false" hidden="false" ht="12.1" outlineLevel="0" r="1099">
      <c r="A1099" s="25" t="n">
        <v>44792</v>
      </c>
      <c r="B1099" s="26" t="s">
        <v>554</v>
      </c>
      <c r="C1099" s="26" t="s">
        <v>162</v>
      </c>
      <c r="D1099" s="26" t="s">
        <v>554</v>
      </c>
      <c r="E1099" s="26" t="s">
        <v>554</v>
      </c>
      <c r="F1099" s="26" t="s">
        <v>19</v>
      </c>
      <c r="G1099" s="27" t="n">
        <v>1</v>
      </c>
      <c r="H1099" s="28" t="n">
        <v>21900</v>
      </c>
      <c r="I1099" s="28" t="n">
        <v>21900</v>
      </c>
      <c r="J1099" s="28" t="n">
        <v>0</v>
      </c>
      <c r="K1099" s="28" t="n">
        <v>-0</v>
      </c>
      <c r="L1099" s="28" t="n">
        <v>-0</v>
      </c>
      <c r="M1099" s="28"/>
      <c r="N1099" s="6" t="s">
        <f>=I1099+J1099+K1099+L1099</f>
      </c>
      <c r="O1099" s="28"/>
      <c r="P1099" s="26"/>
    </row>
    <row collapsed="false" customFormat="false" customHeight="false" hidden="false" ht="12.1" outlineLevel="0" r="1100">
      <c r="A1100" s="20" t="n">
        <v>44792.60244213</v>
      </c>
      <c r="B1100" s="16" t="s">
        <v>24</v>
      </c>
      <c r="C1100" s="16" t="s">
        <v>567</v>
      </c>
      <c r="D1100" s="16" t="s">
        <v>480</v>
      </c>
      <c r="E1100" s="16" t="s">
        <v>17</v>
      </c>
      <c r="F1100" s="16" t="s">
        <v>19</v>
      </c>
      <c r="G1100" s="7" t="n">
        <v>500</v>
      </c>
      <c r="H1100" s="6" t="n">
        <v>29.03</v>
      </c>
      <c r="I1100" s="6" t="n">
        <v>-14515</v>
      </c>
      <c r="J1100" s="6" t="n">
        <v>-0</v>
      </c>
      <c r="K1100" s="6" t="n">
        <v>-7.26</v>
      </c>
      <c r="L1100" s="6" t="n">
        <v>-0</v>
      </c>
      <c r="M1100" s="6"/>
      <c r="N1100" s="6" t="s">
        <f>=I1100+J1100+K1100+L1100</f>
      </c>
      <c r="O1100" s="6"/>
      <c r="P1100" s="16"/>
    </row>
    <row collapsed="false" customFormat="false" customHeight="false" hidden="false" ht="12.1" outlineLevel="0" r="1101">
      <c r="A1101" s="20" t="n">
        <v>44792.604201389</v>
      </c>
      <c r="B1101" s="16" t="s">
        <v>36</v>
      </c>
      <c r="C1101" s="16" t="s">
        <v>627</v>
      </c>
      <c r="D1101" s="16" t="s">
        <v>480</v>
      </c>
      <c r="E1101" s="16" t="s">
        <v>17</v>
      </c>
      <c r="F1101" s="16" t="s">
        <v>19</v>
      </c>
      <c r="G1101" s="7" t="n">
        <v>100</v>
      </c>
      <c r="H1101" s="6" t="n">
        <v>121</v>
      </c>
      <c r="I1101" s="6" t="n">
        <v>-12100</v>
      </c>
      <c r="J1101" s="6" t="n">
        <v>-0</v>
      </c>
      <c r="K1101" s="6" t="n">
        <v>-6.05</v>
      </c>
      <c r="L1101" s="6" t="n">
        <v>-0</v>
      </c>
      <c r="M1101" s="6"/>
      <c r="N1101" s="6" t="s">
        <f>=I1101+J1101+K1101+L1101</f>
      </c>
      <c r="O1101" s="6"/>
      <c r="P1101" s="16"/>
    </row>
    <row collapsed="false" customFormat="false" customHeight="false" hidden="false" ht="12.1" outlineLevel="0" r="1102">
      <c r="A1102" s="20" t="n">
        <v>44792.616111111</v>
      </c>
      <c r="B1102" s="16" t="s">
        <v>48</v>
      </c>
      <c r="C1102" s="16" t="s">
        <v>607</v>
      </c>
      <c r="D1102" s="16" t="s">
        <v>480</v>
      </c>
      <c r="E1102" s="16" t="s">
        <v>17</v>
      </c>
      <c r="F1102" s="16" t="s">
        <v>19</v>
      </c>
      <c r="G1102" s="7" t="n">
        <v>100</v>
      </c>
      <c r="H1102" s="6" t="n">
        <v>84.4</v>
      </c>
      <c r="I1102" s="6" t="n">
        <v>-8440</v>
      </c>
      <c r="J1102" s="6" t="n">
        <v>-0</v>
      </c>
      <c r="K1102" s="6" t="n">
        <v>-4.23</v>
      </c>
      <c r="L1102" s="6" t="n">
        <v>-0</v>
      </c>
      <c r="M1102" s="6"/>
      <c r="N1102" s="6" t="s">
        <f>=I1102+J1102+K1102+L1102</f>
      </c>
      <c r="O1102" s="6"/>
      <c r="P1102" s="16"/>
    </row>
    <row collapsed="false" customFormat="false" customHeight="false" hidden="false" ht="12.1" outlineLevel="0" r="1103">
      <c r="A1103" s="20" t="n">
        <v>44792.626076389</v>
      </c>
      <c r="B1103" s="16" t="s">
        <v>30</v>
      </c>
      <c r="C1103" s="16" t="s">
        <v>608</v>
      </c>
      <c r="D1103" s="16" t="s">
        <v>480</v>
      </c>
      <c r="E1103" s="16" t="s">
        <v>17</v>
      </c>
      <c r="F1103" s="16" t="s">
        <v>19</v>
      </c>
      <c r="G1103" s="7" t="n">
        <v>30000</v>
      </c>
      <c r="H1103" s="6" t="n">
        <v>0.0895</v>
      </c>
      <c r="I1103" s="6" t="n">
        <v>-2685</v>
      </c>
      <c r="J1103" s="6" t="n">
        <v>-0</v>
      </c>
      <c r="K1103" s="6" t="n">
        <v>-1.33</v>
      </c>
      <c r="L1103" s="6" t="n">
        <v>-0</v>
      </c>
      <c r="M1103" s="6"/>
      <c r="N1103" s="6" t="s">
        <f>=I1103+J1103+K1103+L1103</f>
      </c>
      <c r="O1103" s="6"/>
      <c r="P1103" s="16"/>
    </row>
    <row collapsed="false" customFormat="false" customHeight="false" hidden="false" ht="12.1" outlineLevel="0" r="1104">
      <c r="A1104" s="20" t="n">
        <v>44806.720590278</v>
      </c>
      <c r="B1104" s="16" t="s">
        <v>53</v>
      </c>
      <c r="C1104" s="16" t="s">
        <v>616</v>
      </c>
      <c r="D1104" s="16" t="s">
        <v>480</v>
      </c>
      <c r="E1104" s="16" t="s">
        <v>17</v>
      </c>
      <c r="F1104" s="16" t="s">
        <v>19</v>
      </c>
      <c r="G1104" s="7" t="n">
        <v>250</v>
      </c>
      <c r="H1104" s="6" t="n">
        <v>73.79</v>
      </c>
      <c r="I1104" s="6" t="n">
        <v>-18447.5</v>
      </c>
      <c r="J1104" s="6" t="n">
        <v>-0</v>
      </c>
      <c r="K1104" s="6" t="n">
        <v>-9.22</v>
      </c>
      <c r="L1104" s="6" t="n">
        <v>-0</v>
      </c>
      <c r="M1104" s="6"/>
      <c r="N1104" s="6" t="s">
        <f>=I1104+J1104+K1104+L1104</f>
      </c>
      <c r="O1104" s="6"/>
      <c r="P1104" s="16"/>
    </row>
    <row collapsed="false" customFormat="false" customHeight="false" hidden="false" ht="12.1" outlineLevel="0" r="1105">
      <c r="A1105" s="20" t="n">
        <v>44806.729583333</v>
      </c>
      <c r="B1105" s="16" t="s">
        <v>503</v>
      </c>
      <c r="C1105" s="16" t="s">
        <v>617</v>
      </c>
      <c r="D1105" s="16" t="s">
        <v>480</v>
      </c>
      <c r="E1105" s="16" t="s">
        <v>17</v>
      </c>
      <c r="F1105" s="16" t="s">
        <v>19</v>
      </c>
      <c r="G1105" s="7" t="n">
        <v>240</v>
      </c>
      <c r="H1105" s="6" t="n">
        <v>84.9</v>
      </c>
      <c r="I1105" s="6" t="n">
        <v>-20376</v>
      </c>
      <c r="J1105" s="6" t="n">
        <v>-0</v>
      </c>
      <c r="K1105" s="6" t="n">
        <v>-10.19</v>
      </c>
      <c r="L1105" s="6" t="n">
        <v>-0</v>
      </c>
      <c r="M1105" s="6"/>
      <c r="N1105" s="6" t="s">
        <f>=I1105+J1105+K1105+L1105</f>
      </c>
      <c r="O1105" s="6"/>
      <c r="P1105" s="16"/>
    </row>
    <row collapsed="false" customFormat="false" customHeight="false" hidden="false" ht="12.1" outlineLevel="0" r="1106">
      <c r="A1106" s="25" t="n">
        <v>44818</v>
      </c>
      <c r="B1106" s="26" t="s">
        <v>554</v>
      </c>
      <c r="C1106" s="26" t="s">
        <v>162</v>
      </c>
      <c r="D1106" s="26" t="s">
        <v>554</v>
      </c>
      <c r="E1106" s="26" t="s">
        <v>554</v>
      </c>
      <c r="F1106" s="26" t="s">
        <v>19</v>
      </c>
      <c r="G1106" s="27" t="n">
        <v>1</v>
      </c>
      <c r="H1106" s="28" t="n">
        <v>17000</v>
      </c>
      <c r="I1106" s="28" t="n">
        <v>17000</v>
      </c>
      <c r="J1106" s="28" t="n">
        <v>0</v>
      </c>
      <c r="K1106" s="28" t="n">
        <v>-0</v>
      </c>
      <c r="L1106" s="28" t="n">
        <v>-0</v>
      </c>
      <c r="M1106" s="28"/>
      <c r="N1106" s="6" t="s">
        <f>=I1106+J1106+K1106+L1106</f>
      </c>
      <c r="O1106" s="28"/>
      <c r="P1106" s="26"/>
    </row>
    <row collapsed="false" customFormat="false" customHeight="false" hidden="false" ht="12.1" outlineLevel="0" r="1107">
      <c r="A1107" s="20" t="n">
        <v>44818.625659722</v>
      </c>
      <c r="B1107" s="16" t="s">
        <v>45</v>
      </c>
      <c r="C1107" s="16" t="s">
        <v>613</v>
      </c>
      <c r="D1107" s="16" t="s">
        <v>480</v>
      </c>
      <c r="E1107" s="16" t="s">
        <v>17</v>
      </c>
      <c r="F1107" s="16" t="s">
        <v>19</v>
      </c>
      <c r="G1107" s="7" t="n">
        <v>20</v>
      </c>
      <c r="H1107" s="6" t="n">
        <v>28.8</v>
      </c>
      <c r="I1107" s="6" t="n">
        <v>-576</v>
      </c>
      <c r="J1107" s="6" t="n">
        <v>-0</v>
      </c>
      <c r="K1107" s="6" t="n">
        <v>-0.28</v>
      </c>
      <c r="L1107" s="6" t="n">
        <v>-0</v>
      </c>
      <c r="M1107" s="6"/>
      <c r="N1107" s="6" t="s">
        <f>=I1107+J1107+K1107+L1107</f>
      </c>
      <c r="O1107" s="6"/>
      <c r="P1107" s="16"/>
    </row>
    <row collapsed="false" customFormat="false" customHeight="false" hidden="false" ht="12.1" outlineLevel="0" r="1108">
      <c r="A1108" s="20" t="n">
        <v>44819.66755787</v>
      </c>
      <c r="B1108" s="16" t="s">
        <v>42</v>
      </c>
      <c r="C1108" s="16" t="s">
        <v>562</v>
      </c>
      <c r="D1108" s="16" t="s">
        <v>480</v>
      </c>
      <c r="E1108" s="16" t="s">
        <v>17</v>
      </c>
      <c r="F1108" s="16" t="s">
        <v>19</v>
      </c>
      <c r="G1108" s="7" t="n">
        <v>60</v>
      </c>
      <c r="H1108" s="6" t="n">
        <v>243.7</v>
      </c>
      <c r="I1108" s="6" t="n">
        <v>-14622</v>
      </c>
      <c r="J1108" s="6" t="n">
        <v>-0</v>
      </c>
      <c r="K1108" s="6" t="n">
        <v>-7.31</v>
      </c>
      <c r="L1108" s="6" t="n">
        <v>-0</v>
      </c>
      <c r="M1108" s="6"/>
      <c r="N1108" s="6" t="s">
        <f>=I1108+J1108+K1108+L1108</f>
      </c>
      <c r="O1108" s="6"/>
      <c r="P1108" s="16"/>
    </row>
    <row collapsed="false" customFormat="false" customHeight="false" hidden="false" ht="12.1" outlineLevel="0" r="1109">
      <c r="A1109" s="20" t="n">
        <v>44819.672893519</v>
      </c>
      <c r="B1109" s="16" t="s">
        <v>36</v>
      </c>
      <c r="C1109" s="16" t="s">
        <v>627</v>
      </c>
      <c r="D1109" s="16" t="s">
        <v>480</v>
      </c>
      <c r="E1109" s="16" t="s">
        <v>17</v>
      </c>
      <c r="F1109" s="16" t="s">
        <v>19</v>
      </c>
      <c r="G1109" s="7" t="n">
        <v>10</v>
      </c>
      <c r="H1109" s="6" t="n">
        <v>132.3</v>
      </c>
      <c r="I1109" s="6" t="n">
        <v>-1323</v>
      </c>
      <c r="J1109" s="6" t="n">
        <v>-0</v>
      </c>
      <c r="K1109" s="6" t="n">
        <v>-0.67</v>
      </c>
      <c r="L1109" s="6" t="n">
        <v>-0</v>
      </c>
      <c r="M1109" s="6"/>
      <c r="N1109" s="6" t="s">
        <f>=I1109+J1109+K1109+L1109</f>
      </c>
      <c r="O1109" s="6"/>
      <c r="P1109" s="16"/>
    </row>
    <row collapsed="false" customFormat="false" customHeight="false" hidden="false" ht="12.1" outlineLevel="0" r="1110">
      <c r="A1110" s="25" t="n">
        <v>44824</v>
      </c>
      <c r="B1110" s="26" t="s">
        <v>554</v>
      </c>
      <c r="C1110" s="26" t="s">
        <v>162</v>
      </c>
      <c r="D1110" s="26" t="s">
        <v>554</v>
      </c>
      <c r="E1110" s="26" t="s">
        <v>554</v>
      </c>
      <c r="F1110" s="26" t="s">
        <v>19</v>
      </c>
      <c r="G1110" s="27" t="n">
        <v>1</v>
      </c>
      <c r="H1110" s="28" t="n">
        <v>43000</v>
      </c>
      <c r="I1110" s="28" t="n">
        <v>43000</v>
      </c>
      <c r="J1110" s="28" t="n">
        <v>0</v>
      </c>
      <c r="K1110" s="28" t="n">
        <v>-0</v>
      </c>
      <c r="L1110" s="28" t="n">
        <v>-0</v>
      </c>
      <c r="M1110" s="28"/>
      <c r="N1110" s="6" t="s">
        <f>=I1110+J1110+K1110+L1110</f>
      </c>
      <c r="O1110" s="28"/>
      <c r="P1110" s="26"/>
    </row>
    <row collapsed="false" customFormat="false" customHeight="false" hidden="false" ht="12.1" outlineLevel="0" r="1111">
      <c r="A1111" s="25" t="n">
        <v>44824</v>
      </c>
      <c r="B1111" s="26" t="s">
        <v>554</v>
      </c>
      <c r="C1111" s="26" t="s">
        <v>162</v>
      </c>
      <c r="D1111" s="26" t="s">
        <v>554</v>
      </c>
      <c r="E1111" s="26" t="s">
        <v>554</v>
      </c>
      <c r="F1111" s="26" t="s">
        <v>19</v>
      </c>
      <c r="G1111" s="27" t="n">
        <v>1</v>
      </c>
      <c r="H1111" s="28" t="n">
        <v>30000</v>
      </c>
      <c r="I1111" s="28" t="n">
        <v>30000</v>
      </c>
      <c r="J1111" s="28" t="n">
        <v>0</v>
      </c>
      <c r="K1111" s="28" t="n">
        <v>-0</v>
      </c>
      <c r="L1111" s="28" t="n">
        <v>-0</v>
      </c>
      <c r="M1111" s="28"/>
      <c r="N1111" s="6" t="s">
        <f>=I1111+J1111+K1111+L1111</f>
      </c>
      <c r="O1111" s="28"/>
      <c r="P1111" s="26"/>
    </row>
    <row collapsed="false" customFormat="false" customHeight="false" hidden="false" ht="12.1" outlineLevel="0" r="1112">
      <c r="A1112" s="20" t="n">
        <v>44824.641678241</v>
      </c>
      <c r="B1112" s="16" t="s">
        <v>33</v>
      </c>
      <c r="C1112" s="16" t="s">
        <v>612</v>
      </c>
      <c r="D1112" s="16" t="s">
        <v>480</v>
      </c>
      <c r="E1112" s="16" t="s">
        <v>17</v>
      </c>
      <c r="F1112" s="16" t="s">
        <v>19</v>
      </c>
      <c r="G1112" s="7" t="n">
        <v>50</v>
      </c>
      <c r="H1112" s="6" t="n">
        <v>229.25</v>
      </c>
      <c r="I1112" s="6" t="n">
        <v>-11462.5</v>
      </c>
      <c r="J1112" s="6" t="n">
        <v>-0</v>
      </c>
      <c r="K1112" s="6" t="n">
        <v>-5.74</v>
      </c>
      <c r="L1112" s="6" t="n">
        <v>-0</v>
      </c>
      <c r="M1112" s="6"/>
      <c r="N1112" s="6" t="s">
        <f>=I1112+J1112+K1112+L1112</f>
      </c>
      <c r="O1112" s="6"/>
      <c r="P1112" s="16"/>
    </row>
    <row collapsed="false" customFormat="false" customHeight="false" hidden="false" ht="12.1" outlineLevel="0" r="1113">
      <c r="A1113" s="20" t="n">
        <v>44824.6425</v>
      </c>
      <c r="B1113" s="16" t="s">
        <v>42</v>
      </c>
      <c r="C1113" s="16" t="s">
        <v>562</v>
      </c>
      <c r="D1113" s="16" t="s">
        <v>480</v>
      </c>
      <c r="E1113" s="16" t="s">
        <v>17</v>
      </c>
      <c r="F1113" s="16" t="s">
        <v>19</v>
      </c>
      <c r="G1113" s="7" t="n">
        <v>50</v>
      </c>
      <c r="H1113" s="6" t="n">
        <v>230.5</v>
      </c>
      <c r="I1113" s="6" t="n">
        <v>-11525</v>
      </c>
      <c r="J1113" s="6" t="n">
        <v>-0</v>
      </c>
      <c r="K1113" s="6" t="n">
        <v>-5.76</v>
      </c>
      <c r="L1113" s="6" t="n">
        <v>-0</v>
      </c>
      <c r="M1113" s="6"/>
      <c r="N1113" s="6" t="s">
        <f>=I1113+J1113+K1113+L1113</f>
      </c>
      <c r="O1113" s="6"/>
      <c r="P1113" s="16"/>
    </row>
    <row collapsed="false" customFormat="false" customHeight="false" hidden="false" ht="12.1" outlineLevel="0" r="1114">
      <c r="A1114" s="20" t="n">
        <v>44824.643472222</v>
      </c>
      <c r="B1114" s="16" t="s">
        <v>24</v>
      </c>
      <c r="C1114" s="16" t="s">
        <v>567</v>
      </c>
      <c r="D1114" s="16" t="s">
        <v>480</v>
      </c>
      <c r="E1114" s="16" t="s">
        <v>17</v>
      </c>
      <c r="F1114" s="16" t="s">
        <v>19</v>
      </c>
      <c r="G1114" s="7" t="n">
        <v>500</v>
      </c>
      <c r="H1114" s="6" t="n">
        <v>28.065</v>
      </c>
      <c r="I1114" s="6" t="n">
        <v>-14032.5</v>
      </c>
      <c r="J1114" s="6" t="n">
        <v>-0</v>
      </c>
      <c r="K1114" s="6" t="n">
        <v>-7.02</v>
      </c>
      <c r="L1114" s="6" t="n">
        <v>-0</v>
      </c>
      <c r="M1114" s="6"/>
      <c r="N1114" s="6" t="s">
        <f>=I1114+J1114+K1114+L1114</f>
      </c>
      <c r="O1114" s="6"/>
      <c r="P1114" s="16"/>
    </row>
    <row collapsed="false" customFormat="false" customHeight="false" hidden="false" ht="12.1" outlineLevel="0" r="1115">
      <c r="A1115" s="20" t="n">
        <v>44824.644560185</v>
      </c>
      <c r="B1115" s="16" t="s">
        <v>508</v>
      </c>
      <c r="C1115" s="16" t="s">
        <v>634</v>
      </c>
      <c r="D1115" s="16" t="s">
        <v>480</v>
      </c>
      <c r="E1115" s="16" t="s">
        <v>17</v>
      </c>
      <c r="F1115" s="16" t="s">
        <v>19</v>
      </c>
      <c r="G1115" s="7" t="n">
        <v>17</v>
      </c>
      <c r="H1115" s="6" t="n">
        <v>393.3</v>
      </c>
      <c r="I1115" s="6" t="n">
        <v>-6686.1</v>
      </c>
      <c r="J1115" s="6" t="n">
        <v>-0</v>
      </c>
      <c r="K1115" s="6" t="n">
        <v>-3.33</v>
      </c>
      <c r="L1115" s="6" t="n">
        <v>-0</v>
      </c>
      <c r="M1115" s="6"/>
      <c r="N1115" s="6" t="s">
        <f>=I1115+J1115+K1115+L1115</f>
      </c>
      <c r="O1115" s="6"/>
      <c r="P1115" s="16"/>
    </row>
    <row collapsed="false" customFormat="false" customHeight="false" hidden="false" ht="12.1" outlineLevel="0" r="1116">
      <c r="A1116" s="20" t="n">
        <v>44824.772789352</v>
      </c>
      <c r="B1116" s="16" t="s">
        <v>45</v>
      </c>
      <c r="C1116" s="16" t="s">
        <v>613</v>
      </c>
      <c r="D1116" s="16" t="s">
        <v>480</v>
      </c>
      <c r="E1116" s="16" t="s">
        <v>17</v>
      </c>
      <c r="F1116" s="16" t="s">
        <v>19</v>
      </c>
      <c r="G1116" s="7" t="n">
        <v>10</v>
      </c>
      <c r="H1116" s="6" t="n">
        <v>28.535</v>
      </c>
      <c r="I1116" s="6" t="n">
        <v>-285.35</v>
      </c>
      <c r="J1116" s="6" t="n">
        <v>-0</v>
      </c>
      <c r="K1116" s="6" t="n">
        <v>-0.14</v>
      </c>
      <c r="L1116" s="6" t="n">
        <v>-0</v>
      </c>
      <c r="M1116" s="6"/>
      <c r="N1116" s="6" t="s">
        <f>=I1116+J1116+K1116+L1116</f>
      </c>
      <c r="O1116" s="6"/>
      <c r="P1116" s="16"/>
    </row>
    <row collapsed="false" customFormat="false" customHeight="false" hidden="false" ht="12.1" outlineLevel="0" r="1117">
      <c r="A1117" s="20" t="n">
        <v>44824.988888889</v>
      </c>
      <c r="B1117" s="16" t="s">
        <v>36</v>
      </c>
      <c r="C1117" s="16" t="s">
        <v>627</v>
      </c>
      <c r="D1117" s="16" t="s">
        <v>480</v>
      </c>
      <c r="E1117" s="16" t="s">
        <v>17</v>
      </c>
      <c r="F1117" s="16" t="s">
        <v>19</v>
      </c>
      <c r="G1117" s="7" t="n">
        <v>80</v>
      </c>
      <c r="H1117" s="6" t="n">
        <v>121.6</v>
      </c>
      <c r="I1117" s="6" t="n">
        <v>-9728</v>
      </c>
      <c r="J1117" s="6" t="n">
        <v>-0</v>
      </c>
      <c r="K1117" s="6" t="n">
        <v>-4.86</v>
      </c>
      <c r="L1117" s="6" t="n">
        <v>-0</v>
      </c>
      <c r="M1117" s="6"/>
      <c r="N1117" s="6" t="s">
        <f>=I1117+J1117+K1117+L1117</f>
      </c>
      <c r="O1117" s="6"/>
      <c r="P1117" s="16"/>
    </row>
    <row collapsed="false" customFormat="false" customHeight="false" hidden="false" ht="12.1" outlineLevel="0" r="1118">
      <c r="A1118" s="20" t="n">
        <v>44824.989895833</v>
      </c>
      <c r="B1118" s="16" t="s">
        <v>62</v>
      </c>
      <c r="C1118" s="16" t="s">
        <v>609</v>
      </c>
      <c r="D1118" s="16" t="s">
        <v>480</v>
      </c>
      <c r="E1118" s="16" t="s">
        <v>17</v>
      </c>
      <c r="F1118" s="16" t="s">
        <v>19</v>
      </c>
      <c r="G1118" s="7" t="n">
        <v>50</v>
      </c>
      <c r="H1118" s="6" t="n">
        <v>108.9</v>
      </c>
      <c r="I1118" s="6" t="n">
        <v>-5445</v>
      </c>
      <c r="J1118" s="6" t="n">
        <v>-0</v>
      </c>
      <c r="K1118" s="6" t="n">
        <v>-2.72</v>
      </c>
      <c r="L1118" s="6" t="n">
        <v>-0</v>
      </c>
      <c r="M1118" s="6"/>
      <c r="N1118" s="6" t="s">
        <f>=I1118+J1118+K1118+L1118</f>
      </c>
      <c r="O1118" s="6"/>
      <c r="P1118" s="16"/>
    </row>
    <row collapsed="false" customFormat="false" customHeight="false" hidden="false" ht="12.1" outlineLevel="0" r="1119">
      <c r="A1119" s="20" t="n">
        <v>44824.990625</v>
      </c>
      <c r="B1119" s="16" t="s">
        <v>42</v>
      </c>
      <c r="C1119" s="16" t="s">
        <v>562</v>
      </c>
      <c r="D1119" s="16" t="s">
        <v>480</v>
      </c>
      <c r="E1119" s="16" t="s">
        <v>17</v>
      </c>
      <c r="F1119" s="16" t="s">
        <v>19</v>
      </c>
      <c r="G1119" s="7" t="n">
        <v>40</v>
      </c>
      <c r="H1119" s="6" t="n">
        <v>221.29</v>
      </c>
      <c r="I1119" s="6" t="n">
        <v>-8851.6</v>
      </c>
      <c r="J1119" s="6" t="n">
        <v>-0</v>
      </c>
      <c r="K1119" s="6" t="n">
        <v>-4.43</v>
      </c>
      <c r="L1119" s="6" t="n">
        <v>-0</v>
      </c>
      <c r="M1119" s="6"/>
      <c r="N1119" s="6" t="s">
        <f>=I1119+J1119+K1119+L1119</f>
      </c>
      <c r="O1119" s="6"/>
      <c r="P1119" s="16"/>
    </row>
    <row collapsed="false" customFormat="false" customHeight="false" hidden="false" ht="12.1" outlineLevel="0" r="1120">
      <c r="A1120" s="20" t="n">
        <v>44824.990625</v>
      </c>
      <c r="B1120" s="16" t="s">
        <v>42</v>
      </c>
      <c r="C1120" s="16" t="s">
        <v>562</v>
      </c>
      <c r="D1120" s="16" t="s">
        <v>480</v>
      </c>
      <c r="E1120" s="16" t="s">
        <v>17</v>
      </c>
      <c r="F1120" s="16" t="s">
        <v>19</v>
      </c>
      <c r="G1120" s="7" t="n">
        <v>20</v>
      </c>
      <c r="H1120" s="6" t="n">
        <v>221.27</v>
      </c>
      <c r="I1120" s="6" t="n">
        <v>-4425.4</v>
      </c>
      <c r="J1120" s="6" t="n">
        <v>-0</v>
      </c>
      <c r="K1120" s="6" t="n">
        <v>-2.21</v>
      </c>
      <c r="L1120" s="6" t="n">
        <v>-0</v>
      </c>
      <c r="M1120" s="6"/>
      <c r="N1120" s="6" t="s">
        <f>=I1120+J1120+K1120+L1120</f>
      </c>
      <c r="O1120" s="6"/>
      <c r="P1120" s="16"/>
    </row>
    <row collapsed="false" customFormat="false" customHeight="false" hidden="false" ht="12.1" outlineLevel="0" r="1121">
      <c r="A1121" s="20" t="n">
        <v>44824.992118056</v>
      </c>
      <c r="B1121" s="16" t="s">
        <v>62</v>
      </c>
      <c r="C1121" s="16" t="s">
        <v>609</v>
      </c>
      <c r="D1121" s="16" t="s">
        <v>480</v>
      </c>
      <c r="E1121" s="16" t="s">
        <v>17</v>
      </c>
      <c r="F1121" s="16" t="s">
        <v>19</v>
      </c>
      <c r="G1121" s="7" t="n">
        <v>10</v>
      </c>
      <c r="H1121" s="6" t="n">
        <v>108.82</v>
      </c>
      <c r="I1121" s="6" t="n">
        <v>-1088.2</v>
      </c>
      <c r="J1121" s="6" t="n">
        <v>-0</v>
      </c>
      <c r="K1121" s="6" t="n">
        <v>-0.55</v>
      </c>
      <c r="L1121" s="6" t="n">
        <v>-0</v>
      </c>
      <c r="M1121" s="6"/>
      <c r="N1121" s="6" t="s">
        <f>=I1121+J1121+K1121+L1121</f>
      </c>
      <c r="O1121" s="6"/>
      <c r="P1121" s="16"/>
    </row>
    <row collapsed="false" customFormat="false" customHeight="false" hidden="false" ht="12.1" outlineLevel="0" r="1122">
      <c r="A1122" s="25" t="n">
        <v>44825</v>
      </c>
      <c r="B1122" s="26" t="s">
        <v>554</v>
      </c>
      <c r="C1122" s="26" t="s">
        <v>162</v>
      </c>
      <c r="D1122" s="26" t="s">
        <v>554</v>
      </c>
      <c r="E1122" s="26" t="s">
        <v>554</v>
      </c>
      <c r="F1122" s="26" t="s">
        <v>19</v>
      </c>
      <c r="G1122" s="27" t="n">
        <v>1</v>
      </c>
      <c r="H1122" s="28" t="n">
        <v>10000</v>
      </c>
      <c r="I1122" s="28" t="n">
        <v>10000</v>
      </c>
      <c r="J1122" s="28" t="n">
        <v>0</v>
      </c>
      <c r="K1122" s="28" t="n">
        <v>-0</v>
      </c>
      <c r="L1122" s="28" t="n">
        <v>-0</v>
      </c>
      <c r="M1122" s="28"/>
      <c r="N1122" s="6" t="s">
        <f>=I1122+J1122+K1122+L1122</f>
      </c>
      <c r="O1122" s="28"/>
      <c r="P1122" s="26"/>
    </row>
    <row collapsed="false" customFormat="false" customHeight="false" hidden="false" ht="12.1" outlineLevel="0" r="1123">
      <c r="A1123" s="25" t="n">
        <v>44825</v>
      </c>
      <c r="B1123" s="26" t="s">
        <v>554</v>
      </c>
      <c r="C1123" s="26" t="s">
        <v>162</v>
      </c>
      <c r="D1123" s="26" t="s">
        <v>554</v>
      </c>
      <c r="E1123" s="26" t="s">
        <v>554</v>
      </c>
      <c r="F1123" s="26" t="s">
        <v>19</v>
      </c>
      <c r="G1123" s="27" t="n">
        <v>1</v>
      </c>
      <c r="H1123" s="28" t="n">
        <v>4300</v>
      </c>
      <c r="I1123" s="28" t="n">
        <v>4300</v>
      </c>
      <c r="J1123" s="28" t="n">
        <v>0</v>
      </c>
      <c r="K1123" s="28" t="n">
        <v>-0</v>
      </c>
      <c r="L1123" s="28" t="n">
        <v>-0</v>
      </c>
      <c r="M1123" s="28"/>
      <c r="N1123" s="6" t="s">
        <f>=I1123+J1123+K1123+L1123</f>
      </c>
      <c r="O1123" s="28"/>
      <c r="P1123" s="26"/>
    </row>
    <row collapsed="false" customFormat="false" customHeight="false" hidden="false" ht="12.1" outlineLevel="0" r="1124">
      <c r="A1124" s="29" t="n">
        <v>44825.855590278</v>
      </c>
      <c r="B1124" s="30" t="s">
        <v>39</v>
      </c>
      <c r="C1124" s="30" t="s">
        <v>560</v>
      </c>
      <c r="D1124" s="30" t="s">
        <v>482</v>
      </c>
      <c r="E1124" s="30" t="s">
        <v>17</v>
      </c>
      <c r="F1124" s="30" t="s">
        <v>19</v>
      </c>
      <c r="G1124" s="31" t="n">
        <v>-20</v>
      </c>
      <c r="H1124" s="32" t="n">
        <v>120.11</v>
      </c>
      <c r="I1124" s="32" t="n">
        <v>2402.2</v>
      </c>
      <c r="J1124" s="32" t="n">
        <v>0</v>
      </c>
      <c r="K1124" s="32" t="n">
        <v>-1.2</v>
      </c>
      <c r="L1124" s="32" t="n">
        <v>-0</v>
      </c>
      <c r="M1124" s="32"/>
      <c r="N1124" s="6" t="s">
        <f>=I1124+J1124+K1124+L1124</f>
      </c>
      <c r="O1124" s="32"/>
      <c r="P1124" s="30"/>
    </row>
    <row collapsed="false" customFormat="false" customHeight="false" hidden="false" ht="12.1" outlineLevel="0" r="1125">
      <c r="A1125" s="29" t="n">
        <v>44825.85775463</v>
      </c>
      <c r="B1125" s="30" t="s">
        <v>495</v>
      </c>
      <c r="C1125" s="30" t="s">
        <v>572</v>
      </c>
      <c r="D1125" s="30" t="s">
        <v>482</v>
      </c>
      <c r="E1125" s="30" t="s">
        <v>17</v>
      </c>
      <c r="F1125" s="30" t="s">
        <v>19</v>
      </c>
      <c r="G1125" s="31" t="n">
        <v>-2000</v>
      </c>
      <c r="H1125" s="32" t="n">
        <v>2.878</v>
      </c>
      <c r="I1125" s="32" t="n">
        <v>5756</v>
      </c>
      <c r="J1125" s="32" t="n">
        <v>0</v>
      </c>
      <c r="K1125" s="32" t="n">
        <v>-2.87</v>
      </c>
      <c r="L1125" s="32" t="n">
        <v>-0</v>
      </c>
      <c r="M1125" s="32"/>
      <c r="N1125" s="6" t="s">
        <f>=I1125+J1125+K1125+L1125</f>
      </c>
      <c r="O1125" s="32"/>
      <c r="P1125" s="30"/>
    </row>
    <row collapsed="false" customFormat="false" customHeight="false" hidden="false" ht="12.1" outlineLevel="0" r="1126">
      <c r="A1126" s="20" t="n">
        <v>44825.865243056</v>
      </c>
      <c r="B1126" s="16" t="s">
        <v>36</v>
      </c>
      <c r="C1126" s="16" t="s">
        <v>627</v>
      </c>
      <c r="D1126" s="16" t="s">
        <v>480</v>
      </c>
      <c r="E1126" s="16" t="s">
        <v>17</v>
      </c>
      <c r="F1126" s="16" t="s">
        <v>19</v>
      </c>
      <c r="G1126" s="7" t="n">
        <v>30</v>
      </c>
      <c r="H1126" s="6" t="n">
        <v>116.51</v>
      </c>
      <c r="I1126" s="6" t="n">
        <v>-3495.3</v>
      </c>
      <c r="J1126" s="6" t="n">
        <v>-0</v>
      </c>
      <c r="K1126" s="6" t="n">
        <v>-1.75</v>
      </c>
      <c r="L1126" s="6" t="n">
        <v>-0</v>
      </c>
      <c r="M1126" s="6"/>
      <c r="N1126" s="6" t="s">
        <f>=I1126+J1126+K1126+L1126</f>
      </c>
      <c r="O1126" s="6"/>
      <c r="P1126" s="16"/>
    </row>
    <row collapsed="false" customFormat="false" customHeight="false" hidden="false" ht="12.1" outlineLevel="0" r="1127">
      <c r="A1127" s="20" t="n">
        <v>44825.865844907</v>
      </c>
      <c r="B1127" s="16" t="s">
        <v>36</v>
      </c>
      <c r="C1127" s="16" t="s">
        <v>627</v>
      </c>
      <c r="D1127" s="16" t="s">
        <v>480</v>
      </c>
      <c r="E1127" s="16" t="s">
        <v>17</v>
      </c>
      <c r="F1127" s="16" t="s">
        <v>19</v>
      </c>
      <c r="G1127" s="7" t="n">
        <v>10</v>
      </c>
      <c r="H1127" s="6" t="n">
        <v>116.51</v>
      </c>
      <c r="I1127" s="6" t="n">
        <v>-1165.1</v>
      </c>
      <c r="J1127" s="6" t="n">
        <v>-0</v>
      </c>
      <c r="K1127" s="6" t="n">
        <v>-0.59</v>
      </c>
      <c r="L1127" s="6" t="n">
        <v>-0</v>
      </c>
      <c r="M1127" s="6"/>
      <c r="N1127" s="6" t="s">
        <f>=I1127+J1127+K1127+L1127</f>
      </c>
      <c r="O1127" s="6"/>
      <c r="P1127" s="16"/>
    </row>
    <row collapsed="false" customFormat="false" customHeight="false" hidden="false" ht="12.1" outlineLevel="0" r="1128">
      <c r="A1128" s="20" t="n">
        <v>44825.865983796</v>
      </c>
      <c r="B1128" s="16" t="s">
        <v>36</v>
      </c>
      <c r="C1128" s="16" t="s">
        <v>627</v>
      </c>
      <c r="D1128" s="16" t="s">
        <v>480</v>
      </c>
      <c r="E1128" s="16" t="s">
        <v>17</v>
      </c>
      <c r="F1128" s="16" t="s">
        <v>19</v>
      </c>
      <c r="G1128" s="7" t="n">
        <v>50</v>
      </c>
      <c r="H1128" s="6" t="n">
        <v>116.51</v>
      </c>
      <c r="I1128" s="6" t="n">
        <v>-5825.5</v>
      </c>
      <c r="J1128" s="6" t="n">
        <v>-0</v>
      </c>
      <c r="K1128" s="6" t="n">
        <v>-2.91</v>
      </c>
      <c r="L1128" s="6" t="n">
        <v>-0</v>
      </c>
      <c r="M1128" s="6"/>
      <c r="N1128" s="6" t="s">
        <f>=I1128+J1128+K1128+L1128</f>
      </c>
      <c r="O1128" s="6"/>
      <c r="P1128" s="16"/>
    </row>
    <row collapsed="false" customFormat="false" customHeight="false" hidden="false" ht="12.1" outlineLevel="0" r="1129">
      <c r="A1129" s="20" t="n">
        <v>44825.869050926</v>
      </c>
      <c r="B1129" s="16" t="s">
        <v>62</v>
      </c>
      <c r="C1129" s="16" t="s">
        <v>609</v>
      </c>
      <c r="D1129" s="16" t="s">
        <v>480</v>
      </c>
      <c r="E1129" s="16" t="s">
        <v>17</v>
      </c>
      <c r="F1129" s="16" t="s">
        <v>19</v>
      </c>
      <c r="G1129" s="7" t="n">
        <v>80</v>
      </c>
      <c r="H1129" s="6" t="n">
        <v>101.5</v>
      </c>
      <c r="I1129" s="6" t="n">
        <v>-8120</v>
      </c>
      <c r="J1129" s="6" t="n">
        <v>-0</v>
      </c>
      <c r="K1129" s="6" t="n">
        <v>-4.07</v>
      </c>
      <c r="L1129" s="6" t="n">
        <v>-0</v>
      </c>
      <c r="M1129" s="6"/>
      <c r="N1129" s="6" t="s">
        <f>=I1129+J1129+K1129+L1129</f>
      </c>
      <c r="O1129" s="6"/>
      <c r="P1129" s="16"/>
    </row>
    <row collapsed="false" customFormat="false" customHeight="false" hidden="false" ht="12.1" outlineLevel="0" r="1130">
      <c r="A1130" s="29" t="n">
        <v>44825.978831019</v>
      </c>
      <c r="B1130" s="30" t="s">
        <v>490</v>
      </c>
      <c r="C1130" s="30" t="s">
        <v>563</v>
      </c>
      <c r="D1130" s="30" t="s">
        <v>482</v>
      </c>
      <c r="E1130" s="30" t="s">
        <v>17</v>
      </c>
      <c r="F1130" s="30" t="s">
        <v>19</v>
      </c>
      <c r="G1130" s="31" t="n">
        <v>-1</v>
      </c>
      <c r="H1130" s="32" t="n">
        <v>3960</v>
      </c>
      <c r="I1130" s="32" t="n">
        <v>3960</v>
      </c>
      <c r="J1130" s="32" t="n">
        <v>0</v>
      </c>
      <c r="K1130" s="32" t="n">
        <v>-1.98</v>
      </c>
      <c r="L1130" s="32" t="n">
        <v>-0</v>
      </c>
      <c r="M1130" s="32"/>
      <c r="N1130" s="6" t="s">
        <f>=I1130+J1130+K1130+L1130</f>
      </c>
      <c r="O1130" s="32"/>
      <c r="P1130" s="30"/>
    </row>
    <row collapsed="false" customFormat="false" customHeight="false" hidden="false" ht="12.1" outlineLevel="0" r="1131">
      <c r="A1131" s="20" t="n">
        <v>44825.987164352</v>
      </c>
      <c r="B1131" s="16" t="s">
        <v>53</v>
      </c>
      <c r="C1131" s="16" t="s">
        <v>616</v>
      </c>
      <c r="D1131" s="16" t="s">
        <v>480</v>
      </c>
      <c r="E1131" s="16" t="s">
        <v>17</v>
      </c>
      <c r="F1131" s="16" t="s">
        <v>19</v>
      </c>
      <c r="G1131" s="7" t="n">
        <v>20</v>
      </c>
      <c r="H1131" s="6" t="n">
        <v>67.08</v>
      </c>
      <c r="I1131" s="6" t="n">
        <v>-1341.6</v>
      </c>
      <c r="J1131" s="6" t="n">
        <v>-0</v>
      </c>
      <c r="K1131" s="6" t="n">
        <v>-0.68</v>
      </c>
      <c r="L1131" s="6" t="n">
        <v>-0</v>
      </c>
      <c r="M1131" s="6"/>
      <c r="N1131" s="6" t="s">
        <f>=I1131+J1131+K1131+L1131</f>
      </c>
      <c r="O1131" s="6"/>
      <c r="P1131" s="16"/>
    </row>
    <row collapsed="false" customFormat="false" customHeight="false" hidden="false" ht="12.1" outlineLevel="0" r="1132">
      <c r="A1132" s="20" t="n">
        <v>44825.987337963</v>
      </c>
      <c r="B1132" s="16" t="s">
        <v>24</v>
      </c>
      <c r="C1132" s="16" t="s">
        <v>567</v>
      </c>
      <c r="D1132" s="16" t="s">
        <v>480</v>
      </c>
      <c r="E1132" s="16" t="s">
        <v>17</v>
      </c>
      <c r="F1132" s="16" t="s">
        <v>19</v>
      </c>
      <c r="G1132" s="7" t="n">
        <v>100</v>
      </c>
      <c r="H1132" s="6" t="n">
        <v>25.99</v>
      </c>
      <c r="I1132" s="6" t="n">
        <v>-2599</v>
      </c>
      <c r="J1132" s="6" t="n">
        <v>-0</v>
      </c>
      <c r="K1132" s="6" t="n">
        <v>-1.3</v>
      </c>
      <c r="L1132" s="6" t="n">
        <v>-0</v>
      </c>
      <c r="M1132" s="6"/>
      <c r="N1132" s="6" t="s">
        <f>=I1132+J1132+K1132+L1132</f>
      </c>
      <c r="O1132" s="6"/>
      <c r="P1132" s="16"/>
    </row>
    <row collapsed="false" customFormat="false" customHeight="false" hidden="false" ht="12.1" outlineLevel="0" r="1133">
      <c r="A1133" s="25" t="n">
        <v>44826</v>
      </c>
      <c r="B1133" s="26" t="s">
        <v>554</v>
      </c>
      <c r="C1133" s="26" t="s">
        <v>162</v>
      </c>
      <c r="D1133" s="26" t="s">
        <v>554</v>
      </c>
      <c r="E1133" s="26" t="s">
        <v>554</v>
      </c>
      <c r="F1133" s="26" t="s">
        <v>19</v>
      </c>
      <c r="G1133" s="27" t="n">
        <v>1</v>
      </c>
      <c r="H1133" s="28" t="n">
        <v>30000</v>
      </c>
      <c r="I1133" s="28" t="n">
        <v>30000</v>
      </c>
      <c r="J1133" s="28" t="n">
        <v>0</v>
      </c>
      <c r="K1133" s="28" t="n">
        <v>-0</v>
      </c>
      <c r="L1133" s="28" t="n">
        <v>-0</v>
      </c>
      <c r="M1133" s="28"/>
      <c r="N1133" s="6" t="s">
        <f>=I1133+J1133+K1133+L1133</f>
      </c>
      <c r="O1133" s="28"/>
      <c r="P1133" s="26"/>
    </row>
    <row collapsed="false" customFormat="false" customHeight="false" hidden="false" ht="12.1" outlineLevel="0" r="1134">
      <c r="A1134" s="20" t="n">
        <v>44826.987175926</v>
      </c>
      <c r="B1134" s="16" t="s">
        <v>33</v>
      </c>
      <c r="C1134" s="16" t="s">
        <v>612</v>
      </c>
      <c r="D1134" s="16" t="s">
        <v>480</v>
      </c>
      <c r="E1134" s="16" t="s">
        <v>17</v>
      </c>
      <c r="F1134" s="16" t="s">
        <v>19</v>
      </c>
      <c r="G1134" s="7" t="n">
        <v>30</v>
      </c>
      <c r="H1134" s="6" t="n">
        <v>214.7</v>
      </c>
      <c r="I1134" s="6" t="n">
        <v>-6441</v>
      </c>
      <c r="J1134" s="6" t="n">
        <v>-0</v>
      </c>
      <c r="K1134" s="6" t="n">
        <v>-3.22</v>
      </c>
      <c r="L1134" s="6" t="n">
        <v>-0</v>
      </c>
      <c r="M1134" s="6"/>
      <c r="N1134" s="6" t="s">
        <f>=I1134+J1134+K1134+L1134</f>
      </c>
      <c r="O1134" s="6"/>
      <c r="P1134" s="16"/>
    </row>
    <row collapsed="false" customFormat="false" customHeight="false" hidden="false" ht="12.1" outlineLevel="0" r="1135">
      <c r="A1135" s="20" t="n">
        <v>44827.419849537</v>
      </c>
      <c r="B1135" s="16" t="s">
        <v>490</v>
      </c>
      <c r="C1135" s="16" t="s">
        <v>563</v>
      </c>
      <c r="D1135" s="16" t="s">
        <v>480</v>
      </c>
      <c r="E1135" s="16" t="s">
        <v>17</v>
      </c>
      <c r="F1135" s="16" t="s">
        <v>19</v>
      </c>
      <c r="G1135" s="7" t="n">
        <v>2</v>
      </c>
      <c r="H1135" s="6" t="n">
        <v>3932</v>
      </c>
      <c r="I1135" s="6" t="n">
        <v>-7864</v>
      </c>
      <c r="J1135" s="6" t="n">
        <v>-0</v>
      </c>
      <c r="K1135" s="6" t="n">
        <v>-3.93</v>
      </c>
      <c r="L1135" s="6" t="n">
        <v>-0</v>
      </c>
      <c r="M1135" s="6"/>
      <c r="N1135" s="6" t="s">
        <f>=I1135+J1135+K1135+L1135</f>
      </c>
      <c r="O1135" s="6"/>
      <c r="P1135" s="16"/>
    </row>
    <row collapsed="false" customFormat="false" customHeight="false" hidden="false" ht="12.1" outlineLevel="0" r="1136">
      <c r="A1136" s="20" t="n">
        <v>44827.596886574</v>
      </c>
      <c r="B1136" s="16" t="s">
        <v>507</v>
      </c>
      <c r="C1136" s="16" t="s">
        <v>631</v>
      </c>
      <c r="D1136" s="16" t="s">
        <v>480</v>
      </c>
      <c r="E1136" s="16" t="s">
        <v>17</v>
      </c>
      <c r="F1136" s="16" t="s">
        <v>19</v>
      </c>
      <c r="G1136" s="7" t="n">
        <v>60</v>
      </c>
      <c r="H1136" s="6" t="n">
        <v>63.98</v>
      </c>
      <c r="I1136" s="6" t="n">
        <v>-3838.8</v>
      </c>
      <c r="J1136" s="6" t="n">
        <v>-0</v>
      </c>
      <c r="K1136" s="6" t="n">
        <v>-1.92</v>
      </c>
      <c r="L1136" s="6" t="n">
        <v>-0</v>
      </c>
      <c r="M1136" s="6"/>
      <c r="N1136" s="6" t="s">
        <f>=I1136+J1136+K1136+L1136</f>
      </c>
      <c r="O1136" s="6"/>
      <c r="P1136" s="16"/>
    </row>
    <row collapsed="false" customFormat="false" customHeight="false" hidden="false" ht="12.1" outlineLevel="0" r="1137">
      <c r="A1137" s="20" t="n">
        <v>44827.598090278</v>
      </c>
      <c r="B1137" s="16" t="s">
        <v>62</v>
      </c>
      <c r="C1137" s="16" t="s">
        <v>609</v>
      </c>
      <c r="D1137" s="16" t="s">
        <v>480</v>
      </c>
      <c r="E1137" s="16" t="s">
        <v>17</v>
      </c>
      <c r="F1137" s="16" t="s">
        <v>19</v>
      </c>
      <c r="G1137" s="7" t="n">
        <v>30</v>
      </c>
      <c r="H1137" s="6" t="n">
        <v>92.3</v>
      </c>
      <c r="I1137" s="6" t="n">
        <v>-2769</v>
      </c>
      <c r="J1137" s="6" t="n">
        <v>-0</v>
      </c>
      <c r="K1137" s="6" t="n">
        <v>-1.39</v>
      </c>
      <c r="L1137" s="6" t="n">
        <v>-0</v>
      </c>
      <c r="M1137" s="6"/>
      <c r="N1137" s="6" t="s">
        <f>=I1137+J1137+K1137+L1137</f>
      </c>
      <c r="O1137" s="6"/>
      <c r="P1137" s="16"/>
    </row>
    <row collapsed="false" customFormat="false" customHeight="false" hidden="false" ht="12.1" outlineLevel="0" r="1138">
      <c r="A1138" s="20" t="n">
        <v>44827.619085648</v>
      </c>
      <c r="B1138" s="16" t="s">
        <v>59</v>
      </c>
      <c r="C1138" s="16" t="s">
        <v>566</v>
      </c>
      <c r="D1138" s="16" t="s">
        <v>480</v>
      </c>
      <c r="E1138" s="16" t="s">
        <v>17</v>
      </c>
      <c r="F1138" s="16" t="s">
        <v>19</v>
      </c>
      <c r="G1138" s="7" t="n">
        <v>11</v>
      </c>
      <c r="H1138" s="6" t="n">
        <v>298.7</v>
      </c>
      <c r="I1138" s="6" t="n">
        <v>-3285.7</v>
      </c>
      <c r="J1138" s="6" t="n">
        <v>-0</v>
      </c>
      <c r="K1138" s="6" t="n">
        <v>-1.64</v>
      </c>
      <c r="L1138" s="6" t="n">
        <v>-0</v>
      </c>
      <c r="M1138" s="6"/>
      <c r="N1138" s="6" t="s">
        <f>=I1138+J1138+K1138+L1138</f>
      </c>
      <c r="O1138" s="6"/>
      <c r="P1138" s="16"/>
    </row>
    <row collapsed="false" customFormat="false" customHeight="false" hidden="false" ht="12.1" outlineLevel="0" r="1139">
      <c r="A1139" s="20" t="n">
        <v>44827.769641204</v>
      </c>
      <c r="B1139" s="16" t="s">
        <v>45</v>
      </c>
      <c r="C1139" s="16" t="s">
        <v>613</v>
      </c>
      <c r="D1139" s="16" t="s">
        <v>480</v>
      </c>
      <c r="E1139" s="16" t="s">
        <v>17</v>
      </c>
      <c r="F1139" s="16" t="s">
        <v>19</v>
      </c>
      <c r="G1139" s="7" t="n">
        <v>150</v>
      </c>
      <c r="H1139" s="6" t="n">
        <v>25.345</v>
      </c>
      <c r="I1139" s="6" t="n">
        <v>-3801.75</v>
      </c>
      <c r="J1139" s="6" t="n">
        <v>-0</v>
      </c>
      <c r="K1139" s="6" t="n">
        <v>-1.9</v>
      </c>
      <c r="L1139" s="6" t="n">
        <v>-0</v>
      </c>
      <c r="M1139" s="6"/>
      <c r="N1139" s="6" t="s">
        <f>=I1139+J1139+K1139+L1139</f>
      </c>
      <c r="O1139" s="6"/>
      <c r="P1139" s="16"/>
    </row>
    <row collapsed="false" customFormat="false" customHeight="false" hidden="false" ht="12.1" outlineLevel="0" r="1140">
      <c r="A1140" s="20" t="n">
        <v>44827.841168981</v>
      </c>
      <c r="B1140" s="16" t="s">
        <v>53</v>
      </c>
      <c r="C1140" s="16" t="s">
        <v>616</v>
      </c>
      <c r="D1140" s="16" t="s">
        <v>480</v>
      </c>
      <c r="E1140" s="16" t="s">
        <v>17</v>
      </c>
      <c r="F1140" s="16" t="s">
        <v>19</v>
      </c>
      <c r="G1140" s="7" t="n">
        <v>90</v>
      </c>
      <c r="H1140" s="6" t="n">
        <v>65.55</v>
      </c>
      <c r="I1140" s="6" t="n">
        <v>-5899.5</v>
      </c>
      <c r="J1140" s="6" t="n">
        <v>-0</v>
      </c>
      <c r="K1140" s="6" t="n">
        <v>-2.95</v>
      </c>
      <c r="L1140" s="6" t="n">
        <v>-0</v>
      </c>
      <c r="M1140" s="6"/>
      <c r="N1140" s="6" t="s">
        <f>=I1140+J1140+K1140+L1140</f>
      </c>
      <c r="O1140" s="6"/>
      <c r="P1140" s="16"/>
    </row>
    <row collapsed="false" customFormat="false" customHeight="false" hidden="false" ht="12.1" outlineLevel="0" r="1141">
      <c r="A1141" s="20" t="n">
        <v>44827.982592593</v>
      </c>
      <c r="B1141" s="16" t="s">
        <v>508</v>
      </c>
      <c r="C1141" s="16" t="s">
        <v>634</v>
      </c>
      <c r="D1141" s="16" t="s">
        <v>480</v>
      </c>
      <c r="E1141" s="16" t="s">
        <v>17</v>
      </c>
      <c r="F1141" s="16" t="s">
        <v>19</v>
      </c>
      <c r="G1141" s="7" t="n">
        <v>1</v>
      </c>
      <c r="H1141" s="6" t="n">
        <v>371</v>
      </c>
      <c r="I1141" s="6" t="n">
        <v>-371</v>
      </c>
      <c r="J1141" s="6" t="n">
        <v>-0</v>
      </c>
      <c r="K1141" s="6" t="n">
        <v>-0.19</v>
      </c>
      <c r="L1141" s="6" t="n">
        <v>-0</v>
      </c>
      <c r="M1141" s="6"/>
      <c r="N1141" s="6" t="s">
        <f>=I1141+J1141+K1141+L1141</f>
      </c>
      <c r="O1141" s="6"/>
      <c r="P1141" s="16"/>
    </row>
    <row collapsed="false" customFormat="false" customHeight="false" hidden="false" ht="12.1" outlineLevel="0" r="1142">
      <c r="A1142" s="25" t="n">
        <v>44831</v>
      </c>
      <c r="B1142" s="26" t="s">
        <v>554</v>
      </c>
      <c r="C1142" s="26" t="s">
        <v>162</v>
      </c>
      <c r="D1142" s="26" t="s">
        <v>554</v>
      </c>
      <c r="E1142" s="26" t="s">
        <v>554</v>
      </c>
      <c r="F1142" s="26" t="s">
        <v>19</v>
      </c>
      <c r="G1142" s="27" t="n">
        <v>1</v>
      </c>
      <c r="H1142" s="28" t="n">
        <v>20000</v>
      </c>
      <c r="I1142" s="28" t="n">
        <v>20000</v>
      </c>
      <c r="J1142" s="28" t="n">
        <v>0</v>
      </c>
      <c r="K1142" s="28" t="n">
        <v>-0</v>
      </c>
      <c r="L1142" s="28" t="n">
        <v>-0</v>
      </c>
      <c r="M1142" s="28"/>
      <c r="N1142" s="6" t="s">
        <f>=I1142+J1142+K1142+L1142</f>
      </c>
      <c r="O1142" s="28"/>
      <c r="P1142" s="26"/>
    </row>
    <row collapsed="false" customFormat="false" customHeight="false" hidden="false" ht="12.1" outlineLevel="0" r="1143">
      <c r="A1143" s="20" t="n">
        <v>44831.934155093</v>
      </c>
      <c r="B1143" s="16" t="s">
        <v>24</v>
      </c>
      <c r="C1143" s="16" t="s">
        <v>567</v>
      </c>
      <c r="D1143" s="16" t="s">
        <v>480</v>
      </c>
      <c r="E1143" s="16" t="s">
        <v>17</v>
      </c>
      <c r="F1143" s="16" t="s">
        <v>19</v>
      </c>
      <c r="G1143" s="7" t="n">
        <v>300</v>
      </c>
      <c r="H1143" s="6" t="n">
        <v>21.315</v>
      </c>
      <c r="I1143" s="6" t="n">
        <v>-6394.5</v>
      </c>
      <c r="J1143" s="6" t="n">
        <v>-0</v>
      </c>
      <c r="K1143" s="6" t="n">
        <v>-3.2</v>
      </c>
      <c r="L1143" s="6" t="n">
        <v>-0</v>
      </c>
      <c r="M1143" s="6"/>
      <c r="N1143" s="6" t="s">
        <f>=I1143+J1143+K1143+L1143</f>
      </c>
      <c r="O1143" s="6"/>
      <c r="P1143" s="16"/>
    </row>
    <row collapsed="false" customFormat="false" customHeight="false" hidden="false" ht="12.1" outlineLevel="0" r="1144">
      <c r="A1144" s="20" t="n">
        <v>44831.934780093</v>
      </c>
      <c r="B1144" s="16" t="s">
        <v>24</v>
      </c>
      <c r="C1144" s="16" t="s">
        <v>567</v>
      </c>
      <c r="D1144" s="16" t="s">
        <v>480</v>
      </c>
      <c r="E1144" s="16" t="s">
        <v>17</v>
      </c>
      <c r="F1144" s="16" t="s">
        <v>19</v>
      </c>
      <c r="G1144" s="7" t="n">
        <v>600</v>
      </c>
      <c r="H1144" s="6" t="n">
        <v>21.315</v>
      </c>
      <c r="I1144" s="6" t="n">
        <v>-12789</v>
      </c>
      <c r="J1144" s="6" t="n">
        <v>-0</v>
      </c>
      <c r="K1144" s="6" t="n">
        <v>-6.4</v>
      </c>
      <c r="L1144" s="6" t="n">
        <v>-0</v>
      </c>
      <c r="M1144" s="6"/>
      <c r="N1144" s="6" t="s">
        <f>=I1144+J1144+K1144+L1144</f>
      </c>
      <c r="O1144" s="6"/>
      <c r="P1144" s="16"/>
    </row>
    <row collapsed="false" customFormat="false" customHeight="false" hidden="false" ht="12.1" outlineLevel="0" r="1145">
      <c r="A1145" s="20" t="n">
        <v>44831.945543981</v>
      </c>
      <c r="B1145" s="16" t="s">
        <v>45</v>
      </c>
      <c r="C1145" s="16" t="s">
        <v>613</v>
      </c>
      <c r="D1145" s="16" t="s">
        <v>480</v>
      </c>
      <c r="E1145" s="16" t="s">
        <v>17</v>
      </c>
      <c r="F1145" s="16" t="s">
        <v>19</v>
      </c>
      <c r="G1145" s="7" t="n">
        <v>30</v>
      </c>
      <c r="H1145" s="6" t="n">
        <v>23.275</v>
      </c>
      <c r="I1145" s="6" t="n">
        <v>-698.25</v>
      </c>
      <c r="J1145" s="6" t="n">
        <v>-0</v>
      </c>
      <c r="K1145" s="6" t="n">
        <v>-0.35</v>
      </c>
      <c r="L1145" s="6" t="n">
        <v>-0</v>
      </c>
      <c r="M1145" s="6"/>
      <c r="N1145" s="6" t="s">
        <f>=I1145+J1145+K1145+L1145</f>
      </c>
      <c r="O1145" s="6"/>
      <c r="P1145" s="16"/>
    </row>
    <row collapsed="false" customFormat="false" customHeight="false" hidden="false" ht="12.1" outlineLevel="0" r="1146">
      <c r="A1146" s="20" t="n">
        <v>44831.947615741</v>
      </c>
      <c r="B1146" s="16" t="s">
        <v>45</v>
      </c>
      <c r="C1146" s="16" t="s">
        <v>613</v>
      </c>
      <c r="D1146" s="16" t="s">
        <v>480</v>
      </c>
      <c r="E1146" s="16" t="s">
        <v>17</v>
      </c>
      <c r="F1146" s="16" t="s">
        <v>19</v>
      </c>
      <c r="G1146" s="7" t="n">
        <v>10</v>
      </c>
      <c r="H1146" s="6" t="n">
        <v>23.295</v>
      </c>
      <c r="I1146" s="6" t="n">
        <v>-232.95</v>
      </c>
      <c r="J1146" s="6" t="n">
        <v>-0</v>
      </c>
      <c r="K1146" s="6" t="n">
        <v>-0.11</v>
      </c>
      <c r="L1146" s="6" t="n">
        <v>-0</v>
      </c>
      <c r="M1146" s="6"/>
      <c r="N1146" s="6" t="s">
        <f>=I1146+J1146+K1146+L1146</f>
      </c>
      <c r="O1146" s="6"/>
      <c r="P1146" s="16"/>
    </row>
    <row collapsed="false" customFormat="false" customHeight="false" hidden="false" ht="12.1" outlineLevel="0" r="1147">
      <c r="A1147" s="25" t="n">
        <v>44841</v>
      </c>
      <c r="B1147" s="26" t="s">
        <v>554</v>
      </c>
      <c r="C1147" s="26" t="s">
        <v>162</v>
      </c>
      <c r="D1147" s="26" t="s">
        <v>554</v>
      </c>
      <c r="E1147" s="26" t="s">
        <v>554</v>
      </c>
      <c r="F1147" s="26" t="s">
        <v>19</v>
      </c>
      <c r="G1147" s="27" t="n">
        <v>1</v>
      </c>
      <c r="H1147" s="28" t="n">
        <v>20000</v>
      </c>
      <c r="I1147" s="28" t="n">
        <v>20000</v>
      </c>
      <c r="J1147" s="28" t="n">
        <v>0</v>
      </c>
      <c r="K1147" s="28" t="n">
        <v>-0</v>
      </c>
      <c r="L1147" s="28" t="n">
        <v>-0</v>
      </c>
      <c r="M1147" s="28"/>
      <c r="N1147" s="6" t="s">
        <f>=I1147+J1147+K1147+L1147</f>
      </c>
      <c r="O1147" s="28"/>
      <c r="P1147" s="26"/>
    </row>
    <row collapsed="false" customFormat="false" customHeight="false" hidden="false" ht="12.1" outlineLevel="0" r="1148">
      <c r="A1148" s="20" t="n">
        <v>44841.88849537</v>
      </c>
      <c r="B1148" s="16" t="s">
        <v>36</v>
      </c>
      <c r="C1148" s="16" t="s">
        <v>627</v>
      </c>
      <c r="D1148" s="16" t="s">
        <v>480</v>
      </c>
      <c r="E1148" s="16" t="s">
        <v>17</v>
      </c>
      <c r="F1148" s="16" t="s">
        <v>19</v>
      </c>
      <c r="G1148" s="7" t="n">
        <v>200</v>
      </c>
      <c r="H1148" s="6" t="n">
        <v>100.01</v>
      </c>
      <c r="I1148" s="6" t="n">
        <v>-20002</v>
      </c>
      <c r="J1148" s="6" t="n">
        <v>-0</v>
      </c>
      <c r="K1148" s="6" t="n">
        <v>-10</v>
      </c>
      <c r="L1148" s="6" t="n">
        <v>-0</v>
      </c>
      <c r="M1148" s="6"/>
      <c r="N1148" s="6" t="s">
        <f>=I1148+J1148+K1148+L1148</f>
      </c>
      <c r="O1148" s="6"/>
      <c r="P1148" s="16"/>
    </row>
    <row collapsed="false" customFormat="false" customHeight="false" hidden="false" ht="12.1" outlineLevel="0" r="1149">
      <c r="A1149" s="25" t="n">
        <v>44844</v>
      </c>
      <c r="B1149" s="26" t="s">
        <v>554</v>
      </c>
      <c r="C1149" s="26" t="s">
        <v>162</v>
      </c>
      <c r="D1149" s="26" t="s">
        <v>554</v>
      </c>
      <c r="E1149" s="26" t="s">
        <v>554</v>
      </c>
      <c r="F1149" s="26" t="s">
        <v>19</v>
      </c>
      <c r="G1149" s="27" t="n">
        <v>1</v>
      </c>
      <c r="H1149" s="28" t="n">
        <v>50000</v>
      </c>
      <c r="I1149" s="28" t="n">
        <v>50000</v>
      </c>
      <c r="J1149" s="28" t="n">
        <v>0</v>
      </c>
      <c r="K1149" s="28" t="n">
        <v>-0</v>
      </c>
      <c r="L1149" s="28" t="n">
        <v>-0</v>
      </c>
      <c r="M1149" s="28"/>
      <c r="N1149" s="6" t="s">
        <f>=I1149+J1149+K1149+L1149</f>
      </c>
      <c r="O1149" s="28"/>
      <c r="P1149" s="26"/>
    </row>
    <row collapsed="false" customFormat="false" customHeight="false" hidden="false" ht="12.1" outlineLevel="0" r="1150">
      <c r="A1150" s="20" t="n">
        <v>44844.423136574</v>
      </c>
      <c r="B1150" s="16" t="s">
        <v>493</v>
      </c>
      <c r="C1150" s="16" t="s">
        <v>569</v>
      </c>
      <c r="D1150" s="16" t="s">
        <v>480</v>
      </c>
      <c r="E1150" s="16" t="s">
        <v>17</v>
      </c>
      <c r="F1150" s="16" t="s">
        <v>19</v>
      </c>
      <c r="G1150" s="7" t="n">
        <v>2</v>
      </c>
      <c r="H1150" s="6" t="n">
        <v>11820</v>
      </c>
      <c r="I1150" s="6" t="n">
        <v>-23640</v>
      </c>
      <c r="J1150" s="6" t="n">
        <v>-0</v>
      </c>
      <c r="K1150" s="6" t="n">
        <v>-11.82</v>
      </c>
      <c r="L1150" s="6" t="n">
        <v>-0</v>
      </c>
      <c r="M1150" s="6"/>
      <c r="N1150" s="6" t="s">
        <f>=I1150+J1150+K1150+L1150</f>
      </c>
      <c r="O1150" s="6"/>
      <c r="P1150" s="16"/>
    </row>
    <row collapsed="false" customFormat="false" customHeight="false" hidden="false" ht="12.1" outlineLevel="0" r="1151">
      <c r="A1151" s="20" t="n">
        <v>44844.424814815</v>
      </c>
      <c r="B1151" s="16" t="s">
        <v>36</v>
      </c>
      <c r="C1151" s="16" t="s">
        <v>627</v>
      </c>
      <c r="D1151" s="16" t="s">
        <v>480</v>
      </c>
      <c r="E1151" s="16" t="s">
        <v>17</v>
      </c>
      <c r="F1151" s="16" t="s">
        <v>19</v>
      </c>
      <c r="G1151" s="7" t="n">
        <v>100</v>
      </c>
      <c r="H1151" s="6" t="n">
        <v>98</v>
      </c>
      <c r="I1151" s="6" t="n">
        <v>-9800</v>
      </c>
      <c r="J1151" s="6" t="n">
        <v>-0</v>
      </c>
      <c r="K1151" s="6" t="n">
        <v>-4.9</v>
      </c>
      <c r="L1151" s="6" t="n">
        <v>-0</v>
      </c>
      <c r="M1151" s="6"/>
      <c r="N1151" s="6" t="s">
        <f>=I1151+J1151+K1151+L1151</f>
      </c>
      <c r="O1151" s="6"/>
      <c r="P1151" s="16"/>
    </row>
    <row collapsed="false" customFormat="false" customHeight="false" hidden="false" ht="12.1" outlineLevel="0" r="1152">
      <c r="A1152" s="20" t="n">
        <v>44844.555532407</v>
      </c>
      <c r="B1152" s="16" t="s">
        <v>505</v>
      </c>
      <c r="C1152" s="16" t="s">
        <v>623</v>
      </c>
      <c r="D1152" s="16" t="s">
        <v>480</v>
      </c>
      <c r="E1152" s="16" t="s">
        <v>17</v>
      </c>
      <c r="F1152" s="16" t="s">
        <v>19</v>
      </c>
      <c r="G1152" s="7" t="n">
        <v>1</v>
      </c>
      <c r="H1152" s="6" t="n">
        <v>9720</v>
      </c>
      <c r="I1152" s="6" t="n">
        <v>-9720</v>
      </c>
      <c r="J1152" s="6" t="n">
        <v>-0</v>
      </c>
      <c r="K1152" s="6" t="n">
        <v>-4.86</v>
      </c>
      <c r="L1152" s="6" t="n">
        <v>-0</v>
      </c>
      <c r="M1152" s="6"/>
      <c r="N1152" s="6" t="s">
        <f>=I1152+J1152+K1152+L1152</f>
      </c>
      <c r="O1152" s="6"/>
      <c r="P1152" s="16"/>
    </row>
    <row collapsed="false" customFormat="false" customHeight="false" hidden="false" ht="12.1" outlineLevel="0" r="1153">
      <c r="A1153" s="20" t="n">
        <v>44844.680243056</v>
      </c>
      <c r="B1153" s="16" t="s">
        <v>510</v>
      </c>
      <c r="C1153" s="16" t="s">
        <v>642</v>
      </c>
      <c r="D1153" s="16" t="s">
        <v>480</v>
      </c>
      <c r="E1153" s="16" t="s">
        <v>75</v>
      </c>
      <c r="F1153" s="16" t="s">
        <v>19</v>
      </c>
      <c r="G1153" s="7" t="n">
        <v>3</v>
      </c>
      <c r="H1153" s="6" t="n">
        <v>1738</v>
      </c>
      <c r="I1153" s="6" t="n">
        <v>-5214</v>
      </c>
      <c r="J1153" s="6" t="n">
        <v>-0</v>
      </c>
      <c r="K1153" s="6" t="n">
        <v>-2.61</v>
      </c>
      <c r="L1153" s="6" t="n">
        <v>-0</v>
      </c>
      <c r="M1153" s="6"/>
      <c r="N1153" s="6" t="s">
        <f>=I1153+J1153+K1153+L1153</f>
      </c>
      <c r="O1153" s="6"/>
      <c r="P1153" s="16"/>
    </row>
    <row collapsed="false" customFormat="false" customHeight="false" hidden="false" ht="12.1" outlineLevel="0" r="1154">
      <c r="A1154" s="20" t="n">
        <v>44844.682002315</v>
      </c>
      <c r="B1154" s="16" t="s">
        <v>503</v>
      </c>
      <c r="C1154" s="16" t="s">
        <v>617</v>
      </c>
      <c r="D1154" s="16" t="s">
        <v>480</v>
      </c>
      <c r="E1154" s="16" t="s">
        <v>17</v>
      </c>
      <c r="F1154" s="16" t="s">
        <v>19</v>
      </c>
      <c r="G1154" s="7" t="n">
        <v>20</v>
      </c>
      <c r="H1154" s="6" t="n">
        <v>69.2</v>
      </c>
      <c r="I1154" s="6" t="n">
        <v>-1384</v>
      </c>
      <c r="J1154" s="6" t="n">
        <v>-0</v>
      </c>
      <c r="K1154" s="6" t="n">
        <v>-0.69</v>
      </c>
      <c r="L1154" s="6" t="n">
        <v>-0</v>
      </c>
      <c r="M1154" s="6"/>
      <c r="N1154" s="6" t="s">
        <f>=I1154+J1154+K1154+L1154</f>
      </c>
      <c r="O1154" s="6"/>
      <c r="P1154" s="16"/>
    </row>
    <row collapsed="false" customFormat="false" customHeight="false" hidden="false" ht="12.1" outlineLevel="0" r="1155">
      <c r="A1155" s="25" t="n">
        <v>44847</v>
      </c>
      <c r="B1155" s="26" t="s">
        <v>554</v>
      </c>
      <c r="C1155" s="26" t="s">
        <v>162</v>
      </c>
      <c r="D1155" s="26" t="s">
        <v>554</v>
      </c>
      <c r="E1155" s="26" t="s">
        <v>554</v>
      </c>
      <c r="F1155" s="26" t="s">
        <v>19</v>
      </c>
      <c r="G1155" s="27" t="n">
        <v>1</v>
      </c>
      <c r="H1155" s="28" t="n">
        <v>10200</v>
      </c>
      <c r="I1155" s="28" t="n">
        <v>10200</v>
      </c>
      <c r="J1155" s="28" t="n">
        <v>0</v>
      </c>
      <c r="K1155" s="28" t="n">
        <v>-0</v>
      </c>
      <c r="L1155" s="28" t="n">
        <v>-0</v>
      </c>
      <c r="M1155" s="28"/>
      <c r="N1155" s="6" t="s">
        <f>=I1155+J1155+K1155+L1155</f>
      </c>
      <c r="O1155" s="28"/>
      <c r="P1155" s="26"/>
    </row>
    <row collapsed="false" customFormat="false" customHeight="false" hidden="false" ht="12.1" outlineLevel="0" r="1156">
      <c r="A1156" s="20" t="n">
        <v>44858.858472222</v>
      </c>
      <c r="B1156" s="16" t="s">
        <v>39</v>
      </c>
      <c r="C1156" s="16" t="s">
        <v>560</v>
      </c>
      <c r="D1156" s="16" t="s">
        <v>480</v>
      </c>
      <c r="E1156" s="16" t="s">
        <v>17</v>
      </c>
      <c r="F1156" s="16" t="s">
        <v>19</v>
      </c>
      <c r="G1156" s="7" t="n">
        <v>80</v>
      </c>
      <c r="H1156" s="6" t="n">
        <v>118.95</v>
      </c>
      <c r="I1156" s="6" t="n">
        <v>-9516</v>
      </c>
      <c r="J1156" s="6" t="n">
        <v>-0</v>
      </c>
      <c r="K1156" s="6" t="n">
        <v>-4.76</v>
      </c>
      <c r="L1156" s="6" t="n">
        <v>-0</v>
      </c>
      <c r="M1156" s="6"/>
      <c r="N1156" s="6" t="s">
        <f>=I1156+J1156+K1156+L1156</f>
      </c>
      <c r="O1156" s="6"/>
      <c r="P1156" s="16"/>
    </row>
    <row collapsed="false" customFormat="false" customHeight="false" hidden="false" ht="12.1" outlineLevel="0" r="1157">
      <c r="A1157" s="20" t="n">
        <v>44858.98849537</v>
      </c>
      <c r="B1157" s="16" t="s">
        <v>45</v>
      </c>
      <c r="C1157" s="16" t="s">
        <v>613</v>
      </c>
      <c r="D1157" s="16" t="s">
        <v>480</v>
      </c>
      <c r="E1157" s="16" t="s">
        <v>17</v>
      </c>
      <c r="F1157" s="16" t="s">
        <v>19</v>
      </c>
      <c r="G1157" s="7" t="n">
        <v>30</v>
      </c>
      <c r="H1157" s="6" t="n">
        <v>29.5</v>
      </c>
      <c r="I1157" s="6" t="n">
        <v>-885</v>
      </c>
      <c r="J1157" s="6" t="n">
        <v>-0</v>
      </c>
      <c r="K1157" s="6" t="n">
        <v>-0.44</v>
      </c>
      <c r="L1157" s="6" t="n">
        <v>-0</v>
      </c>
      <c r="M1157" s="6"/>
      <c r="N1157" s="6" t="s">
        <f>=I1157+J1157+K1157+L1157</f>
      </c>
      <c r="O1157" s="6"/>
      <c r="P1157" s="16"/>
    </row>
    <row collapsed="false" customFormat="false" customHeight="false" hidden="false" ht="12.1" outlineLevel="0" r="1158">
      <c r="A1158" s="25" t="n">
        <v>44860</v>
      </c>
      <c r="B1158" s="26" t="s">
        <v>554</v>
      </c>
      <c r="C1158" s="26" t="s">
        <v>162</v>
      </c>
      <c r="D1158" s="26" t="s">
        <v>554</v>
      </c>
      <c r="E1158" s="26" t="s">
        <v>554</v>
      </c>
      <c r="F1158" s="26" t="s">
        <v>19</v>
      </c>
      <c r="G1158" s="27" t="n">
        <v>1</v>
      </c>
      <c r="H1158" s="28" t="n">
        <v>180000</v>
      </c>
      <c r="I1158" s="28" t="n">
        <v>180000</v>
      </c>
      <c r="J1158" s="28" t="n">
        <v>0</v>
      </c>
      <c r="K1158" s="28" t="n">
        <v>-0</v>
      </c>
      <c r="L1158" s="28" t="n">
        <v>-0</v>
      </c>
      <c r="M1158" s="28"/>
      <c r="N1158" s="6" t="s">
        <f>=I1158+J1158+K1158+L1158</f>
      </c>
      <c r="O1158" s="28"/>
      <c r="P1158" s="26"/>
    </row>
    <row collapsed="false" customFormat="false" customHeight="false" hidden="false" ht="12.1" outlineLevel="0" r="1159">
      <c r="A1159" s="20" t="n">
        <v>44866.550428241</v>
      </c>
      <c r="B1159" s="16" t="s">
        <v>490</v>
      </c>
      <c r="C1159" s="16" t="s">
        <v>563</v>
      </c>
      <c r="D1159" s="16" t="s">
        <v>480</v>
      </c>
      <c r="E1159" s="16" t="s">
        <v>17</v>
      </c>
      <c r="F1159" s="16" t="s">
        <v>19</v>
      </c>
      <c r="G1159" s="7" t="n">
        <v>5</v>
      </c>
      <c r="H1159" s="6" t="n">
        <v>4681</v>
      </c>
      <c r="I1159" s="6" t="n">
        <v>-23405</v>
      </c>
      <c r="J1159" s="6" t="n">
        <v>-0</v>
      </c>
      <c r="K1159" s="6" t="n">
        <v>-9.36</v>
      </c>
      <c r="L1159" s="6" t="n">
        <v>-0</v>
      </c>
      <c r="M1159" s="6"/>
      <c r="N1159" s="6" t="s">
        <f>=I1159+J1159+K1159+L1159</f>
      </c>
      <c r="O1159" s="6"/>
      <c r="P1159" s="16"/>
    </row>
    <row collapsed="false" customFormat="false" customHeight="false" hidden="false" ht="12.1" outlineLevel="0" r="1160">
      <c r="A1160" s="20" t="n">
        <v>44867.973923611</v>
      </c>
      <c r="B1160" s="16" t="s">
        <v>490</v>
      </c>
      <c r="C1160" s="16" t="s">
        <v>563</v>
      </c>
      <c r="D1160" s="16" t="s">
        <v>480</v>
      </c>
      <c r="E1160" s="16" t="s">
        <v>17</v>
      </c>
      <c r="F1160" s="16" t="s">
        <v>19</v>
      </c>
      <c r="G1160" s="7" t="n">
        <v>10</v>
      </c>
      <c r="H1160" s="6" t="n">
        <v>4653</v>
      </c>
      <c r="I1160" s="6" t="n">
        <v>-46530</v>
      </c>
      <c r="J1160" s="6" t="n">
        <v>-0</v>
      </c>
      <c r="K1160" s="6" t="n">
        <v>-18.61</v>
      </c>
      <c r="L1160" s="6" t="n">
        <v>-0</v>
      </c>
      <c r="M1160" s="6"/>
      <c r="N1160" s="6" t="s">
        <f>=I1160+J1160+K1160+L1160</f>
      </c>
      <c r="O1160" s="6"/>
      <c r="P1160" s="16"/>
    </row>
    <row collapsed="false" customFormat="false" customHeight="false" hidden="false" ht="12.1" outlineLevel="0" r="1161">
      <c r="A1161" s="20" t="n">
        <v>44867.974861111</v>
      </c>
      <c r="B1161" s="16" t="s">
        <v>490</v>
      </c>
      <c r="C1161" s="16" t="s">
        <v>563</v>
      </c>
      <c r="D1161" s="16" t="s">
        <v>480</v>
      </c>
      <c r="E1161" s="16" t="s">
        <v>17</v>
      </c>
      <c r="F1161" s="16" t="s">
        <v>19</v>
      </c>
      <c r="G1161" s="7" t="n">
        <v>5</v>
      </c>
      <c r="H1161" s="6" t="n">
        <v>4638</v>
      </c>
      <c r="I1161" s="6" t="n">
        <v>-23190</v>
      </c>
      <c r="J1161" s="6" t="n">
        <v>-0</v>
      </c>
      <c r="K1161" s="6" t="n">
        <v>-9.28</v>
      </c>
      <c r="L1161" s="6" t="n">
        <v>-0</v>
      </c>
      <c r="M1161" s="6"/>
      <c r="N1161" s="6" t="s">
        <f>=I1161+J1161+K1161+L1161</f>
      </c>
      <c r="O1161" s="6"/>
      <c r="P1161" s="16"/>
    </row>
    <row collapsed="false" customFormat="false" customHeight="false" hidden="false" ht="12.1" outlineLevel="0" r="1162">
      <c r="A1162" s="20" t="n">
        <v>44868.965289352</v>
      </c>
      <c r="B1162" s="16" t="s">
        <v>30</v>
      </c>
      <c r="C1162" s="16" t="s">
        <v>608</v>
      </c>
      <c r="D1162" s="16" t="s">
        <v>480</v>
      </c>
      <c r="E1162" s="16" t="s">
        <v>17</v>
      </c>
      <c r="F1162" s="16" t="s">
        <v>19</v>
      </c>
      <c r="G1162" s="7" t="n">
        <v>400000</v>
      </c>
      <c r="H1162" s="6" t="n">
        <v>0.08868</v>
      </c>
      <c r="I1162" s="6" t="n">
        <v>-35472</v>
      </c>
      <c r="J1162" s="6" t="n">
        <v>-0</v>
      </c>
      <c r="K1162" s="6" t="n">
        <v>-14.19</v>
      </c>
      <c r="L1162" s="6" t="n">
        <v>-0</v>
      </c>
      <c r="M1162" s="6"/>
      <c r="N1162" s="6" t="s">
        <f>=I1162+J1162+K1162+L1162</f>
      </c>
      <c r="O1162" s="6"/>
      <c r="P1162" s="16"/>
    </row>
    <row collapsed="false" customFormat="false" customHeight="false" hidden="false" ht="12.1" outlineLevel="0" r="1163">
      <c r="A1163" s="20" t="n">
        <v>44868.985335648</v>
      </c>
      <c r="B1163" s="16" t="s">
        <v>42</v>
      </c>
      <c r="C1163" s="16" t="s">
        <v>562</v>
      </c>
      <c r="D1163" s="16" t="s">
        <v>480</v>
      </c>
      <c r="E1163" s="16" t="s">
        <v>17</v>
      </c>
      <c r="F1163" s="16" t="s">
        <v>19</v>
      </c>
      <c r="G1163" s="7" t="n">
        <v>150</v>
      </c>
      <c r="H1163" s="6" t="n">
        <v>169.07</v>
      </c>
      <c r="I1163" s="6" t="n">
        <v>-25360.5</v>
      </c>
      <c r="J1163" s="6" t="n">
        <v>-0</v>
      </c>
      <c r="K1163" s="6" t="n">
        <v>-10.14</v>
      </c>
      <c r="L1163" s="6" t="n">
        <v>-0</v>
      </c>
      <c r="M1163" s="6"/>
      <c r="N1163" s="6" t="s">
        <f>=I1163+J1163+K1163+L1163</f>
      </c>
      <c r="O1163" s="6"/>
      <c r="P1163" s="16"/>
    </row>
    <row collapsed="false" customFormat="false" customHeight="false" hidden="false" ht="12.1" outlineLevel="0" r="1164">
      <c r="A1164" s="20" t="n">
        <v>44872.965185185</v>
      </c>
      <c r="B1164" s="16" t="s">
        <v>503</v>
      </c>
      <c r="C1164" s="16" t="s">
        <v>617</v>
      </c>
      <c r="D1164" s="16" t="s">
        <v>480</v>
      </c>
      <c r="E1164" s="16" t="s">
        <v>17</v>
      </c>
      <c r="F1164" s="16" t="s">
        <v>19</v>
      </c>
      <c r="G1164" s="7" t="n">
        <v>420</v>
      </c>
      <c r="H1164" s="6" t="n">
        <v>60.98</v>
      </c>
      <c r="I1164" s="6" t="n">
        <v>-25611.6</v>
      </c>
      <c r="J1164" s="6" t="n">
        <v>-0</v>
      </c>
      <c r="K1164" s="6" t="n">
        <v>-10.24</v>
      </c>
      <c r="L1164" s="6" t="n">
        <v>-0</v>
      </c>
      <c r="M1164" s="6"/>
      <c r="N1164" s="6" t="s">
        <f>=I1164+J1164+K1164+L1164</f>
      </c>
      <c r="O1164" s="6"/>
      <c r="P1164" s="16"/>
    </row>
    <row collapsed="false" customFormat="false" customHeight="false" hidden="false" ht="12.1" outlineLevel="0" r="1165">
      <c r="A1165" s="25" t="n">
        <v>44874</v>
      </c>
      <c r="B1165" s="26" t="s">
        <v>554</v>
      </c>
      <c r="C1165" s="26" t="s">
        <v>162</v>
      </c>
      <c r="D1165" s="26" t="s">
        <v>554</v>
      </c>
      <c r="E1165" s="26" t="s">
        <v>554</v>
      </c>
      <c r="F1165" s="26" t="s">
        <v>19</v>
      </c>
      <c r="G1165" s="27" t="n">
        <v>1</v>
      </c>
      <c r="H1165" s="28" t="n">
        <v>60000</v>
      </c>
      <c r="I1165" s="28" t="n">
        <v>60000</v>
      </c>
      <c r="J1165" s="28" t="n">
        <v>0</v>
      </c>
      <c r="K1165" s="28" t="n">
        <v>-0</v>
      </c>
      <c r="L1165" s="28" t="n">
        <v>-0</v>
      </c>
      <c r="M1165" s="28"/>
      <c r="N1165" s="6" t="s">
        <f>=I1165+J1165+K1165+L1165</f>
      </c>
      <c r="O1165" s="28"/>
      <c r="P1165" s="26"/>
    </row>
    <row collapsed="false" customFormat="false" customHeight="false" hidden="false" ht="12.1" outlineLevel="0" r="1166">
      <c r="A1166" s="20" t="n">
        <v>44874.899224537</v>
      </c>
      <c r="B1166" s="16" t="s">
        <v>490</v>
      </c>
      <c r="C1166" s="16" t="s">
        <v>563</v>
      </c>
      <c r="D1166" s="16" t="s">
        <v>480</v>
      </c>
      <c r="E1166" s="16" t="s">
        <v>17</v>
      </c>
      <c r="F1166" s="16" t="s">
        <v>19</v>
      </c>
      <c r="G1166" s="7" t="n">
        <v>13</v>
      </c>
      <c r="H1166" s="6" t="n">
        <v>4640</v>
      </c>
      <c r="I1166" s="6" t="n">
        <v>-60320</v>
      </c>
      <c r="J1166" s="6" t="n">
        <v>-0</v>
      </c>
      <c r="K1166" s="6" t="n">
        <v>-24.13</v>
      </c>
      <c r="L1166" s="6" t="n">
        <v>-0</v>
      </c>
      <c r="M1166" s="6"/>
      <c r="N1166" s="6" t="s">
        <f>=I1166+J1166+K1166+L1166</f>
      </c>
      <c r="O1166" s="6"/>
      <c r="P1166" s="16"/>
    </row>
    <row collapsed="false" customFormat="false" customHeight="false" hidden="false" ht="12.1" outlineLevel="0" r="1167">
      <c r="A1167" s="25" t="n">
        <v>44875</v>
      </c>
      <c r="B1167" s="26" t="s">
        <v>554</v>
      </c>
      <c r="C1167" s="26" t="s">
        <v>162</v>
      </c>
      <c r="D1167" s="26" t="s">
        <v>554</v>
      </c>
      <c r="E1167" s="26" t="s">
        <v>554</v>
      </c>
      <c r="F1167" s="26" t="s">
        <v>19</v>
      </c>
      <c r="G1167" s="27" t="n">
        <v>1</v>
      </c>
      <c r="H1167" s="28" t="n">
        <v>60000</v>
      </c>
      <c r="I1167" s="28" t="n">
        <v>60000</v>
      </c>
      <c r="J1167" s="28" t="n">
        <v>0</v>
      </c>
      <c r="K1167" s="28" t="n">
        <v>-0</v>
      </c>
      <c r="L1167" s="28" t="n">
        <v>-0</v>
      </c>
      <c r="M1167" s="28"/>
      <c r="N1167" s="6" t="s">
        <f>=I1167+J1167+K1167+L1167</f>
      </c>
      <c r="O1167" s="28"/>
      <c r="P1167" s="26"/>
    </row>
    <row collapsed="false" customFormat="false" customHeight="false" hidden="false" ht="12.1" outlineLevel="0" r="1168">
      <c r="A1168" s="20" t="n">
        <v>44875.497037037</v>
      </c>
      <c r="B1168" s="16" t="s">
        <v>36</v>
      </c>
      <c r="C1168" s="16" t="s">
        <v>627</v>
      </c>
      <c r="D1168" s="16" t="s">
        <v>480</v>
      </c>
      <c r="E1168" s="16" t="s">
        <v>17</v>
      </c>
      <c r="F1168" s="16" t="s">
        <v>19</v>
      </c>
      <c r="G1168" s="7" t="n">
        <v>190</v>
      </c>
      <c r="H1168" s="6" t="n">
        <v>128.05</v>
      </c>
      <c r="I1168" s="6" t="n">
        <v>-24329.5</v>
      </c>
      <c r="J1168" s="6" t="n">
        <v>-0</v>
      </c>
      <c r="K1168" s="6" t="n">
        <v>-17.03</v>
      </c>
      <c r="L1168" s="6" t="n">
        <v>-0</v>
      </c>
      <c r="M1168" s="6"/>
      <c r="N1168" s="6" t="s">
        <f>=I1168+J1168+K1168+L1168</f>
      </c>
      <c r="O1168" s="6"/>
      <c r="P1168" s="16"/>
    </row>
    <row collapsed="false" customFormat="false" customHeight="false" hidden="false" ht="12.1" outlineLevel="0" r="1169">
      <c r="A1169" s="20" t="n">
        <v>44875.497037037</v>
      </c>
      <c r="B1169" s="16" t="s">
        <v>36</v>
      </c>
      <c r="C1169" s="16" t="s">
        <v>627</v>
      </c>
      <c r="D1169" s="16" t="s">
        <v>480</v>
      </c>
      <c r="E1169" s="16" t="s">
        <v>17</v>
      </c>
      <c r="F1169" s="16" t="s">
        <v>19</v>
      </c>
      <c r="G1169" s="7" t="n">
        <v>270</v>
      </c>
      <c r="H1169" s="6" t="n">
        <v>128.06</v>
      </c>
      <c r="I1169" s="6" t="n">
        <v>-34576.2</v>
      </c>
      <c r="J1169" s="6" t="n">
        <v>-0</v>
      </c>
      <c r="K1169" s="6" t="n">
        <v>-24.2</v>
      </c>
      <c r="L1169" s="6" t="n">
        <v>-0</v>
      </c>
      <c r="M1169" s="6"/>
      <c r="N1169" s="6" t="s">
        <f>=I1169+J1169+K1169+L1169</f>
      </c>
      <c r="O1169" s="6"/>
      <c r="P1169" s="16"/>
    </row>
    <row collapsed="false" customFormat="false" customHeight="false" hidden="false" ht="12.1" outlineLevel="0" r="1170">
      <c r="A1170" s="20" t="n">
        <v>44875.651319444</v>
      </c>
      <c r="B1170" s="16" t="s">
        <v>59</v>
      </c>
      <c r="C1170" s="16" t="s">
        <v>566</v>
      </c>
      <c r="D1170" s="16" t="s">
        <v>480</v>
      </c>
      <c r="E1170" s="16" t="s">
        <v>17</v>
      </c>
      <c r="F1170" s="16" t="s">
        <v>19</v>
      </c>
      <c r="G1170" s="7" t="n">
        <v>3</v>
      </c>
      <c r="H1170" s="6" t="n">
        <v>354.2</v>
      </c>
      <c r="I1170" s="6" t="n">
        <v>-1062.6</v>
      </c>
      <c r="J1170" s="6" t="n">
        <v>-0</v>
      </c>
      <c r="K1170" s="6" t="n">
        <v>-0.43</v>
      </c>
      <c r="L1170" s="6" t="n">
        <v>-0</v>
      </c>
      <c r="M1170" s="6"/>
      <c r="N1170" s="6" t="s">
        <f>=I1170+J1170+K1170+L1170</f>
      </c>
      <c r="O1170" s="6"/>
      <c r="P1170" s="16"/>
    </row>
    <row collapsed="false" customFormat="false" customHeight="false" hidden="false" ht="12.1" outlineLevel="0" r="1171">
      <c r="A1171" s="25" t="n">
        <v>44876</v>
      </c>
      <c r="B1171" s="26" t="s">
        <v>554</v>
      </c>
      <c r="C1171" s="26" t="s">
        <v>162</v>
      </c>
      <c r="D1171" s="26" t="s">
        <v>554</v>
      </c>
      <c r="E1171" s="26" t="s">
        <v>554</v>
      </c>
      <c r="F1171" s="26" t="s">
        <v>19</v>
      </c>
      <c r="G1171" s="27" t="n">
        <v>1</v>
      </c>
      <c r="H1171" s="28" t="n">
        <v>50000</v>
      </c>
      <c r="I1171" s="28" t="n">
        <v>50000</v>
      </c>
      <c r="J1171" s="28" t="n">
        <v>0</v>
      </c>
      <c r="K1171" s="28" t="n">
        <v>-0</v>
      </c>
      <c r="L1171" s="28" t="n">
        <v>-0</v>
      </c>
      <c r="M1171" s="28"/>
      <c r="N1171" s="6" t="s">
        <f>=I1171+J1171+K1171+L1171</f>
      </c>
      <c r="O1171" s="28"/>
      <c r="P1171" s="26"/>
    </row>
    <row collapsed="false" customFormat="false" customHeight="false" hidden="false" ht="12.1" outlineLevel="0" r="1172">
      <c r="A1172" s="20" t="n">
        <v>44876.588912037</v>
      </c>
      <c r="B1172" s="16" t="s">
        <v>59</v>
      </c>
      <c r="C1172" s="16" t="s">
        <v>566</v>
      </c>
      <c r="D1172" s="16" t="s">
        <v>480</v>
      </c>
      <c r="E1172" s="16" t="s">
        <v>17</v>
      </c>
      <c r="F1172" s="16" t="s">
        <v>19</v>
      </c>
      <c r="G1172" s="7" t="n">
        <v>140</v>
      </c>
      <c r="H1172" s="6" t="n">
        <v>356.8</v>
      </c>
      <c r="I1172" s="6" t="n">
        <v>-49952</v>
      </c>
      <c r="J1172" s="6" t="n">
        <v>-0</v>
      </c>
      <c r="K1172" s="6" t="n">
        <v>-19.98</v>
      </c>
      <c r="L1172" s="6" t="n">
        <v>-0</v>
      </c>
      <c r="M1172" s="6"/>
      <c r="N1172" s="6" t="s">
        <f>=I1172+J1172+K1172+L1172</f>
      </c>
      <c r="O1172" s="6"/>
      <c r="P1172" s="16"/>
    </row>
    <row collapsed="false" customFormat="false" customHeight="false" hidden="false" ht="12.1" outlineLevel="0" r="1173">
      <c r="A1173" s="25" t="n">
        <v>44883</v>
      </c>
      <c r="B1173" s="26" t="s">
        <v>554</v>
      </c>
      <c r="C1173" s="26" t="s">
        <v>162</v>
      </c>
      <c r="D1173" s="26" t="s">
        <v>554</v>
      </c>
      <c r="E1173" s="26" t="s">
        <v>554</v>
      </c>
      <c r="F1173" s="26" t="s">
        <v>19</v>
      </c>
      <c r="G1173" s="27" t="n">
        <v>1</v>
      </c>
      <c r="H1173" s="28" t="n">
        <v>50000</v>
      </c>
      <c r="I1173" s="28" t="n">
        <v>50000</v>
      </c>
      <c r="J1173" s="28" t="n">
        <v>0</v>
      </c>
      <c r="K1173" s="28" t="n">
        <v>-0</v>
      </c>
      <c r="L1173" s="28" t="n">
        <v>-0</v>
      </c>
      <c r="M1173" s="28"/>
      <c r="N1173" s="6" t="s">
        <f>=I1173+J1173+K1173+L1173</f>
      </c>
      <c r="O1173" s="28"/>
      <c r="P1173" s="26"/>
    </row>
    <row collapsed="false" customFormat="false" customHeight="false" hidden="false" ht="12.1" outlineLevel="0" r="1174">
      <c r="A1174" s="20" t="n">
        <v>44883.62755787</v>
      </c>
      <c r="B1174" s="16" t="s">
        <v>59</v>
      </c>
      <c r="C1174" s="16" t="s">
        <v>566</v>
      </c>
      <c r="D1174" s="16" t="s">
        <v>480</v>
      </c>
      <c r="E1174" s="16" t="s">
        <v>17</v>
      </c>
      <c r="F1174" s="16" t="s">
        <v>19</v>
      </c>
      <c r="G1174" s="7" t="n">
        <v>40</v>
      </c>
      <c r="H1174" s="6" t="n">
        <v>335.1</v>
      </c>
      <c r="I1174" s="6" t="n">
        <v>-13404</v>
      </c>
      <c r="J1174" s="6" t="n">
        <v>-0</v>
      </c>
      <c r="K1174" s="6" t="n">
        <v>-5.36</v>
      </c>
      <c r="L1174" s="6" t="n">
        <v>-0</v>
      </c>
      <c r="M1174" s="6"/>
      <c r="N1174" s="6" t="s">
        <f>=I1174+J1174+K1174+L1174</f>
      </c>
      <c r="O1174" s="6"/>
      <c r="P1174" s="16"/>
    </row>
    <row collapsed="false" customFormat="false" customHeight="false" hidden="false" ht="12.1" outlineLevel="0" r="1175">
      <c r="A1175" s="20" t="n">
        <v>44883.628587963</v>
      </c>
      <c r="B1175" s="16" t="s">
        <v>508</v>
      </c>
      <c r="C1175" s="16" t="s">
        <v>634</v>
      </c>
      <c r="D1175" s="16" t="s">
        <v>480</v>
      </c>
      <c r="E1175" s="16" t="s">
        <v>17</v>
      </c>
      <c r="F1175" s="16" t="s">
        <v>19</v>
      </c>
      <c r="G1175" s="7" t="n">
        <v>30</v>
      </c>
      <c r="H1175" s="6" t="n">
        <v>355</v>
      </c>
      <c r="I1175" s="6" t="n">
        <v>-10650</v>
      </c>
      <c r="J1175" s="6" t="n">
        <v>-0</v>
      </c>
      <c r="K1175" s="6" t="n">
        <v>-7.46</v>
      </c>
      <c r="L1175" s="6" t="n">
        <v>-0</v>
      </c>
      <c r="M1175" s="6"/>
      <c r="N1175" s="6" t="s">
        <f>=I1175+J1175+K1175+L1175</f>
      </c>
      <c r="O1175" s="6"/>
      <c r="P1175" s="16"/>
    </row>
    <row collapsed="false" customFormat="false" customHeight="false" hidden="false" ht="12.1" outlineLevel="0" r="1176">
      <c r="A1176" s="20" t="n">
        <v>44883.629571759</v>
      </c>
      <c r="B1176" s="16" t="s">
        <v>30</v>
      </c>
      <c r="C1176" s="16" t="s">
        <v>643</v>
      </c>
      <c r="D1176" s="16" t="s">
        <v>480</v>
      </c>
      <c r="E1176" s="16" t="s">
        <v>17</v>
      </c>
      <c r="F1176" s="16" t="s">
        <v>19</v>
      </c>
      <c r="G1176" s="7" t="n">
        <v>150000</v>
      </c>
      <c r="H1176" s="6" t="n">
        <v>0.08616</v>
      </c>
      <c r="I1176" s="6" t="n">
        <v>-12924</v>
      </c>
      <c r="J1176" s="6" t="n">
        <v>-0</v>
      </c>
      <c r="K1176" s="6" t="n">
        <v>-9.05</v>
      </c>
      <c r="L1176" s="6" t="n">
        <v>-0</v>
      </c>
      <c r="M1176" s="6"/>
      <c r="N1176" s="6" t="s">
        <f>=I1176+J1176+K1176+L1176</f>
      </c>
      <c r="O1176" s="6"/>
      <c r="P1176" s="16"/>
    </row>
    <row collapsed="false" customFormat="false" customHeight="false" hidden="false" ht="12.1" outlineLevel="0" r="1177">
      <c r="A1177" s="20" t="n">
        <v>44883.650949074</v>
      </c>
      <c r="B1177" s="16" t="s">
        <v>24</v>
      </c>
      <c r="C1177" s="16" t="s">
        <v>567</v>
      </c>
      <c r="D1177" s="16" t="s">
        <v>480</v>
      </c>
      <c r="E1177" s="16" t="s">
        <v>17</v>
      </c>
      <c r="F1177" s="16" t="s">
        <v>19</v>
      </c>
      <c r="G1177" s="7" t="n">
        <v>500</v>
      </c>
      <c r="H1177" s="6" t="n">
        <v>25.4</v>
      </c>
      <c r="I1177" s="6" t="n">
        <v>-12700</v>
      </c>
      <c r="J1177" s="6" t="n">
        <v>-0</v>
      </c>
      <c r="K1177" s="6" t="n">
        <v>-5.08</v>
      </c>
      <c r="L1177" s="6" t="n">
        <v>-0</v>
      </c>
      <c r="M1177" s="6"/>
      <c r="N1177" s="6" t="s">
        <f>=I1177+J1177+K1177+L1177</f>
      </c>
      <c r="O1177" s="6"/>
      <c r="P1177" s="16"/>
    </row>
    <row collapsed="false" customFormat="false" customHeight="false" hidden="false" ht="12.1" outlineLevel="0" r="1178">
      <c r="A1178" s="20" t="n">
        <v>44883.65275463</v>
      </c>
      <c r="B1178" s="16" t="s">
        <v>508</v>
      </c>
      <c r="C1178" s="16" t="s">
        <v>634</v>
      </c>
      <c r="D1178" s="16" t="s">
        <v>480</v>
      </c>
      <c r="E1178" s="16" t="s">
        <v>17</v>
      </c>
      <c r="F1178" s="16" t="s">
        <v>19</v>
      </c>
      <c r="G1178" s="7" t="n">
        <v>1</v>
      </c>
      <c r="H1178" s="6" t="n">
        <v>354.8</v>
      </c>
      <c r="I1178" s="6" t="n">
        <v>-354.8</v>
      </c>
      <c r="J1178" s="6" t="n">
        <v>-0</v>
      </c>
      <c r="K1178" s="6" t="n">
        <v>-0.25</v>
      </c>
      <c r="L1178" s="6" t="n">
        <v>-0</v>
      </c>
      <c r="M1178" s="6"/>
      <c r="N1178" s="6" t="s">
        <f>=I1178+J1178+K1178+L1178</f>
      </c>
      <c r="O1178" s="6"/>
      <c r="P1178" s="16"/>
    </row>
    <row collapsed="false" customFormat="false" customHeight="false" hidden="false" ht="12.1" outlineLevel="0" r="1179">
      <c r="A1179" s="25" t="n">
        <v>44887</v>
      </c>
      <c r="B1179" s="26" t="s">
        <v>554</v>
      </c>
      <c r="C1179" s="26" t="s">
        <v>162</v>
      </c>
      <c r="D1179" s="26" t="s">
        <v>554</v>
      </c>
      <c r="E1179" s="26" t="s">
        <v>554</v>
      </c>
      <c r="F1179" s="26" t="s">
        <v>19</v>
      </c>
      <c r="G1179" s="27" t="n">
        <v>1</v>
      </c>
      <c r="H1179" s="28" t="n">
        <v>50000</v>
      </c>
      <c r="I1179" s="28" t="n">
        <v>50000</v>
      </c>
      <c r="J1179" s="28" t="n">
        <v>0</v>
      </c>
      <c r="K1179" s="28" t="n">
        <v>-0</v>
      </c>
      <c r="L1179" s="28" t="n">
        <v>-0</v>
      </c>
      <c r="M1179" s="28"/>
      <c r="N1179" s="6" t="s">
        <f>=I1179+J1179+K1179+L1179</f>
      </c>
      <c r="O1179" s="28"/>
      <c r="P1179" s="26"/>
    </row>
    <row collapsed="false" customFormat="false" customHeight="false" hidden="false" ht="12.1" outlineLevel="0" r="1180">
      <c r="A1180" s="20" t="n">
        <v>44887.992581019</v>
      </c>
      <c r="B1180" s="16" t="s">
        <v>490</v>
      </c>
      <c r="C1180" s="16" t="s">
        <v>563</v>
      </c>
      <c r="D1180" s="16" t="s">
        <v>480</v>
      </c>
      <c r="E1180" s="16" t="s">
        <v>17</v>
      </c>
      <c r="F1180" s="16" t="s">
        <v>19</v>
      </c>
      <c r="G1180" s="7" t="n">
        <v>10</v>
      </c>
      <c r="H1180" s="6" t="n">
        <v>4618</v>
      </c>
      <c r="I1180" s="6" t="n">
        <v>-46180</v>
      </c>
      <c r="J1180" s="6" t="n">
        <v>-0</v>
      </c>
      <c r="K1180" s="6" t="n">
        <v>-18.47</v>
      </c>
      <c r="L1180" s="6" t="n">
        <v>-0</v>
      </c>
      <c r="M1180" s="6"/>
      <c r="N1180" s="6" t="s">
        <f>=I1180+J1180+K1180+L1180</f>
      </c>
      <c r="O1180" s="6"/>
      <c r="P1180" s="16"/>
    </row>
    <row collapsed="false" customFormat="false" customHeight="false" hidden="false" ht="12.1" outlineLevel="0" r="1181">
      <c r="A1181" s="20" t="n">
        <v>44888.608854167</v>
      </c>
      <c r="B1181" s="16" t="s">
        <v>59</v>
      </c>
      <c r="C1181" s="16" t="s">
        <v>566</v>
      </c>
      <c r="D1181" s="16" t="s">
        <v>480</v>
      </c>
      <c r="E1181" s="16" t="s">
        <v>17</v>
      </c>
      <c r="F1181" s="16" t="s">
        <v>19</v>
      </c>
      <c r="G1181" s="7" t="n">
        <v>11</v>
      </c>
      <c r="H1181" s="6" t="n">
        <v>335.8</v>
      </c>
      <c r="I1181" s="6" t="n">
        <v>-3693.8</v>
      </c>
      <c r="J1181" s="6" t="n">
        <v>-0</v>
      </c>
      <c r="K1181" s="6" t="n">
        <v>-1.48</v>
      </c>
      <c r="L1181" s="6" t="n">
        <v>-0</v>
      </c>
      <c r="M1181" s="6"/>
      <c r="N1181" s="6" t="s">
        <f>=I1181+J1181+K1181+L1181</f>
      </c>
      <c r="O1181" s="6"/>
      <c r="P1181" s="16"/>
    </row>
    <row collapsed="false" customFormat="false" customHeight="false" hidden="false" ht="12.1" outlineLevel="0" r="1182">
      <c r="A1182" s="25" t="n">
        <v>44911</v>
      </c>
      <c r="B1182" s="26" t="s">
        <v>554</v>
      </c>
      <c r="C1182" s="26" t="s">
        <v>162</v>
      </c>
      <c r="D1182" s="26" t="s">
        <v>554</v>
      </c>
      <c r="E1182" s="26" t="s">
        <v>554</v>
      </c>
      <c r="F1182" s="26" t="s">
        <v>19</v>
      </c>
      <c r="G1182" s="27" t="n">
        <v>1</v>
      </c>
      <c r="H1182" s="28" t="n">
        <v>400</v>
      </c>
      <c r="I1182" s="28" t="n">
        <v>400</v>
      </c>
      <c r="J1182" s="28" t="n">
        <v>0</v>
      </c>
      <c r="K1182" s="28" t="n">
        <v>-0</v>
      </c>
      <c r="L1182" s="28" t="n">
        <v>-0</v>
      </c>
      <c r="M1182" s="28"/>
      <c r="N1182" s="6" t="s">
        <f>=I1182+J1182+K1182+L1182</f>
      </c>
      <c r="O1182" s="28"/>
      <c r="P1182" s="26"/>
    </row>
    <row collapsed="false" customFormat="false" customHeight="false" hidden="false" ht="12.1" outlineLevel="0" r="1183">
      <c r="A1183" s="29" t="n">
        <v>44911.709837963</v>
      </c>
      <c r="B1183" s="30" t="s">
        <v>503</v>
      </c>
      <c r="C1183" s="30" t="s">
        <v>617</v>
      </c>
      <c r="D1183" s="30" t="s">
        <v>482</v>
      </c>
      <c r="E1183" s="30" t="s">
        <v>17</v>
      </c>
      <c r="F1183" s="30" t="s">
        <v>19</v>
      </c>
      <c r="G1183" s="31" t="n">
        <v>-360</v>
      </c>
      <c r="H1183" s="32" t="n">
        <v>69.7</v>
      </c>
      <c r="I1183" s="32" t="n">
        <v>25092</v>
      </c>
      <c r="J1183" s="32" t="n">
        <v>0</v>
      </c>
      <c r="K1183" s="32" t="n">
        <v>-10.04</v>
      </c>
      <c r="L1183" s="32" t="n">
        <v>-0</v>
      </c>
      <c r="M1183" s="32"/>
      <c r="N1183" s="6" t="s">
        <f>=I1183+J1183+K1183+L1183</f>
      </c>
      <c r="O1183" s="32"/>
      <c r="P1183" s="30"/>
    </row>
    <row collapsed="false" customFormat="false" customHeight="false" hidden="false" ht="12.1" outlineLevel="0" r="1184">
      <c r="A1184" s="29" t="n">
        <v>44911.710347222</v>
      </c>
      <c r="B1184" s="30" t="s">
        <v>503</v>
      </c>
      <c r="C1184" s="30" t="s">
        <v>617</v>
      </c>
      <c r="D1184" s="30" t="s">
        <v>482</v>
      </c>
      <c r="E1184" s="30" t="s">
        <v>17</v>
      </c>
      <c r="F1184" s="30" t="s">
        <v>19</v>
      </c>
      <c r="G1184" s="31" t="n">
        <v>-400</v>
      </c>
      <c r="H1184" s="32" t="n">
        <v>69.7</v>
      </c>
      <c r="I1184" s="32" t="n">
        <v>27880</v>
      </c>
      <c r="J1184" s="32" t="n">
        <v>0</v>
      </c>
      <c r="K1184" s="32" t="n">
        <v>-11.15</v>
      </c>
      <c r="L1184" s="32" t="n">
        <v>-0</v>
      </c>
      <c r="M1184" s="32"/>
      <c r="N1184" s="6" t="s">
        <f>=I1184+J1184+K1184+L1184</f>
      </c>
      <c r="O1184" s="32"/>
      <c r="P1184" s="30"/>
    </row>
    <row collapsed="false" customFormat="false" customHeight="false" hidden="false" ht="12.1" outlineLevel="0" r="1185">
      <c r="A1185" s="29" t="n">
        <v>44911.710520833</v>
      </c>
      <c r="B1185" s="30" t="s">
        <v>503</v>
      </c>
      <c r="C1185" s="30" t="s">
        <v>617</v>
      </c>
      <c r="D1185" s="30" t="s">
        <v>482</v>
      </c>
      <c r="E1185" s="30" t="s">
        <v>17</v>
      </c>
      <c r="F1185" s="30" t="s">
        <v>19</v>
      </c>
      <c r="G1185" s="31" t="n">
        <v>-400</v>
      </c>
      <c r="H1185" s="32" t="n">
        <v>69.7</v>
      </c>
      <c r="I1185" s="32" t="n">
        <v>27880</v>
      </c>
      <c r="J1185" s="32" t="n">
        <v>0</v>
      </c>
      <c r="K1185" s="32" t="n">
        <v>-11.15</v>
      </c>
      <c r="L1185" s="32" t="n">
        <v>-0</v>
      </c>
      <c r="M1185" s="32"/>
      <c r="N1185" s="6" t="s">
        <f>=I1185+J1185+K1185+L1185</f>
      </c>
      <c r="O1185" s="32"/>
      <c r="P1185" s="30"/>
    </row>
    <row collapsed="false" customFormat="false" customHeight="false" hidden="false" ht="12.1" outlineLevel="0" r="1186">
      <c r="A1186" s="29" t="n">
        <v>44911.710520833</v>
      </c>
      <c r="B1186" s="30" t="s">
        <v>503</v>
      </c>
      <c r="C1186" s="30" t="s">
        <v>617</v>
      </c>
      <c r="D1186" s="30" t="s">
        <v>482</v>
      </c>
      <c r="E1186" s="30" t="s">
        <v>17</v>
      </c>
      <c r="F1186" s="30" t="s">
        <v>19</v>
      </c>
      <c r="G1186" s="31" t="n">
        <v>-330</v>
      </c>
      <c r="H1186" s="32" t="n">
        <v>69.7</v>
      </c>
      <c r="I1186" s="32" t="n">
        <v>23001</v>
      </c>
      <c r="J1186" s="32" t="n">
        <v>0</v>
      </c>
      <c r="K1186" s="32" t="n">
        <v>-9.2</v>
      </c>
      <c r="L1186" s="32" t="n">
        <v>-0</v>
      </c>
      <c r="M1186" s="32"/>
      <c r="N1186" s="6" t="s">
        <f>=I1186+J1186+K1186+L1186</f>
      </c>
      <c r="O1186" s="32"/>
      <c r="P1186" s="30"/>
    </row>
    <row collapsed="false" customFormat="false" customHeight="false" hidden="false" ht="12.1" outlineLevel="0" r="1187">
      <c r="A1187" s="29" t="n">
        <v>44911.71193287</v>
      </c>
      <c r="B1187" s="30" t="s">
        <v>503</v>
      </c>
      <c r="C1187" s="30" t="s">
        <v>617</v>
      </c>
      <c r="D1187" s="30" t="s">
        <v>482</v>
      </c>
      <c r="E1187" s="30" t="s">
        <v>17</v>
      </c>
      <c r="F1187" s="30" t="s">
        <v>19</v>
      </c>
      <c r="G1187" s="31" t="n">
        <v>-390</v>
      </c>
      <c r="H1187" s="32" t="n">
        <v>69.7</v>
      </c>
      <c r="I1187" s="32" t="n">
        <v>27183</v>
      </c>
      <c r="J1187" s="32" t="n">
        <v>0</v>
      </c>
      <c r="K1187" s="32" t="n">
        <v>-10.87</v>
      </c>
      <c r="L1187" s="32" t="n">
        <v>-0</v>
      </c>
      <c r="M1187" s="32"/>
      <c r="N1187" s="6" t="s">
        <f>=I1187+J1187+K1187+L1187</f>
      </c>
      <c r="O1187" s="32"/>
      <c r="P1187" s="30"/>
    </row>
    <row collapsed="false" customFormat="false" customHeight="false" hidden="false" ht="12.1" outlineLevel="0" r="1188">
      <c r="A1188" s="20" t="n">
        <v>44911.843055556</v>
      </c>
      <c r="B1188" s="16" t="s">
        <v>16</v>
      </c>
      <c r="C1188" s="16" t="s">
        <v>622</v>
      </c>
      <c r="D1188" s="16" t="s">
        <v>480</v>
      </c>
      <c r="E1188" s="16" t="s">
        <v>17</v>
      </c>
      <c r="F1188" s="16" t="s">
        <v>19</v>
      </c>
      <c r="G1188" s="7" t="n">
        <v>1</v>
      </c>
      <c r="H1188" s="6" t="n">
        <v>85300</v>
      </c>
      <c r="I1188" s="6" t="n">
        <v>-85300</v>
      </c>
      <c r="J1188" s="6" t="n">
        <v>-0</v>
      </c>
      <c r="K1188" s="6" t="n">
        <v>-25.59</v>
      </c>
      <c r="L1188" s="6" t="n">
        <v>-34.12</v>
      </c>
      <c r="M1188" s="6"/>
      <c r="N1188" s="6" t="s">
        <f>=I1188+J1188+K1188+L1188</f>
      </c>
      <c r="O1188" s="6"/>
      <c r="P1188" s="16"/>
    </row>
    <row collapsed="false" customFormat="false" customHeight="false" hidden="false" ht="12.1" outlineLevel="0" r="1189">
      <c r="A1189" s="20" t="n">
        <v>44911.891666667</v>
      </c>
      <c r="B1189" s="16" t="s">
        <v>48</v>
      </c>
      <c r="C1189" s="16" t="s">
        <v>607</v>
      </c>
      <c r="D1189" s="16" t="s">
        <v>480</v>
      </c>
      <c r="E1189" s="16" t="s">
        <v>17</v>
      </c>
      <c r="F1189" s="16" t="s">
        <v>19</v>
      </c>
      <c r="G1189" s="7" t="n">
        <v>130</v>
      </c>
      <c r="H1189" s="6" t="n">
        <v>85</v>
      </c>
      <c r="I1189" s="6" t="n">
        <v>-11050</v>
      </c>
      <c r="J1189" s="6" t="n">
        <v>-0</v>
      </c>
      <c r="K1189" s="6" t="n">
        <v>-4.42</v>
      </c>
      <c r="L1189" s="6" t="n">
        <v>-0</v>
      </c>
      <c r="M1189" s="6"/>
      <c r="N1189" s="6" t="s">
        <f>=I1189+J1189+K1189+L1189</f>
      </c>
      <c r="O1189" s="6"/>
      <c r="P1189" s="16"/>
    </row>
    <row collapsed="false" customFormat="false" customHeight="false" hidden="false" ht="12.1" outlineLevel="0" r="1190">
      <c r="A1190" s="20" t="n">
        <v>44911.927777778</v>
      </c>
      <c r="B1190" s="16" t="s">
        <v>53</v>
      </c>
      <c r="C1190" s="16" t="s">
        <v>616</v>
      </c>
      <c r="D1190" s="16" t="s">
        <v>480</v>
      </c>
      <c r="E1190" s="16" t="s">
        <v>17</v>
      </c>
      <c r="F1190" s="16" t="s">
        <v>19</v>
      </c>
      <c r="G1190" s="7" t="n">
        <v>300</v>
      </c>
      <c r="H1190" s="6" t="n">
        <v>60.6</v>
      </c>
      <c r="I1190" s="6" t="n">
        <v>-18180</v>
      </c>
      <c r="J1190" s="6" t="n">
        <v>-0</v>
      </c>
      <c r="K1190" s="6" t="n">
        <v>-7.27</v>
      </c>
      <c r="L1190" s="6" t="n">
        <v>-0</v>
      </c>
      <c r="M1190" s="6"/>
      <c r="N1190" s="6" t="s">
        <f>=I1190+J1190+K1190+L1190</f>
      </c>
      <c r="O1190" s="6"/>
      <c r="P1190" s="16"/>
    </row>
    <row collapsed="false" customFormat="false" customHeight="false" hidden="false" ht="12.1" outlineLevel="0" r="1191">
      <c r="A1191" s="20" t="n">
        <v>44911.954861111</v>
      </c>
      <c r="B1191" s="16" t="s">
        <v>30</v>
      </c>
      <c r="C1191" s="16" t="s">
        <v>643</v>
      </c>
      <c r="D1191" s="16" t="s">
        <v>480</v>
      </c>
      <c r="E1191" s="16" t="s">
        <v>17</v>
      </c>
      <c r="F1191" s="16" t="s">
        <v>19</v>
      </c>
      <c r="G1191" s="7" t="n">
        <v>200000</v>
      </c>
      <c r="H1191" s="6" t="n">
        <v>0.0848</v>
      </c>
      <c r="I1191" s="6" t="n">
        <v>-16960</v>
      </c>
      <c r="J1191" s="6" t="n">
        <v>-0</v>
      </c>
      <c r="K1191" s="6" t="n">
        <v>-6.78</v>
      </c>
      <c r="L1191" s="6" t="n">
        <v>-0</v>
      </c>
      <c r="M1191" s="6"/>
      <c r="N1191" s="6" t="s">
        <f>=I1191+J1191+K1191+L1191</f>
      </c>
      <c r="O1191" s="6"/>
      <c r="P1191" s="16"/>
    </row>
    <row collapsed="false" customFormat="false" customHeight="false" hidden="false" ht="12.1" outlineLevel="0" r="1192">
      <c r="A1192" s="25" t="n">
        <v>44914</v>
      </c>
      <c r="B1192" s="26" t="s">
        <v>554</v>
      </c>
      <c r="C1192" s="26" t="s">
        <v>162</v>
      </c>
      <c r="D1192" s="26" t="s">
        <v>554</v>
      </c>
      <c r="E1192" s="26" t="s">
        <v>554</v>
      </c>
      <c r="F1192" s="26" t="s">
        <v>19</v>
      </c>
      <c r="G1192" s="27" t="n">
        <v>1</v>
      </c>
      <c r="H1192" s="28" t="n">
        <v>21550</v>
      </c>
      <c r="I1192" s="28" t="n">
        <v>21550</v>
      </c>
      <c r="J1192" s="28" t="n">
        <v>0</v>
      </c>
      <c r="K1192" s="28" t="n">
        <v>-0</v>
      </c>
      <c r="L1192" s="28" t="n">
        <v>-0</v>
      </c>
      <c r="M1192" s="28"/>
      <c r="N1192" s="6" t="s">
        <f>=I1192+J1192+K1192+L1192</f>
      </c>
      <c r="O1192" s="28"/>
      <c r="P1192" s="26"/>
    </row>
    <row collapsed="false" customFormat="false" customHeight="false" hidden="false" ht="12.1" outlineLevel="0" r="1193">
      <c r="A1193" s="25" t="n">
        <v>44914</v>
      </c>
      <c r="B1193" s="26" t="s">
        <v>554</v>
      </c>
      <c r="C1193" s="26" t="s">
        <v>162</v>
      </c>
      <c r="D1193" s="26" t="s">
        <v>554</v>
      </c>
      <c r="E1193" s="26" t="s">
        <v>554</v>
      </c>
      <c r="F1193" s="26" t="s">
        <v>19</v>
      </c>
      <c r="G1193" s="27" t="n">
        <v>1</v>
      </c>
      <c r="H1193" s="28" t="n">
        <v>17900</v>
      </c>
      <c r="I1193" s="28" t="n">
        <v>17900</v>
      </c>
      <c r="J1193" s="28" t="n">
        <v>0</v>
      </c>
      <c r="K1193" s="28" t="n">
        <v>-0</v>
      </c>
      <c r="L1193" s="28" t="n">
        <v>-0</v>
      </c>
      <c r="M1193" s="28"/>
      <c r="N1193" s="6" t="s">
        <f>=I1193+J1193+K1193+L1193</f>
      </c>
      <c r="O1193" s="28"/>
      <c r="P1193" s="26"/>
    </row>
    <row collapsed="false" customFormat="false" customHeight="false" hidden="false" ht="12.1" outlineLevel="0" r="1194">
      <c r="A1194" s="20" t="n">
        <v>44915.426851852</v>
      </c>
      <c r="B1194" s="16" t="s">
        <v>490</v>
      </c>
      <c r="C1194" s="16" t="s">
        <v>563</v>
      </c>
      <c r="D1194" s="16" t="s">
        <v>480</v>
      </c>
      <c r="E1194" s="16" t="s">
        <v>17</v>
      </c>
      <c r="F1194" s="16" t="s">
        <v>19</v>
      </c>
      <c r="G1194" s="7" t="n">
        <v>4</v>
      </c>
      <c r="H1194" s="6" t="n">
        <v>4070.5</v>
      </c>
      <c r="I1194" s="6" t="n">
        <v>-16282</v>
      </c>
      <c r="J1194" s="6" t="n">
        <v>-0</v>
      </c>
      <c r="K1194" s="6" t="n">
        <v>-6.51</v>
      </c>
      <c r="L1194" s="6" t="n">
        <v>-0</v>
      </c>
      <c r="M1194" s="6"/>
      <c r="N1194" s="6" t="s">
        <f>=I1194+J1194+K1194+L1194</f>
      </c>
      <c r="O1194" s="6"/>
      <c r="P1194" s="16"/>
    </row>
    <row collapsed="false" customFormat="false" customHeight="false" hidden="false" ht="12.1" outlineLevel="0" r="1195">
      <c r="A1195" s="20" t="n">
        <v>44915.435729167</v>
      </c>
      <c r="B1195" s="16" t="s">
        <v>24</v>
      </c>
      <c r="C1195" s="16" t="s">
        <v>567</v>
      </c>
      <c r="D1195" s="16" t="s">
        <v>480</v>
      </c>
      <c r="E1195" s="16" t="s">
        <v>17</v>
      </c>
      <c r="F1195" s="16" t="s">
        <v>19</v>
      </c>
      <c r="G1195" s="7" t="n">
        <v>900</v>
      </c>
      <c r="H1195" s="6" t="n">
        <v>24.97</v>
      </c>
      <c r="I1195" s="6" t="n">
        <v>-22473</v>
      </c>
      <c r="J1195" s="6" t="n">
        <v>-0</v>
      </c>
      <c r="K1195" s="6" t="n">
        <v>-8.99</v>
      </c>
      <c r="L1195" s="6" t="n">
        <v>-0</v>
      </c>
      <c r="M1195" s="6"/>
      <c r="N1195" s="6" t="s">
        <f>=I1195+J1195+K1195+L1195</f>
      </c>
      <c r="O1195" s="6"/>
      <c r="P1195" s="16"/>
    </row>
    <row collapsed="false" customFormat="false" customHeight="false" hidden="false" ht="12.1" outlineLevel="0" r="1196">
      <c r="A1196" s="20" t="n">
        <v>44915.510752315</v>
      </c>
      <c r="B1196" s="16" t="s">
        <v>508</v>
      </c>
      <c r="C1196" s="16" t="s">
        <v>634</v>
      </c>
      <c r="D1196" s="16" t="s">
        <v>480</v>
      </c>
      <c r="E1196" s="16" t="s">
        <v>17</v>
      </c>
      <c r="F1196" s="16" t="s">
        <v>19</v>
      </c>
      <c r="G1196" s="7" t="n">
        <v>2</v>
      </c>
      <c r="H1196" s="6" t="n">
        <v>338.5</v>
      </c>
      <c r="I1196" s="6" t="n">
        <v>-677</v>
      </c>
      <c r="J1196" s="6" t="n">
        <v>-0</v>
      </c>
      <c r="K1196" s="6" t="n">
        <v>-0.27</v>
      </c>
      <c r="L1196" s="6" t="n">
        <v>-0</v>
      </c>
      <c r="M1196" s="6"/>
      <c r="N1196" s="6" t="s">
        <f>=I1196+J1196+K1196+L1196</f>
      </c>
      <c r="O1196" s="6"/>
      <c r="P1196" s="16"/>
    </row>
    <row collapsed="false" customFormat="false" customHeight="false" hidden="false" ht="12.1" outlineLevel="0" r="1197">
      <c r="A1197" s="25" t="n">
        <v>44929</v>
      </c>
      <c r="B1197" s="26" t="s">
        <v>554</v>
      </c>
      <c r="C1197" s="26" t="s">
        <v>162</v>
      </c>
      <c r="D1197" s="26" t="s">
        <v>554</v>
      </c>
      <c r="E1197" s="26" t="s">
        <v>554</v>
      </c>
      <c r="F1197" s="26" t="s">
        <v>19</v>
      </c>
      <c r="G1197" s="27" t="n">
        <v>1</v>
      </c>
      <c r="H1197" s="28" t="n">
        <v>100000</v>
      </c>
      <c r="I1197" s="28" t="n">
        <v>100000</v>
      </c>
      <c r="J1197" s="28" t="n">
        <v>0</v>
      </c>
      <c r="K1197" s="28" t="n">
        <v>-0</v>
      </c>
      <c r="L1197" s="28" t="n">
        <v>-0</v>
      </c>
      <c r="M1197" s="28"/>
      <c r="N1197" s="6" t="s">
        <f>=I1197+J1197+K1197+L1197</f>
      </c>
      <c r="O1197" s="28"/>
      <c r="P1197" s="26"/>
    </row>
    <row collapsed="false" customFormat="false" customHeight="false" hidden="false" ht="12.1" outlineLevel="0" r="1198">
      <c r="A1198" s="25" t="n">
        <v>44935</v>
      </c>
      <c r="B1198" s="26" t="s">
        <v>554</v>
      </c>
      <c r="C1198" s="26" t="s">
        <v>162</v>
      </c>
      <c r="D1198" s="26" t="s">
        <v>554</v>
      </c>
      <c r="E1198" s="26" t="s">
        <v>554</v>
      </c>
      <c r="F1198" s="26" t="s">
        <v>19</v>
      </c>
      <c r="G1198" s="27" t="n">
        <v>1</v>
      </c>
      <c r="H1198" s="28" t="n">
        <v>54000</v>
      </c>
      <c r="I1198" s="28" t="n">
        <v>54000</v>
      </c>
      <c r="J1198" s="28" t="n">
        <v>0</v>
      </c>
      <c r="K1198" s="28" t="n">
        <v>-0</v>
      </c>
      <c r="L1198" s="28" t="n">
        <v>-0</v>
      </c>
      <c r="M1198" s="28"/>
      <c r="N1198" s="6" t="s">
        <f>=I1198+J1198+K1198+L1198</f>
      </c>
      <c r="O1198" s="28"/>
      <c r="P1198" s="26"/>
    </row>
    <row collapsed="false" customFormat="false" customHeight="false" hidden="false" ht="12.1" outlineLevel="0" r="1199">
      <c r="A1199" s="20" t="n">
        <v>44935.924166667</v>
      </c>
      <c r="B1199" s="16" t="s">
        <v>490</v>
      </c>
      <c r="C1199" s="16" t="s">
        <v>563</v>
      </c>
      <c r="D1199" s="16" t="s">
        <v>480</v>
      </c>
      <c r="E1199" s="16" t="s">
        <v>17</v>
      </c>
      <c r="F1199" s="16" t="s">
        <v>19</v>
      </c>
      <c r="G1199" s="7" t="n">
        <v>12</v>
      </c>
      <c r="H1199" s="6" t="n">
        <v>4107</v>
      </c>
      <c r="I1199" s="6" t="n">
        <v>-49284</v>
      </c>
      <c r="J1199" s="6" t="n">
        <v>-0</v>
      </c>
      <c r="K1199" s="6" t="n">
        <v>-19.71</v>
      </c>
      <c r="L1199" s="6" t="n">
        <v>-0</v>
      </c>
      <c r="M1199" s="6"/>
      <c r="N1199" s="6" t="s">
        <f>=I1199+J1199+K1199+L1199</f>
      </c>
      <c r="O1199" s="6"/>
      <c r="P1199" s="16"/>
    </row>
    <row collapsed="false" customFormat="false" customHeight="false" hidden="false" ht="12.1" outlineLevel="0" r="1200">
      <c r="A1200" s="20" t="n">
        <v>44935.935833333</v>
      </c>
      <c r="B1200" s="16" t="s">
        <v>490</v>
      </c>
      <c r="C1200" s="16" t="s">
        <v>563</v>
      </c>
      <c r="D1200" s="16" t="s">
        <v>480</v>
      </c>
      <c r="E1200" s="16" t="s">
        <v>17</v>
      </c>
      <c r="F1200" s="16" t="s">
        <v>19</v>
      </c>
      <c r="G1200" s="7" t="n">
        <v>1</v>
      </c>
      <c r="H1200" s="6" t="n">
        <v>4105</v>
      </c>
      <c r="I1200" s="6" t="n">
        <v>-4105</v>
      </c>
      <c r="J1200" s="6" t="n">
        <v>-0</v>
      </c>
      <c r="K1200" s="6" t="n">
        <v>-1.64</v>
      </c>
      <c r="L1200" s="6" t="n">
        <v>-0</v>
      </c>
      <c r="M1200" s="6"/>
      <c r="N1200" s="6" t="s">
        <f>=I1200+J1200+K1200+L1200</f>
      </c>
      <c r="O1200" s="6"/>
      <c r="P1200" s="16"/>
    </row>
    <row collapsed="false" customFormat="false" customHeight="false" hidden="false" ht="12.1" outlineLevel="0" r="1201">
      <c r="A1201" s="20" t="n">
        <v>44935.959282407</v>
      </c>
      <c r="B1201" s="16" t="s">
        <v>24</v>
      </c>
      <c r="C1201" s="16" t="s">
        <v>567</v>
      </c>
      <c r="D1201" s="16" t="s">
        <v>480</v>
      </c>
      <c r="E1201" s="16" t="s">
        <v>17</v>
      </c>
      <c r="F1201" s="16" t="s">
        <v>19</v>
      </c>
      <c r="G1201" s="7" t="n">
        <v>500</v>
      </c>
      <c r="H1201" s="6" t="n">
        <v>25.995</v>
      </c>
      <c r="I1201" s="6" t="n">
        <v>-12997.5</v>
      </c>
      <c r="J1201" s="6" t="n">
        <v>-0</v>
      </c>
      <c r="K1201" s="6" t="n">
        <v>-5.2</v>
      </c>
      <c r="L1201" s="6" t="n">
        <v>-0</v>
      </c>
      <c r="M1201" s="6"/>
      <c r="N1201" s="6" t="s">
        <f>=I1201+J1201+K1201+L1201</f>
      </c>
      <c r="O1201" s="6"/>
      <c r="P1201" s="16"/>
    </row>
    <row collapsed="false" customFormat="false" customHeight="false" hidden="false" ht="12.1" outlineLevel="0" r="1202">
      <c r="A1202" s="25" t="n">
        <v>44936</v>
      </c>
      <c r="B1202" s="26" t="s">
        <v>554</v>
      </c>
      <c r="C1202" s="26" t="s">
        <v>162</v>
      </c>
      <c r="D1202" s="26" t="s">
        <v>554</v>
      </c>
      <c r="E1202" s="26" t="s">
        <v>554</v>
      </c>
      <c r="F1202" s="26" t="s">
        <v>19</v>
      </c>
      <c r="G1202" s="27" t="n">
        <v>1</v>
      </c>
      <c r="H1202" s="28" t="n">
        <v>200</v>
      </c>
      <c r="I1202" s="28" t="n">
        <v>200</v>
      </c>
      <c r="J1202" s="28" t="n">
        <v>0</v>
      </c>
      <c r="K1202" s="28" t="n">
        <v>-0</v>
      </c>
      <c r="L1202" s="28" t="n">
        <v>-0</v>
      </c>
      <c r="M1202" s="28"/>
      <c r="N1202" s="6" t="s">
        <f>=I1202+J1202+K1202+L1202</f>
      </c>
      <c r="O1202" s="28"/>
      <c r="P1202" s="26"/>
    </row>
    <row collapsed="false" customFormat="false" customHeight="false" hidden="false" ht="12.1" outlineLevel="0" r="1203">
      <c r="A1203" s="20" t="n">
        <v>44936.717858796</v>
      </c>
      <c r="B1203" s="16" t="s">
        <v>16</v>
      </c>
      <c r="C1203" s="16" t="s">
        <v>622</v>
      </c>
      <c r="D1203" s="16" t="s">
        <v>480</v>
      </c>
      <c r="E1203" s="16" t="s">
        <v>17</v>
      </c>
      <c r="F1203" s="16" t="s">
        <v>19</v>
      </c>
      <c r="G1203" s="7" t="n">
        <v>1</v>
      </c>
      <c r="H1203" s="6" t="n">
        <v>87000</v>
      </c>
      <c r="I1203" s="6" t="n">
        <v>-87000</v>
      </c>
      <c r="J1203" s="6" t="n">
        <v>-0</v>
      </c>
      <c r="K1203" s="6" t="n">
        <v>-34.8</v>
      </c>
      <c r="L1203" s="6" t="n">
        <v>-0</v>
      </c>
      <c r="M1203" s="6"/>
      <c r="N1203" s="6" t="s">
        <f>=I1203+J1203+K1203+L1203</f>
      </c>
      <c r="O1203" s="6"/>
      <c r="P1203" s="16"/>
    </row>
    <row collapsed="false" customFormat="false" customHeight="false" hidden="false" ht="12.1" outlineLevel="0" r="1204">
      <c r="A1204" s="20" t="n">
        <v>44936.946840278</v>
      </c>
      <c r="B1204" s="16" t="s">
        <v>508</v>
      </c>
      <c r="C1204" s="16" t="s">
        <v>634</v>
      </c>
      <c r="D1204" s="16" t="s">
        <v>480</v>
      </c>
      <c r="E1204" s="16" t="s">
        <v>17</v>
      </c>
      <c r="F1204" s="16" t="s">
        <v>19</v>
      </c>
      <c r="G1204" s="7" t="n">
        <v>1</v>
      </c>
      <c r="H1204" s="6" t="n">
        <v>336.6</v>
      </c>
      <c r="I1204" s="6" t="n">
        <v>-336.6</v>
      </c>
      <c r="J1204" s="6" t="n">
        <v>-0</v>
      </c>
      <c r="K1204" s="6" t="n">
        <v>-0.23</v>
      </c>
      <c r="L1204" s="6" t="n">
        <v>-0</v>
      </c>
      <c r="M1204" s="6"/>
      <c r="N1204" s="6" t="s">
        <f>=I1204+J1204+K1204+L1204</f>
      </c>
      <c r="O1204" s="6"/>
      <c r="P1204" s="16"/>
    </row>
    <row collapsed="false" customFormat="false" customHeight="false" hidden="false" ht="12.1" outlineLevel="0" r="1205">
      <c r="A1205" s="25" t="n">
        <v>44937</v>
      </c>
      <c r="B1205" s="26" t="s">
        <v>641</v>
      </c>
      <c r="C1205" s="26" t="s">
        <v>644</v>
      </c>
      <c r="D1205" s="26" t="s">
        <v>576</v>
      </c>
      <c r="E1205" s="26" t="s">
        <v>576</v>
      </c>
      <c r="F1205" s="26" t="s">
        <v>19</v>
      </c>
      <c r="G1205" s="27" t="n">
        <v>1</v>
      </c>
      <c r="H1205" s="28" t="n">
        <v>104</v>
      </c>
      <c r="I1205" s="28" t="n">
        <v>104</v>
      </c>
      <c r="J1205" s="28" t="n">
        <v>0</v>
      </c>
      <c r="K1205" s="28" t="n">
        <v>-0</v>
      </c>
      <c r="L1205" s="28" t="n">
        <v>-0</v>
      </c>
      <c r="M1205" s="28"/>
      <c r="N1205" s="6" t="s">
        <f>=I1205+J1205+K1205+L1205</f>
      </c>
      <c r="O1205" s="28"/>
      <c r="P1205" s="26"/>
    </row>
    <row collapsed="false" customFormat="false" customHeight="false" hidden="false" ht="12.1" outlineLevel="0" r="1206">
      <c r="A1206" s="20" t="n">
        <v>44937.432592593</v>
      </c>
      <c r="B1206" s="16" t="s">
        <v>508</v>
      </c>
      <c r="C1206" s="16" t="s">
        <v>634</v>
      </c>
      <c r="D1206" s="16" t="s">
        <v>480</v>
      </c>
      <c r="E1206" s="16" t="s">
        <v>17</v>
      </c>
      <c r="F1206" s="16" t="s">
        <v>19</v>
      </c>
      <c r="G1206" s="7" t="n">
        <v>1</v>
      </c>
      <c r="H1206" s="6" t="n">
        <v>334.9</v>
      </c>
      <c r="I1206" s="6" t="n">
        <v>-334.9</v>
      </c>
      <c r="J1206" s="6" t="n">
        <v>-0</v>
      </c>
      <c r="K1206" s="6" t="n">
        <v>-0.23</v>
      </c>
      <c r="L1206" s="6" t="n">
        <v>-0</v>
      </c>
      <c r="M1206" s="6"/>
      <c r="N1206" s="6" t="s">
        <f>=I1206+J1206+K1206+L1206</f>
      </c>
      <c r="O1206" s="6"/>
      <c r="P1206" s="16"/>
    </row>
    <row collapsed="false" customFormat="false" customHeight="false" hidden="false" ht="12.1" outlineLevel="0" r="1207">
      <c r="A1207" s="25" t="n">
        <v>44939</v>
      </c>
      <c r="B1207" s="26" t="s">
        <v>554</v>
      </c>
      <c r="C1207" s="26" t="s">
        <v>162</v>
      </c>
      <c r="D1207" s="26" t="s">
        <v>554</v>
      </c>
      <c r="E1207" s="26" t="s">
        <v>554</v>
      </c>
      <c r="F1207" s="26" t="s">
        <v>19</v>
      </c>
      <c r="G1207" s="27" t="n">
        <v>1</v>
      </c>
      <c r="H1207" s="28" t="n">
        <v>2000</v>
      </c>
      <c r="I1207" s="28" t="n">
        <v>2000</v>
      </c>
      <c r="J1207" s="28" t="n">
        <v>0</v>
      </c>
      <c r="K1207" s="28" t="n">
        <v>-0</v>
      </c>
      <c r="L1207" s="28" t="n">
        <v>-0</v>
      </c>
      <c r="M1207" s="28"/>
      <c r="N1207" s="6" t="s">
        <f>=I1207+J1207+K1207+L1207</f>
      </c>
      <c r="O1207" s="28"/>
      <c r="P1207" s="26"/>
    </row>
    <row collapsed="false" customFormat="false" customHeight="false" hidden="false" ht="12.1" outlineLevel="0" r="1208">
      <c r="A1208" s="25" t="n">
        <v>44946</v>
      </c>
      <c r="B1208" s="26" t="s">
        <v>554</v>
      </c>
      <c r="C1208" s="26" t="s">
        <v>162</v>
      </c>
      <c r="D1208" s="26" t="s">
        <v>554</v>
      </c>
      <c r="E1208" s="26" t="s">
        <v>554</v>
      </c>
      <c r="F1208" s="26" t="s">
        <v>19</v>
      </c>
      <c r="G1208" s="27" t="n">
        <v>1</v>
      </c>
      <c r="H1208" s="28" t="n">
        <v>2</v>
      </c>
      <c r="I1208" s="28" t="n">
        <v>2</v>
      </c>
      <c r="J1208" s="28" t="n">
        <v>0</v>
      </c>
      <c r="K1208" s="28" t="n">
        <v>-0</v>
      </c>
      <c r="L1208" s="28" t="n">
        <v>-0</v>
      </c>
      <c r="M1208" s="28"/>
      <c r="N1208" s="6" t="s">
        <f>=I1208+J1208+K1208+L1208</f>
      </c>
      <c r="O1208" s="28"/>
      <c r="P1208" s="26"/>
    </row>
    <row collapsed="false" customFormat="false" customHeight="false" hidden="false" ht="12.1" outlineLevel="0" r="1209">
      <c r="A1209" s="20" t="n">
        <v>44946.468819444</v>
      </c>
      <c r="B1209" s="16" t="s">
        <v>39</v>
      </c>
      <c r="C1209" s="16" t="s">
        <v>560</v>
      </c>
      <c r="D1209" s="16" t="s">
        <v>480</v>
      </c>
      <c r="E1209" s="16" t="s">
        <v>17</v>
      </c>
      <c r="F1209" s="16" t="s">
        <v>19</v>
      </c>
      <c r="G1209" s="7" t="n">
        <v>10</v>
      </c>
      <c r="H1209" s="6" t="n">
        <v>149.39</v>
      </c>
      <c r="I1209" s="6" t="n">
        <v>-1493.9</v>
      </c>
      <c r="J1209" s="6" t="n">
        <v>-0</v>
      </c>
      <c r="K1209" s="6" t="n">
        <v>-0.6</v>
      </c>
      <c r="L1209" s="6" t="n">
        <v>-0</v>
      </c>
      <c r="M1209" s="6"/>
      <c r="N1209" s="6" t="s">
        <f>=I1209+J1209+K1209+L1209</f>
      </c>
      <c r="O1209" s="6"/>
      <c r="P1209" s="16"/>
    </row>
    <row collapsed="false" customFormat="false" customHeight="false" hidden="false" ht="12.1" outlineLevel="0" r="1210">
      <c r="A1210" s="20" t="n">
        <v>44946.504178241</v>
      </c>
      <c r="B1210" s="16" t="s">
        <v>45</v>
      </c>
      <c r="C1210" s="16" t="s">
        <v>613</v>
      </c>
      <c r="D1210" s="16" t="s">
        <v>480</v>
      </c>
      <c r="E1210" s="16" t="s">
        <v>17</v>
      </c>
      <c r="F1210" s="16" t="s">
        <v>19</v>
      </c>
      <c r="G1210" s="7" t="n">
        <v>10</v>
      </c>
      <c r="H1210" s="6" t="n">
        <v>33.7</v>
      </c>
      <c r="I1210" s="6" t="n">
        <v>-337</v>
      </c>
      <c r="J1210" s="6" t="n">
        <v>-0</v>
      </c>
      <c r="K1210" s="6" t="n">
        <v>-0.23</v>
      </c>
      <c r="L1210" s="6" t="n">
        <v>-0</v>
      </c>
      <c r="M1210" s="6"/>
      <c r="N1210" s="6" t="s">
        <f>=I1210+J1210+K1210+L1210</f>
      </c>
      <c r="O1210" s="6"/>
      <c r="P1210" s="16"/>
    </row>
    <row collapsed="false" customFormat="false" customHeight="false" hidden="false" ht="12.1" outlineLevel="0" r="1211">
      <c r="A1211" s="25" t="n">
        <v>44963</v>
      </c>
      <c r="B1211" s="26" t="s">
        <v>554</v>
      </c>
      <c r="C1211" s="26" t="s">
        <v>162</v>
      </c>
      <c r="D1211" s="26" t="s">
        <v>554</v>
      </c>
      <c r="E1211" s="26" t="s">
        <v>554</v>
      </c>
      <c r="F1211" s="26" t="s">
        <v>19</v>
      </c>
      <c r="G1211" s="27" t="n">
        <v>1</v>
      </c>
      <c r="H1211" s="28" t="n">
        <v>25000</v>
      </c>
      <c r="I1211" s="28" t="n">
        <v>25000</v>
      </c>
      <c r="J1211" s="28" t="n">
        <v>0</v>
      </c>
      <c r="K1211" s="28" t="n">
        <v>-0</v>
      </c>
      <c r="L1211" s="28" t="n">
        <v>-0</v>
      </c>
      <c r="M1211" s="28"/>
      <c r="N1211" s="6" t="s">
        <f>=I1211+J1211+K1211+L1211</f>
      </c>
      <c r="O1211" s="28"/>
      <c r="P1211" s="26"/>
    </row>
    <row collapsed="false" customFormat="false" customHeight="false" hidden="false" ht="12.1" outlineLevel="0" r="1212">
      <c r="A1212" s="25" t="n">
        <v>44963</v>
      </c>
      <c r="B1212" s="26" t="s">
        <v>554</v>
      </c>
      <c r="C1212" s="26" t="s">
        <v>162</v>
      </c>
      <c r="D1212" s="26" t="s">
        <v>554</v>
      </c>
      <c r="E1212" s="26" t="s">
        <v>554</v>
      </c>
      <c r="F1212" s="26" t="s">
        <v>19</v>
      </c>
      <c r="G1212" s="27" t="n">
        <v>1</v>
      </c>
      <c r="H1212" s="28" t="n">
        <v>16000</v>
      </c>
      <c r="I1212" s="28" t="n">
        <v>16000</v>
      </c>
      <c r="J1212" s="28" t="n">
        <v>0</v>
      </c>
      <c r="K1212" s="28" t="n">
        <v>-0</v>
      </c>
      <c r="L1212" s="28" t="n">
        <v>-0</v>
      </c>
      <c r="M1212" s="28"/>
      <c r="N1212" s="6" t="s">
        <f>=I1212+J1212+K1212+L1212</f>
      </c>
      <c r="O1212" s="28"/>
      <c r="P1212" s="26"/>
    </row>
    <row collapsed="false" customFormat="false" customHeight="false" hidden="false" ht="12.1" outlineLevel="0" r="1213">
      <c r="A1213" s="20" t="n">
        <v>44963.499768519</v>
      </c>
      <c r="B1213" s="16" t="s">
        <v>508</v>
      </c>
      <c r="C1213" s="16" t="s">
        <v>634</v>
      </c>
      <c r="D1213" s="16" t="s">
        <v>480</v>
      </c>
      <c r="E1213" s="16" t="s">
        <v>17</v>
      </c>
      <c r="F1213" s="16" t="s">
        <v>19</v>
      </c>
      <c r="G1213" s="7" t="n">
        <v>50</v>
      </c>
      <c r="H1213" s="6" t="n">
        <v>321.6</v>
      </c>
      <c r="I1213" s="6" t="n">
        <v>-16080</v>
      </c>
      <c r="J1213" s="6" t="n">
        <v>-0</v>
      </c>
      <c r="K1213" s="6" t="n">
        <v>-6.43</v>
      </c>
      <c r="L1213" s="6" t="n">
        <v>-0</v>
      </c>
      <c r="M1213" s="6"/>
      <c r="N1213" s="6" t="s">
        <f>=I1213+J1213+K1213+L1213</f>
      </c>
      <c r="O1213" s="6"/>
      <c r="P1213" s="16"/>
    </row>
    <row collapsed="false" customFormat="false" customHeight="false" hidden="false" ht="12.1" outlineLevel="0" r="1214">
      <c r="A1214" s="20" t="n">
        <v>44963.5028125</v>
      </c>
      <c r="B1214" s="16" t="s">
        <v>490</v>
      </c>
      <c r="C1214" s="16" t="s">
        <v>563</v>
      </c>
      <c r="D1214" s="16" t="s">
        <v>480</v>
      </c>
      <c r="E1214" s="16" t="s">
        <v>17</v>
      </c>
      <c r="F1214" s="16" t="s">
        <v>19</v>
      </c>
      <c r="G1214" s="7" t="n">
        <v>6</v>
      </c>
      <c r="H1214" s="6" t="n">
        <v>3920</v>
      </c>
      <c r="I1214" s="6" t="n">
        <v>-23520</v>
      </c>
      <c r="J1214" s="6" t="n">
        <v>-0</v>
      </c>
      <c r="K1214" s="6" t="n">
        <v>-9.41</v>
      </c>
      <c r="L1214" s="6" t="n">
        <v>-0</v>
      </c>
      <c r="M1214" s="6"/>
      <c r="N1214" s="6" t="s">
        <f>=I1214+J1214+K1214+L1214</f>
      </c>
      <c r="O1214" s="6"/>
      <c r="P1214" s="16"/>
    </row>
    <row collapsed="false" customFormat="false" customHeight="false" hidden="false" ht="12.1" outlineLevel="0" r="1215">
      <c r="A1215" s="20" t="n">
        <v>44965.764074074</v>
      </c>
      <c r="B1215" s="16" t="s">
        <v>42</v>
      </c>
      <c r="C1215" s="16" t="s">
        <v>562</v>
      </c>
      <c r="D1215" s="16" t="s">
        <v>480</v>
      </c>
      <c r="E1215" s="16" t="s">
        <v>17</v>
      </c>
      <c r="F1215" s="16" t="s">
        <v>19</v>
      </c>
      <c r="G1215" s="7" t="n">
        <v>10</v>
      </c>
      <c r="H1215" s="6" t="n">
        <v>158.2</v>
      </c>
      <c r="I1215" s="6" t="n">
        <v>-1582</v>
      </c>
      <c r="J1215" s="6" t="n">
        <v>-0</v>
      </c>
      <c r="K1215" s="6" t="n">
        <v>-0.63</v>
      </c>
      <c r="L1215" s="6" t="n">
        <v>-0</v>
      </c>
      <c r="M1215" s="6"/>
      <c r="N1215" s="6" t="s">
        <f>=I1215+J1215+K1215+L1215</f>
      </c>
      <c r="O1215" s="6"/>
      <c r="P1215" s="16"/>
    </row>
    <row collapsed="false" customFormat="false" customHeight="false" hidden="false" ht="12.1" outlineLevel="0" r="1216">
      <c r="A1216" s="25" t="n">
        <v>44966</v>
      </c>
      <c r="B1216" s="26" t="s">
        <v>554</v>
      </c>
      <c r="C1216" s="26" t="s">
        <v>162</v>
      </c>
      <c r="D1216" s="26" t="s">
        <v>554</v>
      </c>
      <c r="E1216" s="26" t="s">
        <v>554</v>
      </c>
      <c r="F1216" s="26" t="s">
        <v>19</v>
      </c>
      <c r="G1216" s="27" t="n">
        <v>1</v>
      </c>
      <c r="H1216" s="28" t="n">
        <v>25000</v>
      </c>
      <c r="I1216" s="28" t="n">
        <v>25000</v>
      </c>
      <c r="J1216" s="28" t="n">
        <v>0</v>
      </c>
      <c r="K1216" s="28" t="n">
        <v>-0</v>
      </c>
      <c r="L1216" s="28" t="n">
        <v>-0</v>
      </c>
      <c r="M1216" s="28"/>
      <c r="N1216" s="6" t="s">
        <f>=I1216+J1216+K1216+L1216</f>
      </c>
      <c r="O1216" s="28"/>
      <c r="P1216" s="26"/>
    </row>
    <row collapsed="false" customFormat="false" customHeight="false" hidden="false" ht="12.1" outlineLevel="0" r="1217">
      <c r="A1217" s="25" t="n">
        <v>44966</v>
      </c>
      <c r="B1217" s="26" t="s">
        <v>554</v>
      </c>
      <c r="C1217" s="26" t="s">
        <v>162</v>
      </c>
      <c r="D1217" s="26" t="s">
        <v>554</v>
      </c>
      <c r="E1217" s="26" t="s">
        <v>554</v>
      </c>
      <c r="F1217" s="26" t="s">
        <v>19</v>
      </c>
      <c r="G1217" s="27" t="n">
        <v>1</v>
      </c>
      <c r="H1217" s="28" t="n">
        <v>35000</v>
      </c>
      <c r="I1217" s="28" t="n">
        <v>35000</v>
      </c>
      <c r="J1217" s="28" t="n">
        <v>0</v>
      </c>
      <c r="K1217" s="28" t="n">
        <v>-0</v>
      </c>
      <c r="L1217" s="28" t="n">
        <v>-0</v>
      </c>
      <c r="M1217" s="28"/>
      <c r="N1217" s="6" t="s">
        <f>=I1217+J1217+K1217+L1217</f>
      </c>
      <c r="O1217" s="28"/>
      <c r="P1217" s="26"/>
    </row>
    <row collapsed="false" customFormat="false" customHeight="false" hidden="false" ht="12.1" outlineLevel="0" r="1218">
      <c r="A1218" s="20" t="n">
        <v>44966.862083333</v>
      </c>
      <c r="B1218" s="16" t="s">
        <v>39</v>
      </c>
      <c r="C1218" s="16" t="s">
        <v>560</v>
      </c>
      <c r="D1218" s="16" t="s">
        <v>480</v>
      </c>
      <c r="E1218" s="16" t="s">
        <v>17</v>
      </c>
      <c r="F1218" s="16" t="s">
        <v>19</v>
      </c>
      <c r="G1218" s="7" t="n">
        <v>100</v>
      </c>
      <c r="H1218" s="6" t="n">
        <v>165.35</v>
      </c>
      <c r="I1218" s="6" t="n">
        <v>-16535</v>
      </c>
      <c r="J1218" s="6" t="n">
        <v>-0</v>
      </c>
      <c r="K1218" s="6" t="n">
        <v>-6.61</v>
      </c>
      <c r="L1218" s="6" t="n">
        <v>-0</v>
      </c>
      <c r="M1218" s="6"/>
      <c r="N1218" s="6" t="s">
        <f>=I1218+J1218+K1218+L1218</f>
      </c>
      <c r="O1218" s="6"/>
      <c r="P1218" s="16"/>
    </row>
    <row collapsed="false" customFormat="false" customHeight="false" hidden="false" ht="12.1" outlineLevel="0" r="1219">
      <c r="A1219" s="20" t="n">
        <v>44966.870046296</v>
      </c>
      <c r="B1219" s="16" t="s">
        <v>42</v>
      </c>
      <c r="C1219" s="16" t="s">
        <v>562</v>
      </c>
      <c r="D1219" s="16" t="s">
        <v>480</v>
      </c>
      <c r="E1219" s="16" t="s">
        <v>17</v>
      </c>
      <c r="F1219" s="16" t="s">
        <v>19</v>
      </c>
      <c r="G1219" s="7" t="n">
        <v>50</v>
      </c>
      <c r="H1219" s="6" t="n">
        <v>159.3</v>
      </c>
      <c r="I1219" s="6" t="n">
        <v>-7965</v>
      </c>
      <c r="J1219" s="6" t="n">
        <v>-0</v>
      </c>
      <c r="K1219" s="6" t="n">
        <v>-3.19</v>
      </c>
      <c r="L1219" s="6" t="n">
        <v>-0</v>
      </c>
      <c r="M1219" s="6"/>
      <c r="N1219" s="6" t="s">
        <f>=I1219+J1219+K1219+L1219</f>
      </c>
      <c r="O1219" s="6"/>
      <c r="P1219" s="16"/>
    </row>
    <row collapsed="false" customFormat="false" customHeight="false" hidden="false" ht="12.1" outlineLevel="0" r="1220">
      <c r="A1220" s="20" t="n">
        <v>44966.871122685</v>
      </c>
      <c r="B1220" s="16" t="s">
        <v>508</v>
      </c>
      <c r="C1220" s="16" t="s">
        <v>634</v>
      </c>
      <c r="D1220" s="16" t="s">
        <v>480</v>
      </c>
      <c r="E1220" s="16" t="s">
        <v>17</v>
      </c>
      <c r="F1220" s="16" t="s">
        <v>19</v>
      </c>
      <c r="G1220" s="7" t="n">
        <v>1</v>
      </c>
      <c r="H1220" s="6" t="n">
        <v>324.9</v>
      </c>
      <c r="I1220" s="6" t="n">
        <v>-324.9</v>
      </c>
      <c r="J1220" s="6" t="n">
        <v>-0</v>
      </c>
      <c r="K1220" s="6" t="n">
        <v>-0.23</v>
      </c>
      <c r="L1220" s="6" t="n">
        <v>-0</v>
      </c>
      <c r="M1220" s="6"/>
      <c r="N1220" s="6" t="s">
        <f>=I1220+J1220+K1220+L1220</f>
      </c>
      <c r="O1220" s="6"/>
      <c r="P1220" s="16"/>
    </row>
    <row collapsed="false" customFormat="false" customHeight="false" hidden="false" ht="12.1" outlineLevel="0" r="1221">
      <c r="A1221" s="25" t="n">
        <v>44972</v>
      </c>
      <c r="B1221" s="26" t="s">
        <v>554</v>
      </c>
      <c r="C1221" s="26" t="s">
        <v>162</v>
      </c>
      <c r="D1221" s="26" t="s">
        <v>554</v>
      </c>
      <c r="E1221" s="26" t="s">
        <v>554</v>
      </c>
      <c r="F1221" s="26" t="s">
        <v>19</v>
      </c>
      <c r="G1221" s="27" t="n">
        <v>1</v>
      </c>
      <c r="H1221" s="28" t="n">
        <v>22222</v>
      </c>
      <c r="I1221" s="28" t="n">
        <v>22222</v>
      </c>
      <c r="J1221" s="28" t="n">
        <v>0</v>
      </c>
      <c r="K1221" s="28" t="n">
        <v>-0</v>
      </c>
      <c r="L1221" s="28" t="n">
        <v>-0</v>
      </c>
      <c r="M1221" s="28"/>
      <c r="N1221" s="6" t="s">
        <f>=I1221+J1221+K1221+L1221</f>
      </c>
      <c r="O1221" s="28"/>
      <c r="P1221" s="26"/>
    </row>
    <row collapsed="false" customFormat="false" customHeight="false" hidden="false" ht="12.1" outlineLevel="0" r="1222">
      <c r="A1222" s="20" t="n">
        <v>44972.478240741</v>
      </c>
      <c r="B1222" s="16" t="s">
        <v>508</v>
      </c>
      <c r="C1222" s="16" t="s">
        <v>634</v>
      </c>
      <c r="D1222" s="16" t="s">
        <v>480</v>
      </c>
      <c r="E1222" s="16" t="s">
        <v>17</v>
      </c>
      <c r="F1222" s="16" t="s">
        <v>19</v>
      </c>
      <c r="G1222" s="7" t="n">
        <v>50</v>
      </c>
      <c r="H1222" s="6" t="n">
        <v>318.9</v>
      </c>
      <c r="I1222" s="6" t="n">
        <v>-15945</v>
      </c>
      <c r="J1222" s="6" t="n">
        <v>-0</v>
      </c>
      <c r="K1222" s="6" t="n">
        <v>-6.38</v>
      </c>
      <c r="L1222" s="6" t="n">
        <v>-0</v>
      </c>
      <c r="M1222" s="6"/>
      <c r="N1222" s="6" t="s">
        <f>=I1222+J1222+K1222+L1222</f>
      </c>
      <c r="O1222" s="6"/>
      <c r="P1222" s="16"/>
    </row>
    <row collapsed="false" customFormat="false" customHeight="false" hidden="false" ht="12.1" outlineLevel="0" r="1223">
      <c r="A1223" s="20" t="n">
        <v>44972.483761574</v>
      </c>
      <c r="B1223" s="16" t="s">
        <v>30</v>
      </c>
      <c r="C1223" s="16" t="s">
        <v>643</v>
      </c>
      <c r="D1223" s="16" t="s">
        <v>480</v>
      </c>
      <c r="E1223" s="16" t="s">
        <v>17</v>
      </c>
      <c r="F1223" s="16" t="s">
        <v>19</v>
      </c>
      <c r="G1223" s="7" t="n">
        <v>210000</v>
      </c>
      <c r="H1223" s="6" t="n">
        <v>0.087</v>
      </c>
      <c r="I1223" s="6" t="n">
        <v>-18270</v>
      </c>
      <c r="J1223" s="6" t="n">
        <v>-0</v>
      </c>
      <c r="K1223" s="6" t="n">
        <v>-7.31</v>
      </c>
      <c r="L1223" s="6" t="n">
        <v>-0</v>
      </c>
      <c r="M1223" s="6"/>
      <c r="N1223" s="6" t="s">
        <f>=I1223+J1223+K1223+L1223</f>
      </c>
      <c r="O1223" s="6"/>
      <c r="P1223" s="16"/>
    </row>
    <row collapsed="false" customFormat="false" customHeight="false" hidden="false" ht="12.1" outlineLevel="0" r="1224">
      <c r="A1224" s="20" t="n">
        <v>44972.553090278</v>
      </c>
      <c r="B1224" s="16" t="s">
        <v>490</v>
      </c>
      <c r="C1224" s="16" t="s">
        <v>563</v>
      </c>
      <c r="D1224" s="16" t="s">
        <v>480</v>
      </c>
      <c r="E1224" s="16" t="s">
        <v>17</v>
      </c>
      <c r="F1224" s="16" t="s">
        <v>19</v>
      </c>
      <c r="G1224" s="7" t="n">
        <v>5</v>
      </c>
      <c r="H1224" s="6" t="n">
        <v>3868</v>
      </c>
      <c r="I1224" s="6" t="n">
        <v>-19340</v>
      </c>
      <c r="J1224" s="6" t="n">
        <v>-0</v>
      </c>
      <c r="K1224" s="6" t="n">
        <v>-7.74</v>
      </c>
      <c r="L1224" s="6" t="n">
        <v>-0</v>
      </c>
      <c r="M1224" s="6"/>
      <c r="N1224" s="6" t="s">
        <f>=I1224+J1224+K1224+L1224</f>
      </c>
      <c r="O1224" s="6"/>
      <c r="P1224" s="16"/>
    </row>
    <row collapsed="false" customFormat="false" customHeight="false" hidden="false" ht="12.1" outlineLevel="0" r="1225">
      <c r="A1225" s="20" t="n">
        <v>44972.683460648</v>
      </c>
      <c r="B1225" s="16" t="s">
        <v>36</v>
      </c>
      <c r="C1225" s="16" t="s">
        <v>627</v>
      </c>
      <c r="D1225" s="16" t="s">
        <v>480</v>
      </c>
      <c r="E1225" s="16" t="s">
        <v>17</v>
      </c>
      <c r="F1225" s="16" t="s">
        <v>19</v>
      </c>
      <c r="G1225" s="7" t="n">
        <v>10</v>
      </c>
      <c r="H1225" s="6" t="n">
        <v>158.77</v>
      </c>
      <c r="I1225" s="6" t="n">
        <v>-1587.7</v>
      </c>
      <c r="J1225" s="6" t="n">
        <v>-0</v>
      </c>
      <c r="K1225" s="6" t="n">
        <v>-0.64</v>
      </c>
      <c r="L1225" s="6" t="n">
        <v>-0</v>
      </c>
      <c r="M1225" s="6"/>
      <c r="N1225" s="6" t="s">
        <f>=I1225+J1225+K1225+L1225</f>
      </c>
      <c r="O1225" s="6"/>
      <c r="P1225" s="16"/>
    </row>
    <row collapsed="false" customFormat="false" customHeight="false" hidden="false" ht="12.1" outlineLevel="0" r="1226">
      <c r="A1226" s="20" t="n">
        <v>44972.813020833</v>
      </c>
      <c r="B1226" s="16" t="s">
        <v>508</v>
      </c>
      <c r="C1226" s="16" t="s">
        <v>634</v>
      </c>
      <c r="D1226" s="16" t="s">
        <v>480</v>
      </c>
      <c r="E1226" s="16" t="s">
        <v>17</v>
      </c>
      <c r="F1226" s="16" t="s">
        <v>19</v>
      </c>
      <c r="G1226" s="7" t="n">
        <v>4</v>
      </c>
      <c r="H1226" s="6" t="n">
        <v>316.2</v>
      </c>
      <c r="I1226" s="6" t="n">
        <v>-1264.8</v>
      </c>
      <c r="J1226" s="6" t="n">
        <v>-0</v>
      </c>
      <c r="K1226" s="6" t="n">
        <v>-0.51</v>
      </c>
      <c r="L1226" s="6" t="n">
        <v>-0</v>
      </c>
      <c r="M1226" s="6"/>
      <c r="N1226" s="6" t="s">
        <f>=I1226+J1226+K1226+L1226</f>
      </c>
      <c r="O1226" s="6"/>
      <c r="P1226" s="16"/>
    </row>
    <row collapsed="false" customFormat="false" customHeight="false" hidden="false" ht="12.1" outlineLevel="0" r="1227">
      <c r="A1227" s="20" t="n">
        <v>44972.840520833</v>
      </c>
      <c r="B1227" s="16" t="s">
        <v>508</v>
      </c>
      <c r="C1227" s="16" t="s">
        <v>634</v>
      </c>
      <c r="D1227" s="16" t="s">
        <v>480</v>
      </c>
      <c r="E1227" s="16" t="s">
        <v>17</v>
      </c>
      <c r="F1227" s="16" t="s">
        <v>19</v>
      </c>
      <c r="G1227" s="7" t="n">
        <v>2</v>
      </c>
      <c r="H1227" s="6" t="n">
        <v>316</v>
      </c>
      <c r="I1227" s="6" t="n">
        <v>-632</v>
      </c>
      <c r="J1227" s="6" t="n">
        <v>-0</v>
      </c>
      <c r="K1227" s="6" t="n">
        <v>-0.25</v>
      </c>
      <c r="L1227" s="6" t="n">
        <v>-0</v>
      </c>
      <c r="M1227" s="6"/>
      <c r="N1227" s="6" t="s">
        <f>=I1227+J1227+K1227+L1227</f>
      </c>
      <c r="O1227" s="6"/>
      <c r="P1227" s="16"/>
    </row>
    <row collapsed="false" customFormat="false" customHeight="false" hidden="false" ht="12.1" outlineLevel="0" r="1228">
      <c r="A1228" s="33" t="n">
        <v>44994</v>
      </c>
      <c r="B1228" s="34" t="s">
        <v>602</v>
      </c>
      <c r="C1228" s="34" t="s">
        <v>314</v>
      </c>
      <c r="D1228" s="34" t="s">
        <v>602</v>
      </c>
      <c r="E1228" s="34" t="s">
        <v>602</v>
      </c>
      <c r="F1228" s="34" t="s">
        <v>64</v>
      </c>
      <c r="G1228" s="35" t="n">
        <v>1</v>
      </c>
      <c r="H1228" s="36" t="n">
        <v>-0.75</v>
      </c>
      <c r="I1228" s="36" t="n">
        <v>-0.75</v>
      </c>
      <c r="J1228" s="36" t="n">
        <v>0</v>
      </c>
      <c r="K1228" s="36" t="n">
        <v>-0</v>
      </c>
      <c r="L1228" s="36" t="n">
        <v>-0</v>
      </c>
      <c r="M1228" s="6" t="s">
        <f>=I1228+J1228+K1228+L1228</f>
      </c>
      <c r="N1228" s="36"/>
      <c r="O1228" s="36"/>
      <c r="P1228" s="34"/>
    </row>
    <row collapsed="false" customFormat="false" customHeight="false" hidden="false" ht="12.1" outlineLevel="0" r="1229">
      <c r="A1229" s="33" t="n">
        <v>44994</v>
      </c>
      <c r="B1229" s="34" t="s">
        <v>602</v>
      </c>
      <c r="C1229" s="34" t="s">
        <v>314</v>
      </c>
      <c r="D1229" s="34" t="s">
        <v>602</v>
      </c>
      <c r="E1229" s="34" t="s">
        <v>602</v>
      </c>
      <c r="F1229" s="34" t="s">
        <v>35</v>
      </c>
      <c r="G1229" s="35" t="n">
        <v>1</v>
      </c>
      <c r="H1229" s="36" t="n">
        <v>-0.44</v>
      </c>
      <c r="I1229" s="36" t="n">
        <v>-0.44</v>
      </c>
      <c r="J1229" s="36" t="n">
        <v>0</v>
      </c>
      <c r="K1229" s="36" t="n">
        <v>-0</v>
      </c>
      <c r="L1229" s="36" t="n">
        <v>-0</v>
      </c>
      <c r="M1229" s="36"/>
      <c r="N1229" s="36"/>
      <c r="O1229" s="6" t="s">
        <f>=I1229+J1229+K1229+L1229</f>
      </c>
      <c r="P1229" s="34"/>
    </row>
    <row collapsed="false" customFormat="false" customHeight="false" hidden="false" ht="12.1" outlineLevel="0" r="1230">
      <c r="A1230" s="25" t="n">
        <v>45002</v>
      </c>
      <c r="B1230" s="26" t="s">
        <v>554</v>
      </c>
      <c r="C1230" s="26" t="s">
        <v>162</v>
      </c>
      <c r="D1230" s="26" t="s">
        <v>554</v>
      </c>
      <c r="E1230" s="26" t="s">
        <v>554</v>
      </c>
      <c r="F1230" s="26" t="s">
        <v>19</v>
      </c>
      <c r="G1230" s="27" t="n">
        <v>1</v>
      </c>
      <c r="H1230" s="28" t="n">
        <v>12000</v>
      </c>
      <c r="I1230" s="28" t="n">
        <v>12000</v>
      </c>
      <c r="J1230" s="28" t="n">
        <v>0</v>
      </c>
      <c r="K1230" s="28" t="n">
        <v>-0</v>
      </c>
      <c r="L1230" s="28" t="n">
        <v>-0</v>
      </c>
      <c r="M1230" s="28"/>
      <c r="N1230" s="6" t="s">
        <f>=I1230+J1230+K1230+L1230</f>
      </c>
      <c r="O1230" s="28"/>
      <c r="P1230" s="26"/>
    </row>
    <row collapsed="false" customFormat="false" customHeight="false" hidden="false" ht="12.1" outlineLevel="0" r="1231">
      <c r="A1231" s="20" t="n">
        <v>45002.761597222</v>
      </c>
      <c r="B1231" s="16" t="s">
        <v>511</v>
      </c>
      <c r="C1231" s="16" t="s">
        <v>645</v>
      </c>
      <c r="D1231" s="16" t="s">
        <v>480</v>
      </c>
      <c r="E1231" s="16" t="s">
        <v>17</v>
      </c>
      <c r="F1231" s="16" t="s">
        <v>19</v>
      </c>
      <c r="G1231" s="7" t="n">
        <v>19000</v>
      </c>
      <c r="H1231" s="6" t="n">
        <v>0.6424</v>
      </c>
      <c r="I1231" s="6" t="n">
        <v>-12205.6</v>
      </c>
      <c r="J1231" s="6" t="n">
        <v>-0</v>
      </c>
      <c r="K1231" s="6" t="n">
        <v>-8.55</v>
      </c>
      <c r="L1231" s="6" t="n">
        <v>-0</v>
      </c>
      <c r="M1231" s="6"/>
      <c r="N1231" s="6" t="s">
        <f>=I1231+J1231+K1231+L1231</f>
      </c>
      <c r="O1231" s="6"/>
      <c r="P1231" s="16"/>
    </row>
    <row collapsed="false" customFormat="false" customHeight="false" hidden="false" ht="12.1" outlineLevel="0" r="1232">
      <c r="A1232" s="25" t="n">
        <v>45007</v>
      </c>
      <c r="B1232" s="26" t="s">
        <v>554</v>
      </c>
      <c r="C1232" s="26" t="s">
        <v>162</v>
      </c>
      <c r="D1232" s="26" t="s">
        <v>554</v>
      </c>
      <c r="E1232" s="26" t="s">
        <v>554</v>
      </c>
      <c r="F1232" s="26" t="s">
        <v>19</v>
      </c>
      <c r="G1232" s="27" t="n">
        <v>1</v>
      </c>
      <c r="H1232" s="28" t="n">
        <v>12000</v>
      </c>
      <c r="I1232" s="28" t="n">
        <v>12000</v>
      </c>
      <c r="J1232" s="28" t="n">
        <v>0</v>
      </c>
      <c r="K1232" s="28" t="n">
        <v>-0</v>
      </c>
      <c r="L1232" s="28" t="n">
        <v>-0</v>
      </c>
      <c r="M1232" s="28"/>
      <c r="N1232" s="6" t="s">
        <f>=I1232+J1232+K1232+L1232</f>
      </c>
      <c r="O1232" s="28"/>
      <c r="P1232" s="26"/>
    </row>
    <row collapsed="false" customFormat="false" customHeight="false" hidden="false" ht="12.1" outlineLevel="0" r="1233">
      <c r="A1233" s="20" t="n">
        <v>45007.736585648</v>
      </c>
      <c r="B1233" s="16" t="s">
        <v>53</v>
      </c>
      <c r="C1233" s="16" t="s">
        <v>616</v>
      </c>
      <c r="D1233" s="16" t="s">
        <v>480</v>
      </c>
      <c r="E1233" s="16" t="s">
        <v>17</v>
      </c>
      <c r="F1233" s="16" t="s">
        <v>19</v>
      </c>
      <c r="G1233" s="7" t="n">
        <v>10</v>
      </c>
      <c r="H1233" s="6" t="n">
        <v>63.98</v>
      </c>
      <c r="I1233" s="6" t="n">
        <v>-639.8</v>
      </c>
      <c r="J1233" s="6" t="n">
        <v>-0</v>
      </c>
      <c r="K1233" s="6" t="n">
        <v>-0.26</v>
      </c>
      <c r="L1233" s="6" t="n">
        <v>-0</v>
      </c>
      <c r="M1233" s="6"/>
      <c r="N1233" s="6" t="s">
        <f>=I1233+J1233+K1233+L1233</f>
      </c>
      <c r="O1233" s="6"/>
      <c r="P1233" s="16"/>
    </row>
    <row collapsed="false" customFormat="false" customHeight="false" hidden="false" ht="12.1" outlineLevel="0" r="1234">
      <c r="A1234" s="20" t="n">
        <v>45007.736597222</v>
      </c>
      <c r="B1234" s="16" t="s">
        <v>53</v>
      </c>
      <c r="C1234" s="16" t="s">
        <v>616</v>
      </c>
      <c r="D1234" s="16" t="s">
        <v>480</v>
      </c>
      <c r="E1234" s="16" t="s">
        <v>17</v>
      </c>
      <c r="F1234" s="16" t="s">
        <v>19</v>
      </c>
      <c r="G1234" s="7" t="n">
        <v>10</v>
      </c>
      <c r="H1234" s="6" t="n">
        <v>63.98</v>
      </c>
      <c r="I1234" s="6" t="n">
        <v>-639.8</v>
      </c>
      <c r="J1234" s="6" t="n">
        <v>-0</v>
      </c>
      <c r="K1234" s="6" t="n">
        <v>-0.26</v>
      </c>
      <c r="L1234" s="6" t="n">
        <v>-0</v>
      </c>
      <c r="M1234" s="6"/>
      <c r="N1234" s="6" t="s">
        <f>=I1234+J1234+K1234+L1234</f>
      </c>
      <c r="O1234" s="6"/>
      <c r="P1234" s="16"/>
    </row>
    <row collapsed="false" customFormat="false" customHeight="false" hidden="false" ht="12.1" outlineLevel="0" r="1235">
      <c r="A1235" s="20" t="n">
        <v>45007.736747685</v>
      </c>
      <c r="B1235" s="16" t="s">
        <v>53</v>
      </c>
      <c r="C1235" s="16" t="s">
        <v>616</v>
      </c>
      <c r="D1235" s="16" t="s">
        <v>480</v>
      </c>
      <c r="E1235" s="16" t="s">
        <v>17</v>
      </c>
      <c r="F1235" s="16" t="s">
        <v>19</v>
      </c>
      <c r="G1235" s="7" t="n">
        <v>170</v>
      </c>
      <c r="H1235" s="6" t="n">
        <v>63.98</v>
      </c>
      <c r="I1235" s="6" t="n">
        <v>-10876.6</v>
      </c>
      <c r="J1235" s="6" t="n">
        <v>-0</v>
      </c>
      <c r="K1235" s="6" t="n">
        <v>-4.35</v>
      </c>
      <c r="L1235" s="6" t="n">
        <v>-0</v>
      </c>
      <c r="M1235" s="6"/>
      <c r="N1235" s="6" t="s">
        <f>=I1235+J1235+K1235+L1235</f>
      </c>
      <c r="O1235" s="6"/>
      <c r="P1235" s="16"/>
    </row>
    <row collapsed="false" customFormat="false" customHeight="false" hidden="false" ht="12.1" outlineLevel="0" r="1236">
      <c r="A1236" s="25" t="n">
        <v>45040</v>
      </c>
      <c r="B1236" s="26" t="s">
        <v>554</v>
      </c>
      <c r="C1236" s="26" t="s">
        <v>162</v>
      </c>
      <c r="D1236" s="26" t="s">
        <v>554</v>
      </c>
      <c r="E1236" s="26" t="s">
        <v>554</v>
      </c>
      <c r="F1236" s="26" t="s">
        <v>19</v>
      </c>
      <c r="G1236" s="27" t="n">
        <v>1</v>
      </c>
      <c r="H1236" s="28" t="n">
        <v>24000</v>
      </c>
      <c r="I1236" s="28" t="n">
        <v>24000</v>
      </c>
      <c r="J1236" s="28" t="n">
        <v>0</v>
      </c>
      <c r="K1236" s="28" t="n">
        <v>-0</v>
      </c>
      <c r="L1236" s="28" t="n">
        <v>-0</v>
      </c>
      <c r="M1236" s="28"/>
      <c r="N1236" s="6" t="s">
        <f>=I1236+J1236+K1236+L1236</f>
      </c>
      <c r="O1236" s="28"/>
      <c r="P1236" s="26"/>
    </row>
    <row collapsed="false" customFormat="false" customHeight="false" hidden="false" ht="12.1" outlineLevel="0" r="1237">
      <c r="A1237" s="25" t="n">
        <v>45040</v>
      </c>
      <c r="B1237" s="26" t="s">
        <v>554</v>
      </c>
      <c r="C1237" s="26" t="s">
        <v>162</v>
      </c>
      <c r="D1237" s="26" t="s">
        <v>554</v>
      </c>
      <c r="E1237" s="26" t="s">
        <v>554</v>
      </c>
      <c r="F1237" s="26" t="s">
        <v>19</v>
      </c>
      <c r="G1237" s="27" t="n">
        <v>1</v>
      </c>
      <c r="H1237" s="28" t="n">
        <v>1000</v>
      </c>
      <c r="I1237" s="28" t="n">
        <v>1000</v>
      </c>
      <c r="J1237" s="28" t="n">
        <v>0</v>
      </c>
      <c r="K1237" s="28" t="n">
        <v>-0</v>
      </c>
      <c r="L1237" s="28" t="n">
        <v>-0</v>
      </c>
      <c r="M1237" s="28"/>
      <c r="N1237" s="6" t="s">
        <f>=I1237+J1237+K1237+L1237</f>
      </c>
      <c r="O1237" s="28"/>
      <c r="P1237" s="26"/>
    </row>
    <row collapsed="false" customFormat="false" customHeight="false" hidden="false" ht="12.1" outlineLevel="0" r="1238">
      <c r="A1238" s="20" t="n">
        <v>45040.988877315</v>
      </c>
      <c r="B1238" s="16" t="s">
        <v>24</v>
      </c>
      <c r="C1238" s="16" t="s">
        <v>567</v>
      </c>
      <c r="D1238" s="16" t="s">
        <v>480</v>
      </c>
      <c r="E1238" s="16" t="s">
        <v>17</v>
      </c>
      <c r="F1238" s="16" t="s">
        <v>19</v>
      </c>
      <c r="G1238" s="7" t="n">
        <v>600</v>
      </c>
      <c r="H1238" s="6" t="n">
        <v>36.895</v>
      </c>
      <c r="I1238" s="6" t="n">
        <v>-22137</v>
      </c>
      <c r="J1238" s="6" t="n">
        <v>-0</v>
      </c>
      <c r="K1238" s="6" t="n">
        <v>-15.49</v>
      </c>
      <c r="L1238" s="6" t="n">
        <v>-0</v>
      </c>
      <c r="M1238" s="6"/>
      <c r="N1238" s="6" t="s">
        <f>=I1238+J1238+K1238+L1238</f>
      </c>
      <c r="O1238" s="6"/>
      <c r="P1238" s="16"/>
    </row>
    <row collapsed="false" customFormat="false" customHeight="false" hidden="false" ht="12.1" outlineLevel="0" r="1239">
      <c r="A1239" s="20" t="n">
        <v>45044.7575</v>
      </c>
      <c r="B1239" s="16" t="s">
        <v>508</v>
      </c>
      <c r="C1239" s="16" t="s">
        <v>634</v>
      </c>
      <c r="D1239" s="16" t="s">
        <v>480</v>
      </c>
      <c r="E1239" s="16" t="s">
        <v>17</v>
      </c>
      <c r="F1239" s="16" t="s">
        <v>19</v>
      </c>
      <c r="G1239" s="7" t="n">
        <v>7</v>
      </c>
      <c r="H1239" s="6" t="n">
        <v>407.7</v>
      </c>
      <c r="I1239" s="6" t="n">
        <v>-2853.9</v>
      </c>
      <c r="J1239" s="6" t="n">
        <v>-0</v>
      </c>
      <c r="K1239" s="6" t="n">
        <v>-1.99</v>
      </c>
      <c r="L1239" s="6" t="n">
        <v>-0</v>
      </c>
      <c r="M1239" s="6"/>
      <c r="N1239" s="6" t="s">
        <f>=I1239+J1239+K1239+L1239</f>
      </c>
      <c r="O1239" s="6"/>
      <c r="P1239" s="16"/>
    </row>
    <row collapsed="false" customFormat="false" customHeight="false" hidden="false" ht="12.1" outlineLevel="0" r="1240">
      <c r="A1240" s="25" t="n">
        <v>45054</v>
      </c>
      <c r="B1240" s="26" t="s">
        <v>554</v>
      </c>
      <c r="C1240" s="26" t="s">
        <v>162</v>
      </c>
      <c r="D1240" s="26" t="s">
        <v>554</v>
      </c>
      <c r="E1240" s="26" t="s">
        <v>554</v>
      </c>
      <c r="F1240" s="26" t="s">
        <v>19</v>
      </c>
      <c r="G1240" s="27" t="n">
        <v>1</v>
      </c>
      <c r="H1240" s="28" t="n">
        <v>35000</v>
      </c>
      <c r="I1240" s="28" t="n">
        <v>35000</v>
      </c>
      <c r="J1240" s="28" t="n">
        <v>0</v>
      </c>
      <c r="K1240" s="28" t="n">
        <v>-0</v>
      </c>
      <c r="L1240" s="28" t="n">
        <v>-0</v>
      </c>
      <c r="M1240" s="28"/>
      <c r="N1240" s="6" t="s">
        <f>=I1240+J1240+K1240+L1240</f>
      </c>
      <c r="O1240" s="28"/>
      <c r="P1240" s="26"/>
    </row>
    <row collapsed="false" customFormat="false" customHeight="false" hidden="false" ht="12.1" outlineLevel="0" r="1241">
      <c r="A1241" s="25" t="n">
        <v>45054</v>
      </c>
      <c r="B1241" s="26" t="s">
        <v>554</v>
      </c>
      <c r="C1241" s="26" t="s">
        <v>162</v>
      </c>
      <c r="D1241" s="26" t="s">
        <v>554</v>
      </c>
      <c r="E1241" s="26" t="s">
        <v>554</v>
      </c>
      <c r="F1241" s="26" t="s">
        <v>19</v>
      </c>
      <c r="G1241" s="27" t="n">
        <v>1</v>
      </c>
      <c r="H1241" s="28" t="n">
        <v>25000</v>
      </c>
      <c r="I1241" s="28" t="n">
        <v>25000</v>
      </c>
      <c r="J1241" s="28" t="n">
        <v>0</v>
      </c>
      <c r="K1241" s="28" t="n">
        <v>-0</v>
      </c>
      <c r="L1241" s="28" t="n">
        <v>-0</v>
      </c>
      <c r="M1241" s="28"/>
      <c r="N1241" s="6" t="s">
        <f>=I1241+J1241+K1241+L1241</f>
      </c>
      <c r="O1241" s="28"/>
      <c r="P1241" s="26"/>
    </row>
    <row collapsed="false" customFormat="false" customHeight="false" hidden="false" ht="12.1" outlineLevel="0" r="1242">
      <c r="A1242" s="20" t="n">
        <v>45054.937581019</v>
      </c>
      <c r="B1242" s="16" t="s">
        <v>490</v>
      </c>
      <c r="C1242" s="16" t="s">
        <v>563</v>
      </c>
      <c r="D1242" s="16" t="s">
        <v>480</v>
      </c>
      <c r="E1242" s="16" t="s">
        <v>17</v>
      </c>
      <c r="F1242" s="16" t="s">
        <v>19</v>
      </c>
      <c r="G1242" s="7" t="n">
        <v>7</v>
      </c>
      <c r="H1242" s="6" t="n">
        <v>4561</v>
      </c>
      <c r="I1242" s="6" t="n">
        <v>-31927</v>
      </c>
      <c r="J1242" s="6" t="n">
        <v>-0</v>
      </c>
      <c r="K1242" s="6" t="n">
        <v>-12.77</v>
      </c>
      <c r="L1242" s="6" t="n">
        <v>-0</v>
      </c>
      <c r="M1242" s="6"/>
      <c r="N1242" s="6" t="s">
        <f>=I1242+J1242+K1242+L1242</f>
      </c>
      <c r="O1242" s="6"/>
      <c r="P1242" s="16"/>
    </row>
    <row collapsed="false" customFormat="false" customHeight="false" hidden="false" ht="12.1" outlineLevel="0" r="1243">
      <c r="A1243" s="20" t="n">
        <v>45054.945706019</v>
      </c>
      <c r="B1243" s="16" t="s">
        <v>36</v>
      </c>
      <c r="C1243" s="16" t="s">
        <v>627</v>
      </c>
      <c r="D1243" s="16" t="s">
        <v>480</v>
      </c>
      <c r="E1243" s="16" t="s">
        <v>17</v>
      </c>
      <c r="F1243" s="16" t="s">
        <v>19</v>
      </c>
      <c r="G1243" s="7" t="n">
        <v>10</v>
      </c>
      <c r="H1243" s="6" t="n">
        <v>237</v>
      </c>
      <c r="I1243" s="6" t="n">
        <v>-2370</v>
      </c>
      <c r="J1243" s="6" t="n">
        <v>-0</v>
      </c>
      <c r="K1243" s="6" t="n">
        <v>-0.95</v>
      </c>
      <c r="L1243" s="6" t="n">
        <v>-0</v>
      </c>
      <c r="M1243" s="6"/>
      <c r="N1243" s="6" t="s">
        <f>=I1243+J1243+K1243+L1243</f>
      </c>
      <c r="O1243" s="6"/>
      <c r="P1243" s="16"/>
    </row>
    <row collapsed="false" customFormat="false" customHeight="false" hidden="false" ht="12.1" outlineLevel="0" r="1244">
      <c r="A1244" s="20" t="n">
        <v>45054.946342593</v>
      </c>
      <c r="B1244" s="16" t="s">
        <v>24</v>
      </c>
      <c r="C1244" s="16" t="s">
        <v>567</v>
      </c>
      <c r="D1244" s="16" t="s">
        <v>480</v>
      </c>
      <c r="E1244" s="16" t="s">
        <v>17</v>
      </c>
      <c r="F1244" s="16" t="s">
        <v>19</v>
      </c>
      <c r="G1244" s="7" t="n">
        <v>100</v>
      </c>
      <c r="H1244" s="6" t="n">
        <v>33.14</v>
      </c>
      <c r="I1244" s="6" t="n">
        <v>-3314</v>
      </c>
      <c r="J1244" s="6" t="n">
        <v>-0</v>
      </c>
      <c r="K1244" s="6" t="n">
        <v>-1.33</v>
      </c>
      <c r="L1244" s="6" t="n">
        <v>-0</v>
      </c>
      <c r="M1244" s="6"/>
      <c r="N1244" s="6" t="s">
        <f>=I1244+J1244+K1244+L1244</f>
      </c>
      <c r="O1244" s="6"/>
      <c r="P1244" s="16"/>
    </row>
    <row collapsed="false" customFormat="false" customHeight="false" hidden="false" ht="12.1" outlineLevel="0" r="1245">
      <c r="A1245" s="20" t="n">
        <v>45054.948020833</v>
      </c>
      <c r="B1245" s="16" t="s">
        <v>24</v>
      </c>
      <c r="C1245" s="16" t="s">
        <v>567</v>
      </c>
      <c r="D1245" s="16" t="s">
        <v>480</v>
      </c>
      <c r="E1245" s="16" t="s">
        <v>17</v>
      </c>
      <c r="F1245" s="16" t="s">
        <v>19</v>
      </c>
      <c r="G1245" s="7" t="n">
        <v>600</v>
      </c>
      <c r="H1245" s="6" t="n">
        <v>33.14</v>
      </c>
      <c r="I1245" s="6" t="n">
        <v>-19884</v>
      </c>
      <c r="J1245" s="6" t="n">
        <v>-0</v>
      </c>
      <c r="K1245" s="6" t="n">
        <v>-7.95</v>
      </c>
      <c r="L1245" s="6" t="n">
        <v>-0</v>
      </c>
      <c r="M1245" s="6"/>
      <c r="N1245" s="6" t="s">
        <f>=I1245+J1245+K1245+L1245</f>
      </c>
      <c r="O1245" s="6"/>
      <c r="P1245" s="16"/>
    </row>
    <row collapsed="false" customFormat="false" customHeight="false" hidden="false" ht="12.1" outlineLevel="0" r="1246">
      <c r="A1246" s="20" t="n">
        <v>45054.949675926</v>
      </c>
      <c r="B1246" s="16" t="s">
        <v>508</v>
      </c>
      <c r="C1246" s="16" t="s">
        <v>634</v>
      </c>
      <c r="D1246" s="16" t="s">
        <v>480</v>
      </c>
      <c r="E1246" s="16" t="s">
        <v>17</v>
      </c>
      <c r="F1246" s="16" t="s">
        <v>19</v>
      </c>
      <c r="G1246" s="7" t="n">
        <v>1</v>
      </c>
      <c r="H1246" s="6" t="n">
        <v>393.9</v>
      </c>
      <c r="I1246" s="6" t="n">
        <v>-393.9</v>
      </c>
      <c r="J1246" s="6" t="n">
        <v>-0</v>
      </c>
      <c r="K1246" s="6" t="n">
        <v>-0.28</v>
      </c>
      <c r="L1246" s="6" t="n">
        <v>-0</v>
      </c>
      <c r="M1246" s="6"/>
      <c r="N1246" s="6" t="s">
        <f>=I1246+J1246+K1246+L1246</f>
      </c>
      <c r="O1246" s="6"/>
      <c r="P1246" s="16"/>
    </row>
    <row collapsed="false" customFormat="false" customHeight="false" hidden="false" ht="12.1" outlineLevel="0" r="1247">
      <c r="A1247" s="20" t="n">
        <v>45054.951770833</v>
      </c>
      <c r="B1247" s="16" t="s">
        <v>508</v>
      </c>
      <c r="C1247" s="16" t="s">
        <v>634</v>
      </c>
      <c r="D1247" s="16" t="s">
        <v>480</v>
      </c>
      <c r="E1247" s="16" t="s">
        <v>17</v>
      </c>
      <c r="F1247" s="16" t="s">
        <v>19</v>
      </c>
      <c r="G1247" s="7" t="n">
        <v>4</v>
      </c>
      <c r="H1247" s="6" t="n">
        <v>393.8</v>
      </c>
      <c r="I1247" s="6" t="n">
        <v>-1575.2</v>
      </c>
      <c r="J1247" s="6" t="n">
        <v>-0</v>
      </c>
      <c r="K1247" s="6" t="n">
        <v>-0.63</v>
      </c>
      <c r="L1247" s="6" t="n">
        <v>-0</v>
      </c>
      <c r="M1247" s="6"/>
      <c r="N1247" s="6" t="s">
        <f>=I1247+J1247+K1247+L1247</f>
      </c>
      <c r="O1247" s="6"/>
      <c r="P1247" s="16"/>
    </row>
    <row collapsed="false" customFormat="false" customHeight="false" hidden="false" ht="12.1" outlineLevel="0" r="1248">
      <c r="A1248" s="25" t="n">
        <v>45058</v>
      </c>
      <c r="B1248" s="26" t="s">
        <v>554</v>
      </c>
      <c r="C1248" s="26" t="s">
        <v>162</v>
      </c>
      <c r="D1248" s="26" t="s">
        <v>554</v>
      </c>
      <c r="E1248" s="26" t="s">
        <v>554</v>
      </c>
      <c r="F1248" s="26" t="s">
        <v>19</v>
      </c>
      <c r="G1248" s="27" t="n">
        <v>1</v>
      </c>
      <c r="H1248" s="28" t="n">
        <v>25000</v>
      </c>
      <c r="I1248" s="28" t="n">
        <v>25000</v>
      </c>
      <c r="J1248" s="28" t="n">
        <v>0</v>
      </c>
      <c r="K1248" s="28" t="n">
        <v>-0</v>
      </c>
      <c r="L1248" s="28" t="n">
        <v>-0</v>
      </c>
      <c r="M1248" s="28"/>
      <c r="N1248" s="6" t="s">
        <f>=I1248+J1248+K1248+L1248</f>
      </c>
      <c r="O1248" s="28"/>
      <c r="P1248" s="26"/>
    </row>
    <row collapsed="false" customFormat="false" customHeight="false" hidden="false" ht="12.1" outlineLevel="0" r="1249">
      <c r="A1249" s="25" t="n">
        <v>45058</v>
      </c>
      <c r="B1249" s="26" t="s">
        <v>554</v>
      </c>
      <c r="C1249" s="26" t="s">
        <v>162</v>
      </c>
      <c r="D1249" s="26" t="s">
        <v>554</v>
      </c>
      <c r="E1249" s="26" t="s">
        <v>554</v>
      </c>
      <c r="F1249" s="26" t="s">
        <v>19</v>
      </c>
      <c r="G1249" s="27" t="n">
        <v>1</v>
      </c>
      <c r="H1249" s="28" t="n">
        <v>27000</v>
      </c>
      <c r="I1249" s="28" t="n">
        <v>27000</v>
      </c>
      <c r="J1249" s="28" t="n">
        <v>0</v>
      </c>
      <c r="K1249" s="28" t="n">
        <v>-0</v>
      </c>
      <c r="L1249" s="28" t="n">
        <v>-0</v>
      </c>
      <c r="M1249" s="28"/>
      <c r="N1249" s="6" t="s">
        <f>=I1249+J1249+K1249+L1249</f>
      </c>
      <c r="O1249" s="28"/>
      <c r="P1249" s="26"/>
    </row>
    <row collapsed="false" customFormat="false" customHeight="false" hidden="false" ht="12.1" outlineLevel="0" r="1250">
      <c r="A1250" s="20" t="n">
        <v>45058.744548611</v>
      </c>
      <c r="B1250" s="16" t="s">
        <v>42</v>
      </c>
      <c r="C1250" s="16" t="s">
        <v>562</v>
      </c>
      <c r="D1250" s="16" t="s">
        <v>480</v>
      </c>
      <c r="E1250" s="16" t="s">
        <v>17</v>
      </c>
      <c r="F1250" s="16" t="s">
        <v>19</v>
      </c>
      <c r="G1250" s="7" t="n">
        <v>150</v>
      </c>
      <c r="H1250" s="6" t="n">
        <v>174.18</v>
      </c>
      <c r="I1250" s="6" t="n">
        <v>-26127</v>
      </c>
      <c r="J1250" s="6" t="n">
        <v>-0</v>
      </c>
      <c r="K1250" s="6" t="n">
        <v>-18.29</v>
      </c>
      <c r="L1250" s="6" t="n">
        <v>-0</v>
      </c>
      <c r="M1250" s="6"/>
      <c r="N1250" s="6" t="s">
        <f>=I1250+J1250+K1250+L1250</f>
      </c>
      <c r="O1250" s="6"/>
      <c r="P1250" s="16"/>
    </row>
    <row collapsed="false" customFormat="false" customHeight="false" hidden="false" ht="12.1" outlineLevel="0" r="1251">
      <c r="A1251" s="20" t="n">
        <v>45058.84625</v>
      </c>
      <c r="B1251" s="16" t="s">
        <v>42</v>
      </c>
      <c r="C1251" s="16" t="s">
        <v>562</v>
      </c>
      <c r="D1251" s="16" t="s">
        <v>480</v>
      </c>
      <c r="E1251" s="16" t="s">
        <v>17</v>
      </c>
      <c r="F1251" s="16" t="s">
        <v>19</v>
      </c>
      <c r="G1251" s="7" t="n">
        <v>10</v>
      </c>
      <c r="H1251" s="6" t="n">
        <v>173.03</v>
      </c>
      <c r="I1251" s="6" t="n">
        <v>-1730.3</v>
      </c>
      <c r="J1251" s="6" t="n">
        <v>-0</v>
      </c>
      <c r="K1251" s="6" t="n">
        <v>-0.69</v>
      </c>
      <c r="L1251" s="6" t="n">
        <v>-0</v>
      </c>
      <c r="M1251" s="6"/>
      <c r="N1251" s="6" t="s">
        <f>=I1251+J1251+K1251+L1251</f>
      </c>
      <c r="O1251" s="6"/>
      <c r="P1251" s="16"/>
    </row>
    <row collapsed="false" customFormat="false" customHeight="false" hidden="false" ht="12.1" outlineLevel="0" r="1252">
      <c r="A1252" s="20" t="n">
        <v>45058.846342593</v>
      </c>
      <c r="B1252" s="16" t="s">
        <v>42</v>
      </c>
      <c r="C1252" s="16" t="s">
        <v>562</v>
      </c>
      <c r="D1252" s="16" t="s">
        <v>480</v>
      </c>
      <c r="E1252" s="16" t="s">
        <v>17</v>
      </c>
      <c r="F1252" s="16" t="s">
        <v>19</v>
      </c>
      <c r="G1252" s="7" t="n">
        <v>70</v>
      </c>
      <c r="H1252" s="6" t="n">
        <v>173.03</v>
      </c>
      <c r="I1252" s="6" t="n">
        <v>-12112.1</v>
      </c>
      <c r="J1252" s="6" t="n">
        <v>-0</v>
      </c>
      <c r="K1252" s="6" t="n">
        <v>-4.84</v>
      </c>
      <c r="L1252" s="6" t="n">
        <v>-0</v>
      </c>
      <c r="M1252" s="6"/>
      <c r="N1252" s="6" t="s">
        <f>=I1252+J1252+K1252+L1252</f>
      </c>
      <c r="O1252" s="6"/>
      <c r="P1252" s="16"/>
    </row>
    <row collapsed="false" customFormat="false" customHeight="false" hidden="false" ht="12.1" outlineLevel="0" r="1253">
      <c r="A1253" s="20" t="n">
        <v>45058.846608796</v>
      </c>
      <c r="B1253" s="16" t="s">
        <v>42</v>
      </c>
      <c r="C1253" s="16" t="s">
        <v>562</v>
      </c>
      <c r="D1253" s="16" t="s">
        <v>480</v>
      </c>
      <c r="E1253" s="16" t="s">
        <v>17</v>
      </c>
      <c r="F1253" s="16" t="s">
        <v>19</v>
      </c>
      <c r="G1253" s="7" t="n">
        <v>60</v>
      </c>
      <c r="H1253" s="6" t="n">
        <v>173.03</v>
      </c>
      <c r="I1253" s="6" t="n">
        <v>-10381.8</v>
      </c>
      <c r="J1253" s="6" t="n">
        <v>-0</v>
      </c>
      <c r="K1253" s="6" t="n">
        <v>-4.15</v>
      </c>
      <c r="L1253" s="6" t="n">
        <v>-0</v>
      </c>
      <c r="M1253" s="6"/>
      <c r="N1253" s="6" t="s">
        <f>=I1253+J1253+K1253+L1253</f>
      </c>
      <c r="O1253" s="6"/>
      <c r="P1253" s="16"/>
    </row>
    <row collapsed="false" customFormat="false" customHeight="false" hidden="false" ht="12.1" outlineLevel="0" r="1254">
      <c r="A1254" s="20" t="n">
        <v>45058.854178241</v>
      </c>
      <c r="B1254" s="16" t="s">
        <v>508</v>
      </c>
      <c r="C1254" s="16" t="s">
        <v>634</v>
      </c>
      <c r="D1254" s="16" t="s">
        <v>480</v>
      </c>
      <c r="E1254" s="16" t="s">
        <v>17</v>
      </c>
      <c r="F1254" s="16" t="s">
        <v>19</v>
      </c>
      <c r="G1254" s="7" t="n">
        <v>2</v>
      </c>
      <c r="H1254" s="6" t="n">
        <v>402.4</v>
      </c>
      <c r="I1254" s="6" t="n">
        <v>-804.8</v>
      </c>
      <c r="J1254" s="6" t="n">
        <v>-0</v>
      </c>
      <c r="K1254" s="6" t="n">
        <v>-0.56</v>
      </c>
      <c r="L1254" s="6" t="n">
        <v>-0</v>
      </c>
      <c r="M1254" s="6"/>
      <c r="N1254" s="6" t="s">
        <f>=I1254+J1254+K1254+L1254</f>
      </c>
      <c r="O1254" s="6"/>
      <c r="P1254" s="16"/>
    </row>
    <row collapsed="false" customFormat="false" customHeight="false" hidden="false" ht="12.1" outlineLevel="0" r="1255">
      <c r="A1255" s="20" t="n">
        <v>45058.855324074</v>
      </c>
      <c r="B1255" s="16" t="s">
        <v>508</v>
      </c>
      <c r="C1255" s="16" t="s">
        <v>634</v>
      </c>
      <c r="D1255" s="16" t="s">
        <v>480</v>
      </c>
      <c r="E1255" s="16" t="s">
        <v>17</v>
      </c>
      <c r="F1255" s="16" t="s">
        <v>19</v>
      </c>
      <c r="G1255" s="7" t="n">
        <v>2</v>
      </c>
      <c r="H1255" s="6" t="n">
        <v>402.3</v>
      </c>
      <c r="I1255" s="6" t="n">
        <v>-804.6</v>
      </c>
      <c r="J1255" s="6" t="n">
        <v>-0</v>
      </c>
      <c r="K1255" s="6" t="n">
        <v>-0.56</v>
      </c>
      <c r="L1255" s="6" t="n">
        <v>-0</v>
      </c>
      <c r="M1255" s="6"/>
      <c r="N1255" s="6" t="s">
        <f>=I1255+J1255+K1255+L1255</f>
      </c>
      <c r="O1255" s="6"/>
      <c r="P1255" s="16"/>
    </row>
    <row collapsed="false" customFormat="false" customHeight="false" hidden="false" ht="12.1" outlineLevel="0" r="1256">
      <c r="A1256" s="25" t="n">
        <v>45068</v>
      </c>
      <c r="B1256" s="26" t="s">
        <v>554</v>
      </c>
      <c r="C1256" s="26" t="s">
        <v>162</v>
      </c>
      <c r="D1256" s="26" t="s">
        <v>554</v>
      </c>
      <c r="E1256" s="26" t="s">
        <v>554</v>
      </c>
      <c r="F1256" s="26" t="s">
        <v>19</v>
      </c>
      <c r="G1256" s="27" t="n">
        <v>1</v>
      </c>
      <c r="H1256" s="28" t="n">
        <v>25000</v>
      </c>
      <c r="I1256" s="28" t="n">
        <v>25000</v>
      </c>
      <c r="J1256" s="28" t="n">
        <v>0</v>
      </c>
      <c r="K1256" s="28" t="n">
        <v>-0</v>
      </c>
      <c r="L1256" s="28" t="n">
        <v>-0</v>
      </c>
      <c r="M1256" s="28"/>
      <c r="N1256" s="6" t="s">
        <f>=I1256+J1256+K1256+L1256</f>
      </c>
      <c r="O1256" s="28"/>
      <c r="P1256" s="26"/>
    </row>
    <row collapsed="false" customFormat="false" customHeight="false" hidden="false" ht="12.1" outlineLevel="0" r="1257">
      <c r="A1257" s="25" t="n">
        <v>45068</v>
      </c>
      <c r="B1257" s="26" t="s">
        <v>554</v>
      </c>
      <c r="C1257" s="26" t="s">
        <v>162</v>
      </c>
      <c r="D1257" s="26" t="s">
        <v>554</v>
      </c>
      <c r="E1257" s="26" t="s">
        <v>554</v>
      </c>
      <c r="F1257" s="26" t="s">
        <v>19</v>
      </c>
      <c r="G1257" s="27" t="n">
        <v>1</v>
      </c>
      <c r="H1257" s="28" t="n">
        <v>35000</v>
      </c>
      <c r="I1257" s="28" t="n">
        <v>35000</v>
      </c>
      <c r="J1257" s="28" t="n">
        <v>0</v>
      </c>
      <c r="K1257" s="28" t="n">
        <v>-0</v>
      </c>
      <c r="L1257" s="28" t="n">
        <v>-0</v>
      </c>
      <c r="M1257" s="28"/>
      <c r="N1257" s="6" t="s">
        <f>=I1257+J1257+K1257+L1257</f>
      </c>
      <c r="O1257" s="28"/>
      <c r="P1257" s="26"/>
    </row>
    <row collapsed="false" customFormat="false" customHeight="false" hidden="false" ht="12.1" outlineLevel="0" r="1258">
      <c r="A1258" s="20" t="n">
        <v>45068.473263889</v>
      </c>
      <c r="B1258" s="16" t="s">
        <v>42</v>
      </c>
      <c r="C1258" s="16" t="s">
        <v>562</v>
      </c>
      <c r="D1258" s="16" t="s">
        <v>480</v>
      </c>
      <c r="E1258" s="16" t="s">
        <v>17</v>
      </c>
      <c r="F1258" s="16" t="s">
        <v>19</v>
      </c>
      <c r="G1258" s="7" t="n">
        <v>200</v>
      </c>
      <c r="H1258" s="6" t="n">
        <v>174.59</v>
      </c>
      <c r="I1258" s="6" t="n">
        <v>-34918</v>
      </c>
      <c r="J1258" s="6" t="n">
        <v>-0</v>
      </c>
      <c r="K1258" s="6" t="n">
        <v>-13.97</v>
      </c>
      <c r="L1258" s="6" t="n">
        <v>-0</v>
      </c>
      <c r="M1258" s="6"/>
      <c r="N1258" s="6" t="s">
        <f>=I1258+J1258+K1258+L1258</f>
      </c>
      <c r="O1258" s="6"/>
      <c r="P1258" s="16"/>
    </row>
    <row collapsed="false" customFormat="false" customHeight="false" hidden="false" ht="12.1" outlineLevel="0" r="1259">
      <c r="A1259" s="20" t="n">
        <v>45068.744606481</v>
      </c>
      <c r="B1259" s="16" t="s">
        <v>42</v>
      </c>
      <c r="C1259" s="16" t="s">
        <v>562</v>
      </c>
      <c r="D1259" s="16" t="s">
        <v>480</v>
      </c>
      <c r="E1259" s="16" t="s">
        <v>17</v>
      </c>
      <c r="F1259" s="16" t="s">
        <v>19</v>
      </c>
      <c r="G1259" s="7" t="n">
        <v>140</v>
      </c>
      <c r="H1259" s="6" t="n">
        <v>172.28</v>
      </c>
      <c r="I1259" s="6" t="n">
        <v>-24119.2</v>
      </c>
      <c r="J1259" s="6" t="n">
        <v>-0</v>
      </c>
      <c r="K1259" s="6" t="n">
        <v>-9.65</v>
      </c>
      <c r="L1259" s="6" t="n">
        <v>-0</v>
      </c>
      <c r="M1259" s="6"/>
      <c r="N1259" s="6" t="s">
        <f>=I1259+J1259+K1259+L1259</f>
      </c>
      <c r="O1259" s="6"/>
      <c r="P1259" s="16"/>
    </row>
    <row collapsed="false" customFormat="false" customHeight="false" hidden="false" ht="12.1" outlineLevel="0" r="1260">
      <c r="A1260" s="20" t="n">
        <v>45068.919282407</v>
      </c>
      <c r="B1260" s="16" t="s">
        <v>53</v>
      </c>
      <c r="C1260" s="16" t="s">
        <v>616</v>
      </c>
      <c r="D1260" s="16" t="s">
        <v>480</v>
      </c>
      <c r="E1260" s="16" t="s">
        <v>17</v>
      </c>
      <c r="F1260" s="16" t="s">
        <v>19</v>
      </c>
      <c r="G1260" s="7" t="n">
        <v>10</v>
      </c>
      <c r="H1260" s="6" t="n">
        <v>66.59</v>
      </c>
      <c r="I1260" s="6" t="n">
        <v>-665.9</v>
      </c>
      <c r="J1260" s="6" t="n">
        <v>-0</v>
      </c>
      <c r="K1260" s="6" t="n">
        <v>-0.27</v>
      </c>
      <c r="L1260" s="6" t="n">
        <v>-0</v>
      </c>
      <c r="M1260" s="6"/>
      <c r="N1260" s="6" t="s">
        <f>=I1260+J1260+K1260+L1260</f>
      </c>
      <c r="O1260" s="6"/>
      <c r="P1260" s="16"/>
    </row>
    <row collapsed="false" customFormat="false" customHeight="false" hidden="false" ht="12.1" outlineLevel="0" r="1261">
      <c r="A1261" s="29" t="n">
        <v>45071.46681713</v>
      </c>
      <c r="B1261" s="30" t="s">
        <v>501</v>
      </c>
      <c r="C1261" s="30" t="s">
        <v>614</v>
      </c>
      <c r="D1261" s="30" t="s">
        <v>482</v>
      </c>
      <c r="E1261" s="30" t="s">
        <v>17</v>
      </c>
      <c r="F1261" s="30" t="s">
        <v>19</v>
      </c>
      <c r="G1261" s="31" t="n">
        <v>-1</v>
      </c>
      <c r="H1261" s="32" t="n">
        <v>4078.5</v>
      </c>
      <c r="I1261" s="32" t="n">
        <v>4078.5</v>
      </c>
      <c r="J1261" s="32" t="n">
        <v>0</v>
      </c>
      <c r="K1261" s="32" t="n">
        <v>-1.63</v>
      </c>
      <c r="L1261" s="32" t="n">
        <v>-0</v>
      </c>
      <c r="M1261" s="32"/>
      <c r="N1261" s="6" t="s">
        <f>=I1261+J1261+K1261+L1261</f>
      </c>
      <c r="O1261" s="32"/>
      <c r="P1261" s="30"/>
    </row>
    <row collapsed="false" customFormat="false" customHeight="false" hidden="false" ht="12.1" outlineLevel="0" r="1262">
      <c r="A1262" s="29" t="n">
        <v>45071.466828704</v>
      </c>
      <c r="B1262" s="30" t="s">
        <v>501</v>
      </c>
      <c r="C1262" s="30" t="s">
        <v>614</v>
      </c>
      <c r="D1262" s="30" t="s">
        <v>482</v>
      </c>
      <c r="E1262" s="30" t="s">
        <v>17</v>
      </c>
      <c r="F1262" s="30" t="s">
        <v>19</v>
      </c>
      <c r="G1262" s="31" t="n">
        <v>-1</v>
      </c>
      <c r="H1262" s="32" t="n">
        <v>4078.5</v>
      </c>
      <c r="I1262" s="32" t="n">
        <v>4078.5</v>
      </c>
      <c r="J1262" s="32" t="n">
        <v>0</v>
      </c>
      <c r="K1262" s="32" t="n">
        <v>-1.63</v>
      </c>
      <c r="L1262" s="32" t="n">
        <v>-0</v>
      </c>
      <c r="M1262" s="32"/>
      <c r="N1262" s="6" t="s">
        <f>=I1262+J1262+K1262+L1262</f>
      </c>
      <c r="O1262" s="32"/>
      <c r="P1262" s="30"/>
    </row>
    <row collapsed="false" customFormat="false" customHeight="false" hidden="false" ht="12.1" outlineLevel="0" r="1263">
      <c r="A1263" s="29" t="n">
        <v>45071.466828704</v>
      </c>
      <c r="B1263" s="30" t="s">
        <v>501</v>
      </c>
      <c r="C1263" s="30" t="s">
        <v>614</v>
      </c>
      <c r="D1263" s="30" t="s">
        <v>482</v>
      </c>
      <c r="E1263" s="30" t="s">
        <v>17</v>
      </c>
      <c r="F1263" s="30" t="s">
        <v>19</v>
      </c>
      <c r="G1263" s="31" t="n">
        <v>-2</v>
      </c>
      <c r="H1263" s="32" t="n">
        <v>4078.5</v>
      </c>
      <c r="I1263" s="32" t="n">
        <v>8157</v>
      </c>
      <c r="J1263" s="32" t="n">
        <v>0</v>
      </c>
      <c r="K1263" s="32" t="n">
        <v>-3.26</v>
      </c>
      <c r="L1263" s="32" t="n">
        <v>-0</v>
      </c>
      <c r="M1263" s="32"/>
      <c r="N1263" s="6" t="s">
        <f>=I1263+J1263+K1263+L1263</f>
      </c>
      <c r="O1263" s="32"/>
      <c r="P1263" s="30"/>
    </row>
    <row collapsed="false" customFormat="false" customHeight="false" hidden="false" ht="12.1" outlineLevel="0" r="1264">
      <c r="A1264" s="29" t="n">
        <v>45071.466828704</v>
      </c>
      <c r="B1264" s="30" t="s">
        <v>501</v>
      </c>
      <c r="C1264" s="30" t="s">
        <v>614</v>
      </c>
      <c r="D1264" s="30" t="s">
        <v>482</v>
      </c>
      <c r="E1264" s="30" t="s">
        <v>17</v>
      </c>
      <c r="F1264" s="30" t="s">
        <v>19</v>
      </c>
      <c r="G1264" s="31" t="n">
        <v>-3</v>
      </c>
      <c r="H1264" s="32" t="n">
        <v>4078.5</v>
      </c>
      <c r="I1264" s="32" t="n">
        <v>12235.5</v>
      </c>
      <c r="J1264" s="32" t="n">
        <v>0</v>
      </c>
      <c r="K1264" s="32" t="n">
        <v>-4.89</v>
      </c>
      <c r="L1264" s="32" t="n">
        <v>-0</v>
      </c>
      <c r="M1264" s="32"/>
      <c r="N1264" s="6" t="s">
        <f>=I1264+J1264+K1264+L1264</f>
      </c>
      <c r="O1264" s="32"/>
      <c r="P1264" s="30"/>
    </row>
    <row collapsed="false" customFormat="false" customHeight="false" hidden="false" ht="12.1" outlineLevel="0" r="1265">
      <c r="A1265" s="29" t="n">
        <v>45071.466828704</v>
      </c>
      <c r="B1265" s="30" t="s">
        <v>501</v>
      </c>
      <c r="C1265" s="30" t="s">
        <v>614</v>
      </c>
      <c r="D1265" s="30" t="s">
        <v>482</v>
      </c>
      <c r="E1265" s="30" t="s">
        <v>17</v>
      </c>
      <c r="F1265" s="30" t="s">
        <v>19</v>
      </c>
      <c r="G1265" s="31" t="n">
        <v>-1</v>
      </c>
      <c r="H1265" s="32" t="n">
        <v>4078.5</v>
      </c>
      <c r="I1265" s="32" t="n">
        <v>4078.5</v>
      </c>
      <c r="J1265" s="32" t="n">
        <v>0</v>
      </c>
      <c r="K1265" s="32" t="n">
        <v>-1.63</v>
      </c>
      <c r="L1265" s="32" t="n">
        <v>-0</v>
      </c>
      <c r="M1265" s="32"/>
      <c r="N1265" s="6" t="s">
        <f>=I1265+J1265+K1265+L1265</f>
      </c>
      <c r="O1265" s="32"/>
      <c r="P1265" s="30"/>
    </row>
    <row collapsed="false" customFormat="false" customHeight="false" hidden="false" ht="12.1" outlineLevel="0" r="1266">
      <c r="A1266" s="29" t="n">
        <v>45071.466828704</v>
      </c>
      <c r="B1266" s="30" t="s">
        <v>501</v>
      </c>
      <c r="C1266" s="30" t="s">
        <v>614</v>
      </c>
      <c r="D1266" s="30" t="s">
        <v>482</v>
      </c>
      <c r="E1266" s="30" t="s">
        <v>17</v>
      </c>
      <c r="F1266" s="30" t="s">
        <v>19</v>
      </c>
      <c r="G1266" s="31" t="n">
        <v>-2</v>
      </c>
      <c r="H1266" s="32" t="n">
        <v>4078.5</v>
      </c>
      <c r="I1266" s="32" t="n">
        <v>8157</v>
      </c>
      <c r="J1266" s="32" t="n">
        <v>0</v>
      </c>
      <c r="K1266" s="32" t="n">
        <v>-3.26</v>
      </c>
      <c r="L1266" s="32" t="n">
        <v>-0</v>
      </c>
      <c r="M1266" s="32"/>
      <c r="N1266" s="6" t="s">
        <f>=I1266+J1266+K1266+L1266</f>
      </c>
      <c r="O1266" s="32"/>
      <c r="P1266" s="30"/>
    </row>
    <row collapsed="false" customFormat="false" customHeight="false" hidden="false" ht="12.1" outlineLevel="0" r="1267">
      <c r="A1267" s="20" t="n">
        <v>45072.959884259</v>
      </c>
      <c r="B1267" s="16" t="s">
        <v>24</v>
      </c>
      <c r="C1267" s="16" t="s">
        <v>567</v>
      </c>
      <c r="D1267" s="16" t="s">
        <v>480</v>
      </c>
      <c r="E1267" s="16" t="s">
        <v>17</v>
      </c>
      <c r="F1267" s="16" t="s">
        <v>19</v>
      </c>
      <c r="G1267" s="7" t="n">
        <v>300</v>
      </c>
      <c r="H1267" s="6" t="n">
        <v>31.355</v>
      </c>
      <c r="I1267" s="6" t="n">
        <v>-9406.5</v>
      </c>
      <c r="J1267" s="6" t="n">
        <v>-0</v>
      </c>
      <c r="K1267" s="6" t="n">
        <v>-6.58</v>
      </c>
      <c r="L1267" s="6" t="n">
        <v>-0</v>
      </c>
      <c r="M1267" s="6"/>
      <c r="N1267" s="6" t="s">
        <f>=I1267+J1267+K1267+L1267</f>
      </c>
      <c r="O1267" s="6"/>
      <c r="P1267" s="16"/>
    </row>
    <row collapsed="false" customFormat="false" customHeight="false" hidden="false" ht="12.1" outlineLevel="0" r="1268">
      <c r="A1268" s="20" t="n">
        <v>45072.962476852</v>
      </c>
      <c r="B1268" s="16" t="s">
        <v>30</v>
      </c>
      <c r="C1268" s="16" t="s">
        <v>643</v>
      </c>
      <c r="D1268" s="16" t="s">
        <v>480</v>
      </c>
      <c r="E1268" s="16" t="s">
        <v>17</v>
      </c>
      <c r="F1268" s="16" t="s">
        <v>19</v>
      </c>
      <c r="G1268" s="7" t="n">
        <v>150000</v>
      </c>
      <c r="H1268" s="6" t="n">
        <v>0.1095</v>
      </c>
      <c r="I1268" s="6" t="n">
        <v>-16425</v>
      </c>
      <c r="J1268" s="6" t="n">
        <v>-0</v>
      </c>
      <c r="K1268" s="6" t="n">
        <v>-6.57</v>
      </c>
      <c r="L1268" s="6" t="n">
        <v>-0</v>
      </c>
      <c r="M1268" s="6"/>
      <c r="N1268" s="6" t="s">
        <f>=I1268+J1268+K1268+L1268</f>
      </c>
      <c r="O1268" s="6"/>
      <c r="P1268" s="16"/>
    </row>
    <row collapsed="false" customFormat="false" customHeight="false" hidden="false" ht="12.1" outlineLevel="0" r="1269">
      <c r="A1269" s="20" t="n">
        <v>45075.953518519</v>
      </c>
      <c r="B1269" s="16" t="s">
        <v>30</v>
      </c>
      <c r="C1269" s="16" t="s">
        <v>643</v>
      </c>
      <c r="D1269" s="16" t="s">
        <v>480</v>
      </c>
      <c r="E1269" s="16" t="s">
        <v>17</v>
      </c>
      <c r="F1269" s="16" t="s">
        <v>19</v>
      </c>
      <c r="G1269" s="7" t="n">
        <v>140000</v>
      </c>
      <c r="H1269" s="6" t="n">
        <v>0.1069</v>
      </c>
      <c r="I1269" s="6" t="n">
        <v>-14966</v>
      </c>
      <c r="J1269" s="6" t="n">
        <v>-0</v>
      </c>
      <c r="K1269" s="6" t="n">
        <v>-5.99</v>
      </c>
      <c r="L1269" s="6" t="n">
        <v>-0</v>
      </c>
      <c r="M1269" s="6"/>
      <c r="N1269" s="6" t="s">
        <f>=I1269+J1269+K1269+L1269</f>
      </c>
      <c r="O1269" s="6"/>
      <c r="P1269" s="16"/>
    </row>
    <row collapsed="false" customFormat="false" customHeight="false" hidden="false" ht="12.1" outlineLevel="0" r="1270">
      <c r="A1270" s="20" t="n">
        <v>45075.989027778</v>
      </c>
      <c r="B1270" s="16" t="s">
        <v>508</v>
      </c>
      <c r="C1270" s="16" t="s">
        <v>634</v>
      </c>
      <c r="D1270" s="16" t="s">
        <v>480</v>
      </c>
      <c r="E1270" s="16" t="s">
        <v>17</v>
      </c>
      <c r="F1270" s="16" t="s">
        <v>19</v>
      </c>
      <c r="G1270" s="7" t="n">
        <v>1</v>
      </c>
      <c r="H1270" s="6" t="n">
        <v>443.1</v>
      </c>
      <c r="I1270" s="6" t="n">
        <v>-443.1</v>
      </c>
      <c r="J1270" s="6" t="n">
        <v>-0</v>
      </c>
      <c r="K1270" s="6" t="n">
        <v>-0.32</v>
      </c>
      <c r="L1270" s="6" t="n">
        <v>-0</v>
      </c>
      <c r="M1270" s="6"/>
      <c r="N1270" s="6" t="s">
        <f>=I1270+J1270+K1270+L1270</f>
      </c>
      <c r="O1270" s="6"/>
      <c r="P1270" s="16"/>
    </row>
    <row collapsed="false" customFormat="false" customHeight="false" hidden="false" ht="12.1" outlineLevel="0" r="1271">
      <c r="A1271" s="25" t="n">
        <v>45077</v>
      </c>
      <c r="B1271" s="26" t="s">
        <v>554</v>
      </c>
      <c r="C1271" s="26" t="s">
        <v>162</v>
      </c>
      <c r="D1271" s="26" t="s">
        <v>554</v>
      </c>
      <c r="E1271" s="26" t="s">
        <v>554</v>
      </c>
      <c r="F1271" s="26" t="s">
        <v>19</v>
      </c>
      <c r="G1271" s="27" t="n">
        <v>1</v>
      </c>
      <c r="H1271" s="28" t="n">
        <v>55000</v>
      </c>
      <c r="I1271" s="28" t="n">
        <v>55000</v>
      </c>
      <c r="J1271" s="28" t="n">
        <v>0</v>
      </c>
      <c r="K1271" s="28" t="n">
        <v>-0</v>
      </c>
      <c r="L1271" s="28" t="n">
        <v>-0</v>
      </c>
      <c r="M1271" s="28"/>
      <c r="N1271" s="6" t="s">
        <f>=I1271+J1271+K1271+L1271</f>
      </c>
      <c r="O1271" s="28"/>
      <c r="P1271" s="26"/>
    </row>
    <row collapsed="false" customFormat="false" customHeight="false" hidden="false" ht="12.1" outlineLevel="0" r="1272">
      <c r="A1272" s="45" t="n">
        <v>45077.527777778</v>
      </c>
      <c r="B1272" s="46" t="s">
        <v>510</v>
      </c>
      <c r="C1272" s="46" t="s">
        <v>320</v>
      </c>
      <c r="D1272" s="46" t="s">
        <v>646</v>
      </c>
      <c r="E1272" s="46" t="s">
        <v>75</v>
      </c>
      <c r="F1272" s="46" t="s">
        <v>19</v>
      </c>
      <c r="G1272" s="47" t="n">
        <v>-24</v>
      </c>
      <c r="H1272" s="48" t="n">
        <v>2065.64875</v>
      </c>
      <c r="I1272" s="48" t="n">
        <v>0</v>
      </c>
      <c r="J1272" s="48" t="n">
        <v>0</v>
      </c>
      <c r="K1272" s="48" t="n">
        <v>-0</v>
      </c>
      <c r="L1272" s="48" t="n">
        <v>-0</v>
      </c>
      <c r="M1272" s="48"/>
      <c r="N1272" s="6" t="s">
        <f>=I1272+J1272+K1272+L1272</f>
      </c>
      <c r="O1272" s="48"/>
      <c r="P1272" s="46"/>
    </row>
    <row collapsed="false" customFormat="false" customHeight="false" hidden="false" ht="12.1" outlineLevel="0" r="1273">
      <c r="A1273" s="20" t="n">
        <v>45077.881747685</v>
      </c>
      <c r="B1273" s="16" t="s">
        <v>490</v>
      </c>
      <c r="C1273" s="16" t="s">
        <v>563</v>
      </c>
      <c r="D1273" s="16" t="s">
        <v>480</v>
      </c>
      <c r="E1273" s="16" t="s">
        <v>17</v>
      </c>
      <c r="F1273" s="16" t="s">
        <v>19</v>
      </c>
      <c r="G1273" s="7" t="n">
        <v>9</v>
      </c>
      <c r="H1273" s="6" t="n">
        <v>5569</v>
      </c>
      <c r="I1273" s="6" t="n">
        <v>-50121</v>
      </c>
      <c r="J1273" s="6" t="n">
        <v>-0</v>
      </c>
      <c r="K1273" s="6" t="n">
        <v>-20.05</v>
      </c>
      <c r="L1273" s="6" t="n">
        <v>-0</v>
      </c>
      <c r="M1273" s="6"/>
      <c r="N1273" s="6" t="s">
        <f>=I1273+J1273+K1273+L1273</f>
      </c>
      <c r="O1273" s="6"/>
      <c r="P1273" s="16"/>
    </row>
    <row collapsed="false" customFormat="false" customHeight="false" hidden="false" ht="12.1" outlineLevel="0" r="1274">
      <c r="A1274" s="20" t="n">
        <v>45078.91306713</v>
      </c>
      <c r="B1274" s="16" t="s">
        <v>45</v>
      </c>
      <c r="C1274" s="16" t="s">
        <v>613</v>
      </c>
      <c r="D1274" s="16" t="s">
        <v>480</v>
      </c>
      <c r="E1274" s="16" t="s">
        <v>17</v>
      </c>
      <c r="F1274" s="16" t="s">
        <v>19</v>
      </c>
      <c r="G1274" s="7" t="n">
        <v>120</v>
      </c>
      <c r="H1274" s="6" t="n">
        <v>40.72</v>
      </c>
      <c r="I1274" s="6" t="n">
        <v>-4886.4</v>
      </c>
      <c r="J1274" s="6" t="n">
        <v>-0</v>
      </c>
      <c r="K1274" s="6" t="n">
        <v>-1.95</v>
      </c>
      <c r="L1274" s="6" t="n">
        <v>-0</v>
      </c>
      <c r="M1274" s="6"/>
      <c r="N1274" s="6" t="s">
        <f>=I1274+J1274+K1274+L1274</f>
      </c>
      <c r="O1274" s="6"/>
      <c r="P1274" s="16"/>
    </row>
    <row collapsed="false" customFormat="false" customHeight="false" hidden="false" ht="12.1" outlineLevel="0" r="1275">
      <c r="A1275" s="20" t="n">
        <v>45084.590081019</v>
      </c>
      <c r="B1275" s="16" t="s">
        <v>33</v>
      </c>
      <c r="C1275" s="16" t="s">
        <v>612</v>
      </c>
      <c r="D1275" s="16" t="s">
        <v>480</v>
      </c>
      <c r="E1275" s="16" t="s">
        <v>17</v>
      </c>
      <c r="F1275" s="16" t="s">
        <v>19</v>
      </c>
      <c r="G1275" s="7" t="n">
        <v>10</v>
      </c>
      <c r="H1275" s="6" t="n">
        <v>327.55</v>
      </c>
      <c r="I1275" s="6" t="n">
        <v>-3275.5</v>
      </c>
      <c r="J1275" s="6" t="n">
        <v>-0</v>
      </c>
      <c r="K1275" s="6" t="n">
        <v>-9.83</v>
      </c>
      <c r="L1275" s="6" t="n">
        <v>-0</v>
      </c>
      <c r="M1275" s="6"/>
      <c r="N1275" s="6" t="s">
        <f>=I1275+J1275+K1275+L1275</f>
      </c>
      <c r="O1275" s="6"/>
      <c r="P1275" s="16"/>
    </row>
    <row collapsed="false" customFormat="false" customHeight="false" hidden="false" ht="12.1" outlineLevel="0" r="1276">
      <c r="A1276" s="25" t="n">
        <v>45084.590081019</v>
      </c>
      <c r="B1276" s="26" t="s">
        <v>554</v>
      </c>
      <c r="C1276" s="26" t="s">
        <v>322</v>
      </c>
      <c r="D1276" s="26" t="s">
        <v>554</v>
      </c>
      <c r="E1276" s="26" t="s">
        <v>554</v>
      </c>
      <c r="F1276" s="26" t="s">
        <v>19</v>
      </c>
      <c r="G1276" s="27" t="n">
        <v>1</v>
      </c>
      <c r="H1276" s="28" t="n">
        <v>1</v>
      </c>
      <c r="I1276" s="28" t="n">
        <v>3295.36</v>
      </c>
      <c r="J1276" s="28" t="n">
        <v>0</v>
      </c>
      <c r="K1276" s="28" t="n">
        <v>-0</v>
      </c>
      <c r="L1276" s="28" t="n">
        <v>-0</v>
      </c>
      <c r="M1276" s="28"/>
      <c r="N1276" s="6" t="s">
        <f>=I1276+J1276+K1276+L1276</f>
      </c>
      <c r="O1276" s="28"/>
      <c r="P1276" s="26"/>
    </row>
    <row collapsed="false" customFormat="false" customHeight="false" hidden="false" ht="12.1" outlineLevel="0" r="1277">
      <c r="A1277" s="25" t="n">
        <v>45084.594328704</v>
      </c>
      <c r="B1277" s="26" t="s">
        <v>554</v>
      </c>
      <c r="C1277" s="26" t="s">
        <v>322</v>
      </c>
      <c r="D1277" s="26" t="s">
        <v>554</v>
      </c>
      <c r="E1277" s="26" t="s">
        <v>554</v>
      </c>
      <c r="F1277" s="26" t="s">
        <v>19</v>
      </c>
      <c r="G1277" s="27" t="n">
        <v>1</v>
      </c>
      <c r="H1277" s="28" t="n">
        <v>1</v>
      </c>
      <c r="I1277" s="28" t="n">
        <v>32848.25</v>
      </c>
      <c r="J1277" s="28" t="n">
        <v>0</v>
      </c>
      <c r="K1277" s="28" t="n">
        <v>-0</v>
      </c>
      <c r="L1277" s="28" t="n">
        <v>-0</v>
      </c>
      <c r="M1277" s="28"/>
      <c r="N1277" s="6" t="s">
        <f>=I1277+J1277+K1277+L1277</f>
      </c>
      <c r="O1277" s="28"/>
      <c r="P1277" s="26"/>
    </row>
    <row collapsed="false" customFormat="false" customHeight="false" hidden="false" ht="12.1" outlineLevel="0" r="1278">
      <c r="A1278" s="20" t="n">
        <v>45084.594618056</v>
      </c>
      <c r="B1278" s="16" t="s">
        <v>33</v>
      </c>
      <c r="C1278" s="16" t="s">
        <v>612</v>
      </c>
      <c r="D1278" s="16" t="s">
        <v>480</v>
      </c>
      <c r="E1278" s="16" t="s">
        <v>17</v>
      </c>
      <c r="F1278" s="16" t="s">
        <v>19</v>
      </c>
      <c r="G1278" s="7" t="n">
        <v>70</v>
      </c>
      <c r="H1278" s="6" t="n">
        <v>327.5</v>
      </c>
      <c r="I1278" s="6" t="n">
        <v>-22925</v>
      </c>
      <c r="J1278" s="6" t="n">
        <v>-0</v>
      </c>
      <c r="K1278" s="6" t="n">
        <v>-68.78</v>
      </c>
      <c r="L1278" s="6" t="n">
        <v>-0</v>
      </c>
      <c r="M1278" s="6"/>
      <c r="N1278" s="6" t="s">
        <f>=I1278+J1278+K1278+L1278</f>
      </c>
      <c r="O1278" s="6"/>
      <c r="P1278" s="16"/>
    </row>
    <row collapsed="false" customFormat="false" customHeight="false" hidden="false" ht="12.1" outlineLevel="0" r="1279">
      <c r="A1279" s="20" t="n">
        <v>45084.594652778</v>
      </c>
      <c r="B1279" s="16" t="s">
        <v>33</v>
      </c>
      <c r="C1279" s="16" t="s">
        <v>612</v>
      </c>
      <c r="D1279" s="16" t="s">
        <v>480</v>
      </c>
      <c r="E1279" s="16" t="s">
        <v>17</v>
      </c>
      <c r="F1279" s="16" t="s">
        <v>19</v>
      </c>
      <c r="G1279" s="7" t="n">
        <v>30</v>
      </c>
      <c r="H1279" s="6" t="n">
        <v>327.5</v>
      </c>
      <c r="I1279" s="6" t="n">
        <v>-9825</v>
      </c>
      <c r="J1279" s="6" t="n">
        <v>-0</v>
      </c>
      <c r="K1279" s="6" t="n">
        <v>-29.48</v>
      </c>
      <c r="L1279" s="6" t="n">
        <v>-0</v>
      </c>
      <c r="M1279" s="6"/>
      <c r="N1279" s="6" t="s">
        <f>=I1279+J1279+K1279+L1279</f>
      </c>
      <c r="O1279" s="6"/>
      <c r="P1279" s="16"/>
    </row>
    <row collapsed="false" customFormat="false" customHeight="false" hidden="false" ht="12.1" outlineLevel="0" r="1280">
      <c r="A1280" s="29" t="n">
        <v>45092.820497685</v>
      </c>
      <c r="B1280" s="30" t="s">
        <v>33</v>
      </c>
      <c r="C1280" s="30" t="s">
        <v>612</v>
      </c>
      <c r="D1280" s="30" t="s">
        <v>482</v>
      </c>
      <c r="E1280" s="30" t="s">
        <v>17</v>
      </c>
      <c r="F1280" s="30" t="s">
        <v>19</v>
      </c>
      <c r="G1280" s="31" t="n">
        <v>-10</v>
      </c>
      <c r="H1280" s="32" t="n">
        <v>336.2</v>
      </c>
      <c r="I1280" s="32" t="n">
        <v>3362</v>
      </c>
      <c r="J1280" s="32" t="n">
        <v>0</v>
      </c>
      <c r="K1280" s="32" t="n">
        <v>-1.34</v>
      </c>
      <c r="L1280" s="32" t="n">
        <v>-0</v>
      </c>
      <c r="M1280" s="32"/>
      <c r="N1280" s="6" t="s">
        <f>=I1280+J1280+K1280+L1280</f>
      </c>
      <c r="O1280" s="32"/>
      <c r="P1280" s="30"/>
    </row>
    <row collapsed="false" customFormat="false" customHeight="false" hidden="false" ht="12.1" outlineLevel="0" r="1281">
      <c r="A1281" s="25" t="n">
        <v>45092.824050926</v>
      </c>
      <c r="B1281" s="26" t="s">
        <v>554</v>
      </c>
      <c r="C1281" s="26" t="s">
        <v>322</v>
      </c>
      <c r="D1281" s="26" t="s">
        <v>554</v>
      </c>
      <c r="E1281" s="26" t="s">
        <v>554</v>
      </c>
      <c r="F1281" s="26" t="s">
        <v>19</v>
      </c>
      <c r="G1281" s="27" t="n">
        <v>1</v>
      </c>
      <c r="H1281" s="28" t="n">
        <v>1</v>
      </c>
      <c r="I1281" s="28" t="n">
        <v>287314.88</v>
      </c>
      <c r="J1281" s="28" t="n">
        <v>0</v>
      </c>
      <c r="K1281" s="28" t="n">
        <v>-0</v>
      </c>
      <c r="L1281" s="28" t="n">
        <v>-0</v>
      </c>
      <c r="M1281" s="28"/>
      <c r="N1281" s="6" t="s">
        <f>=I1281+J1281+K1281+L1281</f>
      </c>
      <c r="O1281" s="28"/>
      <c r="P1281" s="26"/>
    </row>
    <row collapsed="false" customFormat="false" customHeight="false" hidden="false" ht="12.1" outlineLevel="0" r="1282">
      <c r="A1282" s="29" t="n">
        <v>45092.849675926</v>
      </c>
      <c r="B1282" s="30" t="s">
        <v>33</v>
      </c>
      <c r="C1282" s="30" t="s">
        <v>612</v>
      </c>
      <c r="D1282" s="30" t="s">
        <v>482</v>
      </c>
      <c r="E1282" s="30" t="s">
        <v>17</v>
      </c>
      <c r="F1282" s="30" t="s">
        <v>19</v>
      </c>
      <c r="G1282" s="31" t="n">
        <v>-100</v>
      </c>
      <c r="H1282" s="32" t="n">
        <v>336.5</v>
      </c>
      <c r="I1282" s="32" t="n">
        <v>33650</v>
      </c>
      <c r="J1282" s="32" t="n">
        <v>0</v>
      </c>
      <c r="K1282" s="32" t="n">
        <v>-13.46</v>
      </c>
      <c r="L1282" s="32" t="n">
        <v>-0</v>
      </c>
      <c r="M1282" s="32"/>
      <c r="N1282" s="6" t="s">
        <f>=I1282+J1282+K1282+L1282</f>
      </c>
      <c r="O1282" s="32"/>
      <c r="P1282" s="30"/>
    </row>
    <row collapsed="false" customFormat="false" customHeight="false" hidden="false" ht="12.1" outlineLevel="0" r="1283">
      <c r="A1283" s="20" t="n">
        <v>45092.862604167</v>
      </c>
      <c r="B1283" s="16" t="s">
        <v>16</v>
      </c>
      <c r="C1283" s="16" t="s">
        <v>622</v>
      </c>
      <c r="D1283" s="16" t="s">
        <v>480</v>
      </c>
      <c r="E1283" s="16" t="s">
        <v>17</v>
      </c>
      <c r="F1283" s="16" t="s">
        <v>19</v>
      </c>
      <c r="G1283" s="7" t="n">
        <v>2</v>
      </c>
      <c r="H1283" s="6" t="n">
        <v>143600</v>
      </c>
      <c r="I1283" s="6" t="n">
        <v>-287200</v>
      </c>
      <c r="J1283" s="6" t="n">
        <v>-0</v>
      </c>
      <c r="K1283" s="6" t="n">
        <v>-114.88</v>
      </c>
      <c r="L1283" s="6" t="n">
        <v>-0</v>
      </c>
      <c r="M1283" s="6"/>
      <c r="N1283" s="6" t="s">
        <f>=I1283+J1283+K1283+L1283</f>
      </c>
      <c r="O1283" s="6"/>
      <c r="P1283" s="16"/>
    </row>
    <row collapsed="false" customFormat="false" customHeight="false" hidden="false" ht="12.1" outlineLevel="0" r="1284">
      <c r="A1284" s="20" t="n">
        <v>45092.930115741</v>
      </c>
      <c r="B1284" s="16" t="s">
        <v>494</v>
      </c>
      <c r="C1284" s="16" t="s">
        <v>571</v>
      </c>
      <c r="D1284" s="16" t="s">
        <v>480</v>
      </c>
      <c r="E1284" s="16" t="s">
        <v>17</v>
      </c>
      <c r="F1284" s="16" t="s">
        <v>19</v>
      </c>
      <c r="G1284" s="7" t="n">
        <v>72</v>
      </c>
      <c r="H1284" s="6" t="n">
        <v>513.5</v>
      </c>
      <c r="I1284" s="6" t="n">
        <v>-36972</v>
      </c>
      <c r="J1284" s="6" t="n">
        <v>-0</v>
      </c>
      <c r="K1284" s="6" t="n">
        <v>-14.79</v>
      </c>
      <c r="L1284" s="6" t="n">
        <v>-0</v>
      </c>
      <c r="M1284" s="6"/>
      <c r="N1284" s="6" t="s">
        <f>=I1284+J1284+K1284+L1284</f>
      </c>
      <c r="O1284" s="6"/>
      <c r="P1284" s="16"/>
    </row>
    <row collapsed="false" customFormat="false" customHeight="false" hidden="false" ht="12.1" outlineLevel="0" r="1285">
      <c r="A1285" s="25" t="n">
        <v>45098.557337963</v>
      </c>
      <c r="B1285" s="26" t="s">
        <v>554</v>
      </c>
      <c r="C1285" s="26" t="s">
        <v>322</v>
      </c>
      <c r="D1285" s="26" t="s">
        <v>554</v>
      </c>
      <c r="E1285" s="26" t="s">
        <v>554</v>
      </c>
      <c r="F1285" s="26" t="s">
        <v>19</v>
      </c>
      <c r="G1285" s="27" t="n">
        <v>1</v>
      </c>
      <c r="H1285" s="28" t="n">
        <v>1</v>
      </c>
      <c r="I1285" s="28" t="n">
        <v>139355.72</v>
      </c>
      <c r="J1285" s="28" t="n">
        <v>0</v>
      </c>
      <c r="K1285" s="28" t="n">
        <v>-0</v>
      </c>
      <c r="L1285" s="28" t="n">
        <v>-0</v>
      </c>
      <c r="M1285" s="28"/>
      <c r="N1285" s="6" t="s">
        <f>=I1285+J1285+K1285+L1285</f>
      </c>
      <c r="O1285" s="28"/>
      <c r="P1285" s="26"/>
    </row>
    <row collapsed="false" customFormat="false" customHeight="false" hidden="false" ht="12.1" outlineLevel="0" r="1286">
      <c r="A1286" s="25" t="n">
        <v>45098.558136574</v>
      </c>
      <c r="B1286" s="26" t="s">
        <v>554</v>
      </c>
      <c r="C1286" s="26" t="s">
        <v>322</v>
      </c>
      <c r="D1286" s="26" t="s">
        <v>554</v>
      </c>
      <c r="E1286" s="26" t="s">
        <v>554</v>
      </c>
      <c r="F1286" s="26" t="s">
        <v>19</v>
      </c>
      <c r="G1286" s="27" t="n">
        <v>1</v>
      </c>
      <c r="H1286" s="28" t="n">
        <v>1</v>
      </c>
      <c r="I1286" s="28" t="n">
        <v>97659.85</v>
      </c>
      <c r="J1286" s="28" t="n">
        <v>0</v>
      </c>
      <c r="K1286" s="28" t="n">
        <v>-0</v>
      </c>
      <c r="L1286" s="28" t="n">
        <v>-0</v>
      </c>
      <c r="M1286" s="28"/>
      <c r="N1286" s="6" t="s">
        <f>=I1286+J1286+K1286+L1286</f>
      </c>
      <c r="O1286" s="28"/>
      <c r="P1286" s="26"/>
    </row>
    <row collapsed="false" customFormat="false" customHeight="false" hidden="false" ht="12.1" outlineLevel="0" r="1287">
      <c r="A1287" s="20" t="n">
        <v>45098.570775463</v>
      </c>
      <c r="B1287" s="16" t="s">
        <v>16</v>
      </c>
      <c r="C1287" s="16" t="s">
        <v>622</v>
      </c>
      <c r="D1287" s="16" t="s">
        <v>480</v>
      </c>
      <c r="E1287" s="16" t="s">
        <v>17</v>
      </c>
      <c r="F1287" s="16" t="s">
        <v>19</v>
      </c>
      <c r="G1287" s="7" t="n">
        <v>1</v>
      </c>
      <c r="H1287" s="6" t="n">
        <v>139300</v>
      </c>
      <c r="I1287" s="6" t="n">
        <v>-139300</v>
      </c>
      <c r="J1287" s="6" t="n">
        <v>-0</v>
      </c>
      <c r="K1287" s="6" t="n">
        <v>-55.72</v>
      </c>
      <c r="L1287" s="6" t="n">
        <v>-0</v>
      </c>
      <c r="M1287" s="6"/>
      <c r="N1287" s="6" t="s">
        <f>=I1287+J1287+K1287+L1287</f>
      </c>
      <c r="O1287" s="6"/>
      <c r="P1287" s="16"/>
    </row>
    <row collapsed="false" customFormat="false" customHeight="false" hidden="false" ht="12.1" outlineLevel="0" r="1288">
      <c r="A1288" s="20" t="n">
        <v>45098.585381944</v>
      </c>
      <c r="B1288" s="16" t="s">
        <v>494</v>
      </c>
      <c r="C1288" s="16" t="s">
        <v>571</v>
      </c>
      <c r="D1288" s="16" t="s">
        <v>480</v>
      </c>
      <c r="E1288" s="16" t="s">
        <v>17</v>
      </c>
      <c r="F1288" s="16" t="s">
        <v>19</v>
      </c>
      <c r="G1288" s="7" t="n">
        <v>4</v>
      </c>
      <c r="H1288" s="6" t="n">
        <v>503.2</v>
      </c>
      <c r="I1288" s="6" t="n">
        <v>-2012.8</v>
      </c>
      <c r="J1288" s="6" t="n">
        <v>-0</v>
      </c>
      <c r="K1288" s="6" t="n">
        <v>-0.81</v>
      </c>
      <c r="L1288" s="6" t="n">
        <v>-0</v>
      </c>
      <c r="M1288" s="6"/>
      <c r="N1288" s="6" t="s">
        <f>=I1288+J1288+K1288+L1288</f>
      </c>
      <c r="O1288" s="6"/>
      <c r="P1288" s="16"/>
    </row>
    <row collapsed="false" customFormat="false" customHeight="false" hidden="false" ht="12.1" outlineLevel="0" r="1289">
      <c r="A1289" s="20" t="n">
        <v>45098.585486111</v>
      </c>
      <c r="B1289" s="16" t="s">
        <v>494</v>
      </c>
      <c r="C1289" s="16" t="s">
        <v>571</v>
      </c>
      <c r="D1289" s="16" t="s">
        <v>480</v>
      </c>
      <c r="E1289" s="16" t="s">
        <v>17</v>
      </c>
      <c r="F1289" s="16" t="s">
        <v>19</v>
      </c>
      <c r="G1289" s="7" t="n">
        <v>2</v>
      </c>
      <c r="H1289" s="6" t="n">
        <v>503.2</v>
      </c>
      <c r="I1289" s="6" t="n">
        <v>-1006.4</v>
      </c>
      <c r="J1289" s="6" t="n">
        <v>-0</v>
      </c>
      <c r="K1289" s="6" t="n">
        <v>-0.4</v>
      </c>
      <c r="L1289" s="6" t="n">
        <v>-0</v>
      </c>
      <c r="M1289" s="6"/>
      <c r="N1289" s="6" t="s">
        <f>=I1289+J1289+K1289+L1289</f>
      </c>
      <c r="O1289" s="6"/>
      <c r="P1289" s="16"/>
    </row>
    <row collapsed="false" customFormat="false" customHeight="false" hidden="false" ht="12.1" outlineLevel="0" r="1290">
      <c r="A1290" s="20" t="n">
        <v>45098.585601852</v>
      </c>
      <c r="B1290" s="16" t="s">
        <v>494</v>
      </c>
      <c r="C1290" s="16" t="s">
        <v>571</v>
      </c>
      <c r="D1290" s="16" t="s">
        <v>480</v>
      </c>
      <c r="E1290" s="16" t="s">
        <v>17</v>
      </c>
      <c r="F1290" s="16" t="s">
        <v>19</v>
      </c>
      <c r="G1290" s="7" t="n">
        <v>6</v>
      </c>
      <c r="H1290" s="6" t="n">
        <v>503.2</v>
      </c>
      <c r="I1290" s="6" t="n">
        <v>-3019.2</v>
      </c>
      <c r="J1290" s="6" t="n">
        <v>-0</v>
      </c>
      <c r="K1290" s="6" t="n">
        <v>-1.21</v>
      </c>
      <c r="L1290" s="6" t="n">
        <v>-0</v>
      </c>
      <c r="M1290" s="6"/>
      <c r="N1290" s="6" t="s">
        <f>=I1290+J1290+K1290+L1290</f>
      </c>
      <c r="O1290" s="6"/>
      <c r="P1290" s="16"/>
    </row>
    <row collapsed="false" customFormat="false" customHeight="false" hidden="false" ht="12.1" outlineLevel="0" r="1291">
      <c r="A1291" s="20" t="n">
        <v>45098.598668981</v>
      </c>
      <c r="B1291" s="16" t="s">
        <v>494</v>
      </c>
      <c r="C1291" s="16" t="s">
        <v>571</v>
      </c>
      <c r="D1291" s="16" t="s">
        <v>480</v>
      </c>
      <c r="E1291" s="16" t="s">
        <v>17</v>
      </c>
      <c r="F1291" s="16" t="s">
        <v>19</v>
      </c>
      <c r="G1291" s="7" t="n">
        <v>2</v>
      </c>
      <c r="H1291" s="6" t="n">
        <v>503.2</v>
      </c>
      <c r="I1291" s="6" t="n">
        <v>-1006.4</v>
      </c>
      <c r="J1291" s="6" t="n">
        <v>-0</v>
      </c>
      <c r="K1291" s="6" t="n">
        <v>-0.4</v>
      </c>
      <c r="L1291" s="6" t="n">
        <v>-0</v>
      </c>
      <c r="M1291" s="6"/>
      <c r="N1291" s="6" t="s">
        <f>=I1291+J1291+K1291+L1291</f>
      </c>
      <c r="O1291" s="6"/>
      <c r="P1291" s="16"/>
    </row>
    <row collapsed="false" customFormat="false" customHeight="false" hidden="false" ht="12.1" outlineLevel="0" r="1292">
      <c r="A1292" s="20" t="n">
        <v>45098.598877315</v>
      </c>
      <c r="B1292" s="16" t="s">
        <v>494</v>
      </c>
      <c r="C1292" s="16" t="s">
        <v>571</v>
      </c>
      <c r="D1292" s="16" t="s">
        <v>480</v>
      </c>
      <c r="E1292" s="16" t="s">
        <v>17</v>
      </c>
      <c r="F1292" s="16" t="s">
        <v>19</v>
      </c>
      <c r="G1292" s="7" t="n">
        <v>180</v>
      </c>
      <c r="H1292" s="6" t="n">
        <v>503.2</v>
      </c>
      <c r="I1292" s="6" t="n">
        <v>-90576</v>
      </c>
      <c r="J1292" s="6" t="n">
        <v>-0</v>
      </c>
      <c r="K1292" s="6" t="n">
        <v>-36.23</v>
      </c>
      <c r="L1292" s="6" t="n">
        <v>-0</v>
      </c>
      <c r="M1292" s="6"/>
      <c r="N1292" s="6" t="s">
        <f>=I1292+J1292+K1292+L1292</f>
      </c>
      <c r="O1292" s="6"/>
      <c r="P1292" s="16"/>
    </row>
    <row collapsed="false" customFormat="false" customHeight="false" hidden="false" ht="12.1" outlineLevel="0" r="1293">
      <c r="A1293" s="25" t="n">
        <v>45103.622928241</v>
      </c>
      <c r="B1293" s="26" t="s">
        <v>554</v>
      </c>
      <c r="C1293" s="26" t="s">
        <v>322</v>
      </c>
      <c r="D1293" s="26" t="s">
        <v>554</v>
      </c>
      <c r="E1293" s="26" t="s">
        <v>554</v>
      </c>
      <c r="F1293" s="26" t="s">
        <v>19</v>
      </c>
      <c r="G1293" s="27" t="n">
        <v>1</v>
      </c>
      <c r="H1293" s="28" t="n">
        <v>1</v>
      </c>
      <c r="I1293" s="28" t="n">
        <v>139055.6</v>
      </c>
      <c r="J1293" s="28" t="n">
        <v>0</v>
      </c>
      <c r="K1293" s="28" t="n">
        <v>-0</v>
      </c>
      <c r="L1293" s="28" t="n">
        <v>-0</v>
      </c>
      <c r="M1293" s="28"/>
      <c r="N1293" s="6" t="s">
        <f>=I1293+J1293+K1293+L1293</f>
      </c>
      <c r="O1293" s="28"/>
      <c r="P1293" s="26"/>
    </row>
    <row collapsed="false" customFormat="false" customHeight="false" hidden="false" ht="12.1" outlineLevel="0" r="1294">
      <c r="A1294" s="20" t="n">
        <v>45103.750208333</v>
      </c>
      <c r="B1294" s="16" t="s">
        <v>16</v>
      </c>
      <c r="C1294" s="16" t="s">
        <v>622</v>
      </c>
      <c r="D1294" s="16" t="s">
        <v>480</v>
      </c>
      <c r="E1294" s="16" t="s">
        <v>17</v>
      </c>
      <c r="F1294" s="16" t="s">
        <v>19</v>
      </c>
      <c r="G1294" s="7" t="n">
        <v>1</v>
      </c>
      <c r="H1294" s="6" t="n">
        <v>139000</v>
      </c>
      <c r="I1294" s="6" t="n">
        <v>-139000</v>
      </c>
      <c r="J1294" s="6" t="n">
        <v>-0</v>
      </c>
      <c r="K1294" s="6" t="n">
        <v>-55.6</v>
      </c>
      <c r="L1294" s="6" t="n">
        <v>-0</v>
      </c>
      <c r="M1294" s="6"/>
      <c r="N1294" s="6" t="s">
        <f>=I1294+J1294+K1294+L1294</f>
      </c>
      <c r="O1294" s="6"/>
      <c r="P1294" s="16"/>
    </row>
    <row collapsed="false" customFormat="false" customHeight="false" hidden="false" ht="12.1" outlineLevel="0" r="1295">
      <c r="A1295" s="25" t="n">
        <v>45111.842997685</v>
      </c>
      <c r="B1295" s="26" t="s">
        <v>554</v>
      </c>
      <c r="C1295" s="26" t="s">
        <v>322</v>
      </c>
      <c r="D1295" s="26" t="s">
        <v>554</v>
      </c>
      <c r="E1295" s="26" t="s">
        <v>554</v>
      </c>
      <c r="F1295" s="26" t="s">
        <v>19</v>
      </c>
      <c r="G1295" s="27" t="n">
        <v>1</v>
      </c>
      <c r="H1295" s="28" t="n">
        <v>1</v>
      </c>
      <c r="I1295" s="28" t="n">
        <v>38812.72</v>
      </c>
      <c r="J1295" s="28" t="n">
        <v>0</v>
      </c>
      <c r="K1295" s="28" t="n">
        <v>-0</v>
      </c>
      <c r="L1295" s="28" t="n">
        <v>-0</v>
      </c>
      <c r="M1295" s="28"/>
      <c r="N1295" s="6" t="s">
        <f>=I1295+J1295+K1295+L1295</f>
      </c>
      <c r="O1295" s="28"/>
      <c r="P1295" s="26"/>
    </row>
    <row collapsed="false" customFormat="false" customHeight="false" hidden="false" ht="12.1" outlineLevel="0" r="1296">
      <c r="A1296" s="20" t="n">
        <v>45111.850219907</v>
      </c>
      <c r="B1296" s="16" t="s">
        <v>494</v>
      </c>
      <c r="C1296" s="16" t="s">
        <v>571</v>
      </c>
      <c r="D1296" s="16" t="s">
        <v>480</v>
      </c>
      <c r="E1296" s="16" t="s">
        <v>17</v>
      </c>
      <c r="F1296" s="16" t="s">
        <v>19</v>
      </c>
      <c r="G1296" s="7" t="n">
        <v>17</v>
      </c>
      <c r="H1296" s="6" t="n">
        <v>497.4</v>
      </c>
      <c r="I1296" s="6" t="n">
        <v>-8455.8</v>
      </c>
      <c r="J1296" s="6" t="n">
        <v>-0</v>
      </c>
      <c r="K1296" s="6" t="n">
        <v>-3.38</v>
      </c>
      <c r="L1296" s="6" t="n">
        <v>-0</v>
      </c>
      <c r="M1296" s="6"/>
      <c r="N1296" s="6" t="s">
        <f>=I1296+J1296+K1296+L1296</f>
      </c>
      <c r="O1296" s="6"/>
      <c r="P1296" s="16"/>
    </row>
    <row collapsed="false" customFormat="false" customHeight="false" hidden="false" ht="12.1" outlineLevel="0" r="1297">
      <c r="A1297" s="20" t="n">
        <v>45111.8665625</v>
      </c>
      <c r="B1297" s="16" t="s">
        <v>494</v>
      </c>
      <c r="C1297" s="16" t="s">
        <v>571</v>
      </c>
      <c r="D1297" s="16" t="s">
        <v>480</v>
      </c>
      <c r="E1297" s="16" t="s">
        <v>17</v>
      </c>
      <c r="F1297" s="16" t="s">
        <v>19</v>
      </c>
      <c r="G1297" s="7" t="n">
        <v>61</v>
      </c>
      <c r="H1297" s="6" t="n">
        <v>497.4</v>
      </c>
      <c r="I1297" s="6" t="n">
        <v>-30341.4</v>
      </c>
      <c r="J1297" s="6" t="n">
        <v>-0</v>
      </c>
      <c r="K1297" s="6" t="n">
        <v>-12.14</v>
      </c>
      <c r="L1297" s="6" t="n">
        <v>-0</v>
      </c>
      <c r="M1297" s="6"/>
      <c r="N1297" s="6" t="s">
        <f>=I1297+J1297+K1297+L1297</f>
      </c>
      <c r="O1297" s="6"/>
      <c r="P1297" s="16"/>
    </row>
    <row collapsed="false" customFormat="false" customHeight="false" hidden="false" ht="12.1" outlineLevel="0" r="1298">
      <c r="A1298" s="25" t="n">
        <v>45113</v>
      </c>
      <c r="B1298" s="26" t="s">
        <v>554</v>
      </c>
      <c r="C1298" s="26" t="s">
        <v>162</v>
      </c>
      <c r="D1298" s="26" t="s">
        <v>554</v>
      </c>
      <c r="E1298" s="26" t="s">
        <v>554</v>
      </c>
      <c r="F1298" s="26" t="s">
        <v>19</v>
      </c>
      <c r="G1298" s="27" t="n">
        <v>1</v>
      </c>
      <c r="H1298" s="28" t="n">
        <v>100000</v>
      </c>
      <c r="I1298" s="28" t="n">
        <v>100000</v>
      </c>
      <c r="J1298" s="28" t="n">
        <v>0</v>
      </c>
      <c r="K1298" s="28" t="n">
        <v>-0</v>
      </c>
      <c r="L1298" s="28" t="n">
        <v>-0</v>
      </c>
      <c r="M1298" s="28"/>
      <c r="N1298" s="6" t="s">
        <f>=I1298+J1298+K1298+L1298</f>
      </c>
      <c r="O1298" s="28"/>
      <c r="P1298" s="26"/>
    </row>
    <row collapsed="false" customFormat="false" customHeight="false" hidden="false" ht="12.1" outlineLevel="0" r="1299">
      <c r="A1299" s="20" t="n">
        <v>45113.875763889</v>
      </c>
      <c r="B1299" s="16" t="s">
        <v>511</v>
      </c>
      <c r="C1299" s="16" t="s">
        <v>645</v>
      </c>
      <c r="D1299" s="16" t="s">
        <v>480</v>
      </c>
      <c r="E1299" s="16" t="s">
        <v>17</v>
      </c>
      <c r="F1299" s="16" t="s">
        <v>19</v>
      </c>
      <c r="G1299" s="7" t="n">
        <v>141000</v>
      </c>
      <c r="H1299" s="6" t="n">
        <v>0.7045</v>
      </c>
      <c r="I1299" s="6" t="n">
        <v>-99334.5</v>
      </c>
      <c r="J1299" s="6" t="n">
        <v>-0</v>
      </c>
      <c r="K1299" s="6" t="n">
        <v>-39.73</v>
      </c>
      <c r="L1299" s="6" t="n">
        <v>-0</v>
      </c>
      <c r="M1299" s="6"/>
      <c r="N1299" s="6" t="s">
        <f>=I1299+J1299+K1299+L1299</f>
      </c>
      <c r="O1299" s="6"/>
      <c r="P1299" s="16"/>
    </row>
    <row collapsed="false" customFormat="false" customHeight="false" hidden="false" ht="12.1" outlineLevel="0" r="1300">
      <c r="A1300" s="25" t="n">
        <v>45114.42369213</v>
      </c>
      <c r="B1300" s="26" t="s">
        <v>554</v>
      </c>
      <c r="C1300" s="26" t="s">
        <v>322</v>
      </c>
      <c r="D1300" s="26" t="s">
        <v>554</v>
      </c>
      <c r="E1300" s="26" t="s">
        <v>554</v>
      </c>
      <c r="F1300" s="26" t="s">
        <v>19</v>
      </c>
      <c r="G1300" s="27" t="n">
        <v>1</v>
      </c>
      <c r="H1300" s="28" t="n">
        <v>1</v>
      </c>
      <c r="I1300" s="28" t="n">
        <v>273268.3</v>
      </c>
      <c r="J1300" s="28" t="n">
        <v>0</v>
      </c>
      <c r="K1300" s="28" t="n">
        <v>-0</v>
      </c>
      <c r="L1300" s="28" t="n">
        <v>-0</v>
      </c>
      <c r="M1300" s="28"/>
      <c r="N1300" s="6" t="s">
        <f>=I1300+J1300+K1300+L1300</f>
      </c>
      <c r="O1300" s="28"/>
      <c r="P1300" s="26"/>
    </row>
    <row collapsed="false" customFormat="false" customHeight="false" hidden="false" ht="12.1" outlineLevel="0" r="1301">
      <c r="A1301" s="20" t="n">
        <v>45114.423761574</v>
      </c>
      <c r="B1301" s="16" t="s">
        <v>16</v>
      </c>
      <c r="C1301" s="16" t="s">
        <v>622</v>
      </c>
      <c r="D1301" s="16" t="s">
        <v>480</v>
      </c>
      <c r="E1301" s="16" t="s">
        <v>17</v>
      </c>
      <c r="F1301" s="16" t="s">
        <v>19</v>
      </c>
      <c r="G1301" s="7" t="n">
        <v>2</v>
      </c>
      <c r="H1301" s="6" t="n">
        <v>136600</v>
      </c>
      <c r="I1301" s="6" t="n">
        <v>-273200</v>
      </c>
      <c r="J1301" s="6" t="n">
        <v>-0</v>
      </c>
      <c r="K1301" s="6" t="n">
        <v>-68.3</v>
      </c>
      <c r="L1301" s="6" t="n">
        <v>-0</v>
      </c>
      <c r="M1301" s="6"/>
      <c r="N1301" s="6" t="s">
        <f>=I1301+J1301+K1301+L1301</f>
      </c>
      <c r="O1301" s="6"/>
      <c r="P1301" s="16"/>
    </row>
    <row collapsed="false" customFormat="false" customHeight="false" hidden="false" ht="12.1" outlineLevel="0" r="1302">
      <c r="A1302" s="20" t="n">
        <v>45114.427835648</v>
      </c>
      <c r="B1302" s="16" t="s">
        <v>511</v>
      </c>
      <c r="C1302" s="16" t="s">
        <v>645</v>
      </c>
      <c r="D1302" s="16" t="s">
        <v>480</v>
      </c>
      <c r="E1302" s="16" t="s">
        <v>17</v>
      </c>
      <c r="F1302" s="16" t="s">
        <v>19</v>
      </c>
      <c r="G1302" s="7" t="n">
        <v>1000</v>
      </c>
      <c r="H1302" s="6" t="n">
        <v>0.6583</v>
      </c>
      <c r="I1302" s="6" t="n">
        <v>-658.3</v>
      </c>
      <c r="J1302" s="6" t="n">
        <v>-0</v>
      </c>
      <c r="K1302" s="6" t="n">
        <v>-0.45</v>
      </c>
      <c r="L1302" s="6" t="n">
        <v>-0</v>
      </c>
      <c r="M1302" s="6"/>
      <c r="N1302" s="6" t="s">
        <f>=I1302+J1302+K1302+L1302</f>
      </c>
      <c r="O1302" s="6"/>
      <c r="P1302" s="16"/>
    </row>
    <row collapsed="false" customFormat="false" customHeight="false" hidden="false" ht="12.1" outlineLevel="0" r="1303">
      <c r="A1303" s="25" t="n">
        <v>45114.65400463</v>
      </c>
      <c r="B1303" s="26" t="s">
        <v>554</v>
      </c>
      <c r="C1303" s="26" t="s">
        <v>322</v>
      </c>
      <c r="D1303" s="26" t="s">
        <v>554</v>
      </c>
      <c r="E1303" s="26" t="s">
        <v>554</v>
      </c>
      <c r="F1303" s="26" t="s">
        <v>19</v>
      </c>
      <c r="G1303" s="27" t="n">
        <v>1</v>
      </c>
      <c r="H1303" s="28" t="n">
        <v>1</v>
      </c>
      <c r="I1303" s="28" t="n">
        <v>30477.12</v>
      </c>
      <c r="J1303" s="28" t="n">
        <v>0</v>
      </c>
      <c r="K1303" s="28" t="n">
        <v>-0</v>
      </c>
      <c r="L1303" s="28" t="n">
        <v>-0</v>
      </c>
      <c r="M1303" s="28"/>
      <c r="N1303" s="6" t="s">
        <f>=I1303+J1303+K1303+L1303</f>
      </c>
      <c r="O1303" s="28"/>
      <c r="P1303" s="26"/>
    </row>
    <row collapsed="false" customFormat="false" customHeight="false" hidden="false" ht="12.1" outlineLevel="0" r="1304">
      <c r="A1304" s="20" t="n">
        <v>45114.662326389</v>
      </c>
      <c r="B1304" s="16" t="s">
        <v>494</v>
      </c>
      <c r="C1304" s="16" t="s">
        <v>571</v>
      </c>
      <c r="D1304" s="16" t="s">
        <v>480</v>
      </c>
      <c r="E1304" s="16" t="s">
        <v>17</v>
      </c>
      <c r="F1304" s="16" t="s">
        <v>19</v>
      </c>
      <c r="G1304" s="7" t="n">
        <v>61</v>
      </c>
      <c r="H1304" s="6" t="n">
        <v>499.5</v>
      </c>
      <c r="I1304" s="6" t="n">
        <v>-30469.5</v>
      </c>
      <c r="J1304" s="6" t="n">
        <v>-0</v>
      </c>
      <c r="K1304" s="6" t="n">
        <v>-7.62</v>
      </c>
      <c r="L1304" s="6" t="n">
        <v>-0</v>
      </c>
      <c r="M1304" s="6"/>
      <c r="N1304" s="6" t="s">
        <f>=I1304+J1304+K1304+L1304</f>
      </c>
      <c r="O1304" s="6"/>
      <c r="P1304" s="16"/>
    </row>
    <row collapsed="false" customFormat="false" customHeight="false" hidden="false" ht="12.1" outlineLevel="0" r="1305">
      <c r="A1305" s="25" t="n">
        <v>45118</v>
      </c>
      <c r="B1305" s="26" t="s">
        <v>554</v>
      </c>
      <c r="C1305" s="26" t="s">
        <v>162</v>
      </c>
      <c r="D1305" s="26" t="s">
        <v>554</v>
      </c>
      <c r="E1305" s="26" t="s">
        <v>554</v>
      </c>
      <c r="F1305" s="26" t="s">
        <v>19</v>
      </c>
      <c r="G1305" s="27" t="n">
        <v>1</v>
      </c>
      <c r="H1305" s="28" t="n">
        <v>50000</v>
      </c>
      <c r="I1305" s="28" t="n">
        <v>50000</v>
      </c>
      <c r="J1305" s="28" t="n">
        <v>0</v>
      </c>
      <c r="K1305" s="28" t="n">
        <v>-0</v>
      </c>
      <c r="L1305" s="28" t="n">
        <v>-0</v>
      </c>
      <c r="M1305" s="28"/>
      <c r="N1305" s="6" t="s">
        <f>=I1305+J1305+K1305+L1305</f>
      </c>
      <c r="O1305" s="28"/>
      <c r="P1305" s="26"/>
    </row>
    <row collapsed="false" customFormat="false" customHeight="false" hidden="false" ht="12.1" outlineLevel="0" r="1306">
      <c r="A1306" s="20" t="n">
        <v>45118.686469907</v>
      </c>
      <c r="B1306" s="16" t="s">
        <v>36</v>
      </c>
      <c r="C1306" s="16" t="s">
        <v>627</v>
      </c>
      <c r="D1306" s="16" t="s">
        <v>480</v>
      </c>
      <c r="E1306" s="16" t="s">
        <v>17</v>
      </c>
      <c r="F1306" s="16" t="s">
        <v>19</v>
      </c>
      <c r="G1306" s="7" t="n">
        <v>200</v>
      </c>
      <c r="H1306" s="6" t="n">
        <v>245</v>
      </c>
      <c r="I1306" s="6" t="n">
        <v>-49000</v>
      </c>
      <c r="J1306" s="6" t="n">
        <v>-0</v>
      </c>
      <c r="K1306" s="6" t="n">
        <v>-19.6</v>
      </c>
      <c r="L1306" s="6" t="n">
        <v>-0</v>
      </c>
      <c r="M1306" s="6"/>
      <c r="N1306" s="6" t="s">
        <f>=I1306+J1306+K1306+L1306</f>
      </c>
      <c r="O1306" s="6"/>
      <c r="P1306" s="16"/>
    </row>
    <row collapsed="false" customFormat="false" customHeight="false" hidden="false" ht="12.1" outlineLevel="0" r="1307">
      <c r="A1307" s="25" t="n">
        <v>45128</v>
      </c>
      <c r="B1307" s="26" t="s">
        <v>554</v>
      </c>
      <c r="C1307" s="26" t="s">
        <v>162</v>
      </c>
      <c r="D1307" s="26" t="s">
        <v>554</v>
      </c>
      <c r="E1307" s="26" t="s">
        <v>554</v>
      </c>
      <c r="F1307" s="26" t="s">
        <v>19</v>
      </c>
      <c r="G1307" s="27" t="n">
        <v>1</v>
      </c>
      <c r="H1307" s="28" t="n">
        <v>28000</v>
      </c>
      <c r="I1307" s="28" t="n">
        <v>28000</v>
      </c>
      <c r="J1307" s="28" t="n">
        <v>0</v>
      </c>
      <c r="K1307" s="28" t="n">
        <v>-0</v>
      </c>
      <c r="L1307" s="28" t="n">
        <v>-0</v>
      </c>
      <c r="M1307" s="28"/>
      <c r="N1307" s="6" t="s">
        <f>=I1307+J1307+K1307+L1307</f>
      </c>
      <c r="O1307" s="28"/>
      <c r="P1307" s="26"/>
    </row>
    <row collapsed="false" customFormat="false" customHeight="false" hidden="false" ht="12.1" outlineLevel="0" r="1308">
      <c r="A1308" s="25" t="n">
        <v>45128</v>
      </c>
      <c r="B1308" s="26" t="s">
        <v>554</v>
      </c>
      <c r="C1308" s="26" t="s">
        <v>162</v>
      </c>
      <c r="D1308" s="26" t="s">
        <v>554</v>
      </c>
      <c r="E1308" s="26" t="s">
        <v>554</v>
      </c>
      <c r="F1308" s="26" t="s">
        <v>19</v>
      </c>
      <c r="G1308" s="27" t="n">
        <v>1</v>
      </c>
      <c r="H1308" s="28" t="n">
        <v>80000</v>
      </c>
      <c r="I1308" s="28" t="n">
        <v>80000</v>
      </c>
      <c r="J1308" s="28" t="n">
        <v>0</v>
      </c>
      <c r="K1308" s="28" t="n">
        <v>-0</v>
      </c>
      <c r="L1308" s="28" t="n">
        <v>-0</v>
      </c>
      <c r="M1308" s="28"/>
      <c r="N1308" s="6" t="s">
        <f>=I1308+J1308+K1308+L1308</f>
      </c>
      <c r="O1308" s="28"/>
      <c r="P1308" s="26"/>
    </row>
    <row collapsed="false" customFormat="false" customHeight="false" hidden="false" ht="12.1" outlineLevel="0" r="1309">
      <c r="A1309" s="20" t="n">
        <v>45128.573784722</v>
      </c>
      <c r="B1309" s="16" t="s">
        <v>508</v>
      </c>
      <c r="C1309" s="16" t="s">
        <v>634</v>
      </c>
      <c r="D1309" s="16" t="s">
        <v>480</v>
      </c>
      <c r="E1309" s="16" t="s">
        <v>17</v>
      </c>
      <c r="F1309" s="16" t="s">
        <v>19</v>
      </c>
      <c r="G1309" s="7" t="n">
        <v>164</v>
      </c>
      <c r="H1309" s="6" t="n">
        <v>486.9</v>
      </c>
      <c r="I1309" s="6" t="n">
        <v>-79851.6</v>
      </c>
      <c r="J1309" s="6" t="n">
        <v>-0</v>
      </c>
      <c r="K1309" s="6" t="n">
        <v>-31.94</v>
      </c>
      <c r="L1309" s="6" t="n">
        <v>-0</v>
      </c>
      <c r="M1309" s="6"/>
      <c r="N1309" s="6" t="s">
        <f>=I1309+J1309+K1309+L1309</f>
      </c>
      <c r="O1309" s="6"/>
      <c r="P1309" s="16"/>
    </row>
    <row collapsed="false" customFormat="false" customHeight="false" hidden="false" ht="12.1" outlineLevel="0" r="1310">
      <c r="A1310" s="20" t="n">
        <v>45128.616354167</v>
      </c>
      <c r="B1310" s="16" t="s">
        <v>508</v>
      </c>
      <c r="C1310" s="16" t="s">
        <v>634</v>
      </c>
      <c r="D1310" s="16" t="s">
        <v>480</v>
      </c>
      <c r="E1310" s="16" t="s">
        <v>17</v>
      </c>
      <c r="F1310" s="16" t="s">
        <v>19</v>
      </c>
      <c r="G1310" s="7" t="n">
        <v>2</v>
      </c>
      <c r="H1310" s="6" t="n">
        <v>486.7</v>
      </c>
      <c r="I1310" s="6" t="n">
        <v>-973.4</v>
      </c>
      <c r="J1310" s="6" t="n">
        <v>-0</v>
      </c>
      <c r="K1310" s="6" t="n">
        <v>-0.39</v>
      </c>
      <c r="L1310" s="6" t="n">
        <v>-0</v>
      </c>
      <c r="M1310" s="6"/>
      <c r="N1310" s="6" t="s">
        <f>=I1310+J1310+K1310+L1310</f>
      </c>
      <c r="O1310" s="6"/>
      <c r="P1310" s="16"/>
    </row>
    <row collapsed="false" customFormat="false" customHeight="false" hidden="false" ht="12.1" outlineLevel="0" r="1311">
      <c r="A1311" s="20" t="n">
        <v>45128.926261574</v>
      </c>
      <c r="B1311" s="16" t="s">
        <v>39</v>
      </c>
      <c r="C1311" s="16" t="s">
        <v>560</v>
      </c>
      <c r="D1311" s="16" t="s">
        <v>480</v>
      </c>
      <c r="E1311" s="16" t="s">
        <v>17</v>
      </c>
      <c r="F1311" s="16" t="s">
        <v>19</v>
      </c>
      <c r="G1311" s="7" t="n">
        <v>100</v>
      </c>
      <c r="H1311" s="6" t="n">
        <v>243.82</v>
      </c>
      <c r="I1311" s="6" t="n">
        <v>-24382</v>
      </c>
      <c r="J1311" s="6" t="n">
        <v>-0</v>
      </c>
      <c r="K1311" s="6" t="n">
        <v>-9.75</v>
      </c>
      <c r="L1311" s="6" t="n">
        <v>-0</v>
      </c>
      <c r="M1311" s="6"/>
      <c r="N1311" s="6" t="s">
        <f>=I1311+J1311+K1311+L1311</f>
      </c>
      <c r="O1311" s="6"/>
      <c r="P1311" s="16"/>
    </row>
    <row collapsed="false" customFormat="false" customHeight="false" hidden="false" ht="12.1" outlineLevel="0" r="1312">
      <c r="A1312" s="20" t="n">
        <v>45128.926712963</v>
      </c>
      <c r="B1312" s="16" t="s">
        <v>39</v>
      </c>
      <c r="C1312" s="16" t="s">
        <v>560</v>
      </c>
      <c r="D1312" s="16" t="s">
        <v>480</v>
      </c>
      <c r="E1312" s="16" t="s">
        <v>17</v>
      </c>
      <c r="F1312" s="16" t="s">
        <v>19</v>
      </c>
      <c r="G1312" s="7" t="n">
        <v>10</v>
      </c>
      <c r="H1312" s="6" t="n">
        <v>243.82</v>
      </c>
      <c r="I1312" s="6" t="n">
        <v>-2438.2</v>
      </c>
      <c r="J1312" s="6" t="n">
        <v>-0</v>
      </c>
      <c r="K1312" s="6" t="n">
        <v>-0.98</v>
      </c>
      <c r="L1312" s="6" t="n">
        <v>-0</v>
      </c>
      <c r="M1312" s="6"/>
      <c r="N1312" s="6" t="s">
        <f>=I1312+J1312+K1312+L1312</f>
      </c>
      <c r="O1312" s="6"/>
      <c r="P1312" s="16"/>
    </row>
    <row collapsed="false" customFormat="false" customHeight="false" hidden="false" ht="12.1" outlineLevel="0" r="1313">
      <c r="A1313" s="20" t="n">
        <v>45133.465949074</v>
      </c>
      <c r="B1313" s="16" t="s">
        <v>511</v>
      </c>
      <c r="C1313" s="16" t="s">
        <v>645</v>
      </c>
      <c r="D1313" s="16" t="s">
        <v>480</v>
      </c>
      <c r="E1313" s="16" t="s">
        <v>17</v>
      </c>
      <c r="F1313" s="16" t="s">
        <v>19</v>
      </c>
      <c r="G1313" s="7" t="n">
        <v>2000</v>
      </c>
      <c r="H1313" s="6" t="n">
        <v>0.686</v>
      </c>
      <c r="I1313" s="6" t="n">
        <v>-1372</v>
      </c>
      <c r="J1313" s="6" t="n">
        <v>-0</v>
      </c>
      <c r="K1313" s="6" t="n">
        <v>-0.55</v>
      </c>
      <c r="L1313" s="6" t="n">
        <v>-0</v>
      </c>
      <c r="M1313" s="6"/>
      <c r="N1313" s="6" t="s">
        <f>=I1313+J1313+K1313+L1313</f>
      </c>
      <c r="O1313" s="6"/>
      <c r="P1313" s="16"/>
    </row>
    <row collapsed="false" customFormat="false" customHeight="false" hidden="false" ht="12.1" outlineLevel="0" r="1314">
      <c r="A1314" s="21" t="n">
        <v>45134</v>
      </c>
      <c r="B1314" s="22" t="s">
        <v>629</v>
      </c>
      <c r="C1314" s="22" t="s">
        <v>647</v>
      </c>
      <c r="D1314" s="22" t="s">
        <v>629</v>
      </c>
      <c r="E1314" s="22" t="s">
        <v>629</v>
      </c>
      <c r="F1314" s="22" t="s">
        <v>19</v>
      </c>
      <c r="G1314" s="23" t="n">
        <v>1</v>
      </c>
      <c r="H1314" s="24" t="n">
        <v>-1</v>
      </c>
      <c r="I1314" s="24" t="n">
        <v>-1459</v>
      </c>
      <c r="J1314" s="24" t="n">
        <v>0</v>
      </c>
      <c r="K1314" s="24" t="n">
        <v>-0</v>
      </c>
      <c r="L1314" s="24" t="n">
        <v>-0</v>
      </c>
      <c r="M1314" s="24"/>
      <c r="N1314" s="6" t="s">
        <f>=I1314+J1314+K1314+L1314</f>
      </c>
      <c r="O1314" s="24"/>
      <c r="P1314" s="22"/>
    </row>
    <row collapsed="false" customFormat="false" customHeight="false" hidden="false" ht="12.1" outlineLevel="0" r="1315">
      <c r="A1315" s="25" t="n">
        <v>45134</v>
      </c>
      <c r="B1315" s="26" t="s">
        <v>576</v>
      </c>
      <c r="C1315" s="26" t="s">
        <v>648</v>
      </c>
      <c r="D1315" s="26" t="s">
        <v>576</v>
      </c>
      <c r="E1315" s="26" t="s">
        <v>576</v>
      </c>
      <c r="F1315" s="26" t="s">
        <v>19</v>
      </c>
      <c r="G1315" s="27" t="n">
        <v>1</v>
      </c>
      <c r="H1315" s="28" t="n">
        <v>1</v>
      </c>
      <c r="I1315" s="28" t="n">
        <v>11222.55</v>
      </c>
      <c r="J1315" s="28" t="n">
        <v>0</v>
      </c>
      <c r="K1315" s="28" t="n">
        <v>-0</v>
      </c>
      <c r="L1315" s="28" t="n">
        <v>-0</v>
      </c>
      <c r="M1315" s="28"/>
      <c r="N1315" s="6" t="s">
        <f>=I1315+J1315+K1315+L1315</f>
      </c>
      <c r="O1315" s="28"/>
      <c r="P1315" s="26"/>
    </row>
    <row collapsed="false" customFormat="false" customHeight="false" hidden="false" ht="12.1" outlineLevel="0" r="1316">
      <c r="A1316" s="25" t="n">
        <v>45135.435868056</v>
      </c>
      <c r="B1316" s="26" t="s">
        <v>554</v>
      </c>
      <c r="C1316" s="26" t="s">
        <v>322</v>
      </c>
      <c r="D1316" s="26" t="s">
        <v>554</v>
      </c>
      <c r="E1316" s="26" t="s">
        <v>554</v>
      </c>
      <c r="F1316" s="26" t="s">
        <v>19</v>
      </c>
      <c r="G1316" s="27" t="n">
        <v>1</v>
      </c>
      <c r="H1316" s="28" t="n">
        <v>1</v>
      </c>
      <c r="I1316" s="28" t="n">
        <v>2046.54</v>
      </c>
      <c r="J1316" s="28" t="n">
        <v>0</v>
      </c>
      <c r="K1316" s="28" t="n">
        <v>-0</v>
      </c>
      <c r="L1316" s="28" t="n">
        <v>-0</v>
      </c>
      <c r="M1316" s="28"/>
      <c r="N1316" s="6" t="s">
        <f>=I1316+J1316+K1316+L1316</f>
      </c>
      <c r="O1316" s="28"/>
      <c r="P1316" s="26"/>
    </row>
    <row collapsed="false" customFormat="false" customHeight="false" hidden="false" ht="12.1" outlineLevel="0" r="1317">
      <c r="A1317" s="25" t="n">
        <v>45138.798703704</v>
      </c>
      <c r="B1317" s="26" t="s">
        <v>554</v>
      </c>
      <c r="C1317" s="26" t="s">
        <v>322</v>
      </c>
      <c r="D1317" s="26" t="s">
        <v>554</v>
      </c>
      <c r="E1317" s="26" t="s">
        <v>554</v>
      </c>
      <c r="F1317" s="26" t="s">
        <v>19</v>
      </c>
      <c r="G1317" s="27" t="n">
        <v>1</v>
      </c>
      <c r="H1317" s="28" t="n">
        <v>1</v>
      </c>
      <c r="I1317" s="28" t="n">
        <v>2420.41</v>
      </c>
      <c r="J1317" s="28" t="n">
        <v>0</v>
      </c>
      <c r="K1317" s="28" t="n">
        <v>-0</v>
      </c>
      <c r="L1317" s="28" t="n">
        <v>-0</v>
      </c>
      <c r="M1317" s="28"/>
      <c r="N1317" s="6" t="s">
        <f>=I1317+J1317+K1317+L1317</f>
      </c>
      <c r="O1317" s="28"/>
      <c r="P1317" s="26"/>
    </row>
    <row collapsed="false" customFormat="false" customHeight="false" hidden="false" ht="12.1" outlineLevel="0" r="1318">
      <c r="A1318" s="20" t="n">
        <v>45139.597025463</v>
      </c>
      <c r="B1318" s="16" t="s">
        <v>30</v>
      </c>
      <c r="C1318" s="16" t="s">
        <v>643</v>
      </c>
      <c r="D1318" s="16" t="s">
        <v>480</v>
      </c>
      <c r="E1318" s="16" t="s">
        <v>17</v>
      </c>
      <c r="F1318" s="16" t="s">
        <v>19</v>
      </c>
      <c r="G1318" s="7" t="n">
        <v>110000</v>
      </c>
      <c r="H1318" s="6" t="n">
        <v>0.12196</v>
      </c>
      <c r="I1318" s="6" t="n">
        <v>-13415.6</v>
      </c>
      <c r="J1318" s="6" t="n">
        <v>-0</v>
      </c>
      <c r="K1318" s="6" t="n">
        <v>-5.37</v>
      </c>
      <c r="L1318" s="6" t="n">
        <v>-0</v>
      </c>
      <c r="M1318" s="6"/>
      <c r="N1318" s="6" t="s">
        <f>=I1318+J1318+K1318+L1318</f>
      </c>
      <c r="O1318" s="6"/>
      <c r="P1318" s="16"/>
    </row>
    <row collapsed="false" customFormat="false" customHeight="false" hidden="false" ht="12.1" outlineLevel="0" r="1319">
      <c r="A1319" s="21" t="n">
        <v>45141</v>
      </c>
      <c r="B1319" s="22" t="s">
        <v>629</v>
      </c>
      <c r="C1319" s="22" t="s">
        <v>649</v>
      </c>
      <c r="D1319" s="22" t="s">
        <v>629</v>
      </c>
      <c r="E1319" s="22" t="s">
        <v>629</v>
      </c>
      <c r="F1319" s="22" t="s">
        <v>19</v>
      </c>
      <c r="G1319" s="23" t="n">
        <v>1</v>
      </c>
      <c r="H1319" s="24" t="n">
        <v>-1</v>
      </c>
      <c r="I1319" s="24" t="n">
        <v>-12581</v>
      </c>
      <c r="J1319" s="24" t="n">
        <v>0</v>
      </c>
      <c r="K1319" s="24" t="n">
        <v>-0</v>
      </c>
      <c r="L1319" s="24" t="n">
        <v>-0</v>
      </c>
      <c r="M1319" s="24"/>
      <c r="N1319" s="6" t="s">
        <f>=I1319+J1319+K1319+L1319</f>
      </c>
      <c r="O1319" s="24"/>
      <c r="P1319" s="22"/>
    </row>
    <row collapsed="false" customFormat="false" customHeight="false" hidden="false" ht="12.1" outlineLevel="0" r="1320">
      <c r="A1320" s="25" t="n">
        <v>45141</v>
      </c>
      <c r="B1320" s="26" t="s">
        <v>576</v>
      </c>
      <c r="C1320" s="26" t="s">
        <v>650</v>
      </c>
      <c r="D1320" s="26" t="s">
        <v>576</v>
      </c>
      <c r="E1320" s="26" t="s">
        <v>576</v>
      </c>
      <c r="F1320" s="26" t="s">
        <v>19</v>
      </c>
      <c r="G1320" s="27" t="n">
        <v>1</v>
      </c>
      <c r="H1320" s="28" t="n">
        <v>1</v>
      </c>
      <c r="I1320" s="28" t="n">
        <v>99991.2</v>
      </c>
      <c r="J1320" s="28" t="n">
        <v>0</v>
      </c>
      <c r="K1320" s="28" t="n">
        <v>-0</v>
      </c>
      <c r="L1320" s="28" t="n">
        <v>-0</v>
      </c>
      <c r="M1320" s="28"/>
      <c r="N1320" s="6" t="s">
        <f>=I1320+J1320+K1320+L1320</f>
      </c>
      <c r="O1320" s="28"/>
      <c r="P1320" s="26"/>
    </row>
    <row collapsed="false" customFormat="false" customHeight="false" hidden="false" ht="12.1" outlineLevel="0" r="1321">
      <c r="A1321" s="25" t="n">
        <v>45141.872800926</v>
      </c>
      <c r="B1321" s="26" t="s">
        <v>554</v>
      </c>
      <c r="C1321" s="26" t="s">
        <v>322</v>
      </c>
      <c r="D1321" s="26" t="s">
        <v>554</v>
      </c>
      <c r="E1321" s="26" t="s">
        <v>554</v>
      </c>
      <c r="F1321" s="26" t="s">
        <v>19</v>
      </c>
      <c r="G1321" s="27" t="n">
        <v>1</v>
      </c>
      <c r="H1321" s="28" t="n">
        <v>1</v>
      </c>
      <c r="I1321" s="28" t="n">
        <v>50000</v>
      </c>
      <c r="J1321" s="28" t="n">
        <v>0</v>
      </c>
      <c r="K1321" s="28" t="n">
        <v>-0</v>
      </c>
      <c r="L1321" s="28" t="n">
        <v>-0</v>
      </c>
      <c r="M1321" s="28"/>
      <c r="N1321" s="6" t="s">
        <f>=I1321+J1321+K1321+L1321</f>
      </c>
      <c r="O1321" s="28"/>
      <c r="P1321" s="26"/>
    </row>
    <row collapsed="false" customFormat="false" customHeight="false" hidden="false" ht="12.1" outlineLevel="0" r="1322">
      <c r="A1322" s="20" t="n">
        <v>45141.882164352</v>
      </c>
      <c r="B1322" s="16" t="s">
        <v>16</v>
      </c>
      <c r="C1322" s="16" t="s">
        <v>622</v>
      </c>
      <c r="D1322" s="16" t="s">
        <v>480</v>
      </c>
      <c r="E1322" s="16" t="s">
        <v>17</v>
      </c>
      <c r="F1322" s="16" t="s">
        <v>19</v>
      </c>
      <c r="G1322" s="7" t="n">
        <v>1</v>
      </c>
      <c r="H1322" s="6" t="n">
        <v>123500</v>
      </c>
      <c r="I1322" s="6" t="n">
        <v>-123500</v>
      </c>
      <c r="J1322" s="6" t="n">
        <v>-0</v>
      </c>
      <c r="K1322" s="6" t="n">
        <v>-49.4</v>
      </c>
      <c r="L1322" s="6" t="n">
        <v>-0</v>
      </c>
      <c r="M1322" s="6"/>
      <c r="N1322" s="6" t="s">
        <f>=I1322+J1322+K1322+L1322</f>
      </c>
      <c r="O1322" s="6"/>
      <c r="P1322" s="16"/>
    </row>
    <row collapsed="false" customFormat="false" customHeight="false" hidden="false" ht="12.1" outlineLevel="0" r="1323">
      <c r="A1323" s="20" t="n">
        <v>45142.571412037</v>
      </c>
      <c r="B1323" s="16" t="s">
        <v>511</v>
      </c>
      <c r="C1323" s="16" t="s">
        <v>645</v>
      </c>
      <c r="D1323" s="16" t="s">
        <v>480</v>
      </c>
      <c r="E1323" s="16" t="s">
        <v>17</v>
      </c>
      <c r="F1323" s="16" t="s">
        <v>19</v>
      </c>
      <c r="G1323" s="7" t="n">
        <v>21000</v>
      </c>
      <c r="H1323" s="6" t="n">
        <v>0.689</v>
      </c>
      <c r="I1323" s="6" t="n">
        <v>-14469</v>
      </c>
      <c r="J1323" s="6" t="n">
        <v>-0</v>
      </c>
      <c r="K1323" s="6" t="n">
        <v>-5.79</v>
      </c>
      <c r="L1323" s="6" t="n">
        <v>-0</v>
      </c>
      <c r="M1323" s="6"/>
      <c r="N1323" s="6" t="s">
        <f>=I1323+J1323+K1323+L1323</f>
      </c>
      <c r="O1323" s="6"/>
      <c r="P1323" s="16"/>
    </row>
    <row collapsed="false" customFormat="false" customHeight="false" hidden="false" ht="12.1" outlineLevel="0" r="1324">
      <c r="A1324" s="25" t="n">
        <v>45142.683449074</v>
      </c>
      <c r="B1324" s="26" t="s">
        <v>554</v>
      </c>
      <c r="C1324" s="26" t="s">
        <v>322</v>
      </c>
      <c r="D1324" s="26" t="s">
        <v>554</v>
      </c>
      <c r="E1324" s="26" t="s">
        <v>554</v>
      </c>
      <c r="F1324" s="26" t="s">
        <v>19</v>
      </c>
      <c r="G1324" s="27" t="n">
        <v>1</v>
      </c>
      <c r="H1324" s="28" t="n">
        <v>1</v>
      </c>
      <c r="I1324" s="28" t="n">
        <v>87254.89</v>
      </c>
      <c r="J1324" s="28" t="n">
        <v>0</v>
      </c>
      <c r="K1324" s="28" t="n">
        <v>-0</v>
      </c>
      <c r="L1324" s="28" t="n">
        <v>-0</v>
      </c>
      <c r="M1324" s="28"/>
      <c r="N1324" s="6" t="s">
        <f>=I1324+J1324+K1324+L1324</f>
      </c>
      <c r="O1324" s="28"/>
      <c r="P1324" s="26"/>
    </row>
    <row collapsed="false" customFormat="false" customHeight="false" hidden="false" ht="12.1" outlineLevel="0" r="1325">
      <c r="A1325" s="20" t="n">
        <v>45142.6871875</v>
      </c>
      <c r="B1325" s="16" t="s">
        <v>30</v>
      </c>
      <c r="C1325" s="16" t="s">
        <v>643</v>
      </c>
      <c r="D1325" s="16" t="s">
        <v>480</v>
      </c>
      <c r="E1325" s="16" t="s">
        <v>17</v>
      </c>
      <c r="F1325" s="16" t="s">
        <v>19</v>
      </c>
      <c r="G1325" s="7" t="n">
        <v>10000</v>
      </c>
      <c r="H1325" s="6" t="n">
        <v>0.1246</v>
      </c>
      <c r="I1325" s="6" t="n">
        <v>-1246</v>
      </c>
      <c r="J1325" s="6" t="n">
        <v>-0</v>
      </c>
      <c r="K1325" s="6" t="n">
        <v>-0.5</v>
      </c>
      <c r="L1325" s="6" t="n">
        <v>-0</v>
      </c>
      <c r="M1325" s="6"/>
      <c r="N1325" s="6" t="s">
        <f>=I1325+J1325+K1325+L1325</f>
      </c>
      <c r="O1325" s="6"/>
      <c r="P1325" s="16"/>
    </row>
    <row collapsed="false" customFormat="false" customHeight="false" hidden="false" ht="12.1" outlineLevel="0" r="1326">
      <c r="A1326" s="20" t="n">
        <v>45142.6871875</v>
      </c>
      <c r="B1326" s="16" t="s">
        <v>30</v>
      </c>
      <c r="C1326" s="16" t="s">
        <v>643</v>
      </c>
      <c r="D1326" s="16" t="s">
        <v>480</v>
      </c>
      <c r="E1326" s="16" t="s">
        <v>17</v>
      </c>
      <c r="F1326" s="16" t="s">
        <v>19</v>
      </c>
      <c r="G1326" s="7" t="n">
        <v>10000</v>
      </c>
      <c r="H1326" s="6" t="n">
        <v>0.1246</v>
      </c>
      <c r="I1326" s="6" t="n">
        <v>-1246</v>
      </c>
      <c r="J1326" s="6" t="n">
        <v>-0</v>
      </c>
      <c r="K1326" s="6" t="n">
        <v>-0.5</v>
      </c>
      <c r="L1326" s="6" t="n">
        <v>-0</v>
      </c>
      <c r="M1326" s="6"/>
      <c r="N1326" s="6" t="s">
        <f>=I1326+J1326+K1326+L1326</f>
      </c>
      <c r="O1326" s="6"/>
      <c r="P1326" s="16"/>
    </row>
    <row collapsed="false" customFormat="false" customHeight="false" hidden="false" ht="12.1" outlineLevel="0" r="1327">
      <c r="A1327" s="20" t="n">
        <v>45142.6871875</v>
      </c>
      <c r="B1327" s="16" t="s">
        <v>30</v>
      </c>
      <c r="C1327" s="16" t="s">
        <v>643</v>
      </c>
      <c r="D1327" s="16" t="s">
        <v>480</v>
      </c>
      <c r="E1327" s="16" t="s">
        <v>17</v>
      </c>
      <c r="F1327" s="16" t="s">
        <v>19</v>
      </c>
      <c r="G1327" s="7" t="n">
        <v>10000</v>
      </c>
      <c r="H1327" s="6" t="n">
        <v>0.1246</v>
      </c>
      <c r="I1327" s="6" t="n">
        <v>-1246</v>
      </c>
      <c r="J1327" s="6" t="n">
        <v>-0</v>
      </c>
      <c r="K1327" s="6" t="n">
        <v>-0.5</v>
      </c>
      <c r="L1327" s="6" t="n">
        <v>-0</v>
      </c>
      <c r="M1327" s="6"/>
      <c r="N1327" s="6" t="s">
        <f>=I1327+J1327+K1327+L1327</f>
      </c>
      <c r="O1327" s="6"/>
      <c r="P1327" s="16"/>
    </row>
    <row collapsed="false" customFormat="false" customHeight="false" hidden="false" ht="12.1" outlineLevel="0" r="1328">
      <c r="A1328" s="20" t="n">
        <v>45142.6871875</v>
      </c>
      <c r="B1328" s="16" t="s">
        <v>30</v>
      </c>
      <c r="C1328" s="16" t="s">
        <v>643</v>
      </c>
      <c r="D1328" s="16" t="s">
        <v>480</v>
      </c>
      <c r="E1328" s="16" t="s">
        <v>17</v>
      </c>
      <c r="F1328" s="16" t="s">
        <v>19</v>
      </c>
      <c r="G1328" s="7" t="n">
        <v>10000</v>
      </c>
      <c r="H1328" s="6" t="n">
        <v>0.1246</v>
      </c>
      <c r="I1328" s="6" t="n">
        <v>-1246</v>
      </c>
      <c r="J1328" s="6" t="n">
        <v>-0</v>
      </c>
      <c r="K1328" s="6" t="n">
        <v>-0.5</v>
      </c>
      <c r="L1328" s="6" t="n">
        <v>-0</v>
      </c>
      <c r="M1328" s="6"/>
      <c r="N1328" s="6" t="s">
        <f>=I1328+J1328+K1328+L1328</f>
      </c>
      <c r="O1328" s="6"/>
      <c r="P1328" s="16"/>
    </row>
    <row collapsed="false" customFormat="false" customHeight="false" hidden="false" ht="12.1" outlineLevel="0" r="1329">
      <c r="A1329" s="20" t="n">
        <v>45142.6871875</v>
      </c>
      <c r="B1329" s="16" t="s">
        <v>30</v>
      </c>
      <c r="C1329" s="16" t="s">
        <v>643</v>
      </c>
      <c r="D1329" s="16" t="s">
        <v>480</v>
      </c>
      <c r="E1329" s="16" t="s">
        <v>17</v>
      </c>
      <c r="F1329" s="16" t="s">
        <v>19</v>
      </c>
      <c r="G1329" s="7" t="n">
        <v>10000</v>
      </c>
      <c r="H1329" s="6" t="n">
        <v>0.1246</v>
      </c>
      <c r="I1329" s="6" t="n">
        <v>-1246</v>
      </c>
      <c r="J1329" s="6" t="n">
        <v>-0</v>
      </c>
      <c r="K1329" s="6" t="n">
        <v>-0.5</v>
      </c>
      <c r="L1329" s="6" t="n">
        <v>-0</v>
      </c>
      <c r="M1329" s="6"/>
      <c r="N1329" s="6" t="s">
        <f>=I1329+J1329+K1329+L1329</f>
      </c>
      <c r="O1329" s="6"/>
      <c r="P1329" s="16"/>
    </row>
    <row collapsed="false" customFormat="false" customHeight="false" hidden="false" ht="12.1" outlineLevel="0" r="1330">
      <c r="A1330" s="20" t="n">
        <v>45142.687199074</v>
      </c>
      <c r="B1330" s="16" t="s">
        <v>30</v>
      </c>
      <c r="C1330" s="16" t="s">
        <v>643</v>
      </c>
      <c r="D1330" s="16" t="s">
        <v>480</v>
      </c>
      <c r="E1330" s="16" t="s">
        <v>17</v>
      </c>
      <c r="F1330" s="16" t="s">
        <v>19</v>
      </c>
      <c r="G1330" s="7" t="n">
        <v>10000</v>
      </c>
      <c r="H1330" s="6" t="n">
        <v>0.1246</v>
      </c>
      <c r="I1330" s="6" t="n">
        <v>-1246</v>
      </c>
      <c r="J1330" s="6" t="n">
        <v>-0</v>
      </c>
      <c r="K1330" s="6" t="n">
        <v>-0.5</v>
      </c>
      <c r="L1330" s="6" t="n">
        <v>-0</v>
      </c>
      <c r="M1330" s="6"/>
      <c r="N1330" s="6" t="s">
        <f>=I1330+J1330+K1330+L1330</f>
      </c>
      <c r="O1330" s="6"/>
      <c r="P1330" s="16"/>
    </row>
    <row collapsed="false" customFormat="false" customHeight="false" hidden="false" ht="12.1" outlineLevel="0" r="1331">
      <c r="A1331" s="20" t="n">
        <v>45142.687199074</v>
      </c>
      <c r="B1331" s="16" t="s">
        <v>30</v>
      </c>
      <c r="C1331" s="16" t="s">
        <v>643</v>
      </c>
      <c r="D1331" s="16" t="s">
        <v>480</v>
      </c>
      <c r="E1331" s="16" t="s">
        <v>17</v>
      </c>
      <c r="F1331" s="16" t="s">
        <v>19</v>
      </c>
      <c r="G1331" s="7" t="n">
        <v>10000</v>
      </c>
      <c r="H1331" s="6" t="n">
        <v>0.1246</v>
      </c>
      <c r="I1331" s="6" t="n">
        <v>-1246</v>
      </c>
      <c r="J1331" s="6" t="n">
        <v>-0</v>
      </c>
      <c r="K1331" s="6" t="n">
        <v>-0.5</v>
      </c>
      <c r="L1331" s="6" t="n">
        <v>-0</v>
      </c>
      <c r="M1331" s="6"/>
      <c r="N1331" s="6" t="s">
        <f>=I1331+J1331+K1331+L1331</f>
      </c>
      <c r="O1331" s="6"/>
      <c r="P1331" s="16"/>
    </row>
    <row collapsed="false" customFormat="false" customHeight="false" hidden="false" ht="12.1" outlineLevel="0" r="1332">
      <c r="A1332" s="20" t="n">
        <v>45142.687199074</v>
      </c>
      <c r="B1332" s="16" t="s">
        <v>30</v>
      </c>
      <c r="C1332" s="16" t="s">
        <v>643</v>
      </c>
      <c r="D1332" s="16" t="s">
        <v>480</v>
      </c>
      <c r="E1332" s="16" t="s">
        <v>17</v>
      </c>
      <c r="F1332" s="16" t="s">
        <v>19</v>
      </c>
      <c r="G1332" s="7" t="n">
        <v>10000</v>
      </c>
      <c r="H1332" s="6" t="n">
        <v>0.1246</v>
      </c>
      <c r="I1332" s="6" t="n">
        <v>-1246</v>
      </c>
      <c r="J1332" s="6" t="n">
        <v>-0</v>
      </c>
      <c r="K1332" s="6" t="n">
        <v>-0.5</v>
      </c>
      <c r="L1332" s="6" t="n">
        <v>-0</v>
      </c>
      <c r="M1332" s="6"/>
      <c r="N1332" s="6" t="s">
        <f>=I1332+J1332+K1332+L1332</f>
      </c>
      <c r="O1332" s="6"/>
      <c r="P1332" s="16"/>
    </row>
    <row collapsed="false" customFormat="false" customHeight="false" hidden="false" ht="12.1" outlineLevel="0" r="1333">
      <c r="A1333" s="20" t="n">
        <v>45142.687199074</v>
      </c>
      <c r="B1333" s="16" t="s">
        <v>30</v>
      </c>
      <c r="C1333" s="16" t="s">
        <v>643</v>
      </c>
      <c r="D1333" s="16" t="s">
        <v>480</v>
      </c>
      <c r="E1333" s="16" t="s">
        <v>17</v>
      </c>
      <c r="F1333" s="16" t="s">
        <v>19</v>
      </c>
      <c r="G1333" s="7" t="n">
        <v>10000</v>
      </c>
      <c r="H1333" s="6" t="n">
        <v>0.1246</v>
      </c>
      <c r="I1333" s="6" t="n">
        <v>-1246</v>
      </c>
      <c r="J1333" s="6" t="n">
        <v>-0</v>
      </c>
      <c r="K1333" s="6" t="n">
        <v>-0.5</v>
      </c>
      <c r="L1333" s="6" t="n">
        <v>-0</v>
      </c>
      <c r="M1333" s="6"/>
      <c r="N1333" s="6" t="s">
        <f>=I1333+J1333+K1333+L1333</f>
      </c>
      <c r="O1333" s="6"/>
      <c r="P1333" s="16"/>
    </row>
    <row collapsed="false" customFormat="false" customHeight="false" hidden="false" ht="12.1" outlineLevel="0" r="1334">
      <c r="A1334" s="20" t="n">
        <v>45142.687199074</v>
      </c>
      <c r="B1334" s="16" t="s">
        <v>30</v>
      </c>
      <c r="C1334" s="16" t="s">
        <v>643</v>
      </c>
      <c r="D1334" s="16" t="s">
        <v>480</v>
      </c>
      <c r="E1334" s="16" t="s">
        <v>17</v>
      </c>
      <c r="F1334" s="16" t="s">
        <v>19</v>
      </c>
      <c r="G1334" s="7" t="n">
        <v>10000</v>
      </c>
      <c r="H1334" s="6" t="n">
        <v>0.1246</v>
      </c>
      <c r="I1334" s="6" t="n">
        <v>-1246</v>
      </c>
      <c r="J1334" s="6" t="n">
        <v>-0</v>
      </c>
      <c r="K1334" s="6" t="n">
        <v>-0.5</v>
      </c>
      <c r="L1334" s="6" t="n">
        <v>-0</v>
      </c>
      <c r="M1334" s="6"/>
      <c r="N1334" s="6" t="s">
        <f>=I1334+J1334+K1334+L1334</f>
      </c>
      <c r="O1334" s="6"/>
      <c r="P1334" s="16"/>
    </row>
    <row collapsed="false" customFormat="false" customHeight="false" hidden="false" ht="12.1" outlineLevel="0" r="1335">
      <c r="A1335" s="20" t="n">
        <v>45142.687199074</v>
      </c>
      <c r="B1335" s="16" t="s">
        <v>30</v>
      </c>
      <c r="C1335" s="16" t="s">
        <v>643</v>
      </c>
      <c r="D1335" s="16" t="s">
        <v>480</v>
      </c>
      <c r="E1335" s="16" t="s">
        <v>17</v>
      </c>
      <c r="F1335" s="16" t="s">
        <v>19</v>
      </c>
      <c r="G1335" s="7" t="n">
        <v>10000</v>
      </c>
      <c r="H1335" s="6" t="n">
        <v>0.1246</v>
      </c>
      <c r="I1335" s="6" t="n">
        <v>-1246</v>
      </c>
      <c r="J1335" s="6" t="n">
        <v>-0</v>
      </c>
      <c r="K1335" s="6" t="n">
        <v>-0.5</v>
      </c>
      <c r="L1335" s="6" t="n">
        <v>-0</v>
      </c>
      <c r="M1335" s="6"/>
      <c r="N1335" s="6" t="s">
        <f>=I1335+J1335+K1335+L1335</f>
      </c>
      <c r="O1335" s="6"/>
      <c r="P1335" s="16"/>
    </row>
    <row collapsed="false" customFormat="false" customHeight="false" hidden="false" ht="12.1" outlineLevel="0" r="1336">
      <c r="A1336" s="20" t="n">
        <v>45142.687199074</v>
      </c>
      <c r="B1336" s="16" t="s">
        <v>30</v>
      </c>
      <c r="C1336" s="16" t="s">
        <v>643</v>
      </c>
      <c r="D1336" s="16" t="s">
        <v>480</v>
      </c>
      <c r="E1336" s="16" t="s">
        <v>17</v>
      </c>
      <c r="F1336" s="16" t="s">
        <v>19</v>
      </c>
      <c r="G1336" s="7" t="n">
        <v>30000</v>
      </c>
      <c r="H1336" s="6" t="n">
        <v>0.1246</v>
      </c>
      <c r="I1336" s="6" t="n">
        <v>-3738</v>
      </c>
      <c r="J1336" s="6" t="n">
        <v>-0</v>
      </c>
      <c r="K1336" s="6" t="n">
        <v>-1.5</v>
      </c>
      <c r="L1336" s="6" t="n">
        <v>-0</v>
      </c>
      <c r="M1336" s="6"/>
      <c r="N1336" s="6" t="s">
        <f>=I1336+J1336+K1336+L1336</f>
      </c>
      <c r="O1336" s="6"/>
      <c r="P1336" s="16"/>
    </row>
    <row collapsed="false" customFormat="false" customHeight="false" hidden="false" ht="12.1" outlineLevel="0" r="1337">
      <c r="A1337" s="20" t="n">
        <v>45142.687199074</v>
      </c>
      <c r="B1337" s="16" t="s">
        <v>30</v>
      </c>
      <c r="C1337" s="16" t="s">
        <v>643</v>
      </c>
      <c r="D1337" s="16" t="s">
        <v>480</v>
      </c>
      <c r="E1337" s="16" t="s">
        <v>17</v>
      </c>
      <c r="F1337" s="16" t="s">
        <v>19</v>
      </c>
      <c r="G1337" s="7" t="n">
        <v>70000</v>
      </c>
      <c r="H1337" s="6" t="n">
        <v>0.1246</v>
      </c>
      <c r="I1337" s="6" t="n">
        <v>-8722</v>
      </c>
      <c r="J1337" s="6" t="n">
        <v>-0</v>
      </c>
      <c r="K1337" s="6" t="n">
        <v>-3.49</v>
      </c>
      <c r="L1337" s="6" t="n">
        <v>-0</v>
      </c>
      <c r="M1337" s="6"/>
      <c r="N1337" s="6" t="s">
        <f>=I1337+J1337+K1337+L1337</f>
      </c>
      <c r="O1337" s="6"/>
      <c r="P1337" s="16"/>
    </row>
    <row collapsed="false" customFormat="false" customHeight="false" hidden="false" ht="12.1" outlineLevel="0" r="1338">
      <c r="A1338" s="20" t="n">
        <v>45142.687199074</v>
      </c>
      <c r="B1338" s="16" t="s">
        <v>30</v>
      </c>
      <c r="C1338" s="16" t="s">
        <v>643</v>
      </c>
      <c r="D1338" s="16" t="s">
        <v>480</v>
      </c>
      <c r="E1338" s="16" t="s">
        <v>17</v>
      </c>
      <c r="F1338" s="16" t="s">
        <v>19</v>
      </c>
      <c r="G1338" s="7" t="n">
        <v>10000</v>
      </c>
      <c r="H1338" s="6" t="n">
        <v>0.1246</v>
      </c>
      <c r="I1338" s="6" t="n">
        <v>-1246</v>
      </c>
      <c r="J1338" s="6" t="n">
        <v>-0</v>
      </c>
      <c r="K1338" s="6" t="n">
        <v>-0.5</v>
      </c>
      <c r="L1338" s="6" t="n">
        <v>-0</v>
      </c>
      <c r="M1338" s="6"/>
      <c r="N1338" s="6" t="s">
        <f>=I1338+J1338+K1338+L1338</f>
      </c>
      <c r="O1338" s="6"/>
      <c r="P1338" s="16"/>
    </row>
    <row collapsed="false" customFormat="false" customHeight="false" hidden="false" ht="12.1" outlineLevel="0" r="1339">
      <c r="A1339" s="20" t="n">
        <v>45142.687199074</v>
      </c>
      <c r="B1339" s="16" t="s">
        <v>30</v>
      </c>
      <c r="C1339" s="16" t="s">
        <v>643</v>
      </c>
      <c r="D1339" s="16" t="s">
        <v>480</v>
      </c>
      <c r="E1339" s="16" t="s">
        <v>17</v>
      </c>
      <c r="F1339" s="16" t="s">
        <v>19</v>
      </c>
      <c r="G1339" s="7" t="n">
        <v>60000</v>
      </c>
      <c r="H1339" s="6" t="n">
        <v>0.1246</v>
      </c>
      <c r="I1339" s="6" t="n">
        <v>-7476</v>
      </c>
      <c r="J1339" s="6" t="n">
        <v>-0</v>
      </c>
      <c r="K1339" s="6" t="n">
        <v>-2.99</v>
      </c>
      <c r="L1339" s="6" t="n">
        <v>-0</v>
      </c>
      <c r="M1339" s="6"/>
      <c r="N1339" s="6" t="s">
        <f>=I1339+J1339+K1339+L1339</f>
      </c>
      <c r="O1339" s="6"/>
      <c r="P1339" s="16"/>
    </row>
    <row collapsed="false" customFormat="false" customHeight="false" hidden="false" ht="12.1" outlineLevel="0" r="1340">
      <c r="A1340" s="20" t="n">
        <v>45142.687199074</v>
      </c>
      <c r="B1340" s="16" t="s">
        <v>30</v>
      </c>
      <c r="C1340" s="16" t="s">
        <v>643</v>
      </c>
      <c r="D1340" s="16" t="s">
        <v>480</v>
      </c>
      <c r="E1340" s="16" t="s">
        <v>17</v>
      </c>
      <c r="F1340" s="16" t="s">
        <v>19</v>
      </c>
      <c r="G1340" s="7" t="n">
        <v>110000</v>
      </c>
      <c r="H1340" s="6" t="n">
        <v>0.1246</v>
      </c>
      <c r="I1340" s="6" t="n">
        <v>-13706</v>
      </c>
      <c r="J1340" s="6" t="n">
        <v>-0</v>
      </c>
      <c r="K1340" s="6" t="n">
        <v>-5.48</v>
      </c>
      <c r="L1340" s="6" t="n">
        <v>-0</v>
      </c>
      <c r="M1340" s="6"/>
      <c r="N1340" s="6" t="s">
        <f>=I1340+J1340+K1340+L1340</f>
      </c>
      <c r="O1340" s="6"/>
      <c r="P1340" s="16"/>
    </row>
    <row collapsed="false" customFormat="false" customHeight="false" hidden="false" ht="12.1" outlineLevel="0" r="1341">
      <c r="A1341" s="20" t="n">
        <v>45142.687199074</v>
      </c>
      <c r="B1341" s="16" t="s">
        <v>30</v>
      </c>
      <c r="C1341" s="16" t="s">
        <v>643</v>
      </c>
      <c r="D1341" s="16" t="s">
        <v>480</v>
      </c>
      <c r="E1341" s="16" t="s">
        <v>17</v>
      </c>
      <c r="F1341" s="16" t="s">
        <v>19</v>
      </c>
      <c r="G1341" s="7" t="n">
        <v>10000</v>
      </c>
      <c r="H1341" s="6" t="n">
        <v>0.1246</v>
      </c>
      <c r="I1341" s="6" t="n">
        <v>-1246</v>
      </c>
      <c r="J1341" s="6" t="n">
        <v>-0</v>
      </c>
      <c r="K1341" s="6" t="n">
        <v>-0.5</v>
      </c>
      <c r="L1341" s="6" t="n">
        <v>-0</v>
      </c>
      <c r="M1341" s="6"/>
      <c r="N1341" s="6" t="s">
        <f>=I1341+J1341+K1341+L1341</f>
      </c>
      <c r="O1341" s="6"/>
      <c r="P1341" s="16"/>
    </row>
    <row collapsed="false" customFormat="false" customHeight="false" hidden="false" ht="12.1" outlineLevel="0" r="1342">
      <c r="A1342" s="20" t="n">
        <v>45142.687199074</v>
      </c>
      <c r="B1342" s="16" t="s">
        <v>30</v>
      </c>
      <c r="C1342" s="16" t="s">
        <v>643</v>
      </c>
      <c r="D1342" s="16" t="s">
        <v>480</v>
      </c>
      <c r="E1342" s="16" t="s">
        <v>17</v>
      </c>
      <c r="F1342" s="16" t="s">
        <v>19</v>
      </c>
      <c r="G1342" s="7" t="n">
        <v>10000</v>
      </c>
      <c r="H1342" s="6" t="n">
        <v>0.1246</v>
      </c>
      <c r="I1342" s="6" t="n">
        <v>-1246</v>
      </c>
      <c r="J1342" s="6" t="n">
        <v>-0</v>
      </c>
      <c r="K1342" s="6" t="n">
        <v>-0.5</v>
      </c>
      <c r="L1342" s="6" t="n">
        <v>-0</v>
      </c>
      <c r="M1342" s="6"/>
      <c r="N1342" s="6" t="s">
        <f>=I1342+J1342+K1342+L1342</f>
      </c>
      <c r="O1342" s="6"/>
      <c r="P1342" s="16"/>
    </row>
    <row collapsed="false" customFormat="false" customHeight="false" hidden="false" ht="12.1" outlineLevel="0" r="1343">
      <c r="A1343" s="20" t="n">
        <v>45142.687199074</v>
      </c>
      <c r="B1343" s="16" t="s">
        <v>30</v>
      </c>
      <c r="C1343" s="16" t="s">
        <v>643</v>
      </c>
      <c r="D1343" s="16" t="s">
        <v>480</v>
      </c>
      <c r="E1343" s="16" t="s">
        <v>17</v>
      </c>
      <c r="F1343" s="16" t="s">
        <v>19</v>
      </c>
      <c r="G1343" s="7" t="n">
        <v>10000</v>
      </c>
      <c r="H1343" s="6" t="n">
        <v>0.1246</v>
      </c>
      <c r="I1343" s="6" t="n">
        <v>-1246</v>
      </c>
      <c r="J1343" s="6" t="n">
        <v>-0</v>
      </c>
      <c r="K1343" s="6" t="n">
        <v>-0.5</v>
      </c>
      <c r="L1343" s="6" t="n">
        <v>-0</v>
      </c>
      <c r="M1343" s="6"/>
      <c r="N1343" s="6" t="s">
        <f>=I1343+J1343+K1343+L1343</f>
      </c>
      <c r="O1343" s="6"/>
      <c r="P1343" s="16"/>
    </row>
    <row collapsed="false" customFormat="false" customHeight="false" hidden="false" ht="12.1" outlineLevel="0" r="1344">
      <c r="A1344" s="20" t="n">
        <v>45142.687199074</v>
      </c>
      <c r="B1344" s="16" t="s">
        <v>30</v>
      </c>
      <c r="C1344" s="16" t="s">
        <v>643</v>
      </c>
      <c r="D1344" s="16" t="s">
        <v>480</v>
      </c>
      <c r="E1344" s="16" t="s">
        <v>17</v>
      </c>
      <c r="F1344" s="16" t="s">
        <v>19</v>
      </c>
      <c r="G1344" s="7" t="n">
        <v>10000</v>
      </c>
      <c r="H1344" s="6" t="n">
        <v>0.1246</v>
      </c>
      <c r="I1344" s="6" t="n">
        <v>-1246</v>
      </c>
      <c r="J1344" s="6" t="n">
        <v>-0</v>
      </c>
      <c r="K1344" s="6" t="n">
        <v>-0.5</v>
      </c>
      <c r="L1344" s="6" t="n">
        <v>-0</v>
      </c>
      <c r="M1344" s="6"/>
      <c r="N1344" s="6" t="s">
        <f>=I1344+J1344+K1344+L1344</f>
      </c>
      <c r="O1344" s="6"/>
      <c r="P1344" s="16"/>
    </row>
    <row collapsed="false" customFormat="false" customHeight="false" hidden="false" ht="12.1" outlineLevel="0" r="1345">
      <c r="A1345" s="20" t="n">
        <v>45142.687199074</v>
      </c>
      <c r="B1345" s="16" t="s">
        <v>30</v>
      </c>
      <c r="C1345" s="16" t="s">
        <v>643</v>
      </c>
      <c r="D1345" s="16" t="s">
        <v>480</v>
      </c>
      <c r="E1345" s="16" t="s">
        <v>17</v>
      </c>
      <c r="F1345" s="16" t="s">
        <v>19</v>
      </c>
      <c r="G1345" s="7" t="n">
        <v>10000</v>
      </c>
      <c r="H1345" s="6" t="n">
        <v>0.1246</v>
      </c>
      <c r="I1345" s="6" t="n">
        <v>-1246</v>
      </c>
      <c r="J1345" s="6" t="n">
        <v>-0</v>
      </c>
      <c r="K1345" s="6" t="n">
        <v>-0.5</v>
      </c>
      <c r="L1345" s="6" t="n">
        <v>-0</v>
      </c>
      <c r="M1345" s="6"/>
      <c r="N1345" s="6" t="s">
        <f>=I1345+J1345+K1345+L1345</f>
      </c>
      <c r="O1345" s="6"/>
      <c r="P1345" s="16"/>
    </row>
    <row collapsed="false" customFormat="false" customHeight="false" hidden="false" ht="12.1" outlineLevel="0" r="1346">
      <c r="A1346" s="20" t="n">
        <v>45142.687199074</v>
      </c>
      <c r="B1346" s="16" t="s">
        <v>30</v>
      </c>
      <c r="C1346" s="16" t="s">
        <v>643</v>
      </c>
      <c r="D1346" s="16" t="s">
        <v>480</v>
      </c>
      <c r="E1346" s="16" t="s">
        <v>17</v>
      </c>
      <c r="F1346" s="16" t="s">
        <v>19</v>
      </c>
      <c r="G1346" s="7" t="n">
        <v>10000</v>
      </c>
      <c r="H1346" s="6" t="n">
        <v>0.1246</v>
      </c>
      <c r="I1346" s="6" t="n">
        <v>-1246</v>
      </c>
      <c r="J1346" s="6" t="n">
        <v>-0</v>
      </c>
      <c r="K1346" s="6" t="n">
        <v>-0.5</v>
      </c>
      <c r="L1346" s="6" t="n">
        <v>-0</v>
      </c>
      <c r="M1346" s="6"/>
      <c r="N1346" s="6" t="s">
        <f>=I1346+J1346+K1346+L1346</f>
      </c>
      <c r="O1346" s="6"/>
      <c r="P1346" s="16"/>
    </row>
    <row collapsed="false" customFormat="false" customHeight="false" hidden="false" ht="12.1" outlineLevel="0" r="1347">
      <c r="A1347" s="20" t="n">
        <v>45142.687199074</v>
      </c>
      <c r="B1347" s="16" t="s">
        <v>30</v>
      </c>
      <c r="C1347" s="16" t="s">
        <v>643</v>
      </c>
      <c r="D1347" s="16" t="s">
        <v>480</v>
      </c>
      <c r="E1347" s="16" t="s">
        <v>17</v>
      </c>
      <c r="F1347" s="16" t="s">
        <v>19</v>
      </c>
      <c r="G1347" s="7" t="n">
        <v>10000</v>
      </c>
      <c r="H1347" s="6" t="n">
        <v>0.1246</v>
      </c>
      <c r="I1347" s="6" t="n">
        <v>-1246</v>
      </c>
      <c r="J1347" s="6" t="n">
        <v>-0</v>
      </c>
      <c r="K1347" s="6" t="n">
        <v>-0.5</v>
      </c>
      <c r="L1347" s="6" t="n">
        <v>-0</v>
      </c>
      <c r="M1347" s="6"/>
      <c r="N1347" s="6" t="s">
        <f>=I1347+J1347+K1347+L1347</f>
      </c>
      <c r="O1347" s="6"/>
      <c r="P1347" s="16"/>
    </row>
    <row collapsed="false" customFormat="false" customHeight="false" hidden="false" ht="12.1" outlineLevel="0" r="1348">
      <c r="A1348" s="20" t="n">
        <v>45142.687199074</v>
      </c>
      <c r="B1348" s="16" t="s">
        <v>30</v>
      </c>
      <c r="C1348" s="16" t="s">
        <v>643</v>
      </c>
      <c r="D1348" s="16" t="s">
        <v>480</v>
      </c>
      <c r="E1348" s="16" t="s">
        <v>17</v>
      </c>
      <c r="F1348" s="16" t="s">
        <v>19</v>
      </c>
      <c r="G1348" s="7" t="n">
        <v>10000</v>
      </c>
      <c r="H1348" s="6" t="n">
        <v>0.1246</v>
      </c>
      <c r="I1348" s="6" t="n">
        <v>-1246</v>
      </c>
      <c r="J1348" s="6" t="n">
        <v>-0</v>
      </c>
      <c r="K1348" s="6" t="n">
        <v>-0.5</v>
      </c>
      <c r="L1348" s="6" t="n">
        <v>-0</v>
      </c>
      <c r="M1348" s="6"/>
      <c r="N1348" s="6" t="s">
        <f>=I1348+J1348+K1348+L1348</f>
      </c>
      <c r="O1348" s="6"/>
      <c r="P1348" s="16"/>
    </row>
    <row collapsed="false" customFormat="false" customHeight="false" hidden="false" ht="12.1" outlineLevel="0" r="1349">
      <c r="A1349" s="20" t="n">
        <v>45142.687199074</v>
      </c>
      <c r="B1349" s="16" t="s">
        <v>30</v>
      </c>
      <c r="C1349" s="16" t="s">
        <v>643</v>
      </c>
      <c r="D1349" s="16" t="s">
        <v>480</v>
      </c>
      <c r="E1349" s="16" t="s">
        <v>17</v>
      </c>
      <c r="F1349" s="16" t="s">
        <v>19</v>
      </c>
      <c r="G1349" s="7" t="n">
        <v>30000</v>
      </c>
      <c r="H1349" s="6" t="n">
        <v>0.1246</v>
      </c>
      <c r="I1349" s="6" t="n">
        <v>-3738</v>
      </c>
      <c r="J1349" s="6" t="n">
        <v>-0</v>
      </c>
      <c r="K1349" s="6" t="n">
        <v>-1.5</v>
      </c>
      <c r="L1349" s="6" t="n">
        <v>-0</v>
      </c>
      <c r="M1349" s="6"/>
      <c r="N1349" s="6" t="s">
        <f>=I1349+J1349+K1349+L1349</f>
      </c>
      <c r="O1349" s="6"/>
      <c r="P1349" s="16"/>
    </row>
    <row collapsed="false" customFormat="false" customHeight="false" hidden="false" ht="12.1" outlineLevel="0" r="1350">
      <c r="A1350" s="20" t="n">
        <v>45142.687199074</v>
      </c>
      <c r="B1350" s="16" t="s">
        <v>30</v>
      </c>
      <c r="C1350" s="16" t="s">
        <v>643</v>
      </c>
      <c r="D1350" s="16" t="s">
        <v>480</v>
      </c>
      <c r="E1350" s="16" t="s">
        <v>17</v>
      </c>
      <c r="F1350" s="16" t="s">
        <v>19</v>
      </c>
      <c r="G1350" s="7" t="n">
        <v>100000</v>
      </c>
      <c r="H1350" s="6" t="n">
        <v>0.1246</v>
      </c>
      <c r="I1350" s="6" t="n">
        <v>-12460</v>
      </c>
      <c r="J1350" s="6" t="n">
        <v>-0</v>
      </c>
      <c r="K1350" s="6" t="n">
        <v>-4.98</v>
      </c>
      <c r="L1350" s="6" t="n">
        <v>-0</v>
      </c>
      <c r="M1350" s="6"/>
      <c r="N1350" s="6" t="s">
        <f>=I1350+J1350+K1350+L1350</f>
      </c>
      <c r="O1350" s="6"/>
      <c r="P1350" s="16"/>
    </row>
    <row collapsed="false" customFormat="false" customHeight="false" hidden="false" ht="12.1" outlineLevel="0" r="1351">
      <c r="A1351" s="20" t="n">
        <v>45142.687199074</v>
      </c>
      <c r="B1351" s="16" t="s">
        <v>30</v>
      </c>
      <c r="C1351" s="16" t="s">
        <v>643</v>
      </c>
      <c r="D1351" s="16" t="s">
        <v>480</v>
      </c>
      <c r="E1351" s="16" t="s">
        <v>17</v>
      </c>
      <c r="F1351" s="16" t="s">
        <v>19</v>
      </c>
      <c r="G1351" s="7" t="n">
        <v>10000</v>
      </c>
      <c r="H1351" s="6" t="n">
        <v>0.1246</v>
      </c>
      <c r="I1351" s="6" t="n">
        <v>-1246</v>
      </c>
      <c r="J1351" s="6" t="n">
        <v>-0</v>
      </c>
      <c r="K1351" s="6" t="n">
        <v>-0.5</v>
      </c>
      <c r="L1351" s="6" t="n">
        <v>-0</v>
      </c>
      <c r="M1351" s="6"/>
      <c r="N1351" s="6" t="s">
        <f>=I1351+J1351+K1351+L1351</f>
      </c>
      <c r="O1351" s="6"/>
      <c r="P1351" s="16"/>
    </row>
    <row collapsed="false" customFormat="false" customHeight="false" hidden="false" ht="12.1" outlineLevel="0" r="1352">
      <c r="A1352" s="20" t="n">
        <v>45142.687199074</v>
      </c>
      <c r="B1352" s="16" t="s">
        <v>30</v>
      </c>
      <c r="C1352" s="16" t="s">
        <v>643</v>
      </c>
      <c r="D1352" s="16" t="s">
        <v>480</v>
      </c>
      <c r="E1352" s="16" t="s">
        <v>17</v>
      </c>
      <c r="F1352" s="16" t="s">
        <v>19</v>
      </c>
      <c r="G1352" s="7" t="n">
        <v>10000</v>
      </c>
      <c r="H1352" s="6" t="n">
        <v>0.1246</v>
      </c>
      <c r="I1352" s="6" t="n">
        <v>-1246</v>
      </c>
      <c r="J1352" s="6" t="n">
        <v>-0</v>
      </c>
      <c r="K1352" s="6" t="n">
        <v>-0.5</v>
      </c>
      <c r="L1352" s="6" t="n">
        <v>-0</v>
      </c>
      <c r="M1352" s="6"/>
      <c r="N1352" s="6" t="s">
        <f>=I1352+J1352+K1352+L1352</f>
      </c>
      <c r="O1352" s="6"/>
      <c r="P1352" s="16"/>
    </row>
    <row collapsed="false" customFormat="false" customHeight="false" hidden="false" ht="12.1" outlineLevel="0" r="1353">
      <c r="A1353" s="20" t="n">
        <v>45142.687199074</v>
      </c>
      <c r="B1353" s="16" t="s">
        <v>30</v>
      </c>
      <c r="C1353" s="16" t="s">
        <v>643</v>
      </c>
      <c r="D1353" s="16" t="s">
        <v>480</v>
      </c>
      <c r="E1353" s="16" t="s">
        <v>17</v>
      </c>
      <c r="F1353" s="16" t="s">
        <v>19</v>
      </c>
      <c r="G1353" s="7" t="n">
        <v>10000</v>
      </c>
      <c r="H1353" s="6" t="n">
        <v>0.1246</v>
      </c>
      <c r="I1353" s="6" t="n">
        <v>-1246</v>
      </c>
      <c r="J1353" s="6" t="n">
        <v>-0</v>
      </c>
      <c r="K1353" s="6" t="n">
        <v>-0.5</v>
      </c>
      <c r="L1353" s="6" t="n">
        <v>-0</v>
      </c>
      <c r="M1353" s="6"/>
      <c r="N1353" s="6" t="s">
        <f>=I1353+J1353+K1353+L1353</f>
      </c>
      <c r="O1353" s="6"/>
      <c r="P1353" s="16"/>
    </row>
    <row collapsed="false" customFormat="false" customHeight="false" hidden="false" ht="12.1" outlineLevel="0" r="1354">
      <c r="A1354" s="20" t="n">
        <v>45142.687199074</v>
      </c>
      <c r="B1354" s="16" t="s">
        <v>30</v>
      </c>
      <c r="C1354" s="16" t="s">
        <v>643</v>
      </c>
      <c r="D1354" s="16" t="s">
        <v>480</v>
      </c>
      <c r="E1354" s="16" t="s">
        <v>17</v>
      </c>
      <c r="F1354" s="16" t="s">
        <v>19</v>
      </c>
      <c r="G1354" s="7" t="n">
        <v>20000</v>
      </c>
      <c r="H1354" s="6" t="n">
        <v>0.1246</v>
      </c>
      <c r="I1354" s="6" t="n">
        <v>-2492</v>
      </c>
      <c r="J1354" s="6" t="n">
        <v>-0</v>
      </c>
      <c r="K1354" s="6" t="n">
        <v>-1</v>
      </c>
      <c r="L1354" s="6" t="n">
        <v>-0</v>
      </c>
      <c r="M1354" s="6"/>
      <c r="N1354" s="6" t="s">
        <f>=I1354+J1354+K1354+L1354</f>
      </c>
      <c r="O1354" s="6"/>
      <c r="P1354" s="16"/>
    </row>
    <row collapsed="false" customFormat="false" customHeight="false" hidden="false" ht="12.1" outlineLevel="0" r="1355">
      <c r="A1355" s="20" t="n">
        <v>45142.687199074</v>
      </c>
      <c r="B1355" s="16" t="s">
        <v>30</v>
      </c>
      <c r="C1355" s="16" t="s">
        <v>643</v>
      </c>
      <c r="D1355" s="16" t="s">
        <v>480</v>
      </c>
      <c r="E1355" s="16" t="s">
        <v>17</v>
      </c>
      <c r="F1355" s="16" t="s">
        <v>19</v>
      </c>
      <c r="G1355" s="7" t="n">
        <v>10000</v>
      </c>
      <c r="H1355" s="6" t="n">
        <v>0.1246</v>
      </c>
      <c r="I1355" s="6" t="n">
        <v>-1246</v>
      </c>
      <c r="J1355" s="6" t="n">
        <v>-0</v>
      </c>
      <c r="K1355" s="6" t="n">
        <v>-0.5</v>
      </c>
      <c r="L1355" s="6" t="n">
        <v>-0</v>
      </c>
      <c r="M1355" s="6"/>
      <c r="N1355" s="6" t="s">
        <f>=I1355+J1355+K1355+L1355</f>
      </c>
      <c r="O1355" s="6"/>
      <c r="P1355" s="16"/>
    </row>
    <row collapsed="false" customFormat="false" customHeight="false" hidden="false" ht="12.1" outlineLevel="0" r="1356">
      <c r="A1356" s="20" t="n">
        <v>45142.687199074</v>
      </c>
      <c r="B1356" s="16" t="s">
        <v>30</v>
      </c>
      <c r="C1356" s="16" t="s">
        <v>643</v>
      </c>
      <c r="D1356" s="16" t="s">
        <v>480</v>
      </c>
      <c r="E1356" s="16" t="s">
        <v>17</v>
      </c>
      <c r="F1356" s="16" t="s">
        <v>19</v>
      </c>
      <c r="G1356" s="7" t="n">
        <v>10000</v>
      </c>
      <c r="H1356" s="6" t="n">
        <v>0.1246</v>
      </c>
      <c r="I1356" s="6" t="n">
        <v>-1246</v>
      </c>
      <c r="J1356" s="6" t="n">
        <v>-0</v>
      </c>
      <c r="K1356" s="6" t="n">
        <v>-0.5</v>
      </c>
      <c r="L1356" s="6" t="n">
        <v>-0</v>
      </c>
      <c r="M1356" s="6"/>
      <c r="N1356" s="6" t="s">
        <f>=I1356+J1356+K1356+L1356</f>
      </c>
      <c r="O1356" s="6"/>
      <c r="P1356" s="16"/>
    </row>
    <row collapsed="false" customFormat="false" customHeight="false" hidden="false" ht="12.1" outlineLevel="0" r="1357">
      <c r="A1357" s="20" t="n">
        <v>45142.687199074</v>
      </c>
      <c r="B1357" s="16" t="s">
        <v>30</v>
      </c>
      <c r="C1357" s="16" t="s">
        <v>643</v>
      </c>
      <c r="D1357" s="16" t="s">
        <v>480</v>
      </c>
      <c r="E1357" s="16" t="s">
        <v>17</v>
      </c>
      <c r="F1357" s="16" t="s">
        <v>19</v>
      </c>
      <c r="G1357" s="7" t="n">
        <v>10000</v>
      </c>
      <c r="H1357" s="6" t="n">
        <v>0.1246</v>
      </c>
      <c r="I1357" s="6" t="n">
        <v>-1246</v>
      </c>
      <c r="J1357" s="6" t="n">
        <v>-0</v>
      </c>
      <c r="K1357" s="6" t="n">
        <v>-0.5</v>
      </c>
      <c r="L1357" s="6" t="n">
        <v>-0</v>
      </c>
      <c r="M1357" s="6"/>
      <c r="N1357" s="6" t="s">
        <f>=I1357+J1357+K1357+L1357</f>
      </c>
      <c r="O1357" s="6"/>
      <c r="P1357" s="16"/>
    </row>
    <row collapsed="false" customFormat="false" customHeight="false" hidden="false" ht="12.1" outlineLevel="0" r="1358">
      <c r="A1358" s="20" t="n">
        <v>45142.687199074</v>
      </c>
      <c r="B1358" s="16" t="s">
        <v>30</v>
      </c>
      <c r="C1358" s="16" t="s">
        <v>643</v>
      </c>
      <c r="D1358" s="16" t="s">
        <v>480</v>
      </c>
      <c r="E1358" s="16" t="s">
        <v>17</v>
      </c>
      <c r="F1358" s="16" t="s">
        <v>19</v>
      </c>
      <c r="G1358" s="7" t="n">
        <v>10000</v>
      </c>
      <c r="H1358" s="6" t="n">
        <v>0.1246</v>
      </c>
      <c r="I1358" s="6" t="n">
        <v>-1246</v>
      </c>
      <c r="J1358" s="6" t="n">
        <v>-0</v>
      </c>
      <c r="K1358" s="6" t="n">
        <v>-0.5</v>
      </c>
      <c r="L1358" s="6" t="n">
        <v>-0</v>
      </c>
      <c r="M1358" s="6"/>
      <c r="N1358" s="6" t="s">
        <f>=I1358+J1358+K1358+L1358</f>
      </c>
      <c r="O1358" s="6"/>
      <c r="P1358" s="16"/>
    </row>
    <row collapsed="false" customFormat="false" customHeight="false" hidden="false" ht="12.1" outlineLevel="0" r="1359">
      <c r="A1359" s="20" t="n">
        <v>45142.687199074</v>
      </c>
      <c r="B1359" s="16" t="s">
        <v>30</v>
      </c>
      <c r="C1359" s="16" t="s">
        <v>643</v>
      </c>
      <c r="D1359" s="16" t="s">
        <v>480</v>
      </c>
      <c r="E1359" s="16" t="s">
        <v>17</v>
      </c>
      <c r="F1359" s="16" t="s">
        <v>19</v>
      </c>
      <c r="G1359" s="7" t="n">
        <v>10000</v>
      </c>
      <c r="H1359" s="6" t="n">
        <v>0.1246</v>
      </c>
      <c r="I1359" s="6" t="n">
        <v>-1246</v>
      </c>
      <c r="J1359" s="6" t="n">
        <v>-0</v>
      </c>
      <c r="K1359" s="6" t="n">
        <v>-0.5</v>
      </c>
      <c r="L1359" s="6" t="n">
        <v>-0</v>
      </c>
      <c r="M1359" s="6"/>
      <c r="N1359" s="6" t="s">
        <f>=I1359+J1359+K1359+L1359</f>
      </c>
      <c r="O1359" s="6"/>
      <c r="P1359" s="16"/>
    </row>
    <row collapsed="false" customFormat="false" customHeight="false" hidden="false" ht="12.1" outlineLevel="0" r="1360">
      <c r="A1360" s="29" t="n">
        <v>45176.553298611</v>
      </c>
      <c r="B1360" s="30" t="s">
        <v>511</v>
      </c>
      <c r="C1360" s="30" t="s">
        <v>645</v>
      </c>
      <c r="D1360" s="30" t="s">
        <v>482</v>
      </c>
      <c r="E1360" s="30" t="s">
        <v>17</v>
      </c>
      <c r="F1360" s="30" t="s">
        <v>19</v>
      </c>
      <c r="G1360" s="31" t="n">
        <v>-26000</v>
      </c>
      <c r="H1360" s="32" t="n">
        <v>0.6933</v>
      </c>
      <c r="I1360" s="32" t="n">
        <v>18025.8</v>
      </c>
      <c r="J1360" s="32" t="n">
        <v>0</v>
      </c>
      <c r="K1360" s="32" t="n">
        <v>-12.62</v>
      </c>
      <c r="L1360" s="32" t="n">
        <v>-0</v>
      </c>
      <c r="M1360" s="32"/>
      <c r="N1360" s="6" t="s">
        <f>=I1360+J1360+K1360+L1360</f>
      </c>
      <c r="O1360" s="32"/>
      <c r="P1360" s="30"/>
    </row>
    <row collapsed="false" customFormat="false" customHeight="false" hidden="false" ht="12.1" outlineLevel="0" r="1361">
      <c r="A1361" s="29" t="n">
        <v>45176.553298611</v>
      </c>
      <c r="B1361" s="30" t="s">
        <v>511</v>
      </c>
      <c r="C1361" s="30" t="s">
        <v>645</v>
      </c>
      <c r="D1361" s="30" t="s">
        <v>482</v>
      </c>
      <c r="E1361" s="30" t="s">
        <v>17</v>
      </c>
      <c r="F1361" s="30" t="s">
        <v>19</v>
      </c>
      <c r="G1361" s="31" t="n">
        <v>-11000</v>
      </c>
      <c r="H1361" s="32" t="n">
        <v>0.6933</v>
      </c>
      <c r="I1361" s="32" t="n">
        <v>7626.3</v>
      </c>
      <c r="J1361" s="32" t="n">
        <v>0</v>
      </c>
      <c r="K1361" s="32" t="n">
        <v>-5.34</v>
      </c>
      <c r="L1361" s="32" t="n">
        <v>-0</v>
      </c>
      <c r="M1361" s="32"/>
      <c r="N1361" s="6" t="s">
        <f>=I1361+J1361+K1361+L1361</f>
      </c>
      <c r="O1361" s="32"/>
      <c r="P1361" s="30"/>
    </row>
    <row collapsed="false" customFormat="false" customHeight="false" hidden="false" ht="12.1" outlineLevel="0" r="1362">
      <c r="A1362" s="29" t="n">
        <v>45176.553298611</v>
      </c>
      <c r="B1362" s="30" t="s">
        <v>511</v>
      </c>
      <c r="C1362" s="30" t="s">
        <v>645</v>
      </c>
      <c r="D1362" s="30" t="s">
        <v>482</v>
      </c>
      <c r="E1362" s="30" t="s">
        <v>17</v>
      </c>
      <c r="F1362" s="30" t="s">
        <v>19</v>
      </c>
      <c r="G1362" s="31" t="n">
        <v>-20000</v>
      </c>
      <c r="H1362" s="32" t="n">
        <v>0.6933</v>
      </c>
      <c r="I1362" s="32" t="n">
        <v>13866</v>
      </c>
      <c r="J1362" s="32" t="n">
        <v>0</v>
      </c>
      <c r="K1362" s="32" t="n">
        <v>-9.71</v>
      </c>
      <c r="L1362" s="32" t="n">
        <v>-0</v>
      </c>
      <c r="M1362" s="32"/>
      <c r="N1362" s="6" t="s">
        <f>=I1362+J1362+K1362+L1362</f>
      </c>
      <c r="O1362" s="32"/>
      <c r="P1362" s="30"/>
    </row>
    <row collapsed="false" customFormat="false" customHeight="false" hidden="false" ht="12.1" outlineLevel="0" r="1363">
      <c r="A1363" s="29" t="n">
        <v>45176.553298611</v>
      </c>
      <c r="B1363" s="30" t="s">
        <v>511</v>
      </c>
      <c r="C1363" s="30" t="s">
        <v>645</v>
      </c>
      <c r="D1363" s="30" t="s">
        <v>482</v>
      </c>
      <c r="E1363" s="30" t="s">
        <v>17</v>
      </c>
      <c r="F1363" s="30" t="s">
        <v>19</v>
      </c>
      <c r="G1363" s="31" t="n">
        <v>-5000</v>
      </c>
      <c r="H1363" s="32" t="n">
        <v>0.6933</v>
      </c>
      <c r="I1363" s="32" t="n">
        <v>3466.5</v>
      </c>
      <c r="J1363" s="32" t="n">
        <v>0</v>
      </c>
      <c r="K1363" s="32" t="n">
        <v>-2.43</v>
      </c>
      <c r="L1363" s="32" t="n">
        <v>-0</v>
      </c>
      <c r="M1363" s="32"/>
      <c r="N1363" s="6" t="s">
        <f>=I1363+J1363+K1363+L1363</f>
      </c>
      <c r="O1363" s="32"/>
      <c r="P1363" s="30"/>
    </row>
    <row collapsed="false" customFormat="false" customHeight="false" hidden="false" ht="12.1" outlineLevel="0" r="1364">
      <c r="A1364" s="29" t="n">
        <v>45176.553298611</v>
      </c>
      <c r="B1364" s="30" t="s">
        <v>511</v>
      </c>
      <c r="C1364" s="30" t="s">
        <v>645</v>
      </c>
      <c r="D1364" s="30" t="s">
        <v>482</v>
      </c>
      <c r="E1364" s="30" t="s">
        <v>17</v>
      </c>
      <c r="F1364" s="30" t="s">
        <v>19</v>
      </c>
      <c r="G1364" s="31" t="n">
        <v>-10000</v>
      </c>
      <c r="H1364" s="32" t="n">
        <v>0.6933</v>
      </c>
      <c r="I1364" s="32" t="n">
        <v>6933</v>
      </c>
      <c r="J1364" s="32" t="n">
        <v>0</v>
      </c>
      <c r="K1364" s="32" t="n">
        <v>-4.85</v>
      </c>
      <c r="L1364" s="32" t="n">
        <v>-0</v>
      </c>
      <c r="M1364" s="32"/>
      <c r="N1364" s="6" t="s">
        <f>=I1364+J1364+K1364+L1364</f>
      </c>
      <c r="O1364" s="32"/>
      <c r="P1364" s="30"/>
    </row>
    <row collapsed="false" customFormat="false" customHeight="false" hidden="false" ht="12.1" outlineLevel="0" r="1365">
      <c r="A1365" s="29" t="n">
        <v>45176.553298611</v>
      </c>
      <c r="B1365" s="30" t="s">
        <v>511</v>
      </c>
      <c r="C1365" s="30" t="s">
        <v>645</v>
      </c>
      <c r="D1365" s="30" t="s">
        <v>482</v>
      </c>
      <c r="E1365" s="30" t="s">
        <v>17</v>
      </c>
      <c r="F1365" s="30" t="s">
        <v>19</v>
      </c>
      <c r="G1365" s="31" t="n">
        <v>-10000</v>
      </c>
      <c r="H1365" s="32" t="n">
        <v>0.6933</v>
      </c>
      <c r="I1365" s="32" t="n">
        <v>6933</v>
      </c>
      <c r="J1365" s="32" t="n">
        <v>0</v>
      </c>
      <c r="K1365" s="32" t="n">
        <v>-4.85</v>
      </c>
      <c r="L1365" s="32" t="n">
        <v>-0</v>
      </c>
      <c r="M1365" s="32"/>
      <c r="N1365" s="6" t="s">
        <f>=I1365+J1365+K1365+L1365</f>
      </c>
      <c r="O1365" s="32"/>
      <c r="P1365" s="30"/>
    </row>
    <row collapsed="false" customFormat="false" customHeight="false" hidden="false" ht="12.1" outlineLevel="0" r="1366">
      <c r="A1366" s="29" t="n">
        <v>45176.553298611</v>
      </c>
      <c r="B1366" s="30" t="s">
        <v>511</v>
      </c>
      <c r="C1366" s="30" t="s">
        <v>645</v>
      </c>
      <c r="D1366" s="30" t="s">
        <v>482</v>
      </c>
      <c r="E1366" s="30" t="s">
        <v>17</v>
      </c>
      <c r="F1366" s="30" t="s">
        <v>19</v>
      </c>
      <c r="G1366" s="31" t="n">
        <v>-1000</v>
      </c>
      <c r="H1366" s="32" t="n">
        <v>0.6933</v>
      </c>
      <c r="I1366" s="32" t="n">
        <v>693.3</v>
      </c>
      <c r="J1366" s="32" t="n">
        <v>0</v>
      </c>
      <c r="K1366" s="32" t="n">
        <v>-0.49</v>
      </c>
      <c r="L1366" s="32" t="n">
        <v>-0</v>
      </c>
      <c r="M1366" s="32"/>
      <c r="N1366" s="6" t="s">
        <f>=I1366+J1366+K1366+L1366</f>
      </c>
      <c r="O1366" s="32"/>
      <c r="P1366" s="30"/>
    </row>
    <row collapsed="false" customFormat="false" customHeight="false" hidden="false" ht="12.1" outlineLevel="0" r="1367">
      <c r="A1367" s="29" t="n">
        <v>45176.553298611</v>
      </c>
      <c r="B1367" s="30" t="s">
        <v>511</v>
      </c>
      <c r="C1367" s="30" t="s">
        <v>645</v>
      </c>
      <c r="D1367" s="30" t="s">
        <v>482</v>
      </c>
      <c r="E1367" s="30" t="s">
        <v>17</v>
      </c>
      <c r="F1367" s="30" t="s">
        <v>19</v>
      </c>
      <c r="G1367" s="31" t="n">
        <v>-80000</v>
      </c>
      <c r="H1367" s="32" t="n">
        <v>0.6933</v>
      </c>
      <c r="I1367" s="32" t="n">
        <v>55464</v>
      </c>
      <c r="J1367" s="32" t="n">
        <v>0</v>
      </c>
      <c r="K1367" s="32" t="n">
        <v>-38.83</v>
      </c>
      <c r="L1367" s="32" t="n">
        <v>-0</v>
      </c>
      <c r="M1367" s="32"/>
      <c r="N1367" s="6" t="s">
        <f>=I1367+J1367+K1367+L1367</f>
      </c>
      <c r="O1367" s="32"/>
      <c r="P1367" s="30"/>
    </row>
    <row collapsed="false" customFormat="false" customHeight="false" hidden="false" ht="12.1" outlineLevel="0" r="1368">
      <c r="A1368" s="29" t="n">
        <v>45176.555069444</v>
      </c>
      <c r="B1368" s="30" t="s">
        <v>42</v>
      </c>
      <c r="C1368" s="30" t="s">
        <v>562</v>
      </c>
      <c r="D1368" s="30" t="s">
        <v>482</v>
      </c>
      <c r="E1368" s="30" t="s">
        <v>17</v>
      </c>
      <c r="F1368" s="30" t="s">
        <v>19</v>
      </c>
      <c r="G1368" s="31" t="n">
        <v>-1870</v>
      </c>
      <c r="H1368" s="32" t="n">
        <v>179.69</v>
      </c>
      <c r="I1368" s="32" t="n">
        <v>336020.3</v>
      </c>
      <c r="J1368" s="32" t="n">
        <v>0</v>
      </c>
      <c r="K1368" s="32" t="n">
        <v>-235.21</v>
      </c>
      <c r="L1368" s="32" t="n">
        <v>-0</v>
      </c>
      <c r="M1368" s="32"/>
      <c r="N1368" s="6" t="s">
        <f>=I1368+J1368+K1368+L1368</f>
      </c>
      <c r="O1368" s="32"/>
      <c r="P1368" s="30"/>
    </row>
    <row collapsed="false" customFormat="false" customHeight="false" hidden="false" ht="12.1" outlineLevel="0" r="1369">
      <c r="A1369" s="29" t="n">
        <v>45176.555590278</v>
      </c>
      <c r="B1369" s="30" t="s">
        <v>42</v>
      </c>
      <c r="C1369" s="30" t="s">
        <v>562</v>
      </c>
      <c r="D1369" s="30" t="s">
        <v>482</v>
      </c>
      <c r="E1369" s="30" t="s">
        <v>17</v>
      </c>
      <c r="F1369" s="30" t="s">
        <v>19</v>
      </c>
      <c r="G1369" s="31" t="n">
        <v>-10</v>
      </c>
      <c r="H1369" s="32" t="n">
        <v>179.68</v>
      </c>
      <c r="I1369" s="32" t="n">
        <v>1796.8</v>
      </c>
      <c r="J1369" s="32" t="n">
        <v>0</v>
      </c>
      <c r="K1369" s="32" t="n">
        <v>-0.72</v>
      </c>
      <c r="L1369" s="32" t="n">
        <v>-0</v>
      </c>
      <c r="M1369" s="32"/>
      <c r="N1369" s="6" t="s">
        <f>=I1369+J1369+K1369+L1369</f>
      </c>
      <c r="O1369" s="32"/>
      <c r="P1369" s="30"/>
    </row>
    <row collapsed="false" customFormat="false" customHeight="false" hidden="false" ht="12.1" outlineLevel="0" r="1370">
      <c r="A1370" s="29" t="n">
        <v>45176.555601852</v>
      </c>
      <c r="B1370" s="30" t="s">
        <v>42</v>
      </c>
      <c r="C1370" s="30" t="s">
        <v>562</v>
      </c>
      <c r="D1370" s="30" t="s">
        <v>482</v>
      </c>
      <c r="E1370" s="30" t="s">
        <v>17</v>
      </c>
      <c r="F1370" s="30" t="s">
        <v>19</v>
      </c>
      <c r="G1370" s="31" t="n">
        <v>-10</v>
      </c>
      <c r="H1370" s="32" t="n">
        <v>179.68</v>
      </c>
      <c r="I1370" s="32" t="n">
        <v>1796.8</v>
      </c>
      <c r="J1370" s="32" t="n">
        <v>0</v>
      </c>
      <c r="K1370" s="32" t="n">
        <v>-0.72</v>
      </c>
      <c r="L1370" s="32" t="n">
        <v>-0</v>
      </c>
      <c r="M1370" s="32"/>
      <c r="N1370" s="6" t="s">
        <f>=I1370+J1370+K1370+L1370</f>
      </c>
      <c r="O1370" s="32"/>
      <c r="P1370" s="30"/>
    </row>
    <row collapsed="false" customFormat="false" customHeight="false" hidden="false" ht="12.1" outlineLevel="0" r="1371">
      <c r="A1371" s="29" t="n">
        <v>45176.555636574</v>
      </c>
      <c r="B1371" s="30" t="s">
        <v>42</v>
      </c>
      <c r="C1371" s="30" t="s">
        <v>562</v>
      </c>
      <c r="D1371" s="30" t="s">
        <v>482</v>
      </c>
      <c r="E1371" s="30" t="s">
        <v>17</v>
      </c>
      <c r="F1371" s="30" t="s">
        <v>19</v>
      </c>
      <c r="G1371" s="31" t="n">
        <v>-710</v>
      </c>
      <c r="H1371" s="32" t="n">
        <v>179.68</v>
      </c>
      <c r="I1371" s="32" t="n">
        <v>127572.8</v>
      </c>
      <c r="J1371" s="32" t="n">
        <v>0</v>
      </c>
      <c r="K1371" s="32" t="n">
        <v>-51.03</v>
      </c>
      <c r="L1371" s="32" t="n">
        <v>-0</v>
      </c>
      <c r="M1371" s="32"/>
      <c r="N1371" s="6" t="s">
        <f>=I1371+J1371+K1371+L1371</f>
      </c>
      <c r="O1371" s="32"/>
      <c r="P1371" s="30"/>
    </row>
    <row collapsed="false" customFormat="false" customHeight="false" hidden="false" ht="12.1" outlineLevel="0" r="1372">
      <c r="A1372" s="29" t="n">
        <v>45176.555648148</v>
      </c>
      <c r="B1372" s="30" t="s">
        <v>42</v>
      </c>
      <c r="C1372" s="30" t="s">
        <v>562</v>
      </c>
      <c r="D1372" s="30" t="s">
        <v>482</v>
      </c>
      <c r="E1372" s="30" t="s">
        <v>17</v>
      </c>
      <c r="F1372" s="30" t="s">
        <v>19</v>
      </c>
      <c r="G1372" s="31" t="n">
        <v>-50</v>
      </c>
      <c r="H1372" s="32" t="n">
        <v>179.68</v>
      </c>
      <c r="I1372" s="32" t="n">
        <v>8984</v>
      </c>
      <c r="J1372" s="32" t="n">
        <v>0</v>
      </c>
      <c r="K1372" s="32" t="n">
        <v>-3.59</v>
      </c>
      <c r="L1372" s="32" t="n">
        <v>-0</v>
      </c>
      <c r="M1372" s="32"/>
      <c r="N1372" s="6" t="s">
        <f>=I1372+J1372+K1372+L1372</f>
      </c>
      <c r="O1372" s="32"/>
      <c r="P1372" s="30"/>
    </row>
    <row collapsed="false" customFormat="false" customHeight="false" hidden="false" ht="12.1" outlineLevel="0" r="1373">
      <c r="A1373" s="29" t="n">
        <v>45176.555648148</v>
      </c>
      <c r="B1373" s="30" t="s">
        <v>42</v>
      </c>
      <c r="C1373" s="30" t="s">
        <v>562</v>
      </c>
      <c r="D1373" s="30" t="s">
        <v>482</v>
      </c>
      <c r="E1373" s="30" t="s">
        <v>17</v>
      </c>
      <c r="F1373" s="30" t="s">
        <v>19</v>
      </c>
      <c r="G1373" s="31" t="n">
        <v>-10</v>
      </c>
      <c r="H1373" s="32" t="n">
        <v>179.68</v>
      </c>
      <c r="I1373" s="32" t="n">
        <v>1796.8</v>
      </c>
      <c r="J1373" s="32" t="n">
        <v>0</v>
      </c>
      <c r="K1373" s="32" t="n">
        <v>-0.72</v>
      </c>
      <c r="L1373" s="32" t="n">
        <v>-0</v>
      </c>
      <c r="M1373" s="32"/>
      <c r="N1373" s="6" t="s">
        <f>=I1373+J1373+K1373+L1373</f>
      </c>
      <c r="O1373" s="32"/>
      <c r="P1373" s="30"/>
    </row>
    <row collapsed="false" customFormat="false" customHeight="false" hidden="false" ht="12.1" outlineLevel="0" r="1374">
      <c r="A1374" s="29" t="n">
        <v>45176.555659722</v>
      </c>
      <c r="B1374" s="30" t="s">
        <v>42</v>
      </c>
      <c r="C1374" s="30" t="s">
        <v>562</v>
      </c>
      <c r="D1374" s="30" t="s">
        <v>482</v>
      </c>
      <c r="E1374" s="30" t="s">
        <v>17</v>
      </c>
      <c r="F1374" s="30" t="s">
        <v>19</v>
      </c>
      <c r="G1374" s="31" t="n">
        <v>-10</v>
      </c>
      <c r="H1374" s="32" t="n">
        <v>179.68</v>
      </c>
      <c r="I1374" s="32" t="n">
        <v>1796.8</v>
      </c>
      <c r="J1374" s="32" t="n">
        <v>0</v>
      </c>
      <c r="K1374" s="32" t="n">
        <v>-0.72</v>
      </c>
      <c r="L1374" s="32" t="n">
        <v>-0</v>
      </c>
      <c r="M1374" s="32"/>
      <c r="N1374" s="6" t="s">
        <f>=I1374+J1374+K1374+L1374</f>
      </c>
      <c r="O1374" s="32"/>
      <c r="P1374" s="30"/>
    </row>
    <row collapsed="false" customFormat="false" customHeight="false" hidden="false" ht="12.1" outlineLevel="0" r="1375">
      <c r="A1375" s="29" t="n">
        <v>45176.555671296</v>
      </c>
      <c r="B1375" s="30" t="s">
        <v>42</v>
      </c>
      <c r="C1375" s="30" t="s">
        <v>562</v>
      </c>
      <c r="D1375" s="30" t="s">
        <v>482</v>
      </c>
      <c r="E1375" s="30" t="s">
        <v>17</v>
      </c>
      <c r="F1375" s="30" t="s">
        <v>19</v>
      </c>
      <c r="G1375" s="31" t="n">
        <v>-530</v>
      </c>
      <c r="H1375" s="32" t="n">
        <v>179.68</v>
      </c>
      <c r="I1375" s="32" t="n">
        <v>95230.4</v>
      </c>
      <c r="J1375" s="32" t="n">
        <v>0</v>
      </c>
      <c r="K1375" s="32" t="n">
        <v>-38.09</v>
      </c>
      <c r="L1375" s="32" t="n">
        <v>-0</v>
      </c>
      <c r="M1375" s="32"/>
      <c r="N1375" s="6" t="s">
        <f>=I1375+J1375+K1375+L1375</f>
      </c>
      <c r="O1375" s="32"/>
      <c r="P1375" s="30"/>
    </row>
    <row collapsed="false" customFormat="false" customHeight="false" hidden="false" ht="12.1" outlineLevel="0" r="1376">
      <c r="A1376" s="33" t="n">
        <v>45177</v>
      </c>
      <c r="B1376" s="34" t="s">
        <v>602</v>
      </c>
      <c r="C1376" s="34" t="s">
        <v>339</v>
      </c>
      <c r="D1376" s="34" t="s">
        <v>602</v>
      </c>
      <c r="E1376" s="34" t="s">
        <v>602</v>
      </c>
      <c r="F1376" s="34" t="s">
        <v>19</v>
      </c>
      <c r="G1376" s="35" t="n">
        <v>1</v>
      </c>
      <c r="H1376" s="36" t="n">
        <v>-446000</v>
      </c>
      <c r="I1376" s="36" t="n">
        <v>-446000</v>
      </c>
      <c r="J1376" s="36" t="n">
        <v>0</v>
      </c>
      <c r="K1376" s="36" t="n">
        <v>-0</v>
      </c>
      <c r="L1376" s="36" t="n">
        <v>-0</v>
      </c>
      <c r="M1376" s="36"/>
      <c r="N1376" s="6" t="s">
        <f>=I1376+J1376+K1376+L1376</f>
      </c>
      <c r="O1376" s="36"/>
      <c r="P1376" s="34"/>
    </row>
    <row collapsed="false" customFormat="false" customHeight="false" hidden="false" ht="12.1" outlineLevel="0" r="1377">
      <c r="A1377" s="20" t="n">
        <v>45184.949918981</v>
      </c>
      <c r="B1377" s="16" t="s">
        <v>30</v>
      </c>
      <c r="C1377" s="16" t="s">
        <v>643</v>
      </c>
      <c r="D1377" s="16" t="s">
        <v>480</v>
      </c>
      <c r="E1377" s="16" t="s">
        <v>17</v>
      </c>
      <c r="F1377" s="16" t="s">
        <v>19</v>
      </c>
      <c r="G1377" s="7" t="n">
        <v>540000</v>
      </c>
      <c r="H1377" s="6" t="n">
        <v>0.12552</v>
      </c>
      <c r="I1377" s="6" t="n">
        <v>-67780.8</v>
      </c>
      <c r="J1377" s="6" t="n">
        <v>-0</v>
      </c>
      <c r="K1377" s="6" t="n">
        <v>-27.11</v>
      </c>
      <c r="L1377" s="6" t="n">
        <v>-0</v>
      </c>
      <c r="M1377" s="6"/>
      <c r="N1377" s="6" t="s">
        <f>=I1377+J1377+K1377+L1377</f>
      </c>
      <c r="O1377" s="6"/>
      <c r="P1377" s="16"/>
    </row>
    <row collapsed="false" customFormat="false" customHeight="false" hidden="false" ht="12.1" outlineLevel="0" r="1378">
      <c r="A1378" s="20" t="n">
        <v>45184.949988426</v>
      </c>
      <c r="B1378" s="16" t="s">
        <v>30</v>
      </c>
      <c r="C1378" s="16" t="s">
        <v>643</v>
      </c>
      <c r="D1378" s="16" t="s">
        <v>480</v>
      </c>
      <c r="E1378" s="16" t="s">
        <v>17</v>
      </c>
      <c r="F1378" s="16" t="s">
        <v>19</v>
      </c>
      <c r="G1378" s="7" t="n">
        <v>70000</v>
      </c>
      <c r="H1378" s="6" t="n">
        <v>0.12552</v>
      </c>
      <c r="I1378" s="6" t="n">
        <v>-8786.4</v>
      </c>
      <c r="J1378" s="6" t="n">
        <v>-0</v>
      </c>
      <c r="K1378" s="6" t="n">
        <v>-3.51</v>
      </c>
      <c r="L1378" s="6" t="n">
        <v>-0</v>
      </c>
      <c r="M1378" s="6"/>
      <c r="N1378" s="6" t="s">
        <f>=I1378+J1378+K1378+L1378</f>
      </c>
      <c r="O1378" s="6"/>
      <c r="P1378" s="16"/>
    </row>
    <row collapsed="false" customFormat="false" customHeight="false" hidden="false" ht="12.1" outlineLevel="0" r="1379">
      <c r="A1379" s="20" t="n">
        <v>45184.950173611</v>
      </c>
      <c r="B1379" s="16" t="s">
        <v>30</v>
      </c>
      <c r="C1379" s="16" t="s">
        <v>643</v>
      </c>
      <c r="D1379" s="16" t="s">
        <v>480</v>
      </c>
      <c r="E1379" s="16" t="s">
        <v>17</v>
      </c>
      <c r="F1379" s="16" t="s">
        <v>19</v>
      </c>
      <c r="G1379" s="7" t="n">
        <v>390000</v>
      </c>
      <c r="H1379" s="6" t="n">
        <v>0.12552</v>
      </c>
      <c r="I1379" s="6" t="n">
        <v>-48952.8</v>
      </c>
      <c r="J1379" s="6" t="n">
        <v>-0</v>
      </c>
      <c r="K1379" s="6" t="n">
        <v>-19.58</v>
      </c>
      <c r="L1379" s="6" t="n">
        <v>-0</v>
      </c>
      <c r="M1379" s="6"/>
      <c r="N1379" s="6" t="s">
        <f>=I1379+J1379+K1379+L1379</f>
      </c>
      <c r="O1379" s="6"/>
      <c r="P1379" s="16"/>
    </row>
    <row collapsed="false" customFormat="false" customHeight="false" hidden="false" ht="12.1" outlineLevel="0" r="1380">
      <c r="A1380" s="20" t="n">
        <v>45188.536898148</v>
      </c>
      <c r="B1380" s="16" t="s">
        <v>30</v>
      </c>
      <c r="C1380" s="16" t="s">
        <v>643</v>
      </c>
      <c r="D1380" s="16" t="s">
        <v>480</v>
      </c>
      <c r="E1380" s="16" t="s">
        <v>17</v>
      </c>
      <c r="F1380" s="16" t="s">
        <v>19</v>
      </c>
      <c r="G1380" s="7" t="n">
        <v>400000</v>
      </c>
      <c r="H1380" s="6" t="n">
        <v>0.118</v>
      </c>
      <c r="I1380" s="6" t="n">
        <v>-47200</v>
      </c>
      <c r="J1380" s="6" t="n">
        <v>-0</v>
      </c>
      <c r="K1380" s="6" t="n">
        <v>-18.88</v>
      </c>
      <c r="L1380" s="6" t="n">
        <v>-0</v>
      </c>
      <c r="M1380" s="6"/>
      <c r="N1380" s="6" t="s">
        <f>=I1380+J1380+K1380+L1380</f>
      </c>
      <c r="O1380" s="6"/>
      <c r="P1380" s="16"/>
    </row>
    <row collapsed="false" customFormat="false" customHeight="false" hidden="false" ht="12.1" outlineLevel="0" r="1381">
      <c r="A1381" s="20" t="n">
        <v>45188.721944444</v>
      </c>
      <c r="B1381" s="16" t="s">
        <v>42</v>
      </c>
      <c r="C1381" s="16" t="s">
        <v>562</v>
      </c>
      <c r="D1381" s="16" t="s">
        <v>480</v>
      </c>
      <c r="E1381" s="16" t="s">
        <v>17</v>
      </c>
      <c r="F1381" s="16" t="s">
        <v>19</v>
      </c>
      <c r="G1381" s="7" t="n">
        <v>10</v>
      </c>
      <c r="H1381" s="6" t="n">
        <v>169.9</v>
      </c>
      <c r="I1381" s="6" t="n">
        <v>-1699</v>
      </c>
      <c r="J1381" s="6" t="n">
        <v>-0</v>
      </c>
      <c r="K1381" s="6" t="n">
        <v>-0.68</v>
      </c>
      <c r="L1381" s="6" t="n">
        <v>-0</v>
      </c>
      <c r="M1381" s="6"/>
      <c r="N1381" s="6" t="s">
        <f>=I1381+J1381+K1381+L1381</f>
      </c>
      <c r="O1381" s="6"/>
      <c r="P1381" s="16"/>
    </row>
    <row collapsed="false" customFormat="false" customHeight="false" hidden="false" ht="12.1" outlineLevel="0" r="1382">
      <c r="A1382" s="20" t="n">
        <v>45188.959606481</v>
      </c>
      <c r="B1382" s="16" t="s">
        <v>45</v>
      </c>
      <c r="C1382" s="16" t="s">
        <v>613</v>
      </c>
      <c r="D1382" s="16" t="s">
        <v>480</v>
      </c>
      <c r="E1382" s="16" t="s">
        <v>17</v>
      </c>
      <c r="F1382" s="16" t="s">
        <v>19</v>
      </c>
      <c r="G1382" s="7" t="n">
        <v>20</v>
      </c>
      <c r="H1382" s="6" t="n">
        <v>50.535</v>
      </c>
      <c r="I1382" s="6" t="n">
        <v>-1010.7</v>
      </c>
      <c r="J1382" s="6" t="n">
        <v>-0</v>
      </c>
      <c r="K1382" s="6" t="n">
        <v>-0.7</v>
      </c>
      <c r="L1382" s="6" t="n">
        <v>-0</v>
      </c>
      <c r="M1382" s="6"/>
      <c r="N1382" s="6" t="s">
        <f>=I1382+J1382+K1382+L1382</f>
      </c>
      <c r="O1382" s="6"/>
      <c r="P1382" s="16"/>
    </row>
    <row collapsed="false" customFormat="false" customHeight="false" hidden="false" ht="12.1" outlineLevel="0" r="1383">
      <c r="A1383" s="20" t="n">
        <v>45189.982025463</v>
      </c>
      <c r="B1383" s="16" t="s">
        <v>511</v>
      </c>
      <c r="C1383" s="16" t="s">
        <v>645</v>
      </c>
      <c r="D1383" s="16" t="s">
        <v>480</v>
      </c>
      <c r="E1383" s="16" t="s">
        <v>17</v>
      </c>
      <c r="F1383" s="16" t="s">
        <v>19</v>
      </c>
      <c r="G1383" s="7" t="n">
        <v>111000</v>
      </c>
      <c r="H1383" s="6" t="n">
        <v>0.591</v>
      </c>
      <c r="I1383" s="6" t="n">
        <v>-65601</v>
      </c>
      <c r="J1383" s="6" t="n">
        <v>-0</v>
      </c>
      <c r="K1383" s="6" t="n">
        <v>-26.24</v>
      </c>
      <c r="L1383" s="6" t="n">
        <v>-0</v>
      </c>
      <c r="M1383" s="6"/>
      <c r="N1383" s="6" t="s">
        <f>=I1383+J1383+K1383+L1383</f>
      </c>
      <c r="O1383" s="6"/>
      <c r="P1383" s="16"/>
    </row>
    <row collapsed="false" customFormat="false" customHeight="false" hidden="false" ht="12.1" outlineLevel="0" r="1384">
      <c r="A1384" s="20" t="n">
        <v>45190.451400463</v>
      </c>
      <c r="B1384" s="16" t="s">
        <v>511</v>
      </c>
      <c r="C1384" s="16" t="s">
        <v>645</v>
      </c>
      <c r="D1384" s="16" t="s">
        <v>480</v>
      </c>
      <c r="E1384" s="16" t="s">
        <v>17</v>
      </c>
      <c r="F1384" s="16" t="s">
        <v>19</v>
      </c>
      <c r="G1384" s="7" t="n">
        <v>1000</v>
      </c>
      <c r="H1384" s="6" t="n">
        <v>0.5884</v>
      </c>
      <c r="I1384" s="6" t="n">
        <v>-588.4</v>
      </c>
      <c r="J1384" s="6" t="n">
        <v>-0</v>
      </c>
      <c r="K1384" s="6" t="n">
        <v>-0.42</v>
      </c>
      <c r="L1384" s="6" t="n">
        <v>-0</v>
      </c>
      <c r="M1384" s="6"/>
      <c r="N1384" s="6" t="s">
        <f>=I1384+J1384+K1384+L1384</f>
      </c>
      <c r="O1384" s="6"/>
      <c r="P1384" s="16"/>
    </row>
    <row collapsed="false" customFormat="false" customHeight="false" hidden="false" ht="12.1" outlineLevel="0" r="1385">
      <c r="A1385" s="25" t="n">
        <v>45203</v>
      </c>
      <c r="B1385" s="26" t="s">
        <v>554</v>
      </c>
      <c r="C1385" s="26" t="s">
        <v>162</v>
      </c>
      <c r="D1385" s="26" t="s">
        <v>554</v>
      </c>
      <c r="E1385" s="26" t="s">
        <v>554</v>
      </c>
      <c r="F1385" s="26" t="s">
        <v>19</v>
      </c>
      <c r="G1385" s="27" t="n">
        <v>1</v>
      </c>
      <c r="H1385" s="28" t="n">
        <v>20000</v>
      </c>
      <c r="I1385" s="28" t="n">
        <v>20000</v>
      </c>
      <c r="J1385" s="28" t="n">
        <v>0</v>
      </c>
      <c r="K1385" s="28" t="n">
        <v>-0</v>
      </c>
      <c r="L1385" s="28" t="n">
        <v>-0</v>
      </c>
      <c r="M1385" s="28"/>
      <c r="N1385" s="6" t="s">
        <f>=I1385+J1385+K1385+L1385</f>
      </c>
      <c r="O1385" s="28"/>
      <c r="P1385" s="26"/>
    </row>
    <row collapsed="false" customFormat="false" customHeight="false" hidden="false" ht="12.1" outlineLevel="0" r="1386">
      <c r="A1386" s="25" t="n">
        <v>45208.460092593</v>
      </c>
      <c r="B1386" s="26" t="s">
        <v>554</v>
      </c>
      <c r="C1386" s="26" t="s">
        <v>322</v>
      </c>
      <c r="D1386" s="26" t="s">
        <v>554</v>
      </c>
      <c r="E1386" s="26" t="s">
        <v>554</v>
      </c>
      <c r="F1386" s="26" t="s">
        <v>19</v>
      </c>
      <c r="G1386" s="27" t="n">
        <v>1</v>
      </c>
      <c r="H1386" s="28" t="n">
        <v>1</v>
      </c>
      <c r="I1386" s="28" t="n">
        <v>68527.4</v>
      </c>
      <c r="J1386" s="28" t="n">
        <v>0</v>
      </c>
      <c r="K1386" s="28" t="n">
        <v>-0</v>
      </c>
      <c r="L1386" s="28" t="n">
        <v>-0</v>
      </c>
      <c r="M1386" s="28"/>
      <c r="N1386" s="6" t="s">
        <f>=I1386+J1386+K1386+L1386</f>
      </c>
      <c r="O1386" s="28"/>
      <c r="P1386" s="26"/>
    </row>
    <row collapsed="false" customFormat="false" customHeight="false" hidden="false" ht="12.1" outlineLevel="0" r="1387">
      <c r="A1387" s="20" t="n">
        <v>45208.674560185</v>
      </c>
      <c r="B1387" s="16" t="s">
        <v>490</v>
      </c>
      <c r="C1387" s="16" t="s">
        <v>563</v>
      </c>
      <c r="D1387" s="16" t="s">
        <v>480</v>
      </c>
      <c r="E1387" s="16" t="s">
        <v>17</v>
      </c>
      <c r="F1387" s="16" t="s">
        <v>19</v>
      </c>
      <c r="G1387" s="7" t="n">
        <v>10</v>
      </c>
      <c r="H1387" s="6" t="n">
        <v>6850</v>
      </c>
      <c r="I1387" s="6" t="n">
        <v>-68500</v>
      </c>
      <c r="J1387" s="6" t="n">
        <v>-0</v>
      </c>
      <c r="K1387" s="6" t="n">
        <v>-27.4</v>
      </c>
      <c r="L1387" s="6" t="n">
        <v>-0</v>
      </c>
      <c r="M1387" s="6"/>
      <c r="N1387" s="6" t="s">
        <f>=I1387+J1387+K1387+L1387</f>
      </c>
      <c r="O1387" s="6"/>
      <c r="P1387" s="16"/>
    </row>
    <row collapsed="false" customFormat="false" customHeight="false" hidden="false" ht="12.1" outlineLevel="0" r="1388">
      <c r="A1388" s="20" t="n">
        <v>45208.97244213</v>
      </c>
      <c r="B1388" s="16" t="s">
        <v>511</v>
      </c>
      <c r="C1388" s="16" t="s">
        <v>645</v>
      </c>
      <c r="D1388" s="16" t="s">
        <v>480</v>
      </c>
      <c r="E1388" s="16" t="s">
        <v>17</v>
      </c>
      <c r="F1388" s="16" t="s">
        <v>19</v>
      </c>
      <c r="G1388" s="7" t="n">
        <v>6000</v>
      </c>
      <c r="H1388" s="6" t="n">
        <v>0.5813</v>
      </c>
      <c r="I1388" s="6" t="n">
        <v>-3487.8</v>
      </c>
      <c r="J1388" s="6" t="n">
        <v>-0</v>
      </c>
      <c r="K1388" s="6" t="n">
        <v>-2.44</v>
      </c>
      <c r="L1388" s="6" t="n">
        <v>-0</v>
      </c>
      <c r="M1388" s="6"/>
      <c r="N1388" s="6" t="s">
        <f>=I1388+J1388+K1388+L1388</f>
      </c>
      <c r="O1388" s="6"/>
      <c r="P1388" s="16"/>
    </row>
    <row collapsed="false" customFormat="false" customHeight="false" hidden="false" ht="12.1" outlineLevel="0" r="1389">
      <c r="A1389" s="20" t="n">
        <v>45208.97255787</v>
      </c>
      <c r="B1389" s="16" t="s">
        <v>511</v>
      </c>
      <c r="C1389" s="16" t="s">
        <v>645</v>
      </c>
      <c r="D1389" s="16" t="s">
        <v>480</v>
      </c>
      <c r="E1389" s="16" t="s">
        <v>17</v>
      </c>
      <c r="F1389" s="16" t="s">
        <v>19</v>
      </c>
      <c r="G1389" s="7" t="n">
        <v>10000</v>
      </c>
      <c r="H1389" s="6" t="n">
        <v>0.5813</v>
      </c>
      <c r="I1389" s="6" t="n">
        <v>-5813</v>
      </c>
      <c r="J1389" s="6" t="n">
        <v>-0</v>
      </c>
      <c r="K1389" s="6" t="n">
        <v>-2.33</v>
      </c>
      <c r="L1389" s="6" t="n">
        <v>-0</v>
      </c>
      <c r="M1389" s="6"/>
      <c r="N1389" s="6" t="s">
        <f>=I1389+J1389+K1389+L1389</f>
      </c>
      <c r="O1389" s="6"/>
      <c r="P1389" s="16"/>
    </row>
    <row collapsed="false" customFormat="false" customHeight="false" hidden="false" ht="12.1" outlineLevel="0" r="1390">
      <c r="A1390" s="20" t="n">
        <v>45208.972615741</v>
      </c>
      <c r="B1390" s="16" t="s">
        <v>511</v>
      </c>
      <c r="C1390" s="16" t="s">
        <v>645</v>
      </c>
      <c r="D1390" s="16" t="s">
        <v>480</v>
      </c>
      <c r="E1390" s="16" t="s">
        <v>17</v>
      </c>
      <c r="F1390" s="16" t="s">
        <v>19</v>
      </c>
      <c r="G1390" s="7" t="n">
        <v>10000</v>
      </c>
      <c r="H1390" s="6" t="n">
        <v>0.5813</v>
      </c>
      <c r="I1390" s="6" t="n">
        <v>-5813</v>
      </c>
      <c r="J1390" s="6" t="n">
        <v>-0</v>
      </c>
      <c r="K1390" s="6" t="n">
        <v>-2.33</v>
      </c>
      <c r="L1390" s="6" t="n">
        <v>-0</v>
      </c>
      <c r="M1390" s="6"/>
      <c r="N1390" s="6" t="s">
        <f>=I1390+J1390+K1390+L1390</f>
      </c>
      <c r="O1390" s="6"/>
      <c r="P1390" s="16"/>
    </row>
    <row collapsed="false" customFormat="false" customHeight="false" hidden="false" ht="12.1" outlineLevel="0" r="1391">
      <c r="A1391" s="20" t="n">
        <v>45208.972615741</v>
      </c>
      <c r="B1391" s="16" t="s">
        <v>511</v>
      </c>
      <c r="C1391" s="16" t="s">
        <v>645</v>
      </c>
      <c r="D1391" s="16" t="s">
        <v>480</v>
      </c>
      <c r="E1391" s="16" t="s">
        <v>17</v>
      </c>
      <c r="F1391" s="16" t="s">
        <v>19</v>
      </c>
      <c r="G1391" s="7" t="n">
        <v>8000</v>
      </c>
      <c r="H1391" s="6" t="n">
        <v>0.5813</v>
      </c>
      <c r="I1391" s="6" t="n">
        <v>-4650.4</v>
      </c>
      <c r="J1391" s="6" t="n">
        <v>-0</v>
      </c>
      <c r="K1391" s="6" t="n">
        <v>-1.86</v>
      </c>
      <c r="L1391" s="6" t="n">
        <v>-0</v>
      </c>
      <c r="M1391" s="6"/>
      <c r="N1391" s="6" t="s">
        <f>=I1391+J1391+K1391+L1391</f>
      </c>
      <c r="O1391" s="6"/>
      <c r="P1391" s="16"/>
    </row>
    <row collapsed="false" customFormat="false" customHeight="false" hidden="false" ht="12.1" outlineLevel="0" r="1392">
      <c r="A1392" s="25" t="n">
        <v>45209.884479167</v>
      </c>
      <c r="B1392" s="26" t="s">
        <v>554</v>
      </c>
      <c r="C1392" s="26" t="s">
        <v>322</v>
      </c>
      <c r="D1392" s="26" t="s">
        <v>554</v>
      </c>
      <c r="E1392" s="26" t="s">
        <v>554</v>
      </c>
      <c r="F1392" s="26" t="s">
        <v>19</v>
      </c>
      <c r="G1392" s="27" t="n">
        <v>1</v>
      </c>
      <c r="H1392" s="28" t="n">
        <v>1</v>
      </c>
      <c r="I1392" s="28" t="n">
        <v>25000</v>
      </c>
      <c r="J1392" s="28" t="n">
        <v>0</v>
      </c>
      <c r="K1392" s="28" t="n">
        <v>-0</v>
      </c>
      <c r="L1392" s="28" t="n">
        <v>-0</v>
      </c>
      <c r="M1392" s="28"/>
      <c r="N1392" s="6" t="s">
        <f>=I1392+J1392+K1392+L1392</f>
      </c>
      <c r="O1392" s="28"/>
      <c r="P1392" s="26"/>
    </row>
    <row collapsed="false" customFormat="false" customHeight="false" hidden="false" ht="12.1" outlineLevel="0" r="1393">
      <c r="A1393" s="20" t="n">
        <v>45209.956111111</v>
      </c>
      <c r="B1393" s="16" t="s">
        <v>511</v>
      </c>
      <c r="C1393" s="16" t="s">
        <v>645</v>
      </c>
      <c r="D1393" s="16" t="s">
        <v>480</v>
      </c>
      <c r="E1393" s="16" t="s">
        <v>17</v>
      </c>
      <c r="F1393" s="16" t="s">
        <v>19</v>
      </c>
      <c r="G1393" s="7" t="n">
        <v>43000</v>
      </c>
      <c r="H1393" s="6" t="n">
        <v>0.583</v>
      </c>
      <c r="I1393" s="6" t="n">
        <v>-25069</v>
      </c>
      <c r="J1393" s="6" t="n">
        <v>-0</v>
      </c>
      <c r="K1393" s="6" t="n">
        <v>-10.03</v>
      </c>
      <c r="L1393" s="6" t="n">
        <v>-0</v>
      </c>
      <c r="M1393" s="6"/>
      <c r="N1393" s="6" t="s">
        <f>=I1393+J1393+K1393+L1393</f>
      </c>
      <c r="O1393" s="6"/>
      <c r="P1393" s="16"/>
    </row>
    <row collapsed="false" customFormat="false" customHeight="false" hidden="false" ht="12.1" outlineLevel="0" r="1394">
      <c r="A1394" s="25" t="n">
        <v>45210.872523148</v>
      </c>
      <c r="B1394" s="26" t="s">
        <v>554</v>
      </c>
      <c r="C1394" s="26" t="s">
        <v>322</v>
      </c>
      <c r="D1394" s="26" t="s">
        <v>554</v>
      </c>
      <c r="E1394" s="26" t="s">
        <v>554</v>
      </c>
      <c r="F1394" s="26" t="s">
        <v>19</v>
      </c>
      <c r="G1394" s="27" t="n">
        <v>1</v>
      </c>
      <c r="H1394" s="28" t="n">
        <v>1</v>
      </c>
      <c r="I1394" s="28" t="n">
        <v>560000</v>
      </c>
      <c r="J1394" s="28" t="n">
        <v>0</v>
      </c>
      <c r="K1394" s="28" t="n">
        <v>-0</v>
      </c>
      <c r="L1394" s="28" t="n">
        <v>-0</v>
      </c>
      <c r="M1394" s="28"/>
      <c r="N1394" s="6" t="s">
        <f>=I1394+J1394+K1394+L1394</f>
      </c>
      <c r="O1394" s="28"/>
      <c r="P1394" s="26"/>
    </row>
    <row collapsed="false" customFormat="false" customHeight="false" hidden="false" ht="12.1" outlineLevel="0" r="1395">
      <c r="A1395" s="20" t="n">
        <v>45210.881909722</v>
      </c>
      <c r="B1395" s="16" t="s">
        <v>490</v>
      </c>
      <c r="C1395" s="16" t="s">
        <v>563</v>
      </c>
      <c r="D1395" s="16" t="s">
        <v>480</v>
      </c>
      <c r="E1395" s="16" t="s">
        <v>17</v>
      </c>
      <c r="F1395" s="16" t="s">
        <v>19</v>
      </c>
      <c r="G1395" s="7" t="n">
        <v>15</v>
      </c>
      <c r="H1395" s="6" t="n">
        <v>7080</v>
      </c>
      <c r="I1395" s="6" t="n">
        <v>-106200</v>
      </c>
      <c r="J1395" s="6" t="n">
        <v>-0</v>
      </c>
      <c r="K1395" s="6" t="n">
        <v>-42.48</v>
      </c>
      <c r="L1395" s="6" t="n">
        <v>-0</v>
      </c>
      <c r="M1395" s="6"/>
      <c r="N1395" s="6" t="s">
        <f>=I1395+J1395+K1395+L1395</f>
      </c>
      <c r="O1395" s="6"/>
      <c r="P1395" s="16"/>
    </row>
    <row collapsed="false" customFormat="false" customHeight="false" hidden="false" ht="12.1" outlineLevel="0" r="1396">
      <c r="A1396" s="20" t="n">
        <v>45210.888425926</v>
      </c>
      <c r="B1396" s="16" t="s">
        <v>490</v>
      </c>
      <c r="C1396" s="16" t="s">
        <v>563</v>
      </c>
      <c r="D1396" s="16" t="s">
        <v>480</v>
      </c>
      <c r="E1396" s="16" t="s">
        <v>17</v>
      </c>
      <c r="F1396" s="16" t="s">
        <v>19</v>
      </c>
      <c r="G1396" s="7" t="n">
        <v>15</v>
      </c>
      <c r="H1396" s="6" t="n">
        <v>7075</v>
      </c>
      <c r="I1396" s="6" t="n">
        <v>-106125</v>
      </c>
      <c r="J1396" s="6" t="n">
        <v>-0</v>
      </c>
      <c r="K1396" s="6" t="n">
        <v>-42.45</v>
      </c>
      <c r="L1396" s="6" t="n">
        <v>-0</v>
      </c>
      <c r="M1396" s="6"/>
      <c r="N1396" s="6" t="s">
        <f>=I1396+J1396+K1396+L1396</f>
      </c>
      <c r="O1396" s="6"/>
      <c r="P1396" s="16"/>
    </row>
    <row collapsed="false" customFormat="false" customHeight="false" hidden="false" ht="12.1" outlineLevel="0" r="1397">
      <c r="A1397" s="20" t="n">
        <v>45210.927164352</v>
      </c>
      <c r="B1397" s="16" t="s">
        <v>490</v>
      </c>
      <c r="C1397" s="16" t="s">
        <v>563</v>
      </c>
      <c r="D1397" s="16" t="s">
        <v>480</v>
      </c>
      <c r="E1397" s="16" t="s">
        <v>17</v>
      </c>
      <c r="F1397" s="16" t="s">
        <v>19</v>
      </c>
      <c r="G1397" s="7" t="n">
        <v>20</v>
      </c>
      <c r="H1397" s="6" t="n">
        <v>7070</v>
      </c>
      <c r="I1397" s="6" t="n">
        <v>-141400</v>
      </c>
      <c r="J1397" s="6" t="n">
        <v>-0</v>
      </c>
      <c r="K1397" s="6" t="n">
        <v>-56.56</v>
      </c>
      <c r="L1397" s="6" t="n">
        <v>-0</v>
      </c>
      <c r="M1397" s="6"/>
      <c r="N1397" s="6" t="s">
        <f>=I1397+J1397+K1397+L1397</f>
      </c>
      <c r="O1397" s="6"/>
      <c r="P1397" s="16"/>
    </row>
    <row collapsed="false" customFormat="false" customHeight="false" hidden="false" ht="12.1" outlineLevel="0" r="1398">
      <c r="A1398" s="20" t="n">
        <v>45210.929513889</v>
      </c>
      <c r="B1398" s="16" t="s">
        <v>16</v>
      </c>
      <c r="C1398" s="16" t="s">
        <v>622</v>
      </c>
      <c r="D1398" s="16" t="s">
        <v>480</v>
      </c>
      <c r="E1398" s="16" t="s">
        <v>17</v>
      </c>
      <c r="F1398" s="16" t="s">
        <v>19</v>
      </c>
      <c r="G1398" s="7" t="n">
        <v>1</v>
      </c>
      <c r="H1398" s="6" t="n">
        <v>141500</v>
      </c>
      <c r="I1398" s="6" t="n">
        <v>-141500</v>
      </c>
      <c r="J1398" s="6" t="n">
        <v>-0</v>
      </c>
      <c r="K1398" s="6" t="n">
        <v>-56.6</v>
      </c>
      <c r="L1398" s="6" t="n">
        <v>-0</v>
      </c>
      <c r="M1398" s="6"/>
      <c r="N1398" s="6" t="s">
        <f>=I1398+J1398+K1398+L1398</f>
      </c>
      <c r="O1398" s="6"/>
      <c r="P1398" s="16"/>
    </row>
    <row collapsed="false" customFormat="false" customHeight="false" hidden="false" ht="12.1" outlineLevel="0" r="1399">
      <c r="A1399" s="20" t="n">
        <v>45210.946400463</v>
      </c>
      <c r="B1399" s="16" t="s">
        <v>490</v>
      </c>
      <c r="C1399" s="16" t="s">
        <v>563</v>
      </c>
      <c r="D1399" s="16" t="s">
        <v>480</v>
      </c>
      <c r="E1399" s="16" t="s">
        <v>17</v>
      </c>
      <c r="F1399" s="16" t="s">
        <v>19</v>
      </c>
      <c r="G1399" s="7" t="n">
        <v>9</v>
      </c>
      <c r="H1399" s="6" t="n">
        <v>6965</v>
      </c>
      <c r="I1399" s="6" t="n">
        <v>-62685</v>
      </c>
      <c r="J1399" s="6" t="n">
        <v>-0</v>
      </c>
      <c r="K1399" s="6" t="n">
        <v>-25.07</v>
      </c>
      <c r="L1399" s="6" t="n">
        <v>-0</v>
      </c>
      <c r="M1399" s="6"/>
      <c r="N1399" s="6" t="s">
        <f>=I1399+J1399+K1399+L1399</f>
      </c>
      <c r="O1399" s="6"/>
      <c r="P1399" s="16"/>
    </row>
    <row collapsed="false" customFormat="false" customHeight="false" hidden="false" ht="12.1" outlineLevel="0" r="1400">
      <c r="A1400" s="20" t="n">
        <v>45210.948368056</v>
      </c>
      <c r="B1400" s="16" t="s">
        <v>511</v>
      </c>
      <c r="C1400" s="16" t="s">
        <v>645</v>
      </c>
      <c r="D1400" s="16" t="s">
        <v>480</v>
      </c>
      <c r="E1400" s="16" t="s">
        <v>17</v>
      </c>
      <c r="F1400" s="16" t="s">
        <v>19</v>
      </c>
      <c r="G1400" s="7" t="n">
        <v>3000</v>
      </c>
      <c r="H1400" s="6" t="n">
        <v>0.606</v>
      </c>
      <c r="I1400" s="6" t="n">
        <v>-1818</v>
      </c>
      <c r="J1400" s="6" t="n">
        <v>-0</v>
      </c>
      <c r="K1400" s="6" t="n">
        <v>-0.73</v>
      </c>
      <c r="L1400" s="6" t="n">
        <v>-0</v>
      </c>
      <c r="M1400" s="6"/>
      <c r="N1400" s="6" t="s">
        <f>=I1400+J1400+K1400+L1400</f>
      </c>
      <c r="O1400" s="6"/>
      <c r="P1400" s="16"/>
    </row>
    <row collapsed="false" customFormat="false" customHeight="false" hidden="false" ht="12.1" outlineLevel="0" r="1401">
      <c r="A1401" s="20" t="n">
        <v>45210.968391204</v>
      </c>
      <c r="B1401" s="16" t="s">
        <v>490</v>
      </c>
      <c r="C1401" s="16" t="s">
        <v>563</v>
      </c>
      <c r="D1401" s="16" t="s">
        <v>480</v>
      </c>
      <c r="E1401" s="16" t="s">
        <v>17</v>
      </c>
      <c r="F1401" s="16" t="s">
        <v>19</v>
      </c>
      <c r="G1401" s="7" t="n">
        <v>13</v>
      </c>
      <c r="H1401" s="6" t="n">
        <v>6920</v>
      </c>
      <c r="I1401" s="6" t="n">
        <v>-89960</v>
      </c>
      <c r="J1401" s="6" t="n">
        <v>-0</v>
      </c>
      <c r="K1401" s="6" t="n">
        <v>-35.98</v>
      </c>
      <c r="L1401" s="6" t="n">
        <v>-0</v>
      </c>
      <c r="M1401" s="6"/>
      <c r="N1401" s="6" t="s">
        <f>=I1401+J1401+K1401+L1401</f>
      </c>
      <c r="O1401" s="6"/>
      <c r="P1401" s="16"/>
    </row>
    <row collapsed="false" customFormat="false" customHeight="false" hidden="false" ht="12.1" outlineLevel="0" r="1402">
      <c r="A1402" s="25" t="n">
        <v>45211.953645833</v>
      </c>
      <c r="B1402" s="26" t="s">
        <v>554</v>
      </c>
      <c r="C1402" s="26" t="s">
        <v>322</v>
      </c>
      <c r="D1402" s="26" t="s">
        <v>554</v>
      </c>
      <c r="E1402" s="26" t="s">
        <v>554</v>
      </c>
      <c r="F1402" s="26" t="s">
        <v>19</v>
      </c>
      <c r="G1402" s="27" t="n">
        <v>1</v>
      </c>
      <c r="H1402" s="28" t="n">
        <v>1</v>
      </c>
      <c r="I1402" s="28" t="n">
        <v>230000</v>
      </c>
      <c r="J1402" s="28" t="n">
        <v>0</v>
      </c>
      <c r="K1402" s="28" t="n">
        <v>-0</v>
      </c>
      <c r="L1402" s="28" t="n">
        <v>-0</v>
      </c>
      <c r="M1402" s="28"/>
      <c r="N1402" s="6" t="s">
        <f>=I1402+J1402+K1402+L1402</f>
      </c>
      <c r="O1402" s="28"/>
      <c r="P1402" s="26"/>
    </row>
    <row collapsed="false" customFormat="false" customHeight="false" hidden="false" ht="12.1" outlineLevel="0" r="1403">
      <c r="A1403" s="20" t="n">
        <v>45212.9775</v>
      </c>
      <c r="B1403" s="16" t="s">
        <v>490</v>
      </c>
      <c r="C1403" s="16" t="s">
        <v>563</v>
      </c>
      <c r="D1403" s="16" t="s">
        <v>480</v>
      </c>
      <c r="E1403" s="16" t="s">
        <v>17</v>
      </c>
      <c r="F1403" s="16" t="s">
        <v>19</v>
      </c>
      <c r="G1403" s="7" t="n">
        <v>1</v>
      </c>
      <c r="H1403" s="6" t="n">
        <v>7241</v>
      </c>
      <c r="I1403" s="6" t="n">
        <v>-7241</v>
      </c>
      <c r="J1403" s="6" t="n">
        <v>-0</v>
      </c>
      <c r="K1403" s="6" t="n">
        <v>-2.9</v>
      </c>
      <c r="L1403" s="6" t="n">
        <v>-0</v>
      </c>
      <c r="M1403" s="6"/>
      <c r="N1403" s="6" t="s">
        <f>=I1403+J1403+K1403+L1403</f>
      </c>
      <c r="O1403" s="6"/>
      <c r="P1403" s="16"/>
    </row>
    <row collapsed="false" customFormat="false" customHeight="false" hidden="false" ht="12.1" outlineLevel="0" r="1404">
      <c r="A1404" s="20" t="n">
        <v>45212.9775</v>
      </c>
      <c r="B1404" s="16" t="s">
        <v>490</v>
      </c>
      <c r="C1404" s="16" t="s">
        <v>563</v>
      </c>
      <c r="D1404" s="16" t="s">
        <v>480</v>
      </c>
      <c r="E1404" s="16" t="s">
        <v>17</v>
      </c>
      <c r="F1404" s="16" t="s">
        <v>19</v>
      </c>
      <c r="G1404" s="7" t="n">
        <v>12</v>
      </c>
      <c r="H1404" s="6" t="n">
        <v>7241</v>
      </c>
      <c r="I1404" s="6" t="n">
        <v>-86892</v>
      </c>
      <c r="J1404" s="6" t="n">
        <v>-0</v>
      </c>
      <c r="K1404" s="6" t="n">
        <v>-34.76</v>
      </c>
      <c r="L1404" s="6" t="n">
        <v>-0</v>
      </c>
      <c r="M1404" s="6"/>
      <c r="N1404" s="6" t="s">
        <f>=I1404+J1404+K1404+L1404</f>
      </c>
      <c r="O1404" s="6"/>
      <c r="P1404" s="16"/>
    </row>
    <row collapsed="false" customFormat="false" customHeight="false" hidden="false" ht="12.1" outlineLevel="0" r="1405">
      <c r="A1405" s="20" t="n">
        <v>45212.977627315</v>
      </c>
      <c r="B1405" s="16" t="s">
        <v>490</v>
      </c>
      <c r="C1405" s="16" t="s">
        <v>563</v>
      </c>
      <c r="D1405" s="16" t="s">
        <v>480</v>
      </c>
      <c r="E1405" s="16" t="s">
        <v>17</v>
      </c>
      <c r="F1405" s="16" t="s">
        <v>19</v>
      </c>
      <c r="G1405" s="7" t="n">
        <v>1</v>
      </c>
      <c r="H1405" s="6" t="n">
        <v>7241</v>
      </c>
      <c r="I1405" s="6" t="n">
        <v>-7241</v>
      </c>
      <c r="J1405" s="6" t="n">
        <v>-0</v>
      </c>
      <c r="K1405" s="6" t="n">
        <v>-2.9</v>
      </c>
      <c r="L1405" s="6" t="n">
        <v>-0</v>
      </c>
      <c r="M1405" s="6"/>
      <c r="N1405" s="6" t="s">
        <f>=I1405+J1405+K1405+L1405</f>
      </c>
      <c r="O1405" s="6"/>
      <c r="P1405" s="16"/>
    </row>
    <row collapsed="false" customFormat="false" customHeight="false" hidden="false" ht="12.1" outlineLevel="0" r="1406">
      <c r="A1406" s="20" t="n">
        <v>45212.977638889</v>
      </c>
      <c r="B1406" s="16" t="s">
        <v>490</v>
      </c>
      <c r="C1406" s="16" t="s">
        <v>563</v>
      </c>
      <c r="D1406" s="16" t="s">
        <v>480</v>
      </c>
      <c r="E1406" s="16" t="s">
        <v>17</v>
      </c>
      <c r="F1406" s="16" t="s">
        <v>19</v>
      </c>
      <c r="G1406" s="7" t="n">
        <v>5</v>
      </c>
      <c r="H1406" s="6" t="n">
        <v>7241</v>
      </c>
      <c r="I1406" s="6" t="n">
        <v>-36205</v>
      </c>
      <c r="J1406" s="6" t="n">
        <v>-0</v>
      </c>
      <c r="K1406" s="6" t="n">
        <v>-14.48</v>
      </c>
      <c r="L1406" s="6" t="n">
        <v>-0</v>
      </c>
      <c r="M1406" s="6"/>
      <c r="N1406" s="6" t="s">
        <f>=I1406+J1406+K1406+L1406</f>
      </c>
      <c r="O1406" s="6"/>
      <c r="P1406" s="16"/>
    </row>
    <row collapsed="false" customFormat="false" customHeight="false" hidden="false" ht="12.1" outlineLevel="0" r="1407">
      <c r="A1407" s="29" t="n">
        <v>45215.460081019</v>
      </c>
      <c r="B1407" s="30" t="s">
        <v>504</v>
      </c>
      <c r="C1407" s="30" t="s">
        <v>651</v>
      </c>
      <c r="D1407" s="30" t="s">
        <v>482</v>
      </c>
      <c r="E1407" s="30" t="s">
        <v>17</v>
      </c>
      <c r="F1407" s="30" t="s">
        <v>19</v>
      </c>
      <c r="G1407" s="31" t="n">
        <v>-1000</v>
      </c>
      <c r="H1407" s="32" t="n">
        <v>0.7268</v>
      </c>
      <c r="I1407" s="32" t="n">
        <v>726.8</v>
      </c>
      <c r="J1407" s="32" t="n">
        <v>0</v>
      </c>
      <c r="K1407" s="32" t="n">
        <v>-0.29</v>
      </c>
      <c r="L1407" s="32" t="n">
        <v>-0</v>
      </c>
      <c r="M1407" s="32"/>
      <c r="N1407" s="6" t="s">
        <f>=I1407+J1407+K1407+L1407</f>
      </c>
      <c r="O1407" s="32"/>
      <c r="P1407" s="30"/>
    </row>
    <row collapsed="false" customFormat="false" customHeight="false" hidden="false" ht="12.1" outlineLevel="0" r="1408">
      <c r="A1408" s="29" t="n">
        <v>45215.460092593</v>
      </c>
      <c r="B1408" s="30" t="s">
        <v>504</v>
      </c>
      <c r="C1408" s="30" t="s">
        <v>651</v>
      </c>
      <c r="D1408" s="30" t="s">
        <v>482</v>
      </c>
      <c r="E1408" s="30" t="s">
        <v>17</v>
      </c>
      <c r="F1408" s="30" t="s">
        <v>19</v>
      </c>
      <c r="G1408" s="31" t="n">
        <v>-1000</v>
      </c>
      <c r="H1408" s="32" t="n">
        <v>0.7268</v>
      </c>
      <c r="I1408" s="32" t="n">
        <v>726.8</v>
      </c>
      <c r="J1408" s="32" t="n">
        <v>0</v>
      </c>
      <c r="K1408" s="32" t="n">
        <v>-0.29</v>
      </c>
      <c r="L1408" s="32" t="n">
        <v>-0</v>
      </c>
      <c r="M1408" s="32"/>
      <c r="N1408" s="6" t="s">
        <f>=I1408+J1408+K1408+L1408</f>
      </c>
      <c r="O1408" s="32"/>
      <c r="P1408" s="30"/>
    </row>
    <row collapsed="false" customFormat="false" customHeight="false" hidden="false" ht="12.1" outlineLevel="0" r="1409">
      <c r="A1409" s="29" t="n">
        <v>45215.460092593</v>
      </c>
      <c r="B1409" s="30" t="s">
        <v>504</v>
      </c>
      <c r="C1409" s="30" t="s">
        <v>651</v>
      </c>
      <c r="D1409" s="30" t="s">
        <v>482</v>
      </c>
      <c r="E1409" s="30" t="s">
        <v>17</v>
      </c>
      <c r="F1409" s="30" t="s">
        <v>19</v>
      </c>
      <c r="G1409" s="31" t="n">
        <v>-1000</v>
      </c>
      <c r="H1409" s="32" t="n">
        <v>0.7268</v>
      </c>
      <c r="I1409" s="32" t="n">
        <v>726.8</v>
      </c>
      <c r="J1409" s="32" t="n">
        <v>0</v>
      </c>
      <c r="K1409" s="32" t="n">
        <v>-0.29</v>
      </c>
      <c r="L1409" s="32" t="n">
        <v>-0</v>
      </c>
      <c r="M1409" s="32"/>
      <c r="N1409" s="6" t="s">
        <f>=I1409+J1409+K1409+L1409</f>
      </c>
      <c r="O1409" s="32"/>
      <c r="P1409" s="30"/>
    </row>
    <row collapsed="false" customFormat="false" customHeight="false" hidden="false" ht="12.1" outlineLevel="0" r="1410">
      <c r="A1410" s="29" t="n">
        <v>45215.460104167</v>
      </c>
      <c r="B1410" s="30" t="s">
        <v>504</v>
      </c>
      <c r="C1410" s="30" t="s">
        <v>651</v>
      </c>
      <c r="D1410" s="30" t="s">
        <v>482</v>
      </c>
      <c r="E1410" s="30" t="s">
        <v>17</v>
      </c>
      <c r="F1410" s="30" t="s">
        <v>19</v>
      </c>
      <c r="G1410" s="31" t="n">
        <v>-1000</v>
      </c>
      <c r="H1410" s="32" t="n">
        <v>0.7268</v>
      </c>
      <c r="I1410" s="32" t="n">
        <v>726.8</v>
      </c>
      <c r="J1410" s="32" t="n">
        <v>0</v>
      </c>
      <c r="K1410" s="32" t="n">
        <v>-0.29</v>
      </c>
      <c r="L1410" s="32" t="n">
        <v>-0</v>
      </c>
      <c r="M1410" s="32"/>
      <c r="N1410" s="6" t="s">
        <f>=I1410+J1410+K1410+L1410</f>
      </c>
      <c r="O1410" s="32"/>
      <c r="P1410" s="30"/>
    </row>
    <row collapsed="false" customFormat="false" customHeight="false" hidden="false" ht="12.1" outlineLevel="0" r="1411">
      <c r="A1411" s="29" t="n">
        <v>45215.460104167</v>
      </c>
      <c r="B1411" s="30" t="s">
        <v>504</v>
      </c>
      <c r="C1411" s="30" t="s">
        <v>651</v>
      </c>
      <c r="D1411" s="30" t="s">
        <v>482</v>
      </c>
      <c r="E1411" s="30" t="s">
        <v>17</v>
      </c>
      <c r="F1411" s="30" t="s">
        <v>19</v>
      </c>
      <c r="G1411" s="31" t="n">
        <v>-1000</v>
      </c>
      <c r="H1411" s="32" t="n">
        <v>0.7268</v>
      </c>
      <c r="I1411" s="32" t="n">
        <v>726.8</v>
      </c>
      <c r="J1411" s="32" t="n">
        <v>0</v>
      </c>
      <c r="K1411" s="32" t="n">
        <v>-0.29</v>
      </c>
      <c r="L1411" s="32" t="n">
        <v>-0</v>
      </c>
      <c r="M1411" s="32"/>
      <c r="N1411" s="6" t="s">
        <f>=I1411+J1411+K1411+L1411</f>
      </c>
      <c r="O1411" s="32"/>
      <c r="P1411" s="30"/>
    </row>
    <row collapsed="false" customFormat="false" customHeight="false" hidden="false" ht="12.1" outlineLevel="0" r="1412">
      <c r="A1412" s="29" t="n">
        <v>45215.460115741</v>
      </c>
      <c r="B1412" s="30" t="s">
        <v>504</v>
      </c>
      <c r="C1412" s="30" t="s">
        <v>651</v>
      </c>
      <c r="D1412" s="30" t="s">
        <v>482</v>
      </c>
      <c r="E1412" s="30" t="s">
        <v>17</v>
      </c>
      <c r="F1412" s="30" t="s">
        <v>19</v>
      </c>
      <c r="G1412" s="31" t="n">
        <v>-1000</v>
      </c>
      <c r="H1412" s="32" t="n">
        <v>0.7268</v>
      </c>
      <c r="I1412" s="32" t="n">
        <v>726.8</v>
      </c>
      <c r="J1412" s="32" t="n">
        <v>0</v>
      </c>
      <c r="K1412" s="32" t="n">
        <v>-0.29</v>
      </c>
      <c r="L1412" s="32" t="n">
        <v>-0</v>
      </c>
      <c r="M1412" s="32"/>
      <c r="N1412" s="6" t="s">
        <f>=I1412+J1412+K1412+L1412</f>
      </c>
      <c r="O1412" s="32"/>
      <c r="P1412" s="30"/>
    </row>
    <row collapsed="false" customFormat="false" customHeight="false" hidden="false" ht="12.1" outlineLevel="0" r="1413">
      <c r="A1413" s="29" t="n">
        <v>45215.46587963</v>
      </c>
      <c r="B1413" s="30" t="s">
        <v>504</v>
      </c>
      <c r="C1413" s="30" t="s">
        <v>651</v>
      </c>
      <c r="D1413" s="30" t="s">
        <v>482</v>
      </c>
      <c r="E1413" s="30" t="s">
        <v>17</v>
      </c>
      <c r="F1413" s="30" t="s">
        <v>19</v>
      </c>
      <c r="G1413" s="31" t="n">
        <v>-6000</v>
      </c>
      <c r="H1413" s="32" t="n">
        <v>0.7268</v>
      </c>
      <c r="I1413" s="32" t="n">
        <v>4360.8</v>
      </c>
      <c r="J1413" s="32" t="n">
        <v>0</v>
      </c>
      <c r="K1413" s="32" t="n">
        <v>-1.74</v>
      </c>
      <c r="L1413" s="32" t="n">
        <v>-0</v>
      </c>
      <c r="M1413" s="32"/>
      <c r="N1413" s="6" t="s">
        <f>=I1413+J1413+K1413+L1413</f>
      </c>
      <c r="O1413" s="32"/>
      <c r="P1413" s="30"/>
    </row>
    <row collapsed="false" customFormat="false" customHeight="false" hidden="false" ht="12.1" outlineLevel="0" r="1414">
      <c r="A1414" s="29" t="n">
        <v>45215.465949074</v>
      </c>
      <c r="B1414" s="30" t="s">
        <v>504</v>
      </c>
      <c r="C1414" s="30" t="s">
        <v>651</v>
      </c>
      <c r="D1414" s="30" t="s">
        <v>482</v>
      </c>
      <c r="E1414" s="30" t="s">
        <v>17</v>
      </c>
      <c r="F1414" s="30" t="s">
        <v>19</v>
      </c>
      <c r="G1414" s="31" t="n">
        <v>-89000</v>
      </c>
      <c r="H1414" s="32" t="n">
        <v>0.7268</v>
      </c>
      <c r="I1414" s="32" t="n">
        <v>64685.2</v>
      </c>
      <c r="J1414" s="32" t="n">
        <v>0</v>
      </c>
      <c r="K1414" s="32" t="n">
        <v>-25.87</v>
      </c>
      <c r="L1414" s="32" t="n">
        <v>-0</v>
      </c>
      <c r="M1414" s="32"/>
      <c r="N1414" s="6" t="s">
        <f>=I1414+J1414+K1414+L1414</f>
      </c>
      <c r="O1414" s="32"/>
      <c r="P1414" s="30"/>
    </row>
    <row collapsed="false" customFormat="false" customHeight="false" hidden="false" ht="12.1" outlineLevel="0" r="1415">
      <c r="A1415" s="29" t="n">
        <v>45215.500034722</v>
      </c>
      <c r="B1415" s="30" t="s">
        <v>508</v>
      </c>
      <c r="C1415" s="30" t="s">
        <v>634</v>
      </c>
      <c r="D1415" s="30" t="s">
        <v>482</v>
      </c>
      <c r="E1415" s="30" t="s">
        <v>17</v>
      </c>
      <c r="F1415" s="30" t="s">
        <v>19</v>
      </c>
      <c r="G1415" s="31" t="n">
        <v>-692</v>
      </c>
      <c r="H1415" s="32" t="n">
        <v>631.4</v>
      </c>
      <c r="I1415" s="32" t="n">
        <v>436928.8</v>
      </c>
      <c r="J1415" s="32" t="n">
        <v>0</v>
      </c>
      <c r="K1415" s="32" t="n">
        <v>-305.85</v>
      </c>
      <c r="L1415" s="32" t="n">
        <v>-0</v>
      </c>
      <c r="M1415" s="32"/>
      <c r="N1415" s="6" t="s">
        <f>=I1415+J1415+K1415+L1415</f>
      </c>
      <c r="O1415" s="32"/>
      <c r="P1415" s="30"/>
    </row>
    <row collapsed="false" customFormat="false" customHeight="false" hidden="false" ht="12.1" outlineLevel="0" r="1416">
      <c r="A1416" s="29" t="n">
        <v>45215.500034722</v>
      </c>
      <c r="B1416" s="30" t="s">
        <v>508</v>
      </c>
      <c r="C1416" s="30" t="s">
        <v>634</v>
      </c>
      <c r="D1416" s="30" t="s">
        <v>482</v>
      </c>
      <c r="E1416" s="30" t="s">
        <v>17</v>
      </c>
      <c r="F1416" s="30" t="s">
        <v>19</v>
      </c>
      <c r="G1416" s="31" t="n">
        <v>-200</v>
      </c>
      <c r="H1416" s="32" t="n">
        <v>631.4</v>
      </c>
      <c r="I1416" s="32" t="n">
        <v>126280</v>
      </c>
      <c r="J1416" s="32" t="n">
        <v>0</v>
      </c>
      <c r="K1416" s="32" t="n">
        <v>-88.39</v>
      </c>
      <c r="L1416" s="32" t="n">
        <v>-0</v>
      </c>
      <c r="M1416" s="32"/>
      <c r="N1416" s="6" t="s">
        <f>=I1416+J1416+K1416+L1416</f>
      </c>
      <c r="O1416" s="32"/>
      <c r="P1416" s="30"/>
    </row>
    <row collapsed="false" customFormat="false" customHeight="false" hidden="false" ht="12.1" outlineLevel="0" r="1417">
      <c r="A1417" s="29" t="n">
        <v>45215.500034722</v>
      </c>
      <c r="B1417" s="30" t="s">
        <v>508</v>
      </c>
      <c r="C1417" s="30" t="s">
        <v>634</v>
      </c>
      <c r="D1417" s="30" t="s">
        <v>482</v>
      </c>
      <c r="E1417" s="30" t="s">
        <v>17</v>
      </c>
      <c r="F1417" s="30" t="s">
        <v>19</v>
      </c>
      <c r="G1417" s="31" t="n">
        <v>-9</v>
      </c>
      <c r="H1417" s="32" t="n">
        <v>631.4</v>
      </c>
      <c r="I1417" s="32" t="n">
        <v>5682.6</v>
      </c>
      <c r="J1417" s="32" t="n">
        <v>0</v>
      </c>
      <c r="K1417" s="32" t="n">
        <v>-3.97</v>
      </c>
      <c r="L1417" s="32" t="n">
        <v>-0</v>
      </c>
      <c r="M1417" s="32"/>
      <c r="N1417" s="6" t="s">
        <f>=I1417+J1417+K1417+L1417</f>
      </c>
      <c r="O1417" s="32"/>
      <c r="P1417" s="30"/>
    </row>
    <row collapsed="false" customFormat="false" customHeight="false" hidden="false" ht="12.1" outlineLevel="0" r="1418">
      <c r="A1418" s="29" t="n">
        <v>45215.500034722</v>
      </c>
      <c r="B1418" s="30" t="s">
        <v>508</v>
      </c>
      <c r="C1418" s="30" t="s">
        <v>634</v>
      </c>
      <c r="D1418" s="30" t="s">
        <v>482</v>
      </c>
      <c r="E1418" s="30" t="s">
        <v>17</v>
      </c>
      <c r="F1418" s="30" t="s">
        <v>19</v>
      </c>
      <c r="G1418" s="31" t="n">
        <v>-120</v>
      </c>
      <c r="H1418" s="32" t="n">
        <v>631.4</v>
      </c>
      <c r="I1418" s="32" t="n">
        <v>75768</v>
      </c>
      <c r="J1418" s="32" t="n">
        <v>0</v>
      </c>
      <c r="K1418" s="32" t="n">
        <v>-53.04</v>
      </c>
      <c r="L1418" s="32" t="n">
        <v>-0</v>
      </c>
      <c r="M1418" s="32"/>
      <c r="N1418" s="6" t="s">
        <f>=I1418+J1418+K1418+L1418</f>
      </c>
      <c r="O1418" s="32"/>
      <c r="P1418" s="30"/>
    </row>
    <row collapsed="false" customFormat="false" customHeight="false" hidden="false" ht="12.1" outlineLevel="0" r="1419">
      <c r="A1419" s="33" t="n">
        <v>45216</v>
      </c>
      <c r="B1419" s="34" t="s">
        <v>602</v>
      </c>
      <c r="C1419" s="34" t="s">
        <v>342</v>
      </c>
      <c r="D1419" s="34" t="s">
        <v>602</v>
      </c>
      <c r="E1419" s="34" t="s">
        <v>602</v>
      </c>
      <c r="F1419" s="34" t="s">
        <v>19</v>
      </c>
      <c r="G1419" s="35" t="n">
        <v>1</v>
      </c>
      <c r="H1419" s="36" t="n">
        <v>-717000</v>
      </c>
      <c r="I1419" s="36" t="n">
        <v>-717000</v>
      </c>
      <c r="J1419" s="36" t="n">
        <v>0</v>
      </c>
      <c r="K1419" s="36" t="n">
        <v>-0</v>
      </c>
      <c r="L1419" s="36" t="n">
        <v>-0</v>
      </c>
      <c r="M1419" s="36"/>
      <c r="N1419" s="6" t="s">
        <f>=I1419+J1419+K1419+L1419</f>
      </c>
      <c r="O1419" s="36"/>
      <c r="P1419" s="34"/>
    </row>
    <row collapsed="false" customFormat="false" customHeight="false" hidden="false" ht="12.1" outlineLevel="0" r="1420">
      <c r="A1420" s="25" t="n">
        <v>45216.445601852</v>
      </c>
      <c r="B1420" s="26" t="s">
        <v>554</v>
      </c>
      <c r="C1420" s="26" t="s">
        <v>322</v>
      </c>
      <c r="D1420" s="26" t="s">
        <v>554</v>
      </c>
      <c r="E1420" s="26" t="s">
        <v>554</v>
      </c>
      <c r="F1420" s="26" t="s">
        <v>19</v>
      </c>
      <c r="G1420" s="27" t="n">
        <v>1</v>
      </c>
      <c r="H1420" s="28" t="n">
        <v>1</v>
      </c>
      <c r="I1420" s="28" t="n">
        <v>405397.9</v>
      </c>
      <c r="J1420" s="28" t="n">
        <v>0</v>
      </c>
      <c r="K1420" s="28" t="n">
        <v>-0</v>
      </c>
      <c r="L1420" s="28" t="n">
        <v>-0</v>
      </c>
      <c r="M1420" s="28"/>
      <c r="N1420" s="6" t="s">
        <f>=I1420+J1420+K1420+L1420</f>
      </c>
      <c r="O1420" s="28"/>
      <c r="P1420" s="26"/>
    </row>
    <row collapsed="false" customFormat="false" customHeight="false" hidden="false" ht="12.1" outlineLevel="0" r="1421">
      <c r="A1421" s="20" t="n">
        <v>45216.445798611</v>
      </c>
      <c r="B1421" s="16" t="s">
        <v>494</v>
      </c>
      <c r="C1421" s="16" t="s">
        <v>571</v>
      </c>
      <c r="D1421" s="16" t="s">
        <v>480</v>
      </c>
      <c r="E1421" s="16" t="s">
        <v>17</v>
      </c>
      <c r="F1421" s="16" t="s">
        <v>19</v>
      </c>
      <c r="G1421" s="7" t="n">
        <v>646</v>
      </c>
      <c r="H1421" s="6" t="n">
        <v>627.3</v>
      </c>
      <c r="I1421" s="6" t="n">
        <v>-405235.8</v>
      </c>
      <c r="J1421" s="6" t="n">
        <v>-0</v>
      </c>
      <c r="K1421" s="6" t="n">
        <v>-162.09</v>
      </c>
      <c r="L1421" s="6" t="n">
        <v>-0</v>
      </c>
      <c r="M1421" s="6"/>
      <c r="N1421" s="6" t="s">
        <f>=I1421+J1421+K1421+L1421</f>
      </c>
      <c r="O1421" s="6"/>
      <c r="P1421" s="16"/>
    </row>
    <row collapsed="false" customFormat="false" customHeight="false" hidden="false" ht="12.1" outlineLevel="0" r="1422">
      <c r="A1422" s="20" t="n">
        <v>45216.640185185</v>
      </c>
      <c r="B1422" s="16" t="s">
        <v>494</v>
      </c>
      <c r="C1422" s="16" t="s">
        <v>571</v>
      </c>
      <c r="D1422" s="16" t="s">
        <v>480</v>
      </c>
      <c r="E1422" s="16" t="s">
        <v>17</v>
      </c>
      <c r="F1422" s="16" t="s">
        <v>19</v>
      </c>
      <c r="G1422" s="7" t="n">
        <v>4</v>
      </c>
      <c r="H1422" s="6" t="n">
        <v>626.2</v>
      </c>
      <c r="I1422" s="6" t="n">
        <v>-2504.8</v>
      </c>
      <c r="J1422" s="6" t="n">
        <v>-0</v>
      </c>
      <c r="K1422" s="6" t="n">
        <v>-1</v>
      </c>
      <c r="L1422" s="6" t="n">
        <v>-0</v>
      </c>
      <c r="M1422" s="6"/>
      <c r="N1422" s="6" t="s">
        <f>=I1422+J1422+K1422+L1422</f>
      </c>
      <c r="O1422" s="6"/>
      <c r="P1422" s="16"/>
    </row>
    <row collapsed="false" customFormat="false" customHeight="false" hidden="false" ht="12.1" outlineLevel="0" r="1423">
      <c r="A1423" s="25" t="n">
        <v>45217.446782407</v>
      </c>
      <c r="B1423" s="26" t="s">
        <v>554</v>
      </c>
      <c r="C1423" s="26" t="s">
        <v>322</v>
      </c>
      <c r="D1423" s="26" t="s">
        <v>554</v>
      </c>
      <c r="E1423" s="26" t="s">
        <v>554</v>
      </c>
      <c r="F1423" s="26" t="s">
        <v>19</v>
      </c>
      <c r="G1423" s="27" t="n">
        <v>1</v>
      </c>
      <c r="H1423" s="28" t="n">
        <v>1</v>
      </c>
      <c r="I1423" s="28" t="n">
        <v>319744.85</v>
      </c>
      <c r="J1423" s="28" t="n">
        <v>0</v>
      </c>
      <c r="K1423" s="28" t="n">
        <v>-0</v>
      </c>
      <c r="L1423" s="28" t="n">
        <v>-0</v>
      </c>
      <c r="M1423" s="28"/>
      <c r="N1423" s="6" t="s">
        <f>=I1423+J1423+K1423+L1423</f>
      </c>
      <c r="O1423" s="28"/>
      <c r="P1423" s="26"/>
    </row>
    <row collapsed="false" customFormat="false" customHeight="false" hidden="false" ht="12.1" outlineLevel="0" r="1424">
      <c r="A1424" s="20" t="n">
        <v>45217.672511574</v>
      </c>
      <c r="B1424" s="16" t="s">
        <v>494</v>
      </c>
      <c r="C1424" s="16" t="s">
        <v>571</v>
      </c>
      <c r="D1424" s="16" t="s">
        <v>480</v>
      </c>
      <c r="E1424" s="16" t="s">
        <v>17</v>
      </c>
      <c r="F1424" s="16" t="s">
        <v>19</v>
      </c>
      <c r="G1424" s="7" t="n">
        <v>252</v>
      </c>
      <c r="H1424" s="6" t="n">
        <v>626.7</v>
      </c>
      <c r="I1424" s="6" t="n">
        <v>-157928.4</v>
      </c>
      <c r="J1424" s="6" t="n">
        <v>-0</v>
      </c>
      <c r="K1424" s="6" t="n">
        <v>-63.17</v>
      </c>
      <c r="L1424" s="6" t="n">
        <v>-0</v>
      </c>
      <c r="M1424" s="6"/>
      <c r="N1424" s="6" t="s">
        <f>=I1424+J1424+K1424+L1424</f>
      </c>
      <c r="O1424" s="6"/>
      <c r="P1424" s="16"/>
    </row>
    <row collapsed="false" customFormat="false" customHeight="false" hidden="false" ht="12.1" outlineLevel="0" r="1425">
      <c r="A1425" s="20" t="n">
        <v>45217.672511574</v>
      </c>
      <c r="B1425" s="16" t="s">
        <v>494</v>
      </c>
      <c r="C1425" s="16" t="s">
        <v>571</v>
      </c>
      <c r="D1425" s="16" t="s">
        <v>480</v>
      </c>
      <c r="E1425" s="16" t="s">
        <v>17</v>
      </c>
      <c r="F1425" s="16" t="s">
        <v>19</v>
      </c>
      <c r="G1425" s="7" t="n">
        <v>12</v>
      </c>
      <c r="H1425" s="6" t="n">
        <v>626.7</v>
      </c>
      <c r="I1425" s="6" t="n">
        <v>-7520.4</v>
      </c>
      <c r="J1425" s="6" t="n">
        <v>-0</v>
      </c>
      <c r="K1425" s="6" t="n">
        <v>-3.01</v>
      </c>
      <c r="L1425" s="6" t="n">
        <v>-0</v>
      </c>
      <c r="M1425" s="6"/>
      <c r="N1425" s="6" t="s">
        <f>=I1425+J1425+K1425+L1425</f>
      </c>
      <c r="O1425" s="6"/>
      <c r="P1425" s="16"/>
    </row>
    <row collapsed="false" customFormat="false" customHeight="false" hidden="false" ht="12.1" outlineLevel="0" r="1426">
      <c r="A1426" s="20" t="n">
        <v>45217.672511574</v>
      </c>
      <c r="B1426" s="16" t="s">
        <v>494</v>
      </c>
      <c r="C1426" s="16" t="s">
        <v>571</v>
      </c>
      <c r="D1426" s="16" t="s">
        <v>480</v>
      </c>
      <c r="E1426" s="16" t="s">
        <v>17</v>
      </c>
      <c r="F1426" s="16" t="s">
        <v>19</v>
      </c>
      <c r="G1426" s="7" t="n">
        <v>246</v>
      </c>
      <c r="H1426" s="6" t="n">
        <v>626.7</v>
      </c>
      <c r="I1426" s="6" t="n">
        <v>-154168.2</v>
      </c>
      <c r="J1426" s="6" t="n">
        <v>-0</v>
      </c>
      <c r="K1426" s="6" t="n">
        <v>-61.67</v>
      </c>
      <c r="L1426" s="6" t="n">
        <v>-0</v>
      </c>
      <c r="M1426" s="6"/>
      <c r="N1426" s="6" t="s">
        <f>=I1426+J1426+K1426+L1426</f>
      </c>
      <c r="O1426" s="6"/>
      <c r="P1426" s="16"/>
    </row>
    <row collapsed="false" customFormat="false" customHeight="false" hidden="false" ht="12.1" outlineLevel="0" r="1427">
      <c r="A1427" s="21" t="n">
        <v>45225</v>
      </c>
      <c r="B1427" s="22" t="s">
        <v>629</v>
      </c>
      <c r="C1427" s="22" t="s">
        <v>652</v>
      </c>
      <c r="D1427" s="22" t="s">
        <v>629</v>
      </c>
      <c r="E1427" s="22" t="s">
        <v>629</v>
      </c>
      <c r="F1427" s="22" t="s">
        <v>19</v>
      </c>
      <c r="G1427" s="23" t="n">
        <v>1</v>
      </c>
      <c r="H1427" s="24" t="n">
        <v>-1</v>
      </c>
      <c r="I1427" s="24" t="n">
        <v>-1448</v>
      </c>
      <c r="J1427" s="24" t="n">
        <v>0</v>
      </c>
      <c r="K1427" s="24" t="n">
        <v>-0</v>
      </c>
      <c r="L1427" s="24" t="n">
        <v>-0</v>
      </c>
      <c r="M1427" s="24"/>
      <c r="N1427" s="6" t="s">
        <f>=I1427+J1427+K1427+L1427</f>
      </c>
      <c r="O1427" s="24"/>
      <c r="P1427" s="22"/>
    </row>
    <row collapsed="false" customFormat="false" customHeight="false" hidden="false" ht="12.1" outlineLevel="0" r="1428">
      <c r="A1428" s="25" t="n">
        <v>45225</v>
      </c>
      <c r="B1428" s="26" t="s">
        <v>576</v>
      </c>
      <c r="C1428" s="26" t="s">
        <v>648</v>
      </c>
      <c r="D1428" s="26" t="s">
        <v>576</v>
      </c>
      <c r="E1428" s="26" t="s">
        <v>576</v>
      </c>
      <c r="F1428" s="26" t="s">
        <v>19</v>
      </c>
      <c r="G1428" s="27" t="n">
        <v>1</v>
      </c>
      <c r="H1428" s="28" t="n">
        <v>1</v>
      </c>
      <c r="I1428" s="28" t="n">
        <v>11153.7</v>
      </c>
      <c r="J1428" s="28" t="n">
        <v>0</v>
      </c>
      <c r="K1428" s="28" t="n">
        <v>-0</v>
      </c>
      <c r="L1428" s="28" t="n">
        <v>-0</v>
      </c>
      <c r="M1428" s="28"/>
      <c r="N1428" s="6" t="s">
        <f>=I1428+J1428+K1428+L1428</f>
      </c>
      <c r="O1428" s="28"/>
      <c r="P1428" s="26"/>
    </row>
    <row collapsed="false" customFormat="false" customHeight="false" hidden="false" ht="12.1" outlineLevel="0" r="1429">
      <c r="A1429" s="25" t="n">
        <v>45230</v>
      </c>
      <c r="B1429" s="26" t="s">
        <v>554</v>
      </c>
      <c r="C1429" s="26" t="s">
        <v>162</v>
      </c>
      <c r="D1429" s="26" t="s">
        <v>554</v>
      </c>
      <c r="E1429" s="26" t="s">
        <v>554</v>
      </c>
      <c r="F1429" s="26" t="s">
        <v>19</v>
      </c>
      <c r="G1429" s="27" t="n">
        <v>1</v>
      </c>
      <c r="H1429" s="28" t="n">
        <v>30000</v>
      </c>
      <c r="I1429" s="28" t="n">
        <v>30000</v>
      </c>
      <c r="J1429" s="28" t="n">
        <v>0</v>
      </c>
      <c r="K1429" s="28" t="n">
        <v>-0</v>
      </c>
      <c r="L1429" s="28" t="n">
        <v>-0</v>
      </c>
      <c r="M1429" s="28"/>
      <c r="N1429" s="6" t="s">
        <f>=I1429+J1429+K1429+L1429</f>
      </c>
      <c r="O1429" s="28"/>
      <c r="P1429" s="26"/>
    </row>
    <row collapsed="false" customFormat="false" customHeight="false" hidden="false" ht="12.1" outlineLevel="0" r="1430">
      <c r="A1430" s="20" t="n">
        <v>45230.850219907</v>
      </c>
      <c r="B1430" s="16" t="s">
        <v>39</v>
      </c>
      <c r="C1430" s="16" t="s">
        <v>560</v>
      </c>
      <c r="D1430" s="16" t="s">
        <v>480</v>
      </c>
      <c r="E1430" s="16" t="s">
        <v>17</v>
      </c>
      <c r="F1430" s="16" t="s">
        <v>19</v>
      </c>
      <c r="G1430" s="7" t="n">
        <v>110</v>
      </c>
      <c r="H1430" s="6" t="n">
        <v>268.1</v>
      </c>
      <c r="I1430" s="6" t="n">
        <v>-29491</v>
      </c>
      <c r="J1430" s="6" t="n">
        <v>-0</v>
      </c>
      <c r="K1430" s="6" t="n">
        <v>-11.8</v>
      </c>
      <c r="L1430" s="6" t="n">
        <v>-0</v>
      </c>
      <c r="M1430" s="6"/>
      <c r="N1430" s="6" t="s">
        <f>=I1430+J1430+K1430+L1430</f>
      </c>
      <c r="O1430" s="6"/>
      <c r="P1430" s="16"/>
    </row>
    <row collapsed="false" customFormat="false" customHeight="false" hidden="false" ht="12.1" outlineLevel="0" r="1431">
      <c r="A1431" s="20" t="n">
        <v>45230.855717593</v>
      </c>
      <c r="B1431" s="16" t="s">
        <v>53</v>
      </c>
      <c r="C1431" s="16" t="s">
        <v>616</v>
      </c>
      <c r="D1431" s="16" t="s">
        <v>480</v>
      </c>
      <c r="E1431" s="16" t="s">
        <v>17</v>
      </c>
      <c r="F1431" s="16" t="s">
        <v>19</v>
      </c>
      <c r="G1431" s="7" t="n">
        <v>10</v>
      </c>
      <c r="H1431" s="6" t="n">
        <v>70</v>
      </c>
      <c r="I1431" s="6" t="n">
        <v>-700</v>
      </c>
      <c r="J1431" s="6" t="n">
        <v>-0</v>
      </c>
      <c r="K1431" s="6" t="n">
        <v>-0.28</v>
      </c>
      <c r="L1431" s="6" t="n">
        <v>-0</v>
      </c>
      <c r="M1431" s="6"/>
      <c r="N1431" s="6" t="s">
        <f>=I1431+J1431+K1431+L1431</f>
      </c>
      <c r="O1431" s="6"/>
      <c r="P1431" s="16"/>
    </row>
    <row collapsed="false" customFormat="false" customHeight="false" hidden="false" ht="12.1" outlineLevel="0" r="1432">
      <c r="A1432" s="20" t="n">
        <v>45236.987048611</v>
      </c>
      <c r="B1432" s="16" t="s">
        <v>30</v>
      </c>
      <c r="C1432" s="16" t="s">
        <v>643</v>
      </c>
      <c r="D1432" s="16" t="s">
        <v>480</v>
      </c>
      <c r="E1432" s="16" t="s">
        <v>17</v>
      </c>
      <c r="F1432" s="16" t="s">
        <v>19</v>
      </c>
      <c r="G1432" s="7" t="n">
        <v>70000</v>
      </c>
      <c r="H1432" s="6" t="n">
        <v>0.12588</v>
      </c>
      <c r="I1432" s="6" t="n">
        <v>-8811.6</v>
      </c>
      <c r="J1432" s="6" t="n">
        <v>-0</v>
      </c>
      <c r="K1432" s="6" t="n">
        <v>-3.52</v>
      </c>
      <c r="L1432" s="6" t="n">
        <v>-0</v>
      </c>
      <c r="M1432" s="6"/>
      <c r="N1432" s="6" t="s">
        <f>=I1432+J1432+K1432+L1432</f>
      </c>
      <c r="O1432" s="6"/>
      <c r="P1432" s="16"/>
    </row>
    <row collapsed="false" customFormat="false" customHeight="false" hidden="false" ht="12.1" outlineLevel="0" r="1433">
      <c r="A1433" s="25" t="n">
        <v>45243</v>
      </c>
      <c r="B1433" s="26" t="s">
        <v>554</v>
      </c>
      <c r="C1433" s="26" t="s">
        <v>162</v>
      </c>
      <c r="D1433" s="26" t="s">
        <v>554</v>
      </c>
      <c r="E1433" s="26" t="s">
        <v>554</v>
      </c>
      <c r="F1433" s="26" t="s">
        <v>19</v>
      </c>
      <c r="G1433" s="27" t="n">
        <v>1</v>
      </c>
      <c r="H1433" s="28" t="n">
        <v>60000</v>
      </c>
      <c r="I1433" s="28" t="n">
        <v>60000</v>
      </c>
      <c r="J1433" s="28" t="n">
        <v>0</v>
      </c>
      <c r="K1433" s="28" t="n">
        <v>-0</v>
      </c>
      <c r="L1433" s="28" t="n">
        <v>-0</v>
      </c>
      <c r="M1433" s="28"/>
      <c r="N1433" s="6" t="s">
        <f>=I1433+J1433+K1433+L1433</f>
      </c>
      <c r="O1433" s="28"/>
      <c r="P1433" s="26"/>
    </row>
    <row collapsed="false" customFormat="false" customHeight="false" hidden="false" ht="12.1" outlineLevel="0" r="1434">
      <c r="A1434" s="20" t="n">
        <v>45243.717881944</v>
      </c>
      <c r="B1434" s="16" t="s">
        <v>24</v>
      </c>
      <c r="C1434" s="16" t="s">
        <v>567</v>
      </c>
      <c r="D1434" s="16" t="s">
        <v>480</v>
      </c>
      <c r="E1434" s="16" t="s">
        <v>17</v>
      </c>
      <c r="F1434" s="16" t="s">
        <v>19</v>
      </c>
      <c r="G1434" s="7" t="n">
        <v>500</v>
      </c>
      <c r="H1434" s="6" t="n">
        <v>58.58</v>
      </c>
      <c r="I1434" s="6" t="n">
        <v>-29290</v>
      </c>
      <c r="J1434" s="6" t="n">
        <v>-0</v>
      </c>
      <c r="K1434" s="6" t="n">
        <v>-11.72</v>
      </c>
      <c r="L1434" s="6" t="n">
        <v>-0</v>
      </c>
      <c r="M1434" s="6"/>
      <c r="N1434" s="6" t="s">
        <f>=I1434+J1434+K1434+L1434</f>
      </c>
      <c r="O1434" s="6"/>
      <c r="P1434" s="16"/>
    </row>
    <row collapsed="false" customFormat="false" customHeight="false" hidden="false" ht="12.1" outlineLevel="0" r="1435">
      <c r="A1435" s="20" t="n">
        <v>45243.717939815</v>
      </c>
      <c r="B1435" s="16" t="s">
        <v>24</v>
      </c>
      <c r="C1435" s="16" t="s">
        <v>567</v>
      </c>
      <c r="D1435" s="16" t="s">
        <v>480</v>
      </c>
      <c r="E1435" s="16" t="s">
        <v>17</v>
      </c>
      <c r="F1435" s="16" t="s">
        <v>19</v>
      </c>
      <c r="G1435" s="7" t="n">
        <v>500</v>
      </c>
      <c r="H1435" s="6" t="n">
        <v>58.58</v>
      </c>
      <c r="I1435" s="6" t="n">
        <v>-29290</v>
      </c>
      <c r="J1435" s="6" t="n">
        <v>-0</v>
      </c>
      <c r="K1435" s="6" t="n">
        <v>-11.72</v>
      </c>
      <c r="L1435" s="6" t="n">
        <v>-0</v>
      </c>
      <c r="M1435" s="6"/>
      <c r="N1435" s="6" t="s">
        <f>=I1435+J1435+K1435+L1435</f>
      </c>
      <c r="O1435" s="6"/>
      <c r="P1435" s="16"/>
    </row>
    <row collapsed="false" customFormat="false" customHeight="false" hidden="false" ht="12.1" outlineLevel="0" r="1436">
      <c r="A1436" s="25" t="n">
        <v>45244</v>
      </c>
      <c r="B1436" s="26" t="s">
        <v>554</v>
      </c>
      <c r="C1436" s="26" t="s">
        <v>162</v>
      </c>
      <c r="D1436" s="26" t="s">
        <v>554</v>
      </c>
      <c r="E1436" s="26" t="s">
        <v>554</v>
      </c>
      <c r="F1436" s="26" t="s">
        <v>19</v>
      </c>
      <c r="G1436" s="27" t="n">
        <v>1</v>
      </c>
      <c r="H1436" s="28" t="n">
        <v>59000</v>
      </c>
      <c r="I1436" s="28" t="n">
        <v>59000</v>
      </c>
      <c r="J1436" s="28" t="n">
        <v>0</v>
      </c>
      <c r="K1436" s="28" t="n">
        <v>-0</v>
      </c>
      <c r="L1436" s="28" t="n">
        <v>-0</v>
      </c>
      <c r="M1436" s="28"/>
      <c r="N1436" s="6" t="s">
        <f>=I1436+J1436+K1436+L1436</f>
      </c>
      <c r="O1436" s="28"/>
      <c r="P1436" s="26"/>
    </row>
    <row collapsed="false" customFormat="false" customHeight="false" hidden="false" ht="12.1" outlineLevel="0" r="1437">
      <c r="A1437" s="20" t="n">
        <v>45244.610497685</v>
      </c>
      <c r="B1437" s="16" t="s">
        <v>24</v>
      </c>
      <c r="C1437" s="16" t="s">
        <v>567</v>
      </c>
      <c r="D1437" s="16" t="s">
        <v>480</v>
      </c>
      <c r="E1437" s="16" t="s">
        <v>17</v>
      </c>
      <c r="F1437" s="16" t="s">
        <v>19</v>
      </c>
      <c r="G1437" s="7" t="n">
        <v>1000</v>
      </c>
      <c r="H1437" s="6" t="n">
        <v>57.3</v>
      </c>
      <c r="I1437" s="6" t="n">
        <v>-57300</v>
      </c>
      <c r="J1437" s="6" t="n">
        <v>-0</v>
      </c>
      <c r="K1437" s="6" t="n">
        <v>-22.92</v>
      </c>
      <c r="L1437" s="6" t="n">
        <v>-0</v>
      </c>
      <c r="M1437" s="6"/>
      <c r="N1437" s="6" t="s">
        <f>=I1437+J1437+K1437+L1437</f>
      </c>
      <c r="O1437" s="6"/>
      <c r="P1437" s="16"/>
    </row>
    <row collapsed="false" customFormat="false" customHeight="false" hidden="false" ht="12.1" outlineLevel="0" r="1438">
      <c r="A1438" s="20" t="n">
        <v>45245.466712963</v>
      </c>
      <c r="B1438" s="16" t="s">
        <v>30</v>
      </c>
      <c r="C1438" s="16" t="s">
        <v>643</v>
      </c>
      <c r="D1438" s="16" t="s">
        <v>480</v>
      </c>
      <c r="E1438" s="16" t="s">
        <v>17</v>
      </c>
      <c r="F1438" s="16" t="s">
        <v>19</v>
      </c>
      <c r="G1438" s="7" t="n">
        <v>20000</v>
      </c>
      <c r="H1438" s="6" t="n">
        <v>0.12</v>
      </c>
      <c r="I1438" s="6" t="n">
        <v>-2400</v>
      </c>
      <c r="J1438" s="6" t="n">
        <v>-0</v>
      </c>
      <c r="K1438" s="6" t="n">
        <v>-0.96</v>
      </c>
      <c r="L1438" s="6" t="n">
        <v>-0</v>
      </c>
      <c r="M1438" s="6"/>
      <c r="N1438" s="6" t="s">
        <f>=I1438+J1438+K1438+L1438</f>
      </c>
      <c r="O1438" s="6"/>
      <c r="P1438" s="16"/>
    </row>
    <row collapsed="false" customFormat="false" customHeight="false" hidden="false" ht="12.1" outlineLevel="0" r="1439">
      <c r="A1439" s="29" t="n">
        <v>45253.672222222</v>
      </c>
      <c r="B1439" s="30" t="s">
        <v>492</v>
      </c>
      <c r="C1439" s="30" t="s">
        <v>568</v>
      </c>
      <c r="D1439" s="30" t="s">
        <v>482</v>
      </c>
      <c r="E1439" s="30" t="s">
        <v>17</v>
      </c>
      <c r="F1439" s="30" t="s">
        <v>19</v>
      </c>
      <c r="G1439" s="31" t="n">
        <v>-121</v>
      </c>
      <c r="H1439" s="32" t="n">
        <v>495</v>
      </c>
      <c r="I1439" s="32" t="n">
        <v>59895</v>
      </c>
      <c r="J1439" s="32" t="n">
        <v>0</v>
      </c>
      <c r="K1439" s="32" t="n">
        <v>-0</v>
      </c>
      <c r="L1439" s="32" t="n">
        <v>-0</v>
      </c>
      <c r="M1439" s="32"/>
      <c r="N1439" s="6" t="s">
        <f>=I1439+J1439+K1439+L1439</f>
      </c>
      <c r="O1439" s="32"/>
      <c r="P1439" s="30"/>
    </row>
    <row collapsed="false" customFormat="false" customHeight="false" hidden="false" ht="12.1" outlineLevel="0" r="1440">
      <c r="A1440" s="25" t="n">
        <v>45260</v>
      </c>
      <c r="B1440" s="26" t="s">
        <v>554</v>
      </c>
      <c r="C1440" s="26" t="s">
        <v>162</v>
      </c>
      <c r="D1440" s="26" t="s">
        <v>554</v>
      </c>
      <c r="E1440" s="26" t="s">
        <v>554</v>
      </c>
      <c r="F1440" s="26" t="s">
        <v>19</v>
      </c>
      <c r="G1440" s="27" t="n">
        <v>1</v>
      </c>
      <c r="H1440" s="28" t="n">
        <v>56000</v>
      </c>
      <c r="I1440" s="28" t="n">
        <v>56000</v>
      </c>
      <c r="J1440" s="28" t="n">
        <v>0</v>
      </c>
      <c r="K1440" s="28" t="n">
        <v>-0</v>
      </c>
      <c r="L1440" s="28" t="n">
        <v>-0</v>
      </c>
      <c r="M1440" s="28"/>
      <c r="N1440" s="6" t="s">
        <f>=I1440+J1440+K1440+L1440</f>
      </c>
      <c r="O1440" s="28"/>
      <c r="P1440" s="26"/>
    </row>
    <row collapsed="false" customFormat="false" customHeight="false" hidden="false" ht="12.1" outlineLevel="0" r="1441">
      <c r="A1441" s="20" t="n">
        <v>45260.697662037</v>
      </c>
      <c r="B1441" s="16" t="s">
        <v>39</v>
      </c>
      <c r="C1441" s="16" t="s">
        <v>560</v>
      </c>
      <c r="D1441" s="16" t="s">
        <v>480</v>
      </c>
      <c r="E1441" s="16" t="s">
        <v>17</v>
      </c>
      <c r="F1441" s="16" t="s">
        <v>19</v>
      </c>
      <c r="G1441" s="7" t="n">
        <v>200</v>
      </c>
      <c r="H1441" s="6" t="n">
        <v>273.59</v>
      </c>
      <c r="I1441" s="6" t="n">
        <v>-54718</v>
      </c>
      <c r="J1441" s="6" t="n">
        <v>-0</v>
      </c>
      <c r="K1441" s="6" t="n">
        <v>-38.31</v>
      </c>
      <c r="L1441" s="6" t="n">
        <v>-0</v>
      </c>
      <c r="M1441" s="6"/>
      <c r="N1441" s="6" t="s">
        <f>=I1441+J1441+K1441+L1441</f>
      </c>
      <c r="O1441" s="6"/>
      <c r="P1441" s="16"/>
    </row>
    <row collapsed="false" customFormat="false" customHeight="false" hidden="false" ht="12.1" outlineLevel="0" r="1442">
      <c r="A1442" s="25" t="n">
        <v>45260.70931713</v>
      </c>
      <c r="B1442" s="26" t="s">
        <v>554</v>
      </c>
      <c r="C1442" s="26" t="s">
        <v>322</v>
      </c>
      <c r="D1442" s="26" t="s">
        <v>554</v>
      </c>
      <c r="E1442" s="26" t="s">
        <v>554</v>
      </c>
      <c r="F1442" s="26" t="s">
        <v>19</v>
      </c>
      <c r="G1442" s="27" t="n">
        <v>1</v>
      </c>
      <c r="H1442" s="28" t="n">
        <v>1</v>
      </c>
      <c r="I1442" s="28" t="n">
        <v>145000</v>
      </c>
      <c r="J1442" s="28" t="n">
        <v>0</v>
      </c>
      <c r="K1442" s="28" t="n">
        <v>-0</v>
      </c>
      <c r="L1442" s="28" t="n">
        <v>-0</v>
      </c>
      <c r="M1442" s="28"/>
      <c r="N1442" s="6" t="s">
        <f>=I1442+J1442+K1442+L1442</f>
      </c>
      <c r="O1442" s="28"/>
      <c r="P1442" s="26"/>
    </row>
    <row collapsed="false" customFormat="false" customHeight="false" hidden="false" ht="12.1" outlineLevel="0" r="1443">
      <c r="A1443" s="20" t="n">
        <v>45260.739930556</v>
      </c>
      <c r="B1443" s="16" t="s">
        <v>16</v>
      </c>
      <c r="C1443" s="16" t="s">
        <v>622</v>
      </c>
      <c r="D1443" s="16" t="s">
        <v>480</v>
      </c>
      <c r="E1443" s="16" t="s">
        <v>17</v>
      </c>
      <c r="F1443" s="16" t="s">
        <v>19</v>
      </c>
      <c r="G1443" s="7" t="n">
        <v>1</v>
      </c>
      <c r="H1443" s="6" t="n">
        <v>143900</v>
      </c>
      <c r="I1443" s="6" t="n">
        <v>-143900</v>
      </c>
      <c r="J1443" s="6" t="n">
        <v>-0</v>
      </c>
      <c r="K1443" s="6" t="n">
        <v>-57.56</v>
      </c>
      <c r="L1443" s="6" t="n">
        <v>-0</v>
      </c>
      <c r="M1443" s="6"/>
      <c r="N1443" s="6" t="s">
        <f>=I1443+J1443+K1443+L1443</f>
      </c>
      <c r="O1443" s="6"/>
      <c r="P1443" s="16"/>
    </row>
    <row collapsed="false" customFormat="false" customHeight="false" hidden="false" ht="12.1" outlineLevel="0" r="1444">
      <c r="A1444" s="33" t="n">
        <v>45261.756944444</v>
      </c>
      <c r="B1444" s="34" t="s">
        <v>602</v>
      </c>
      <c r="C1444" s="34" t="s">
        <v>344</v>
      </c>
      <c r="D1444" s="34" t="s">
        <v>602</v>
      </c>
      <c r="E1444" s="34" t="s">
        <v>602</v>
      </c>
      <c r="F1444" s="34" t="s">
        <v>19</v>
      </c>
      <c r="G1444" s="35" t="n">
        <v>1</v>
      </c>
      <c r="H1444" s="36" t="n">
        <v>-59895</v>
      </c>
      <c r="I1444" s="36" t="n">
        <v>-59895</v>
      </c>
      <c r="J1444" s="36" t="n">
        <v>0</v>
      </c>
      <c r="K1444" s="36" t="n">
        <v>-0</v>
      </c>
      <c r="L1444" s="36" t="n">
        <v>-0</v>
      </c>
      <c r="M1444" s="36"/>
      <c r="N1444" s="6" t="s">
        <f>=I1444+J1444+K1444+L1444</f>
      </c>
      <c r="O1444" s="36"/>
      <c r="P1444" s="34"/>
    </row>
    <row collapsed="false" customFormat="false" customHeight="false" hidden="false" ht="12.1" outlineLevel="0" r="1445">
      <c r="A1445" s="20" t="n">
        <v>45264.487175926</v>
      </c>
      <c r="B1445" s="16" t="s">
        <v>42</v>
      </c>
      <c r="C1445" s="16" t="s">
        <v>562</v>
      </c>
      <c r="D1445" s="16" t="s">
        <v>480</v>
      </c>
      <c r="E1445" s="16" t="s">
        <v>17</v>
      </c>
      <c r="F1445" s="16" t="s">
        <v>19</v>
      </c>
      <c r="G1445" s="7" t="n">
        <v>10</v>
      </c>
      <c r="H1445" s="6" t="n">
        <v>161.28</v>
      </c>
      <c r="I1445" s="6" t="n">
        <v>-1612.8</v>
      </c>
      <c r="J1445" s="6" t="n">
        <v>-0</v>
      </c>
      <c r="K1445" s="6" t="n">
        <v>-0.65</v>
      </c>
      <c r="L1445" s="6" t="n">
        <v>-0</v>
      </c>
      <c r="M1445" s="6"/>
      <c r="N1445" s="6" t="s">
        <f>=I1445+J1445+K1445+L1445</f>
      </c>
      <c r="O1445" s="6"/>
      <c r="P1445" s="16"/>
    </row>
    <row collapsed="false" customFormat="false" customHeight="false" hidden="false" ht="12.1" outlineLevel="0" r="1446">
      <c r="A1446" s="25" t="n">
        <v>45266</v>
      </c>
      <c r="B1446" s="26" t="s">
        <v>554</v>
      </c>
      <c r="C1446" s="26" t="s">
        <v>162</v>
      </c>
      <c r="D1446" s="26" t="s">
        <v>554</v>
      </c>
      <c r="E1446" s="26" t="s">
        <v>554</v>
      </c>
      <c r="F1446" s="26" t="s">
        <v>19</v>
      </c>
      <c r="G1446" s="27" t="n">
        <v>1</v>
      </c>
      <c r="H1446" s="28" t="n">
        <v>240000</v>
      </c>
      <c r="I1446" s="28" t="n">
        <v>240000</v>
      </c>
      <c r="J1446" s="28" t="n">
        <v>0</v>
      </c>
      <c r="K1446" s="28" t="n">
        <v>-0</v>
      </c>
      <c r="L1446" s="28" t="n">
        <v>-0</v>
      </c>
      <c r="M1446" s="28"/>
      <c r="N1446" s="6" t="s">
        <f>=I1446+J1446+K1446+L1446</f>
      </c>
      <c r="O1446" s="28"/>
      <c r="P1446" s="26"/>
    </row>
    <row collapsed="false" customFormat="false" customHeight="false" hidden="false" ht="12.1" outlineLevel="0" r="1447">
      <c r="A1447" s="20" t="n">
        <v>45266.809456019</v>
      </c>
      <c r="B1447" s="16" t="s">
        <v>39</v>
      </c>
      <c r="C1447" s="16" t="s">
        <v>560</v>
      </c>
      <c r="D1447" s="16" t="s">
        <v>480</v>
      </c>
      <c r="E1447" s="16" t="s">
        <v>17</v>
      </c>
      <c r="F1447" s="16" t="s">
        <v>19</v>
      </c>
      <c r="G1447" s="7" t="n">
        <v>400</v>
      </c>
      <c r="H1447" s="6" t="n">
        <v>268</v>
      </c>
      <c r="I1447" s="6" t="n">
        <v>-107200</v>
      </c>
      <c r="J1447" s="6" t="n">
        <v>-0</v>
      </c>
      <c r="K1447" s="6" t="n">
        <v>-42.88</v>
      </c>
      <c r="L1447" s="6" t="n">
        <v>-0</v>
      </c>
      <c r="M1447" s="6"/>
      <c r="N1447" s="6" t="s">
        <f>=I1447+J1447+K1447+L1447</f>
      </c>
      <c r="O1447" s="6"/>
      <c r="P1447" s="16"/>
    </row>
    <row collapsed="false" customFormat="false" customHeight="false" hidden="false" ht="12.1" outlineLevel="0" r="1448">
      <c r="A1448" s="20" t="n">
        <v>45266.81130787</v>
      </c>
      <c r="B1448" s="16" t="s">
        <v>24</v>
      </c>
      <c r="C1448" s="16" t="s">
        <v>567</v>
      </c>
      <c r="D1448" s="16" t="s">
        <v>480</v>
      </c>
      <c r="E1448" s="16" t="s">
        <v>17</v>
      </c>
      <c r="F1448" s="16" t="s">
        <v>19</v>
      </c>
      <c r="G1448" s="7" t="n">
        <v>2300</v>
      </c>
      <c r="H1448" s="6" t="n">
        <v>56.6</v>
      </c>
      <c r="I1448" s="6" t="n">
        <v>-130180</v>
      </c>
      <c r="J1448" s="6" t="n">
        <v>-0</v>
      </c>
      <c r="K1448" s="6" t="n">
        <v>-52.07</v>
      </c>
      <c r="L1448" s="6" t="n">
        <v>-0</v>
      </c>
      <c r="M1448" s="6"/>
      <c r="N1448" s="6" t="s">
        <f>=I1448+J1448+K1448+L1448</f>
      </c>
      <c r="O1448" s="6"/>
      <c r="P1448" s="16"/>
    </row>
    <row collapsed="false" customFormat="false" customHeight="false" hidden="false" ht="12.1" outlineLevel="0" r="1449">
      <c r="A1449" s="20" t="n">
        <v>45266.822384259</v>
      </c>
      <c r="B1449" s="16" t="s">
        <v>42</v>
      </c>
      <c r="C1449" s="16" t="s">
        <v>562</v>
      </c>
      <c r="D1449" s="16" t="s">
        <v>480</v>
      </c>
      <c r="E1449" s="16" t="s">
        <v>17</v>
      </c>
      <c r="F1449" s="16" t="s">
        <v>19</v>
      </c>
      <c r="G1449" s="7" t="n">
        <v>20</v>
      </c>
      <c r="H1449" s="6" t="n">
        <v>158.8</v>
      </c>
      <c r="I1449" s="6" t="n">
        <v>-3176</v>
      </c>
      <c r="J1449" s="6" t="n">
        <v>-0</v>
      </c>
      <c r="K1449" s="6" t="n">
        <v>-1.27</v>
      </c>
      <c r="L1449" s="6" t="n">
        <v>-0</v>
      </c>
      <c r="M1449" s="6"/>
      <c r="N1449" s="6" t="s">
        <f>=I1449+J1449+K1449+L1449</f>
      </c>
      <c r="O1449" s="6"/>
      <c r="P1449" s="16"/>
    </row>
    <row collapsed="false" customFormat="false" customHeight="false" hidden="false" ht="12.1" outlineLevel="0" r="1450">
      <c r="A1450" s="20" t="n">
        <v>45266.825972222</v>
      </c>
      <c r="B1450" s="16" t="s">
        <v>30</v>
      </c>
      <c r="C1450" s="16" t="s">
        <v>643</v>
      </c>
      <c r="D1450" s="16" t="s">
        <v>480</v>
      </c>
      <c r="E1450" s="16" t="s">
        <v>17</v>
      </c>
      <c r="F1450" s="16" t="s">
        <v>19</v>
      </c>
      <c r="G1450" s="7" t="n">
        <v>10000</v>
      </c>
      <c r="H1450" s="6" t="n">
        <v>0.11128</v>
      </c>
      <c r="I1450" s="6" t="n">
        <v>-1112.8</v>
      </c>
      <c r="J1450" s="6" t="n">
        <v>-0</v>
      </c>
      <c r="K1450" s="6" t="n">
        <v>-0.45</v>
      </c>
      <c r="L1450" s="6" t="n">
        <v>-0</v>
      </c>
      <c r="M1450" s="6"/>
      <c r="N1450" s="6" t="s">
        <f>=I1450+J1450+K1450+L1450</f>
      </c>
      <c r="O1450" s="6"/>
      <c r="P1450" s="16"/>
    </row>
    <row collapsed="false" customFormat="false" customHeight="false" hidden="false" ht="12.1" outlineLevel="0" r="1451">
      <c r="A1451" s="20" t="n">
        <v>45266.82849537</v>
      </c>
      <c r="B1451" s="16" t="s">
        <v>511</v>
      </c>
      <c r="C1451" s="16" t="s">
        <v>645</v>
      </c>
      <c r="D1451" s="16" t="s">
        <v>480</v>
      </c>
      <c r="E1451" s="16" t="s">
        <v>17</v>
      </c>
      <c r="F1451" s="16" t="s">
        <v>19</v>
      </c>
      <c r="G1451" s="7" t="n">
        <v>1000</v>
      </c>
      <c r="H1451" s="6" t="n">
        <v>0.537</v>
      </c>
      <c r="I1451" s="6" t="n">
        <v>-537</v>
      </c>
      <c r="J1451" s="6" t="n">
        <v>-0</v>
      </c>
      <c r="K1451" s="6" t="n">
        <v>-0.21</v>
      </c>
      <c r="L1451" s="6" t="n">
        <v>-0</v>
      </c>
      <c r="M1451" s="6"/>
      <c r="N1451" s="6" t="s">
        <f>=I1451+J1451+K1451+L1451</f>
      </c>
      <c r="O1451" s="6"/>
      <c r="P1451" s="16"/>
    </row>
    <row collapsed="false" customFormat="false" customHeight="false" hidden="false" ht="12.1" outlineLevel="0" r="1452">
      <c r="A1452" s="25" t="n">
        <v>45267</v>
      </c>
      <c r="B1452" s="26" t="s">
        <v>554</v>
      </c>
      <c r="C1452" s="26" t="s">
        <v>162</v>
      </c>
      <c r="D1452" s="26" t="s">
        <v>554</v>
      </c>
      <c r="E1452" s="26" t="s">
        <v>554</v>
      </c>
      <c r="F1452" s="26" t="s">
        <v>19</v>
      </c>
      <c r="G1452" s="27" t="n">
        <v>1</v>
      </c>
      <c r="H1452" s="28" t="n">
        <v>45000</v>
      </c>
      <c r="I1452" s="28" t="n">
        <v>45000</v>
      </c>
      <c r="J1452" s="28" t="n">
        <v>0</v>
      </c>
      <c r="K1452" s="28" t="n">
        <v>-0</v>
      </c>
      <c r="L1452" s="28" t="n">
        <v>-0</v>
      </c>
      <c r="M1452" s="28"/>
      <c r="N1452" s="6" t="s">
        <f>=I1452+J1452+K1452+L1452</f>
      </c>
      <c r="O1452" s="28"/>
      <c r="P1452" s="26"/>
    </row>
    <row collapsed="false" customFormat="false" customHeight="false" hidden="false" ht="12.1" outlineLevel="0" r="1453">
      <c r="A1453" s="25" t="n">
        <v>45267</v>
      </c>
      <c r="B1453" s="26" t="s">
        <v>554</v>
      </c>
      <c r="C1453" s="26" t="s">
        <v>162</v>
      </c>
      <c r="D1453" s="26" t="s">
        <v>554</v>
      </c>
      <c r="E1453" s="26" t="s">
        <v>554</v>
      </c>
      <c r="F1453" s="26" t="s">
        <v>19</v>
      </c>
      <c r="G1453" s="27" t="n">
        <v>1</v>
      </c>
      <c r="H1453" s="28" t="n">
        <v>12000</v>
      </c>
      <c r="I1453" s="28" t="n">
        <v>12000</v>
      </c>
      <c r="J1453" s="28" t="n">
        <v>0</v>
      </c>
      <c r="K1453" s="28" t="n">
        <v>-0</v>
      </c>
      <c r="L1453" s="28" t="n">
        <v>-0</v>
      </c>
      <c r="M1453" s="28"/>
      <c r="N1453" s="6" t="s">
        <f>=I1453+J1453+K1453+L1453</f>
      </c>
      <c r="O1453" s="28"/>
      <c r="P1453" s="26"/>
    </row>
    <row collapsed="false" customFormat="false" customHeight="false" hidden="false" ht="12.1" outlineLevel="0" r="1454">
      <c r="A1454" s="20" t="n">
        <v>45267.72900463</v>
      </c>
      <c r="B1454" s="16" t="s">
        <v>24</v>
      </c>
      <c r="C1454" s="16" t="s">
        <v>567</v>
      </c>
      <c r="D1454" s="16" t="s">
        <v>480</v>
      </c>
      <c r="E1454" s="16" t="s">
        <v>17</v>
      </c>
      <c r="F1454" s="16" t="s">
        <v>19</v>
      </c>
      <c r="G1454" s="7" t="n">
        <v>100</v>
      </c>
      <c r="H1454" s="6" t="n">
        <v>55.7</v>
      </c>
      <c r="I1454" s="6" t="n">
        <v>-5570</v>
      </c>
      <c r="J1454" s="6" t="n">
        <v>-0</v>
      </c>
      <c r="K1454" s="6" t="n">
        <v>-2.23</v>
      </c>
      <c r="L1454" s="6" t="n">
        <v>-0</v>
      </c>
      <c r="M1454" s="6"/>
      <c r="N1454" s="6" t="s">
        <f>=I1454+J1454+K1454+L1454</f>
      </c>
      <c r="O1454" s="6"/>
      <c r="P1454" s="16"/>
    </row>
    <row collapsed="false" customFormat="false" customHeight="false" hidden="false" ht="12.1" outlineLevel="0" r="1455">
      <c r="A1455" s="20" t="n">
        <v>45267.734016204</v>
      </c>
      <c r="B1455" s="16" t="s">
        <v>39</v>
      </c>
      <c r="C1455" s="16" t="s">
        <v>560</v>
      </c>
      <c r="D1455" s="16" t="s">
        <v>480</v>
      </c>
      <c r="E1455" s="16" t="s">
        <v>17</v>
      </c>
      <c r="F1455" s="16" t="s">
        <v>19</v>
      </c>
      <c r="G1455" s="7" t="n">
        <v>190</v>
      </c>
      <c r="H1455" s="6" t="n">
        <v>265.9</v>
      </c>
      <c r="I1455" s="6" t="n">
        <v>-50521</v>
      </c>
      <c r="J1455" s="6" t="n">
        <v>-0</v>
      </c>
      <c r="K1455" s="6" t="n">
        <v>-20.21</v>
      </c>
      <c r="L1455" s="6" t="n">
        <v>-0</v>
      </c>
      <c r="M1455" s="6"/>
      <c r="N1455" s="6" t="s">
        <f>=I1455+J1455+K1455+L1455</f>
      </c>
      <c r="O1455" s="6"/>
      <c r="P1455" s="16"/>
    </row>
    <row collapsed="false" customFormat="false" customHeight="false" hidden="false" ht="12.1" outlineLevel="0" r="1456">
      <c r="A1456" s="21" t="n">
        <v>45286</v>
      </c>
      <c r="B1456" s="22" t="s">
        <v>629</v>
      </c>
      <c r="C1456" s="22" t="s">
        <v>653</v>
      </c>
      <c r="D1456" s="22" t="s">
        <v>629</v>
      </c>
      <c r="E1456" s="22" t="s">
        <v>629</v>
      </c>
      <c r="F1456" s="22" t="s">
        <v>19</v>
      </c>
      <c r="G1456" s="23" t="n">
        <v>1</v>
      </c>
      <c r="H1456" s="24" t="n">
        <v>-1</v>
      </c>
      <c r="I1456" s="24" t="n">
        <v>-5865</v>
      </c>
      <c r="J1456" s="24" t="n">
        <v>0</v>
      </c>
      <c r="K1456" s="24" t="n">
        <v>-0</v>
      </c>
      <c r="L1456" s="24" t="n">
        <v>-0</v>
      </c>
      <c r="M1456" s="24"/>
      <c r="N1456" s="6" t="s">
        <f>=I1456+J1456+K1456+L1456</f>
      </c>
      <c r="O1456" s="24"/>
      <c r="P1456" s="22"/>
    </row>
    <row collapsed="false" customFormat="false" customHeight="false" hidden="false" ht="12.1" outlineLevel="0" r="1457">
      <c r="A1457" s="25" t="n">
        <v>45286</v>
      </c>
      <c r="B1457" s="26" t="s">
        <v>576</v>
      </c>
      <c r="C1457" s="26" t="s">
        <v>654</v>
      </c>
      <c r="D1457" s="26" t="s">
        <v>576</v>
      </c>
      <c r="E1457" s="26" t="s">
        <v>576</v>
      </c>
      <c r="F1457" s="26" t="s">
        <v>19</v>
      </c>
      <c r="G1457" s="27" t="n">
        <v>1</v>
      </c>
      <c r="H1457" s="28" t="n">
        <v>1</v>
      </c>
      <c r="I1457" s="28" t="n">
        <v>45147</v>
      </c>
      <c r="J1457" s="28" t="n">
        <v>0</v>
      </c>
      <c r="K1457" s="28" t="n">
        <v>-0</v>
      </c>
      <c r="L1457" s="28" t="n">
        <v>-0</v>
      </c>
      <c r="M1457" s="28"/>
      <c r="N1457" s="6" t="s">
        <f>=I1457+J1457+K1457+L1457</f>
      </c>
      <c r="O1457" s="28"/>
      <c r="P1457" s="26"/>
    </row>
    <row collapsed="false" customFormat="false" customHeight="false" hidden="false" ht="12.1" outlineLevel="0" r="1458">
      <c r="A1458" s="25" t="n">
        <v>45286</v>
      </c>
      <c r="B1458" s="26" t="s">
        <v>554</v>
      </c>
      <c r="C1458" s="26" t="s">
        <v>162</v>
      </c>
      <c r="D1458" s="26" t="s">
        <v>554</v>
      </c>
      <c r="E1458" s="26" t="s">
        <v>554</v>
      </c>
      <c r="F1458" s="26" t="s">
        <v>19</v>
      </c>
      <c r="G1458" s="27" t="n">
        <v>1</v>
      </c>
      <c r="H1458" s="28" t="n">
        <v>115000</v>
      </c>
      <c r="I1458" s="28" t="n">
        <v>115000</v>
      </c>
      <c r="J1458" s="28" t="n">
        <v>0</v>
      </c>
      <c r="K1458" s="28" t="n">
        <v>-0</v>
      </c>
      <c r="L1458" s="28" t="n">
        <v>-0</v>
      </c>
      <c r="M1458" s="28"/>
      <c r="N1458" s="6" t="s">
        <f>=I1458+J1458+K1458+L1458</f>
      </c>
      <c r="O1458" s="28"/>
      <c r="P1458" s="26"/>
    </row>
    <row collapsed="false" customFormat="false" customHeight="false" hidden="false" ht="12.1" outlineLevel="0" r="1459">
      <c r="A1459" s="25" t="n">
        <v>45286.669236111</v>
      </c>
      <c r="B1459" s="26" t="s">
        <v>554</v>
      </c>
      <c r="C1459" s="26" t="s">
        <v>322</v>
      </c>
      <c r="D1459" s="26" t="s">
        <v>554</v>
      </c>
      <c r="E1459" s="26" t="s">
        <v>554</v>
      </c>
      <c r="F1459" s="26" t="s">
        <v>19</v>
      </c>
      <c r="G1459" s="27" t="n">
        <v>1</v>
      </c>
      <c r="H1459" s="28" t="n">
        <v>1</v>
      </c>
      <c r="I1459" s="28" t="n">
        <v>271.77</v>
      </c>
      <c r="J1459" s="28" t="n">
        <v>0</v>
      </c>
      <c r="K1459" s="28" t="n">
        <v>-0</v>
      </c>
      <c r="L1459" s="28" t="n">
        <v>-0</v>
      </c>
      <c r="M1459" s="28"/>
      <c r="N1459" s="6" t="s">
        <f>=I1459+J1459+K1459+L1459</f>
      </c>
      <c r="O1459" s="28"/>
      <c r="P1459" s="26"/>
    </row>
    <row collapsed="false" customFormat="false" customHeight="false" hidden="false" ht="12.1" outlineLevel="0" r="1460">
      <c r="A1460" s="20" t="n">
        <v>45286.878229167</v>
      </c>
      <c r="B1460" s="16" t="s">
        <v>24</v>
      </c>
      <c r="C1460" s="16" t="s">
        <v>567</v>
      </c>
      <c r="D1460" s="16" t="s">
        <v>480</v>
      </c>
      <c r="E1460" s="16" t="s">
        <v>17</v>
      </c>
      <c r="F1460" s="16" t="s">
        <v>19</v>
      </c>
      <c r="G1460" s="7" t="n">
        <v>2000</v>
      </c>
      <c r="H1460" s="6" t="n">
        <v>56.99</v>
      </c>
      <c r="I1460" s="6" t="n">
        <v>-113980</v>
      </c>
      <c r="J1460" s="6" t="n">
        <v>-0</v>
      </c>
      <c r="K1460" s="6" t="n">
        <v>-45.59</v>
      </c>
      <c r="L1460" s="6" t="n">
        <v>-0</v>
      </c>
      <c r="M1460" s="6"/>
      <c r="N1460" s="6" t="s">
        <f>=I1460+J1460+K1460+L1460</f>
      </c>
      <c r="O1460" s="6"/>
      <c r="P1460" s="16"/>
    </row>
    <row collapsed="false" customFormat="false" customHeight="false" hidden="false" ht="12.1" outlineLevel="0" r="1461">
      <c r="A1461" s="20" t="n">
        <v>45286.946585648</v>
      </c>
      <c r="B1461" s="16" t="s">
        <v>30</v>
      </c>
      <c r="C1461" s="16" t="s">
        <v>643</v>
      </c>
      <c r="D1461" s="16" t="s">
        <v>480</v>
      </c>
      <c r="E1461" s="16" t="s">
        <v>17</v>
      </c>
      <c r="F1461" s="16" t="s">
        <v>19</v>
      </c>
      <c r="G1461" s="7" t="n">
        <v>10000</v>
      </c>
      <c r="H1461" s="6" t="n">
        <v>0.107</v>
      </c>
      <c r="I1461" s="6" t="n">
        <v>-1070</v>
      </c>
      <c r="J1461" s="6" t="n">
        <v>-0</v>
      </c>
      <c r="K1461" s="6" t="n">
        <v>-0.43</v>
      </c>
      <c r="L1461" s="6" t="n">
        <v>-0</v>
      </c>
      <c r="M1461" s="6"/>
      <c r="N1461" s="6" t="s">
        <f>=I1461+J1461+K1461+L1461</f>
      </c>
      <c r="O1461" s="6"/>
      <c r="P1461" s="16"/>
    </row>
    <row collapsed="false" customFormat="false" customHeight="false" hidden="false" ht="12.1" outlineLevel="0" r="1462">
      <c r="A1462" s="25" t="n">
        <v>45288</v>
      </c>
      <c r="B1462" s="26" t="s">
        <v>554</v>
      </c>
      <c r="C1462" s="26" t="s">
        <v>162</v>
      </c>
      <c r="D1462" s="26" t="s">
        <v>554</v>
      </c>
      <c r="E1462" s="26" t="s">
        <v>554</v>
      </c>
      <c r="F1462" s="26" t="s">
        <v>19</v>
      </c>
      <c r="G1462" s="27" t="n">
        <v>1</v>
      </c>
      <c r="H1462" s="28" t="n">
        <v>53000</v>
      </c>
      <c r="I1462" s="28" t="n">
        <v>53000</v>
      </c>
      <c r="J1462" s="28" t="n">
        <v>0</v>
      </c>
      <c r="K1462" s="28" t="n">
        <v>-0</v>
      </c>
      <c r="L1462" s="28" t="n">
        <v>-0</v>
      </c>
      <c r="M1462" s="28"/>
      <c r="N1462" s="6" t="s">
        <f>=I1462+J1462+K1462+L1462</f>
      </c>
      <c r="O1462" s="28"/>
      <c r="P1462" s="26"/>
    </row>
    <row collapsed="false" customFormat="false" customHeight="false" hidden="false" ht="12.1" outlineLevel="0" r="1463">
      <c r="A1463" s="25" t="n">
        <v>45288</v>
      </c>
      <c r="B1463" s="26" t="s">
        <v>554</v>
      </c>
      <c r="C1463" s="26" t="s">
        <v>162</v>
      </c>
      <c r="D1463" s="26" t="s">
        <v>554</v>
      </c>
      <c r="E1463" s="26" t="s">
        <v>554</v>
      </c>
      <c r="F1463" s="26" t="s">
        <v>19</v>
      </c>
      <c r="G1463" s="27" t="n">
        <v>1</v>
      </c>
      <c r="H1463" s="28" t="n">
        <v>52000</v>
      </c>
      <c r="I1463" s="28" t="n">
        <v>52000</v>
      </c>
      <c r="J1463" s="28" t="n">
        <v>0</v>
      </c>
      <c r="K1463" s="28" t="n">
        <v>-0</v>
      </c>
      <c r="L1463" s="28" t="n">
        <v>-0</v>
      </c>
      <c r="M1463" s="28"/>
      <c r="N1463" s="6" t="s">
        <f>=I1463+J1463+K1463+L1463</f>
      </c>
      <c r="O1463" s="28"/>
      <c r="P1463" s="26"/>
    </row>
    <row collapsed="false" customFormat="false" customHeight="false" hidden="false" ht="12.1" outlineLevel="0" r="1464">
      <c r="A1464" s="20" t="n">
        <v>45288.46087963</v>
      </c>
      <c r="B1464" s="16" t="s">
        <v>24</v>
      </c>
      <c r="C1464" s="16" t="s">
        <v>567</v>
      </c>
      <c r="D1464" s="16" t="s">
        <v>480</v>
      </c>
      <c r="E1464" s="16" t="s">
        <v>17</v>
      </c>
      <c r="F1464" s="16" t="s">
        <v>19</v>
      </c>
      <c r="G1464" s="7" t="n">
        <v>900</v>
      </c>
      <c r="H1464" s="6" t="n">
        <v>55.68</v>
      </c>
      <c r="I1464" s="6" t="n">
        <v>-50112</v>
      </c>
      <c r="J1464" s="6" t="n">
        <v>-0</v>
      </c>
      <c r="K1464" s="6" t="n">
        <v>-20.04</v>
      </c>
      <c r="L1464" s="6" t="n">
        <v>-0</v>
      </c>
      <c r="M1464" s="6"/>
      <c r="N1464" s="6" t="s">
        <f>=I1464+J1464+K1464+L1464</f>
      </c>
      <c r="O1464" s="6"/>
      <c r="P1464" s="16"/>
    </row>
    <row collapsed="false" customFormat="false" customHeight="false" hidden="false" ht="12.1" outlineLevel="0" r="1465">
      <c r="A1465" s="20" t="n">
        <v>45288.545127315</v>
      </c>
      <c r="B1465" s="16" t="s">
        <v>24</v>
      </c>
      <c r="C1465" s="16" t="s">
        <v>567</v>
      </c>
      <c r="D1465" s="16" t="s">
        <v>480</v>
      </c>
      <c r="E1465" s="16" t="s">
        <v>17</v>
      </c>
      <c r="F1465" s="16" t="s">
        <v>19</v>
      </c>
      <c r="G1465" s="7" t="n">
        <v>1000</v>
      </c>
      <c r="H1465" s="6" t="n">
        <v>54.8</v>
      </c>
      <c r="I1465" s="6" t="n">
        <v>-54800</v>
      </c>
      <c r="J1465" s="6" t="n">
        <v>-0</v>
      </c>
      <c r="K1465" s="6" t="n">
        <v>-38.36</v>
      </c>
      <c r="L1465" s="6" t="n">
        <v>-0</v>
      </c>
      <c r="M1465" s="6"/>
      <c r="N1465" s="6" t="s">
        <f>=I1465+J1465+K1465+L1465</f>
      </c>
      <c r="O1465" s="6"/>
      <c r="P1465" s="16"/>
    </row>
    <row collapsed="false" customFormat="false" customHeight="false" hidden="false" ht="12.1" outlineLevel="0" r="1466">
      <c r="A1466" s="20" t="n">
        <v>45288.738414352</v>
      </c>
      <c r="B1466" s="16" t="s">
        <v>504</v>
      </c>
      <c r="C1466" s="16" t="s">
        <v>651</v>
      </c>
      <c r="D1466" s="16" t="s">
        <v>480</v>
      </c>
      <c r="E1466" s="16" t="s">
        <v>17</v>
      </c>
      <c r="F1466" s="16" t="s">
        <v>19</v>
      </c>
      <c r="G1466" s="7" t="n">
        <v>1000</v>
      </c>
      <c r="H1466" s="6" t="n">
        <v>0.666</v>
      </c>
      <c r="I1466" s="6" t="n">
        <v>-666</v>
      </c>
      <c r="J1466" s="6" t="n">
        <v>-0</v>
      </c>
      <c r="K1466" s="6" t="n">
        <v>-0.27</v>
      </c>
      <c r="L1466" s="6" t="n">
        <v>-0</v>
      </c>
      <c r="M1466" s="6"/>
      <c r="N1466" s="6" t="s">
        <f>=I1466+J1466+K1466+L1466</f>
      </c>
      <c r="O1466" s="6"/>
      <c r="P1466" s="16"/>
    </row>
    <row collapsed="false" customFormat="false" customHeight="false" hidden="false" ht="12.1" outlineLevel="0" r="1467">
      <c r="A1467" s="25" t="n">
        <v>45289</v>
      </c>
      <c r="B1467" s="26" t="s">
        <v>554</v>
      </c>
      <c r="C1467" s="26" t="s">
        <v>162</v>
      </c>
      <c r="D1467" s="26" t="s">
        <v>554</v>
      </c>
      <c r="E1467" s="26" t="s">
        <v>554</v>
      </c>
      <c r="F1467" s="26" t="s">
        <v>19</v>
      </c>
      <c r="G1467" s="27" t="n">
        <v>1</v>
      </c>
      <c r="H1467" s="28" t="n">
        <v>55500</v>
      </c>
      <c r="I1467" s="28" t="n">
        <v>55500</v>
      </c>
      <c r="J1467" s="28" t="n">
        <v>0</v>
      </c>
      <c r="K1467" s="28" t="n">
        <v>-0</v>
      </c>
      <c r="L1467" s="28" t="n">
        <v>-0</v>
      </c>
      <c r="M1467" s="28"/>
      <c r="N1467" s="6" t="s">
        <f>=I1467+J1467+K1467+L1467</f>
      </c>
      <c r="O1467" s="28"/>
      <c r="P1467" s="26"/>
    </row>
    <row collapsed="false" customFormat="false" customHeight="false" hidden="false" ht="12.1" outlineLevel="0" r="1468">
      <c r="A1468" s="20" t="n">
        <v>45289.984710648</v>
      </c>
      <c r="B1468" s="16" t="s">
        <v>24</v>
      </c>
      <c r="C1468" s="16" t="s">
        <v>567</v>
      </c>
      <c r="D1468" s="16" t="s">
        <v>480</v>
      </c>
      <c r="E1468" s="16" t="s">
        <v>17</v>
      </c>
      <c r="F1468" s="16" t="s">
        <v>19</v>
      </c>
      <c r="G1468" s="7" t="n">
        <v>1000</v>
      </c>
      <c r="H1468" s="6" t="n">
        <v>55.345</v>
      </c>
      <c r="I1468" s="6" t="n">
        <v>-55345</v>
      </c>
      <c r="J1468" s="6" t="n">
        <v>-0</v>
      </c>
      <c r="K1468" s="6" t="n">
        <v>-22.14</v>
      </c>
      <c r="L1468" s="6" t="n">
        <v>-0</v>
      </c>
      <c r="M1468" s="6"/>
      <c r="N1468" s="6" t="s">
        <f>=I1468+J1468+K1468+L1468</f>
      </c>
      <c r="O1468" s="6"/>
      <c r="P1468" s="16"/>
    </row>
    <row collapsed="false" customFormat="false" customHeight="false" hidden="false" ht="12.1" outlineLevel="0" r="1469">
      <c r="A1469" s="25" t="n">
        <v>45291.68099537</v>
      </c>
      <c r="B1469" s="26" t="s">
        <v>554</v>
      </c>
      <c r="C1469" s="26" t="s">
        <v>322</v>
      </c>
      <c r="D1469" s="26" t="s">
        <v>554</v>
      </c>
      <c r="E1469" s="26" t="s">
        <v>554</v>
      </c>
      <c r="F1469" s="26" t="s">
        <v>19</v>
      </c>
      <c r="G1469" s="27" t="n">
        <v>1</v>
      </c>
      <c r="H1469" s="28" t="n">
        <v>1</v>
      </c>
      <c r="I1469" s="28" t="n">
        <v>2000</v>
      </c>
      <c r="J1469" s="28" t="n">
        <v>0</v>
      </c>
      <c r="K1469" s="28" t="n">
        <v>-0</v>
      </c>
      <c r="L1469" s="28" t="n">
        <v>-0</v>
      </c>
      <c r="M1469" s="28"/>
      <c r="N1469" s="6" t="s">
        <f>=I1469+J1469+K1469+L1469</f>
      </c>
      <c r="O1469" s="28"/>
      <c r="P1469" s="26"/>
    </row>
    <row collapsed="false" customFormat="false" customHeight="false" hidden="false" ht="12.1" outlineLevel="0" r="1470">
      <c r="A1470" s="21" t="n">
        <v>45294.301828704</v>
      </c>
      <c r="B1470" s="22" t="s">
        <v>629</v>
      </c>
      <c r="C1470" s="22" t="s">
        <v>655</v>
      </c>
      <c r="D1470" s="22" t="s">
        <v>629</v>
      </c>
      <c r="E1470" s="22" t="s">
        <v>629</v>
      </c>
      <c r="F1470" s="22" t="s">
        <v>19</v>
      </c>
      <c r="G1470" s="23" t="n">
        <v>1</v>
      </c>
      <c r="H1470" s="24" t="n">
        <v>-1</v>
      </c>
      <c r="I1470" s="24" t="n">
        <v>-112</v>
      </c>
      <c r="J1470" s="24" t="n">
        <v>0</v>
      </c>
      <c r="K1470" s="24" t="n">
        <v>-0</v>
      </c>
      <c r="L1470" s="24" t="n">
        <v>-0</v>
      </c>
      <c r="M1470" s="24"/>
      <c r="N1470" s="6" t="s">
        <f>=I1470+J1470+K1470+L1470</f>
      </c>
      <c r="O1470" s="24"/>
      <c r="P1470" s="22"/>
    </row>
    <row collapsed="false" customFormat="false" customHeight="false" hidden="false" ht="12.1" outlineLevel="0" r="1471">
      <c r="A1471" s="25" t="n">
        <v>45307</v>
      </c>
      <c r="B1471" s="26" t="s">
        <v>554</v>
      </c>
      <c r="C1471" s="26" t="s">
        <v>162</v>
      </c>
      <c r="D1471" s="26" t="s">
        <v>554</v>
      </c>
      <c r="E1471" s="26" t="s">
        <v>554</v>
      </c>
      <c r="F1471" s="26" t="s">
        <v>19</v>
      </c>
      <c r="G1471" s="27" t="n">
        <v>1</v>
      </c>
      <c r="H1471" s="28" t="n">
        <v>15000</v>
      </c>
      <c r="I1471" s="28" t="n">
        <v>15000</v>
      </c>
      <c r="J1471" s="28" t="n">
        <v>0</v>
      </c>
      <c r="K1471" s="28" t="n">
        <v>-0</v>
      </c>
      <c r="L1471" s="28" t="n">
        <v>-0</v>
      </c>
      <c r="M1471" s="28"/>
      <c r="N1471" s="6" t="s">
        <f>=I1471+J1471+K1471+L1471</f>
      </c>
      <c r="O1471" s="28"/>
      <c r="P1471" s="26"/>
    </row>
    <row collapsed="false" customFormat="false" customHeight="false" hidden="false" ht="12.1" outlineLevel="0" r="1472">
      <c r="A1472" s="20" t="n">
        <v>45307.945416667</v>
      </c>
      <c r="B1472" s="16" t="s">
        <v>39</v>
      </c>
      <c r="C1472" s="16" t="s">
        <v>560</v>
      </c>
      <c r="D1472" s="16" t="s">
        <v>480</v>
      </c>
      <c r="E1472" s="16" t="s">
        <v>17</v>
      </c>
      <c r="F1472" s="16" t="s">
        <v>19</v>
      </c>
      <c r="G1472" s="7" t="n">
        <v>20</v>
      </c>
      <c r="H1472" s="6" t="n">
        <v>276.29</v>
      </c>
      <c r="I1472" s="6" t="n">
        <v>-5525.8</v>
      </c>
      <c r="J1472" s="6" t="n">
        <v>-0</v>
      </c>
      <c r="K1472" s="6" t="n">
        <v>-2.21</v>
      </c>
      <c r="L1472" s="6" t="n">
        <v>-0</v>
      </c>
      <c r="M1472" s="6"/>
      <c r="N1472" s="6" t="s">
        <f>=I1472+J1472+K1472+L1472</f>
      </c>
      <c r="O1472" s="6"/>
      <c r="P1472" s="16"/>
    </row>
    <row collapsed="false" customFormat="false" customHeight="false" hidden="false" ht="12.1" outlineLevel="0" r="1473">
      <c r="A1473" s="20" t="n">
        <v>45307.945868056</v>
      </c>
      <c r="B1473" s="16" t="s">
        <v>39</v>
      </c>
      <c r="C1473" s="16" t="s">
        <v>560</v>
      </c>
      <c r="D1473" s="16" t="s">
        <v>480</v>
      </c>
      <c r="E1473" s="16" t="s">
        <v>17</v>
      </c>
      <c r="F1473" s="16" t="s">
        <v>19</v>
      </c>
      <c r="G1473" s="7" t="n">
        <v>30</v>
      </c>
      <c r="H1473" s="6" t="n">
        <v>276.29</v>
      </c>
      <c r="I1473" s="6" t="n">
        <v>-8288.7</v>
      </c>
      <c r="J1473" s="6" t="n">
        <v>-0</v>
      </c>
      <c r="K1473" s="6" t="n">
        <v>-3.32</v>
      </c>
      <c r="L1473" s="6" t="n">
        <v>-0</v>
      </c>
      <c r="M1473" s="6"/>
      <c r="N1473" s="6" t="s">
        <f>=I1473+J1473+K1473+L1473</f>
      </c>
      <c r="O1473" s="6"/>
      <c r="P1473" s="16"/>
    </row>
    <row collapsed="false" customFormat="false" customHeight="false" hidden="false" ht="12.1" outlineLevel="0" r="1474">
      <c r="A1474" s="20" t="n">
        <v>45307.961400463</v>
      </c>
      <c r="B1474" s="16" t="s">
        <v>16</v>
      </c>
      <c r="C1474" s="16" t="s">
        <v>622</v>
      </c>
      <c r="D1474" s="16" t="s">
        <v>480</v>
      </c>
      <c r="E1474" s="16" t="s">
        <v>17</v>
      </c>
      <c r="F1474" s="16" t="s">
        <v>19</v>
      </c>
      <c r="G1474" s="7" t="n">
        <v>1</v>
      </c>
      <c r="H1474" s="6" t="n">
        <v>154750</v>
      </c>
      <c r="I1474" s="6" t="n">
        <v>-154750</v>
      </c>
      <c r="J1474" s="6" t="n">
        <v>-0</v>
      </c>
      <c r="K1474" s="6" t="n">
        <v>-61.9</v>
      </c>
      <c r="L1474" s="6" t="n">
        <v>-0</v>
      </c>
      <c r="M1474" s="6"/>
      <c r="N1474" s="6" t="s">
        <f>=I1474+J1474+K1474+L1474</f>
      </c>
      <c r="O1474" s="6"/>
      <c r="P1474" s="16"/>
    </row>
    <row collapsed="false" customFormat="false" customHeight="false" hidden="false" ht="12.1" outlineLevel="0" r="1475">
      <c r="A1475" s="25" t="n">
        <v>45308.949282407</v>
      </c>
      <c r="B1475" s="26" t="s">
        <v>554</v>
      </c>
      <c r="C1475" s="26" t="s">
        <v>322</v>
      </c>
      <c r="D1475" s="26" t="s">
        <v>554</v>
      </c>
      <c r="E1475" s="26" t="s">
        <v>554</v>
      </c>
      <c r="F1475" s="26" t="s">
        <v>19</v>
      </c>
      <c r="G1475" s="27" t="n">
        <v>1</v>
      </c>
      <c r="H1475" s="28" t="n">
        <v>1</v>
      </c>
      <c r="I1475" s="28" t="n">
        <v>115000</v>
      </c>
      <c r="J1475" s="28" t="n">
        <v>0</v>
      </c>
      <c r="K1475" s="28" t="n">
        <v>-0</v>
      </c>
      <c r="L1475" s="28" t="n">
        <v>-0</v>
      </c>
      <c r="M1475" s="28"/>
      <c r="N1475" s="6" t="s">
        <f>=I1475+J1475+K1475+L1475</f>
      </c>
      <c r="O1475" s="28"/>
      <c r="P1475" s="26"/>
    </row>
    <row collapsed="false" customFormat="false" customHeight="false" hidden="false" ht="12.1" outlineLevel="0" r="1476">
      <c r="A1476" s="21" t="n">
        <v>45315</v>
      </c>
      <c r="B1476" s="22" t="s">
        <v>629</v>
      </c>
      <c r="C1476" s="22" t="s">
        <v>656</v>
      </c>
      <c r="D1476" s="22" t="s">
        <v>629</v>
      </c>
      <c r="E1476" s="22" t="s">
        <v>629</v>
      </c>
      <c r="F1476" s="22" t="s">
        <v>19</v>
      </c>
      <c r="G1476" s="23" t="n">
        <v>1</v>
      </c>
      <c r="H1476" s="24" t="n">
        <v>-1</v>
      </c>
      <c r="I1476" s="24" t="n">
        <v>-7155</v>
      </c>
      <c r="J1476" s="24" t="n">
        <v>0</v>
      </c>
      <c r="K1476" s="24" t="n">
        <v>-0</v>
      </c>
      <c r="L1476" s="24" t="n">
        <v>-0</v>
      </c>
      <c r="M1476" s="24"/>
      <c r="N1476" s="6" t="s">
        <f>=I1476+J1476+K1476+L1476</f>
      </c>
      <c r="O1476" s="24"/>
      <c r="P1476" s="22"/>
    </row>
    <row collapsed="false" customFormat="false" customHeight="false" hidden="false" ht="12.1" outlineLevel="0" r="1477">
      <c r="A1477" s="25" t="n">
        <v>45315</v>
      </c>
      <c r="B1477" s="26" t="s">
        <v>576</v>
      </c>
      <c r="C1477" s="26" t="s">
        <v>648</v>
      </c>
      <c r="D1477" s="26" t="s">
        <v>576</v>
      </c>
      <c r="E1477" s="26" t="s">
        <v>576</v>
      </c>
      <c r="F1477" s="26" t="s">
        <v>19</v>
      </c>
      <c r="G1477" s="27" t="n">
        <v>1</v>
      </c>
      <c r="H1477" s="28" t="n">
        <v>1</v>
      </c>
      <c r="I1477" s="28" t="n">
        <v>55041.05</v>
      </c>
      <c r="J1477" s="28" t="n">
        <v>0</v>
      </c>
      <c r="K1477" s="28" t="n">
        <v>-0</v>
      </c>
      <c r="L1477" s="28" t="n">
        <v>-0</v>
      </c>
      <c r="M1477" s="28"/>
      <c r="N1477" s="6" t="s">
        <f>=I1477+J1477+K1477+L1477</f>
      </c>
      <c r="O1477" s="28"/>
      <c r="P1477" s="26"/>
    </row>
    <row collapsed="false" customFormat="false" customHeight="false" hidden="false" ht="12.1" outlineLevel="0" r="1478">
      <c r="A1478" s="20" t="n">
        <v>45316.596840278</v>
      </c>
      <c r="B1478" s="16" t="s">
        <v>511</v>
      </c>
      <c r="C1478" s="16" t="s">
        <v>645</v>
      </c>
      <c r="D1478" s="16" t="s">
        <v>480</v>
      </c>
      <c r="E1478" s="16" t="s">
        <v>17</v>
      </c>
      <c r="F1478" s="16" t="s">
        <v>19</v>
      </c>
      <c r="G1478" s="7" t="n">
        <v>30000</v>
      </c>
      <c r="H1478" s="6" t="n">
        <v>0.5668</v>
      </c>
      <c r="I1478" s="6" t="n">
        <v>-17004</v>
      </c>
      <c r="J1478" s="6" t="n">
        <v>-0</v>
      </c>
      <c r="K1478" s="6" t="n">
        <v>-6.8</v>
      </c>
      <c r="L1478" s="6" t="n">
        <v>-0</v>
      </c>
      <c r="M1478" s="6"/>
      <c r="N1478" s="6" t="s">
        <f>=I1478+J1478+K1478+L1478</f>
      </c>
      <c r="O1478" s="6"/>
      <c r="P1478" s="16"/>
    </row>
    <row collapsed="false" customFormat="false" customHeight="false" hidden="false" ht="12.1" outlineLevel="0" r="1479">
      <c r="A1479" s="25" t="n">
        <v>45321</v>
      </c>
      <c r="B1479" s="26" t="s">
        <v>554</v>
      </c>
      <c r="C1479" s="26" t="s">
        <v>162</v>
      </c>
      <c r="D1479" s="26" t="s">
        <v>554</v>
      </c>
      <c r="E1479" s="26" t="s">
        <v>554</v>
      </c>
      <c r="F1479" s="26" t="s">
        <v>19</v>
      </c>
      <c r="G1479" s="27" t="n">
        <v>1</v>
      </c>
      <c r="H1479" s="28" t="n">
        <v>16000</v>
      </c>
      <c r="I1479" s="28" t="n">
        <v>16000</v>
      </c>
      <c r="J1479" s="28" t="n">
        <v>0</v>
      </c>
      <c r="K1479" s="28" t="n">
        <v>-0</v>
      </c>
      <c r="L1479" s="28" t="n">
        <v>-0</v>
      </c>
      <c r="M1479" s="28"/>
      <c r="N1479" s="6" t="s">
        <f>=I1479+J1479+K1479+L1479</f>
      </c>
      <c r="O1479" s="28"/>
      <c r="P1479" s="26"/>
    </row>
    <row collapsed="false" customFormat="false" customHeight="false" hidden="false" ht="12.1" outlineLevel="0" r="1480">
      <c r="A1480" s="20" t="n">
        <v>45321.886701389</v>
      </c>
      <c r="B1480" s="16" t="s">
        <v>490</v>
      </c>
      <c r="C1480" s="16" t="s">
        <v>563</v>
      </c>
      <c r="D1480" s="16" t="s">
        <v>480</v>
      </c>
      <c r="E1480" s="16" t="s">
        <v>17</v>
      </c>
      <c r="F1480" s="16" t="s">
        <v>19</v>
      </c>
      <c r="G1480" s="7" t="n">
        <v>4</v>
      </c>
      <c r="H1480" s="6" t="n">
        <v>6990</v>
      </c>
      <c r="I1480" s="6" t="n">
        <v>-27960</v>
      </c>
      <c r="J1480" s="6" t="n">
        <v>-0</v>
      </c>
      <c r="K1480" s="6" t="n">
        <v>-11.18</v>
      </c>
      <c r="L1480" s="6" t="n">
        <v>-0</v>
      </c>
      <c r="M1480" s="6"/>
      <c r="N1480" s="6" t="s">
        <f>=I1480+J1480+K1480+L1480</f>
      </c>
      <c r="O1480" s="6"/>
      <c r="P1480" s="16"/>
    </row>
    <row collapsed="false" customFormat="false" customHeight="false" hidden="false" ht="12.1" outlineLevel="0" r="1481">
      <c r="A1481" s="20" t="n">
        <v>45321.991087963</v>
      </c>
      <c r="B1481" s="16" t="s">
        <v>511</v>
      </c>
      <c r="C1481" s="16" t="s">
        <v>645</v>
      </c>
      <c r="D1481" s="16" t="s">
        <v>480</v>
      </c>
      <c r="E1481" s="16" t="s">
        <v>17</v>
      </c>
      <c r="F1481" s="16" t="s">
        <v>19</v>
      </c>
      <c r="G1481" s="7" t="n">
        <v>8000</v>
      </c>
      <c r="H1481" s="6" t="n">
        <v>0.5755</v>
      </c>
      <c r="I1481" s="6" t="n">
        <v>-4604</v>
      </c>
      <c r="J1481" s="6" t="n">
        <v>-0</v>
      </c>
      <c r="K1481" s="6" t="n">
        <v>-1.84</v>
      </c>
      <c r="L1481" s="6" t="n">
        <v>-0</v>
      </c>
      <c r="M1481" s="6"/>
      <c r="N1481" s="6" t="s">
        <f>=I1481+J1481+K1481+L1481</f>
      </c>
      <c r="O1481" s="6"/>
      <c r="P1481" s="16"/>
    </row>
    <row collapsed="false" customFormat="false" customHeight="false" hidden="false" ht="12.1" outlineLevel="0" r="1482">
      <c r="A1482" s="20" t="n">
        <v>45323.920810185</v>
      </c>
      <c r="B1482" s="16" t="s">
        <v>36</v>
      </c>
      <c r="C1482" s="16" t="s">
        <v>627</v>
      </c>
      <c r="D1482" s="16" t="s">
        <v>480</v>
      </c>
      <c r="E1482" s="16" t="s">
        <v>17</v>
      </c>
      <c r="F1482" s="16" t="s">
        <v>19</v>
      </c>
      <c r="G1482" s="7" t="n">
        <v>60</v>
      </c>
      <c r="H1482" s="6" t="n">
        <v>276.8</v>
      </c>
      <c r="I1482" s="6" t="n">
        <v>-16608</v>
      </c>
      <c r="J1482" s="6" t="n">
        <v>-0</v>
      </c>
      <c r="K1482" s="6" t="n">
        <v>-6.64</v>
      </c>
      <c r="L1482" s="6" t="n">
        <v>-0</v>
      </c>
      <c r="M1482" s="6"/>
      <c r="N1482" s="6" t="s">
        <f>=I1482+J1482+K1482+L1482</f>
      </c>
      <c r="O1482" s="6"/>
      <c r="P1482" s="16"/>
    </row>
    <row collapsed="false" customFormat="false" customHeight="false" hidden="false" ht="12.1" outlineLevel="0" r="1483">
      <c r="A1483" s="20" t="n">
        <v>45324.92349537</v>
      </c>
      <c r="B1483" s="16" t="s">
        <v>42</v>
      </c>
      <c r="C1483" s="16" t="s">
        <v>562</v>
      </c>
      <c r="D1483" s="16" t="s">
        <v>480</v>
      </c>
      <c r="E1483" s="16" t="s">
        <v>17</v>
      </c>
      <c r="F1483" s="16" t="s">
        <v>19</v>
      </c>
      <c r="G1483" s="7" t="n">
        <v>2880</v>
      </c>
      <c r="H1483" s="6" t="n">
        <v>164.8</v>
      </c>
      <c r="I1483" s="6" t="n">
        <v>-474624</v>
      </c>
      <c r="J1483" s="6" t="n">
        <v>-0</v>
      </c>
      <c r="K1483" s="6" t="n">
        <v>-189.85</v>
      </c>
      <c r="L1483" s="6" t="n">
        <v>-0</v>
      </c>
      <c r="M1483" s="6"/>
      <c r="N1483" s="6" t="s">
        <f>=I1483+J1483+K1483+L1483</f>
      </c>
      <c r="O1483" s="6"/>
      <c r="P1483" s="16"/>
    </row>
    <row collapsed="false" customFormat="false" customHeight="false" hidden="false" ht="12.1" outlineLevel="0" r="1484">
      <c r="A1484" s="20" t="n">
        <v>45324.923715278</v>
      </c>
      <c r="B1484" s="16" t="s">
        <v>42</v>
      </c>
      <c r="C1484" s="16" t="s">
        <v>562</v>
      </c>
      <c r="D1484" s="16" t="s">
        <v>480</v>
      </c>
      <c r="E1484" s="16" t="s">
        <v>17</v>
      </c>
      <c r="F1484" s="16" t="s">
        <v>19</v>
      </c>
      <c r="G1484" s="7" t="n">
        <v>250</v>
      </c>
      <c r="H1484" s="6" t="n">
        <v>164.8</v>
      </c>
      <c r="I1484" s="6" t="n">
        <v>-41200</v>
      </c>
      <c r="J1484" s="6" t="n">
        <v>-0</v>
      </c>
      <c r="K1484" s="6" t="n">
        <v>-16.48</v>
      </c>
      <c r="L1484" s="6" t="n">
        <v>-0</v>
      </c>
      <c r="M1484" s="6"/>
      <c r="N1484" s="6" t="s">
        <f>=I1484+J1484+K1484+L1484</f>
      </c>
      <c r="O1484" s="6"/>
      <c r="P1484" s="16"/>
    </row>
    <row collapsed="false" customFormat="false" customHeight="false" hidden="false" ht="12.1" outlineLevel="0" r="1485">
      <c r="A1485" s="20" t="n">
        <v>45324.923773148</v>
      </c>
      <c r="B1485" s="16" t="s">
        <v>42</v>
      </c>
      <c r="C1485" s="16" t="s">
        <v>562</v>
      </c>
      <c r="D1485" s="16" t="s">
        <v>480</v>
      </c>
      <c r="E1485" s="16" t="s">
        <v>17</v>
      </c>
      <c r="F1485" s="16" t="s">
        <v>19</v>
      </c>
      <c r="G1485" s="7" t="n">
        <v>80</v>
      </c>
      <c r="H1485" s="6" t="n">
        <v>164.8</v>
      </c>
      <c r="I1485" s="6" t="n">
        <v>-13184</v>
      </c>
      <c r="J1485" s="6" t="n">
        <v>-0</v>
      </c>
      <c r="K1485" s="6" t="n">
        <v>-5.27</v>
      </c>
      <c r="L1485" s="6" t="n">
        <v>-0</v>
      </c>
      <c r="M1485" s="6"/>
      <c r="N1485" s="6" t="s">
        <f>=I1485+J1485+K1485+L1485</f>
      </c>
      <c r="O1485" s="6"/>
      <c r="P1485" s="16"/>
    </row>
    <row collapsed="false" customFormat="false" customHeight="false" hidden="false" ht="12.1" outlineLevel="0" r="1486">
      <c r="A1486" s="20" t="n">
        <v>45324.924074074</v>
      </c>
      <c r="B1486" s="16" t="s">
        <v>42</v>
      </c>
      <c r="C1486" s="16" t="s">
        <v>562</v>
      </c>
      <c r="D1486" s="16" t="s">
        <v>480</v>
      </c>
      <c r="E1486" s="16" t="s">
        <v>17</v>
      </c>
      <c r="F1486" s="16" t="s">
        <v>19</v>
      </c>
      <c r="G1486" s="7" t="n">
        <v>50</v>
      </c>
      <c r="H1486" s="6" t="n">
        <v>164.8</v>
      </c>
      <c r="I1486" s="6" t="n">
        <v>-8240</v>
      </c>
      <c r="J1486" s="6" t="n">
        <v>-0</v>
      </c>
      <c r="K1486" s="6" t="n">
        <v>-3.3</v>
      </c>
      <c r="L1486" s="6" t="n">
        <v>-0</v>
      </c>
      <c r="M1486" s="6"/>
      <c r="N1486" s="6" t="s">
        <f>=I1486+J1486+K1486+L1486</f>
      </c>
      <c r="O1486" s="6"/>
      <c r="P1486" s="16"/>
    </row>
    <row collapsed="false" customFormat="false" customHeight="false" hidden="false" ht="12.1" outlineLevel="0" r="1487">
      <c r="A1487" s="20" t="n">
        <v>45324.924849537</v>
      </c>
      <c r="B1487" s="16" t="s">
        <v>42</v>
      </c>
      <c r="C1487" s="16" t="s">
        <v>562</v>
      </c>
      <c r="D1487" s="16" t="s">
        <v>480</v>
      </c>
      <c r="E1487" s="16" t="s">
        <v>17</v>
      </c>
      <c r="F1487" s="16" t="s">
        <v>19</v>
      </c>
      <c r="G1487" s="7" t="n">
        <v>130</v>
      </c>
      <c r="H1487" s="6" t="n">
        <v>164.8</v>
      </c>
      <c r="I1487" s="6" t="n">
        <v>-21424</v>
      </c>
      <c r="J1487" s="6" t="n">
        <v>-0</v>
      </c>
      <c r="K1487" s="6" t="n">
        <v>-8.57</v>
      </c>
      <c r="L1487" s="6" t="n">
        <v>-0</v>
      </c>
      <c r="M1487" s="6"/>
      <c r="N1487" s="6" t="s">
        <f>=I1487+J1487+K1487+L1487</f>
      </c>
      <c r="O1487" s="6"/>
      <c r="P1487" s="16"/>
    </row>
    <row collapsed="false" customFormat="false" customHeight="false" hidden="false" ht="12.1" outlineLevel="0" r="1488">
      <c r="A1488" s="20" t="n">
        <v>45324.933587963</v>
      </c>
      <c r="B1488" s="16" t="s">
        <v>511</v>
      </c>
      <c r="C1488" s="16" t="s">
        <v>645</v>
      </c>
      <c r="D1488" s="16" t="s">
        <v>480</v>
      </c>
      <c r="E1488" s="16" t="s">
        <v>17</v>
      </c>
      <c r="F1488" s="16" t="s">
        <v>19</v>
      </c>
      <c r="G1488" s="7" t="n">
        <v>2000</v>
      </c>
      <c r="H1488" s="6" t="n">
        <v>0.589</v>
      </c>
      <c r="I1488" s="6" t="n">
        <v>-1178</v>
      </c>
      <c r="J1488" s="6" t="n">
        <v>-0</v>
      </c>
      <c r="K1488" s="6" t="n">
        <v>-0.47</v>
      </c>
      <c r="L1488" s="6" t="n">
        <v>-0</v>
      </c>
      <c r="M1488" s="6"/>
      <c r="N1488" s="6" t="s">
        <f>=I1488+J1488+K1488+L1488</f>
      </c>
      <c r="O1488" s="6"/>
      <c r="P1488" s="16"/>
    </row>
    <row collapsed="false" customFormat="false" customHeight="false" hidden="false" ht="12.1" outlineLevel="0" r="1489">
      <c r="A1489" s="25" t="n">
        <v>45327.9203125</v>
      </c>
      <c r="B1489" s="26" t="s">
        <v>554</v>
      </c>
      <c r="C1489" s="26" t="s">
        <v>322</v>
      </c>
      <c r="D1489" s="26" t="s">
        <v>554</v>
      </c>
      <c r="E1489" s="26" t="s">
        <v>554</v>
      </c>
      <c r="F1489" s="26" t="s">
        <v>19</v>
      </c>
      <c r="G1489" s="27" t="n">
        <v>1</v>
      </c>
      <c r="H1489" s="28" t="n">
        <v>1</v>
      </c>
      <c r="I1489" s="28" t="n">
        <v>560000</v>
      </c>
      <c r="J1489" s="28" t="n">
        <v>0</v>
      </c>
      <c r="K1489" s="28" t="n">
        <v>-0</v>
      </c>
      <c r="L1489" s="28" t="n">
        <v>-0</v>
      </c>
      <c r="M1489" s="28"/>
      <c r="N1489" s="6" t="s">
        <f>=I1489+J1489+K1489+L1489</f>
      </c>
      <c r="O1489" s="28"/>
      <c r="P1489" s="26"/>
    </row>
    <row collapsed="false" customFormat="false" customHeight="false" hidden="false" ht="12.1" outlineLevel="0" r="1490">
      <c r="A1490" s="25" t="n">
        <v>45328</v>
      </c>
      <c r="B1490" s="26" t="s">
        <v>554</v>
      </c>
      <c r="C1490" s="26" t="s">
        <v>162</v>
      </c>
      <c r="D1490" s="26" t="s">
        <v>554</v>
      </c>
      <c r="E1490" s="26" t="s">
        <v>554</v>
      </c>
      <c r="F1490" s="26" t="s">
        <v>19</v>
      </c>
      <c r="G1490" s="27" t="n">
        <v>1</v>
      </c>
      <c r="H1490" s="28" t="n">
        <v>30000</v>
      </c>
      <c r="I1490" s="28" t="n">
        <v>30000</v>
      </c>
      <c r="J1490" s="28" t="n">
        <v>0</v>
      </c>
      <c r="K1490" s="28" t="n">
        <v>-0</v>
      </c>
      <c r="L1490" s="28" t="n">
        <v>-0</v>
      </c>
      <c r="M1490" s="28"/>
      <c r="N1490" s="6" t="s">
        <f>=I1490+J1490+K1490+L1490</f>
      </c>
      <c r="O1490" s="28"/>
      <c r="P1490" s="26"/>
    </row>
    <row collapsed="false" customFormat="false" customHeight="false" hidden="false" ht="12.1" outlineLevel="0" r="1491">
      <c r="A1491" s="20" t="n">
        <v>45328.887164352</v>
      </c>
      <c r="B1491" s="16" t="s">
        <v>30</v>
      </c>
      <c r="C1491" s="16" t="s">
        <v>643</v>
      </c>
      <c r="D1491" s="16" t="s">
        <v>480</v>
      </c>
      <c r="E1491" s="16" t="s">
        <v>17</v>
      </c>
      <c r="F1491" s="16" t="s">
        <v>19</v>
      </c>
      <c r="G1491" s="7" t="n">
        <v>100000</v>
      </c>
      <c r="H1491" s="6" t="n">
        <v>0.12802</v>
      </c>
      <c r="I1491" s="6" t="n">
        <v>-12802</v>
      </c>
      <c r="J1491" s="6" t="n">
        <v>-0</v>
      </c>
      <c r="K1491" s="6" t="n">
        <v>-8.96</v>
      </c>
      <c r="L1491" s="6" t="n">
        <v>-0</v>
      </c>
      <c r="M1491" s="6"/>
      <c r="N1491" s="6" t="s">
        <f>=I1491+J1491+K1491+L1491</f>
      </c>
      <c r="O1491" s="6"/>
      <c r="P1491" s="16"/>
    </row>
    <row collapsed="false" customFormat="false" customHeight="false" hidden="false" ht="12.1" outlineLevel="0" r="1492">
      <c r="A1492" s="20" t="n">
        <v>45328.88849537</v>
      </c>
      <c r="B1492" s="16" t="s">
        <v>24</v>
      </c>
      <c r="C1492" s="16" t="s">
        <v>567</v>
      </c>
      <c r="D1492" s="16" t="s">
        <v>480</v>
      </c>
      <c r="E1492" s="16" t="s">
        <v>17</v>
      </c>
      <c r="F1492" s="16" t="s">
        <v>19</v>
      </c>
      <c r="G1492" s="7" t="n">
        <v>300</v>
      </c>
      <c r="H1492" s="6" t="n">
        <v>57.435</v>
      </c>
      <c r="I1492" s="6" t="n">
        <v>-17230.5</v>
      </c>
      <c r="J1492" s="6" t="n">
        <v>-0</v>
      </c>
      <c r="K1492" s="6" t="n">
        <v>-6.89</v>
      </c>
      <c r="L1492" s="6" t="n">
        <v>-0</v>
      </c>
      <c r="M1492" s="6"/>
      <c r="N1492" s="6" t="s">
        <f>=I1492+J1492+K1492+L1492</f>
      </c>
      <c r="O1492" s="6"/>
      <c r="P1492" s="16"/>
    </row>
    <row collapsed="false" customFormat="false" customHeight="false" hidden="false" ht="12.1" outlineLevel="0" r="1493">
      <c r="A1493" s="25" t="n">
        <v>45330</v>
      </c>
      <c r="B1493" s="26" t="s">
        <v>554</v>
      </c>
      <c r="C1493" s="26" t="s">
        <v>162</v>
      </c>
      <c r="D1493" s="26" t="s">
        <v>554</v>
      </c>
      <c r="E1493" s="26" t="s">
        <v>554</v>
      </c>
      <c r="F1493" s="26" t="s">
        <v>19</v>
      </c>
      <c r="G1493" s="27" t="n">
        <v>1</v>
      </c>
      <c r="H1493" s="28" t="n">
        <v>45000</v>
      </c>
      <c r="I1493" s="28" t="n">
        <v>45000</v>
      </c>
      <c r="J1493" s="28" t="n">
        <v>0</v>
      </c>
      <c r="K1493" s="28" t="n">
        <v>-0</v>
      </c>
      <c r="L1493" s="28" t="n">
        <v>-0</v>
      </c>
      <c r="M1493" s="28"/>
      <c r="N1493" s="6" t="s">
        <f>=I1493+J1493+K1493+L1493</f>
      </c>
      <c r="O1493" s="28"/>
      <c r="P1493" s="26"/>
    </row>
    <row collapsed="false" customFormat="false" customHeight="false" hidden="false" ht="12.1" outlineLevel="0" r="1494">
      <c r="A1494" s="20" t="n">
        <v>45330.98619213</v>
      </c>
      <c r="B1494" s="16" t="s">
        <v>16</v>
      </c>
      <c r="C1494" s="16" t="s">
        <v>622</v>
      </c>
      <c r="D1494" s="16" t="s">
        <v>480</v>
      </c>
      <c r="E1494" s="16" t="s">
        <v>17</v>
      </c>
      <c r="F1494" s="16" t="s">
        <v>19</v>
      </c>
      <c r="G1494" s="7" t="n">
        <v>1</v>
      </c>
      <c r="H1494" s="6" t="n">
        <v>159000</v>
      </c>
      <c r="I1494" s="6" t="n">
        <v>-159000</v>
      </c>
      <c r="J1494" s="6" t="n">
        <v>-0</v>
      </c>
      <c r="K1494" s="6" t="n">
        <v>-63.6</v>
      </c>
      <c r="L1494" s="6" t="n">
        <v>-0</v>
      </c>
      <c r="M1494" s="6"/>
      <c r="N1494" s="6" t="s">
        <f>=I1494+J1494+K1494+L1494</f>
      </c>
      <c r="O1494" s="6"/>
      <c r="P1494" s="16"/>
    </row>
    <row collapsed="false" customFormat="false" customHeight="false" hidden="false" ht="12.1" outlineLevel="0" r="1495">
      <c r="A1495" s="20" t="n">
        <v>45330.992905093</v>
      </c>
      <c r="B1495" s="16" t="s">
        <v>24</v>
      </c>
      <c r="C1495" s="16" t="s">
        <v>567</v>
      </c>
      <c r="D1495" s="16" t="s">
        <v>480</v>
      </c>
      <c r="E1495" s="16" t="s">
        <v>17</v>
      </c>
      <c r="F1495" s="16" t="s">
        <v>19</v>
      </c>
      <c r="G1495" s="7" t="n">
        <v>800</v>
      </c>
      <c r="H1495" s="6" t="n">
        <v>57.02</v>
      </c>
      <c r="I1495" s="6" t="n">
        <v>-45616</v>
      </c>
      <c r="J1495" s="6" t="n">
        <v>-0</v>
      </c>
      <c r="K1495" s="6" t="n">
        <v>-18.25</v>
      </c>
      <c r="L1495" s="6" t="n">
        <v>-0</v>
      </c>
      <c r="M1495" s="6"/>
      <c r="N1495" s="6" t="s">
        <f>=I1495+J1495+K1495+L1495</f>
      </c>
      <c r="O1495" s="6"/>
      <c r="P1495" s="16"/>
    </row>
    <row collapsed="false" customFormat="false" customHeight="false" hidden="false" ht="12.1" outlineLevel="0" r="1496">
      <c r="A1496" s="20" t="n">
        <v>45330.993009259</v>
      </c>
      <c r="B1496" s="16" t="s">
        <v>494</v>
      </c>
      <c r="C1496" s="16" t="s">
        <v>571</v>
      </c>
      <c r="D1496" s="16" t="s">
        <v>480</v>
      </c>
      <c r="E1496" s="16" t="s">
        <v>17</v>
      </c>
      <c r="F1496" s="16" t="s">
        <v>19</v>
      </c>
      <c r="G1496" s="7" t="n">
        <v>1</v>
      </c>
      <c r="H1496" s="6" t="n">
        <v>709.6</v>
      </c>
      <c r="I1496" s="6" t="n">
        <v>-709.6</v>
      </c>
      <c r="J1496" s="6" t="n">
        <v>-0</v>
      </c>
      <c r="K1496" s="6" t="n">
        <v>-0.28</v>
      </c>
      <c r="L1496" s="6" t="n">
        <v>-0</v>
      </c>
      <c r="M1496" s="6"/>
      <c r="N1496" s="6" t="s">
        <f>=I1496+J1496+K1496+L1496</f>
      </c>
      <c r="O1496" s="6"/>
      <c r="P1496" s="16"/>
    </row>
    <row collapsed="false" customFormat="false" customHeight="false" hidden="false" ht="12.1" outlineLevel="0" r="1497">
      <c r="A1497" s="25" t="n">
        <v>45331.973831019</v>
      </c>
      <c r="B1497" s="26" t="s">
        <v>554</v>
      </c>
      <c r="C1497" s="26" t="s">
        <v>322</v>
      </c>
      <c r="D1497" s="26" t="s">
        <v>554</v>
      </c>
      <c r="E1497" s="26" t="s">
        <v>554</v>
      </c>
      <c r="F1497" s="26" t="s">
        <v>19</v>
      </c>
      <c r="G1497" s="27" t="n">
        <v>1</v>
      </c>
      <c r="H1497" s="28" t="n">
        <v>1</v>
      </c>
      <c r="I1497" s="28" t="n">
        <v>136650</v>
      </c>
      <c r="J1497" s="28" t="n">
        <v>0</v>
      </c>
      <c r="K1497" s="28" t="n">
        <v>-0</v>
      </c>
      <c r="L1497" s="28" t="n">
        <v>-0</v>
      </c>
      <c r="M1497" s="28"/>
      <c r="N1497" s="6" t="s">
        <f>=I1497+J1497+K1497+L1497</f>
      </c>
      <c r="O1497" s="28"/>
      <c r="P1497" s="26"/>
    </row>
    <row collapsed="false" customFormat="false" customHeight="false" hidden="false" ht="12.1" outlineLevel="0" r="1498">
      <c r="A1498" s="25" t="n">
        <v>45331.975949074</v>
      </c>
      <c r="B1498" s="26" t="s">
        <v>554</v>
      </c>
      <c r="C1498" s="26" t="s">
        <v>322</v>
      </c>
      <c r="D1498" s="26" t="s">
        <v>554</v>
      </c>
      <c r="E1498" s="26" t="s">
        <v>554</v>
      </c>
      <c r="F1498" s="26" t="s">
        <v>19</v>
      </c>
      <c r="G1498" s="27" t="n">
        <v>1</v>
      </c>
      <c r="H1498" s="28" t="n">
        <v>1</v>
      </c>
      <c r="I1498" s="28" t="n">
        <v>15000</v>
      </c>
      <c r="J1498" s="28" t="n">
        <v>0</v>
      </c>
      <c r="K1498" s="28" t="n">
        <v>-0</v>
      </c>
      <c r="L1498" s="28" t="n">
        <v>-0</v>
      </c>
      <c r="M1498" s="28"/>
      <c r="N1498" s="6" t="s">
        <f>=I1498+J1498+K1498+L1498</f>
      </c>
      <c r="O1498" s="28"/>
      <c r="P1498" s="26"/>
    </row>
    <row collapsed="false" customFormat="false" customHeight="false" hidden="false" ht="12.1" outlineLevel="0" r="1499">
      <c r="A1499" s="25" t="n">
        <v>45331.978668981</v>
      </c>
      <c r="B1499" s="26" t="s">
        <v>554</v>
      </c>
      <c r="C1499" s="26" t="s">
        <v>322</v>
      </c>
      <c r="D1499" s="26" t="s">
        <v>554</v>
      </c>
      <c r="E1499" s="26" t="s">
        <v>554</v>
      </c>
      <c r="F1499" s="26" t="s">
        <v>19</v>
      </c>
      <c r="G1499" s="27" t="n">
        <v>1</v>
      </c>
      <c r="H1499" s="28" t="n">
        <v>1</v>
      </c>
      <c r="I1499" s="28" t="n">
        <v>8000</v>
      </c>
      <c r="J1499" s="28" t="n">
        <v>0</v>
      </c>
      <c r="K1499" s="28" t="n">
        <v>-0</v>
      </c>
      <c r="L1499" s="28" t="n">
        <v>-0</v>
      </c>
      <c r="M1499" s="28"/>
      <c r="N1499" s="6" t="s">
        <f>=I1499+J1499+K1499+L1499</f>
      </c>
      <c r="O1499" s="28"/>
      <c r="P1499" s="26"/>
    </row>
    <row collapsed="false" customFormat="false" customHeight="false" hidden="false" ht="12.1" outlineLevel="0" r="1500">
      <c r="A1500" s="25" t="n">
        <v>45337.615543981</v>
      </c>
      <c r="B1500" s="26" t="s">
        <v>554</v>
      </c>
      <c r="C1500" s="26" t="s">
        <v>322</v>
      </c>
      <c r="D1500" s="26" t="s">
        <v>554</v>
      </c>
      <c r="E1500" s="26" t="s">
        <v>554</v>
      </c>
      <c r="F1500" s="26" t="s">
        <v>19</v>
      </c>
      <c r="G1500" s="27" t="n">
        <v>1</v>
      </c>
      <c r="H1500" s="28" t="n">
        <v>1</v>
      </c>
      <c r="I1500" s="28" t="n">
        <v>51000</v>
      </c>
      <c r="J1500" s="28" t="n">
        <v>0</v>
      </c>
      <c r="K1500" s="28" t="n">
        <v>-0</v>
      </c>
      <c r="L1500" s="28" t="n">
        <v>-0</v>
      </c>
      <c r="M1500" s="28"/>
      <c r="N1500" s="6" t="s">
        <f>=I1500+J1500+K1500+L1500</f>
      </c>
      <c r="O1500" s="28"/>
      <c r="P1500" s="26"/>
    </row>
    <row collapsed="false" customFormat="false" customHeight="false" hidden="false" ht="12.1" outlineLevel="0" r="1501">
      <c r="A1501" s="20" t="n">
        <v>45337.61599537</v>
      </c>
      <c r="B1501" s="16" t="s">
        <v>42</v>
      </c>
      <c r="C1501" s="16" t="s">
        <v>562</v>
      </c>
      <c r="D1501" s="16" t="s">
        <v>480</v>
      </c>
      <c r="E1501" s="16" t="s">
        <v>17</v>
      </c>
      <c r="F1501" s="16" t="s">
        <v>19</v>
      </c>
      <c r="G1501" s="7" t="n">
        <v>310</v>
      </c>
      <c r="H1501" s="6" t="n">
        <v>161.97996774</v>
      </c>
      <c r="I1501" s="6" t="n">
        <v>-50213.79</v>
      </c>
      <c r="J1501" s="6" t="n">
        <v>-0</v>
      </c>
      <c r="K1501" s="6" t="n">
        <v>-20.09</v>
      </c>
      <c r="L1501" s="6" t="n">
        <v>-0</v>
      </c>
      <c r="M1501" s="6"/>
      <c r="N1501" s="6" t="s">
        <f>=I1501+J1501+K1501+L1501</f>
      </c>
      <c r="O1501" s="6"/>
      <c r="P1501" s="16"/>
    </row>
    <row collapsed="false" customFormat="false" customHeight="false" hidden="false" ht="12.1" outlineLevel="0" r="1502">
      <c r="A1502" s="25" t="n">
        <v>45337.889293981</v>
      </c>
      <c r="B1502" s="26" t="s">
        <v>554</v>
      </c>
      <c r="C1502" s="26" t="s">
        <v>322</v>
      </c>
      <c r="D1502" s="26" t="s">
        <v>554</v>
      </c>
      <c r="E1502" s="26" t="s">
        <v>554</v>
      </c>
      <c r="F1502" s="26" t="s">
        <v>19</v>
      </c>
      <c r="G1502" s="27" t="n">
        <v>1</v>
      </c>
      <c r="H1502" s="28" t="n">
        <v>1</v>
      </c>
      <c r="I1502" s="28" t="n">
        <v>19000</v>
      </c>
      <c r="J1502" s="28" t="n">
        <v>0</v>
      </c>
      <c r="K1502" s="28" t="n">
        <v>-0</v>
      </c>
      <c r="L1502" s="28" t="n">
        <v>-0</v>
      </c>
      <c r="M1502" s="28"/>
      <c r="N1502" s="6" t="s">
        <f>=I1502+J1502+K1502+L1502</f>
      </c>
      <c r="O1502" s="28"/>
      <c r="P1502" s="26"/>
    </row>
    <row collapsed="false" customFormat="false" customHeight="false" hidden="false" ht="12.1" outlineLevel="0" r="1503">
      <c r="A1503" s="20" t="n">
        <v>45337.890405093</v>
      </c>
      <c r="B1503" s="16" t="s">
        <v>42</v>
      </c>
      <c r="C1503" s="16" t="s">
        <v>562</v>
      </c>
      <c r="D1503" s="16" t="s">
        <v>480</v>
      </c>
      <c r="E1503" s="16" t="s">
        <v>17</v>
      </c>
      <c r="F1503" s="16" t="s">
        <v>19</v>
      </c>
      <c r="G1503" s="7" t="n">
        <v>120</v>
      </c>
      <c r="H1503" s="6" t="n">
        <v>161.76</v>
      </c>
      <c r="I1503" s="6" t="n">
        <v>-19411.2</v>
      </c>
      <c r="J1503" s="6" t="n">
        <v>-0</v>
      </c>
      <c r="K1503" s="6" t="n">
        <v>-7.76</v>
      </c>
      <c r="L1503" s="6" t="n">
        <v>-0</v>
      </c>
      <c r="M1503" s="6"/>
      <c r="N1503" s="6" t="s">
        <f>=I1503+J1503+K1503+L1503</f>
      </c>
      <c r="O1503" s="6"/>
      <c r="P1503" s="16"/>
    </row>
    <row collapsed="false" customFormat="false" customHeight="false" hidden="false" ht="12.1" outlineLevel="0" r="1504">
      <c r="A1504" s="29" t="n">
        <v>45338.47693287</v>
      </c>
      <c r="B1504" s="30" t="s">
        <v>504</v>
      </c>
      <c r="C1504" s="30" t="s">
        <v>651</v>
      </c>
      <c r="D1504" s="30" t="s">
        <v>482</v>
      </c>
      <c r="E1504" s="30" t="s">
        <v>17</v>
      </c>
      <c r="F1504" s="30" t="s">
        <v>19</v>
      </c>
      <c r="G1504" s="31" t="n">
        <v>-1000</v>
      </c>
      <c r="H1504" s="32" t="n">
        <v>0.6984</v>
      </c>
      <c r="I1504" s="32" t="n">
        <v>698.4</v>
      </c>
      <c r="J1504" s="32" t="n">
        <v>0</v>
      </c>
      <c r="K1504" s="32" t="n">
        <v>-0.28</v>
      </c>
      <c r="L1504" s="32" t="n">
        <v>-0</v>
      </c>
      <c r="M1504" s="32"/>
      <c r="N1504" s="6" t="s">
        <f>=I1504+J1504+K1504+L1504</f>
      </c>
      <c r="O1504" s="32"/>
      <c r="P1504" s="30"/>
    </row>
    <row collapsed="false" customFormat="false" customHeight="false" hidden="false" ht="12.1" outlineLevel="0" r="1505">
      <c r="A1505" s="29" t="n">
        <v>45338.483321759</v>
      </c>
      <c r="B1505" s="30" t="s">
        <v>42</v>
      </c>
      <c r="C1505" s="30" t="s">
        <v>562</v>
      </c>
      <c r="D1505" s="30" t="s">
        <v>482</v>
      </c>
      <c r="E1505" s="30" t="s">
        <v>17</v>
      </c>
      <c r="F1505" s="30" t="s">
        <v>19</v>
      </c>
      <c r="G1505" s="31" t="n">
        <v>-40</v>
      </c>
      <c r="H1505" s="32" t="n">
        <v>161.6</v>
      </c>
      <c r="I1505" s="32" t="n">
        <v>6464</v>
      </c>
      <c r="J1505" s="32" t="n">
        <v>0</v>
      </c>
      <c r="K1505" s="32" t="n">
        <v>-2.59</v>
      </c>
      <c r="L1505" s="32" t="n">
        <v>-0</v>
      </c>
      <c r="M1505" s="32"/>
      <c r="N1505" s="6" t="s">
        <f>=I1505+J1505+K1505+L1505</f>
      </c>
      <c r="O1505" s="32"/>
      <c r="P1505" s="30"/>
    </row>
    <row collapsed="false" customFormat="false" customHeight="false" hidden="false" ht="12.1" outlineLevel="0" r="1506">
      <c r="A1506" s="25" t="n">
        <v>45342</v>
      </c>
      <c r="B1506" s="26" t="s">
        <v>554</v>
      </c>
      <c r="C1506" s="26" t="s">
        <v>162</v>
      </c>
      <c r="D1506" s="26" t="s">
        <v>554</v>
      </c>
      <c r="E1506" s="26" t="s">
        <v>554</v>
      </c>
      <c r="F1506" s="26" t="s">
        <v>19</v>
      </c>
      <c r="G1506" s="27" t="n">
        <v>1</v>
      </c>
      <c r="H1506" s="28" t="n">
        <v>10000</v>
      </c>
      <c r="I1506" s="28" t="n">
        <v>10000</v>
      </c>
      <c r="J1506" s="28" t="n">
        <v>0</v>
      </c>
      <c r="K1506" s="28" t="n">
        <v>-0</v>
      </c>
      <c r="L1506" s="28" t="n">
        <v>-0</v>
      </c>
      <c r="M1506" s="28"/>
      <c r="N1506" s="6" t="s">
        <f>=I1506+J1506+K1506+L1506</f>
      </c>
      <c r="O1506" s="28"/>
      <c r="P1506" s="26"/>
    </row>
    <row collapsed="false" customFormat="false" customHeight="false" hidden="false" ht="12.1" outlineLevel="0" r="1507">
      <c r="A1507" s="25" t="n">
        <v>45342</v>
      </c>
      <c r="B1507" s="26" t="s">
        <v>554</v>
      </c>
      <c r="C1507" s="26" t="s">
        <v>162</v>
      </c>
      <c r="D1507" s="26" t="s">
        <v>554</v>
      </c>
      <c r="E1507" s="26" t="s">
        <v>554</v>
      </c>
      <c r="F1507" s="26" t="s">
        <v>19</v>
      </c>
      <c r="G1507" s="27" t="n">
        <v>1</v>
      </c>
      <c r="H1507" s="28" t="n">
        <v>12000</v>
      </c>
      <c r="I1507" s="28" t="n">
        <v>12000</v>
      </c>
      <c r="J1507" s="28" t="n">
        <v>0</v>
      </c>
      <c r="K1507" s="28" t="n">
        <v>-0</v>
      </c>
      <c r="L1507" s="28" t="n">
        <v>-0</v>
      </c>
      <c r="M1507" s="28"/>
      <c r="N1507" s="6" t="s">
        <f>=I1507+J1507+K1507+L1507</f>
      </c>
      <c r="O1507" s="28"/>
      <c r="P1507" s="26"/>
    </row>
    <row collapsed="false" customFormat="false" customHeight="false" hidden="false" ht="12.1" outlineLevel="0" r="1508">
      <c r="A1508" s="25" t="n">
        <v>45342</v>
      </c>
      <c r="B1508" s="26" t="s">
        <v>554</v>
      </c>
      <c r="C1508" s="26" t="s">
        <v>162</v>
      </c>
      <c r="D1508" s="26" t="s">
        <v>554</v>
      </c>
      <c r="E1508" s="26" t="s">
        <v>554</v>
      </c>
      <c r="F1508" s="26" t="s">
        <v>19</v>
      </c>
      <c r="G1508" s="27" t="n">
        <v>1</v>
      </c>
      <c r="H1508" s="28" t="n">
        <v>105000</v>
      </c>
      <c r="I1508" s="28" t="n">
        <v>105000</v>
      </c>
      <c r="J1508" s="28" t="n">
        <v>0</v>
      </c>
      <c r="K1508" s="28" t="n">
        <v>-0</v>
      </c>
      <c r="L1508" s="28" t="n">
        <v>-0</v>
      </c>
      <c r="M1508" s="28"/>
      <c r="N1508" s="6" t="s">
        <f>=I1508+J1508+K1508+L1508</f>
      </c>
      <c r="O1508" s="28"/>
      <c r="P1508" s="26"/>
    </row>
    <row collapsed="false" customFormat="false" customHeight="false" hidden="false" ht="12.1" outlineLevel="0" r="1509">
      <c r="A1509" s="20" t="n">
        <v>45342.600474537</v>
      </c>
      <c r="B1509" s="16" t="s">
        <v>30</v>
      </c>
      <c r="C1509" s="16" t="s">
        <v>643</v>
      </c>
      <c r="D1509" s="16" t="s">
        <v>480</v>
      </c>
      <c r="E1509" s="16" t="s">
        <v>17</v>
      </c>
      <c r="F1509" s="16" t="s">
        <v>19</v>
      </c>
      <c r="G1509" s="7" t="n">
        <v>300000</v>
      </c>
      <c r="H1509" s="6" t="n">
        <v>0.1202</v>
      </c>
      <c r="I1509" s="6" t="n">
        <v>-36060</v>
      </c>
      <c r="J1509" s="6" t="n">
        <v>-0</v>
      </c>
      <c r="K1509" s="6" t="n">
        <v>-14.42</v>
      </c>
      <c r="L1509" s="6" t="n">
        <v>-0</v>
      </c>
      <c r="M1509" s="6"/>
      <c r="N1509" s="6" t="s">
        <f>=I1509+J1509+K1509+L1509</f>
      </c>
      <c r="O1509" s="6"/>
      <c r="P1509" s="16"/>
    </row>
    <row collapsed="false" customFormat="false" customHeight="false" hidden="false" ht="12.1" outlineLevel="0" r="1510">
      <c r="A1510" s="20" t="n">
        <v>45342.633055556</v>
      </c>
      <c r="B1510" s="16" t="s">
        <v>36</v>
      </c>
      <c r="C1510" s="16" t="s">
        <v>627</v>
      </c>
      <c r="D1510" s="16" t="s">
        <v>480</v>
      </c>
      <c r="E1510" s="16" t="s">
        <v>17</v>
      </c>
      <c r="F1510" s="16" t="s">
        <v>19</v>
      </c>
      <c r="G1510" s="7" t="n">
        <v>50</v>
      </c>
      <c r="H1510" s="6" t="n">
        <v>287.41</v>
      </c>
      <c r="I1510" s="6" t="n">
        <v>-14370.5</v>
      </c>
      <c r="J1510" s="6" t="n">
        <v>-0</v>
      </c>
      <c r="K1510" s="6" t="n">
        <v>-10.06</v>
      </c>
      <c r="L1510" s="6" t="n">
        <v>-0</v>
      </c>
      <c r="M1510" s="6"/>
      <c r="N1510" s="6" t="s">
        <f>=I1510+J1510+K1510+L1510</f>
      </c>
      <c r="O1510" s="6"/>
      <c r="P1510" s="16"/>
    </row>
    <row collapsed="false" customFormat="false" customHeight="false" hidden="false" ht="12.1" outlineLevel="0" r="1511">
      <c r="A1511" s="20" t="n">
        <v>45342.64931713</v>
      </c>
      <c r="B1511" s="16" t="s">
        <v>24</v>
      </c>
      <c r="C1511" s="16" t="s">
        <v>567</v>
      </c>
      <c r="D1511" s="16" t="s">
        <v>480</v>
      </c>
      <c r="E1511" s="16" t="s">
        <v>17</v>
      </c>
      <c r="F1511" s="16" t="s">
        <v>19</v>
      </c>
      <c r="G1511" s="7" t="n">
        <v>1000</v>
      </c>
      <c r="H1511" s="6" t="n">
        <v>60.2</v>
      </c>
      <c r="I1511" s="6" t="n">
        <v>-60200</v>
      </c>
      <c r="J1511" s="6" t="n">
        <v>-0</v>
      </c>
      <c r="K1511" s="6" t="n">
        <v>-24.08</v>
      </c>
      <c r="L1511" s="6" t="n">
        <v>-0</v>
      </c>
      <c r="M1511" s="6"/>
      <c r="N1511" s="6" t="s">
        <f>=I1511+J1511+K1511+L1511</f>
      </c>
      <c r="O1511" s="6"/>
      <c r="P1511" s="16"/>
    </row>
    <row collapsed="false" customFormat="false" customHeight="false" hidden="false" ht="12.1" outlineLevel="0" r="1512">
      <c r="A1512" s="25" t="n">
        <v>45342.860462963</v>
      </c>
      <c r="B1512" s="26" t="s">
        <v>554</v>
      </c>
      <c r="C1512" s="26" t="s">
        <v>322</v>
      </c>
      <c r="D1512" s="26" t="s">
        <v>554</v>
      </c>
      <c r="E1512" s="26" t="s">
        <v>554</v>
      </c>
      <c r="F1512" s="26" t="s">
        <v>19</v>
      </c>
      <c r="G1512" s="27" t="n">
        <v>1</v>
      </c>
      <c r="H1512" s="28" t="n">
        <v>1</v>
      </c>
      <c r="I1512" s="28" t="n">
        <v>55000</v>
      </c>
      <c r="J1512" s="28" t="n">
        <v>0</v>
      </c>
      <c r="K1512" s="28" t="n">
        <v>-0</v>
      </c>
      <c r="L1512" s="28" t="n">
        <v>-0</v>
      </c>
      <c r="M1512" s="28"/>
      <c r="N1512" s="6" t="s">
        <f>=I1512+J1512+K1512+L1512</f>
      </c>
      <c r="O1512" s="28"/>
      <c r="P1512" s="26"/>
    </row>
    <row collapsed="false" customFormat="false" customHeight="false" hidden="false" ht="12.1" outlineLevel="0" r="1513">
      <c r="A1513" s="20" t="n">
        <v>45342.87162037</v>
      </c>
      <c r="B1513" s="16" t="s">
        <v>24</v>
      </c>
      <c r="C1513" s="16" t="s">
        <v>567</v>
      </c>
      <c r="D1513" s="16" t="s">
        <v>480</v>
      </c>
      <c r="E1513" s="16" t="s">
        <v>17</v>
      </c>
      <c r="F1513" s="16" t="s">
        <v>19</v>
      </c>
      <c r="G1513" s="7" t="n">
        <v>300</v>
      </c>
      <c r="H1513" s="6" t="n">
        <v>59.445</v>
      </c>
      <c r="I1513" s="6" t="n">
        <v>-17833.5</v>
      </c>
      <c r="J1513" s="6" t="n">
        <v>-0</v>
      </c>
      <c r="K1513" s="6" t="n">
        <v>-12.48</v>
      </c>
      <c r="L1513" s="6" t="n">
        <v>-0</v>
      </c>
      <c r="M1513" s="6"/>
      <c r="N1513" s="6" t="s">
        <f>=I1513+J1513+K1513+L1513</f>
      </c>
      <c r="O1513" s="6"/>
      <c r="P1513" s="16"/>
    </row>
    <row collapsed="false" customFormat="false" customHeight="false" hidden="false" ht="12.1" outlineLevel="0" r="1514">
      <c r="A1514" s="20" t="n">
        <v>45342.897627315</v>
      </c>
      <c r="B1514" s="16" t="s">
        <v>42</v>
      </c>
      <c r="C1514" s="16" t="s">
        <v>562</v>
      </c>
      <c r="D1514" s="16" t="s">
        <v>480</v>
      </c>
      <c r="E1514" s="16" t="s">
        <v>17</v>
      </c>
      <c r="F1514" s="16" t="s">
        <v>19</v>
      </c>
      <c r="G1514" s="7" t="n">
        <v>340</v>
      </c>
      <c r="H1514" s="6" t="n">
        <v>159.51</v>
      </c>
      <c r="I1514" s="6" t="n">
        <v>-54233.4</v>
      </c>
      <c r="J1514" s="6" t="n">
        <v>-0</v>
      </c>
      <c r="K1514" s="6" t="n">
        <v>-21.69</v>
      </c>
      <c r="L1514" s="6" t="n">
        <v>-0</v>
      </c>
      <c r="M1514" s="6"/>
      <c r="N1514" s="6" t="s">
        <f>=I1514+J1514+K1514+L1514</f>
      </c>
      <c r="O1514" s="6"/>
      <c r="P1514" s="16"/>
    </row>
    <row collapsed="false" customFormat="false" customHeight="false" hidden="false" ht="12.1" outlineLevel="0" r="1515">
      <c r="A1515" s="20" t="n">
        <v>45342.912291667</v>
      </c>
      <c r="B1515" s="16" t="s">
        <v>39</v>
      </c>
      <c r="C1515" s="16" t="s">
        <v>560</v>
      </c>
      <c r="D1515" s="16" t="s">
        <v>480</v>
      </c>
      <c r="E1515" s="16" t="s">
        <v>17</v>
      </c>
      <c r="F1515" s="16" t="s">
        <v>19</v>
      </c>
      <c r="G1515" s="7" t="n">
        <v>20</v>
      </c>
      <c r="H1515" s="6" t="n">
        <v>284.57</v>
      </c>
      <c r="I1515" s="6" t="n">
        <v>-5691.4</v>
      </c>
      <c r="J1515" s="6" t="n">
        <v>-0</v>
      </c>
      <c r="K1515" s="6" t="n">
        <v>-2.28</v>
      </c>
      <c r="L1515" s="6" t="n">
        <v>-0</v>
      </c>
      <c r="M1515" s="6"/>
      <c r="N1515" s="6" t="s">
        <f>=I1515+J1515+K1515+L1515</f>
      </c>
      <c r="O1515" s="6"/>
      <c r="P1515" s="16"/>
    </row>
    <row collapsed="false" customFormat="false" customHeight="false" hidden="false" ht="12.1" outlineLevel="0" r="1516">
      <c r="A1516" s="25" t="n">
        <v>45343</v>
      </c>
      <c r="B1516" s="26" t="s">
        <v>554</v>
      </c>
      <c r="C1516" s="26" t="s">
        <v>162</v>
      </c>
      <c r="D1516" s="26" t="s">
        <v>554</v>
      </c>
      <c r="E1516" s="26" t="s">
        <v>554</v>
      </c>
      <c r="F1516" s="26" t="s">
        <v>19</v>
      </c>
      <c r="G1516" s="27" t="n">
        <v>1</v>
      </c>
      <c r="H1516" s="28" t="n">
        <v>10000</v>
      </c>
      <c r="I1516" s="28" t="n">
        <v>10000</v>
      </c>
      <c r="J1516" s="28" t="n">
        <v>0</v>
      </c>
      <c r="K1516" s="28" t="n">
        <v>-0</v>
      </c>
      <c r="L1516" s="28" t="n">
        <v>-0</v>
      </c>
      <c r="M1516" s="28"/>
      <c r="N1516" s="6" t="s">
        <f>=I1516+J1516+K1516+L1516</f>
      </c>
      <c r="O1516" s="28"/>
      <c r="P1516" s="26"/>
    </row>
    <row collapsed="false" customFormat="false" customHeight="false" hidden="false" ht="12.1" outlineLevel="0" r="1517">
      <c r="A1517" s="20" t="n">
        <v>45344.435081019</v>
      </c>
      <c r="B1517" s="16" t="s">
        <v>504</v>
      </c>
      <c r="C1517" s="16" t="s">
        <v>651</v>
      </c>
      <c r="D1517" s="16" t="s">
        <v>480</v>
      </c>
      <c r="E1517" s="16" t="s">
        <v>17</v>
      </c>
      <c r="F1517" s="16" t="s">
        <v>19</v>
      </c>
      <c r="G1517" s="7" t="n">
        <v>16000</v>
      </c>
      <c r="H1517" s="6" t="n">
        <v>0.6348</v>
      </c>
      <c r="I1517" s="6" t="n">
        <v>-10156.8</v>
      </c>
      <c r="J1517" s="6" t="n">
        <v>-0</v>
      </c>
      <c r="K1517" s="6" t="n">
        <v>-7.1</v>
      </c>
      <c r="L1517" s="6" t="n">
        <v>-0</v>
      </c>
      <c r="M1517" s="6"/>
      <c r="N1517" s="6" t="s">
        <f>=I1517+J1517+K1517+L1517</f>
      </c>
      <c r="O1517" s="6"/>
      <c r="P1517" s="16"/>
    </row>
    <row collapsed="false" customFormat="false" customHeight="false" hidden="false" ht="12.1" outlineLevel="0" r="1518">
      <c r="A1518" s="25" t="n">
        <v>45363</v>
      </c>
      <c r="B1518" s="26" t="s">
        <v>554</v>
      </c>
      <c r="C1518" s="26" t="s">
        <v>162</v>
      </c>
      <c r="D1518" s="26" t="s">
        <v>554</v>
      </c>
      <c r="E1518" s="26" t="s">
        <v>554</v>
      </c>
      <c r="F1518" s="26" t="s">
        <v>19</v>
      </c>
      <c r="G1518" s="27" t="n">
        <v>1</v>
      </c>
      <c r="H1518" s="28" t="n">
        <v>2300</v>
      </c>
      <c r="I1518" s="28" t="n">
        <v>2300</v>
      </c>
      <c r="J1518" s="28" t="n">
        <v>0</v>
      </c>
      <c r="K1518" s="28" t="n">
        <v>-0</v>
      </c>
      <c r="L1518" s="28" t="n">
        <v>-0</v>
      </c>
      <c r="M1518" s="28"/>
      <c r="N1518" s="6" t="s">
        <f>=I1518+J1518+K1518+L1518</f>
      </c>
      <c r="O1518" s="28"/>
      <c r="P1518" s="26"/>
    </row>
    <row collapsed="false" customFormat="false" customHeight="false" hidden="false" ht="12.1" outlineLevel="0" r="1519">
      <c r="A1519" s="41" t="n">
        <v>45363.824305556</v>
      </c>
      <c r="B1519" s="42" t="s">
        <v>42</v>
      </c>
      <c r="C1519" s="42" t="s">
        <v>353</v>
      </c>
      <c r="D1519" s="42" t="s">
        <v>640</v>
      </c>
      <c r="E1519" s="42" t="s">
        <v>17</v>
      </c>
      <c r="F1519" s="42" t="s">
        <v>19</v>
      </c>
      <c r="G1519" s="43" t="n">
        <v>40</v>
      </c>
      <c r="H1519" s="44" t="n">
        <v>116.81</v>
      </c>
      <c r="I1519" s="44" t="n">
        <v>0</v>
      </c>
      <c r="J1519" s="44" t="n">
        <v>0</v>
      </c>
      <c r="K1519" s="44" t="n">
        <v>-0</v>
      </c>
      <c r="L1519" s="44" t="n">
        <v>-0</v>
      </c>
      <c r="M1519" s="44"/>
      <c r="N1519" s="6" t="s">
        <f>=I1519+J1519+K1519+L1519</f>
      </c>
      <c r="O1519" s="44"/>
      <c r="P1519" s="42"/>
    </row>
    <row collapsed="false" customFormat="false" customHeight="false" hidden="false" ht="12.1" outlineLevel="0" r="1520">
      <c r="A1520" s="25" t="n">
        <v>45370</v>
      </c>
      <c r="B1520" s="26" t="s">
        <v>554</v>
      </c>
      <c r="C1520" s="26" t="s">
        <v>162</v>
      </c>
      <c r="D1520" s="26" t="s">
        <v>554</v>
      </c>
      <c r="E1520" s="26" t="s">
        <v>554</v>
      </c>
      <c r="F1520" s="26" t="s">
        <v>19</v>
      </c>
      <c r="G1520" s="27" t="n">
        <v>1</v>
      </c>
      <c r="H1520" s="28" t="n">
        <v>60000</v>
      </c>
      <c r="I1520" s="28" t="n">
        <v>60000</v>
      </c>
      <c r="J1520" s="28" t="n">
        <v>0</v>
      </c>
      <c r="K1520" s="28" t="n">
        <v>-0</v>
      </c>
      <c r="L1520" s="28" t="n">
        <v>-0</v>
      </c>
      <c r="M1520" s="28"/>
      <c r="N1520" s="6" t="s">
        <f>=I1520+J1520+K1520+L1520</f>
      </c>
      <c r="O1520" s="28"/>
      <c r="P1520" s="26"/>
    </row>
    <row collapsed="false" customFormat="false" customHeight="false" hidden="false" ht="12.1" outlineLevel="0" r="1521">
      <c r="A1521" s="25" t="n">
        <v>45370</v>
      </c>
      <c r="B1521" s="26" t="s">
        <v>554</v>
      </c>
      <c r="C1521" s="26" t="s">
        <v>162</v>
      </c>
      <c r="D1521" s="26" t="s">
        <v>554</v>
      </c>
      <c r="E1521" s="26" t="s">
        <v>554</v>
      </c>
      <c r="F1521" s="26" t="s">
        <v>19</v>
      </c>
      <c r="G1521" s="27" t="n">
        <v>1</v>
      </c>
      <c r="H1521" s="28" t="n">
        <v>19000</v>
      </c>
      <c r="I1521" s="28" t="n">
        <v>19000</v>
      </c>
      <c r="J1521" s="28" t="n">
        <v>0</v>
      </c>
      <c r="K1521" s="28" t="n">
        <v>-0</v>
      </c>
      <c r="L1521" s="28" t="n">
        <v>-0</v>
      </c>
      <c r="M1521" s="28"/>
      <c r="N1521" s="6" t="s">
        <f>=I1521+J1521+K1521+L1521</f>
      </c>
      <c r="O1521" s="28"/>
      <c r="P1521" s="26"/>
    </row>
    <row collapsed="false" customFormat="false" customHeight="false" hidden="false" ht="12.1" outlineLevel="0" r="1522">
      <c r="A1522" s="20" t="n">
        <v>45370.984155093</v>
      </c>
      <c r="B1522" s="16" t="s">
        <v>39</v>
      </c>
      <c r="C1522" s="16" t="s">
        <v>560</v>
      </c>
      <c r="D1522" s="16" t="s">
        <v>480</v>
      </c>
      <c r="E1522" s="16" t="s">
        <v>17</v>
      </c>
      <c r="F1522" s="16" t="s">
        <v>19</v>
      </c>
      <c r="G1522" s="7" t="n">
        <v>30</v>
      </c>
      <c r="H1522" s="6" t="n">
        <v>295.22</v>
      </c>
      <c r="I1522" s="6" t="n">
        <v>-8856.6</v>
      </c>
      <c r="J1522" s="6" t="n">
        <v>-0</v>
      </c>
      <c r="K1522" s="6" t="n">
        <v>-3.54</v>
      </c>
      <c r="L1522" s="6" t="n">
        <v>-0</v>
      </c>
      <c r="M1522" s="6"/>
      <c r="N1522" s="6" t="s">
        <f>=I1522+J1522+K1522+L1522</f>
      </c>
      <c r="O1522" s="6"/>
      <c r="P1522" s="16"/>
    </row>
    <row collapsed="false" customFormat="false" customHeight="false" hidden="false" ht="12.1" outlineLevel="0" r="1523">
      <c r="A1523" s="20" t="n">
        <v>45370.984259259</v>
      </c>
      <c r="B1523" s="16" t="s">
        <v>39</v>
      </c>
      <c r="C1523" s="16" t="s">
        <v>560</v>
      </c>
      <c r="D1523" s="16" t="s">
        <v>480</v>
      </c>
      <c r="E1523" s="16" t="s">
        <v>17</v>
      </c>
      <c r="F1523" s="16" t="s">
        <v>19</v>
      </c>
      <c r="G1523" s="7" t="n">
        <v>10</v>
      </c>
      <c r="H1523" s="6" t="n">
        <v>295.22</v>
      </c>
      <c r="I1523" s="6" t="n">
        <v>-2952.2</v>
      </c>
      <c r="J1523" s="6" t="n">
        <v>-0</v>
      </c>
      <c r="K1523" s="6" t="n">
        <v>-1.18</v>
      </c>
      <c r="L1523" s="6" t="n">
        <v>-0</v>
      </c>
      <c r="M1523" s="6"/>
      <c r="N1523" s="6" t="s">
        <f>=I1523+J1523+K1523+L1523</f>
      </c>
      <c r="O1523" s="6"/>
      <c r="P1523" s="16"/>
    </row>
    <row collapsed="false" customFormat="false" customHeight="false" hidden="false" ht="12.1" outlineLevel="0" r="1524">
      <c r="A1524" s="20" t="n">
        <v>45370.984560185</v>
      </c>
      <c r="B1524" s="16" t="s">
        <v>39</v>
      </c>
      <c r="C1524" s="16" t="s">
        <v>560</v>
      </c>
      <c r="D1524" s="16" t="s">
        <v>480</v>
      </c>
      <c r="E1524" s="16" t="s">
        <v>17</v>
      </c>
      <c r="F1524" s="16" t="s">
        <v>19</v>
      </c>
      <c r="G1524" s="7" t="n">
        <v>230</v>
      </c>
      <c r="H1524" s="6" t="n">
        <v>295.22</v>
      </c>
      <c r="I1524" s="6" t="n">
        <v>-67900.6</v>
      </c>
      <c r="J1524" s="6" t="n">
        <v>-0</v>
      </c>
      <c r="K1524" s="6" t="n">
        <v>-27.16</v>
      </c>
      <c r="L1524" s="6" t="n">
        <v>-0</v>
      </c>
      <c r="M1524" s="6"/>
      <c r="N1524" s="6" t="s">
        <f>=I1524+J1524+K1524+L1524</f>
      </c>
      <c r="O1524" s="6"/>
      <c r="P1524" s="16"/>
    </row>
    <row collapsed="false" customFormat="false" customHeight="false" hidden="false" ht="12.1" outlineLevel="0" r="1525">
      <c r="A1525" s="20" t="n">
        <v>45370.985277778</v>
      </c>
      <c r="B1525" s="16" t="s">
        <v>42</v>
      </c>
      <c r="C1525" s="16" t="s">
        <v>562</v>
      </c>
      <c r="D1525" s="16" t="s">
        <v>480</v>
      </c>
      <c r="E1525" s="16" t="s">
        <v>17</v>
      </c>
      <c r="F1525" s="16" t="s">
        <v>19</v>
      </c>
      <c r="G1525" s="7" t="n">
        <v>120</v>
      </c>
      <c r="H1525" s="6" t="n">
        <v>158.45</v>
      </c>
      <c r="I1525" s="6" t="n">
        <v>-19014</v>
      </c>
      <c r="J1525" s="6" t="n">
        <v>-0</v>
      </c>
      <c r="K1525" s="6" t="n">
        <v>-7.61</v>
      </c>
      <c r="L1525" s="6" t="n">
        <v>-0</v>
      </c>
      <c r="M1525" s="6"/>
      <c r="N1525" s="6" t="s">
        <f>=I1525+J1525+K1525+L1525</f>
      </c>
      <c r="O1525" s="6"/>
      <c r="P1525" s="16"/>
    </row>
    <row collapsed="false" customFormat="false" customHeight="false" hidden="false" ht="12.1" outlineLevel="0" r="1526">
      <c r="A1526" s="20" t="n">
        <v>45370.985497685</v>
      </c>
      <c r="B1526" s="16" t="s">
        <v>42</v>
      </c>
      <c r="C1526" s="16" t="s">
        <v>562</v>
      </c>
      <c r="D1526" s="16" t="s">
        <v>480</v>
      </c>
      <c r="E1526" s="16" t="s">
        <v>17</v>
      </c>
      <c r="F1526" s="16" t="s">
        <v>19</v>
      </c>
      <c r="G1526" s="7" t="n">
        <v>260</v>
      </c>
      <c r="H1526" s="6" t="n">
        <v>158.45</v>
      </c>
      <c r="I1526" s="6" t="n">
        <v>-41197</v>
      </c>
      <c r="J1526" s="6" t="n">
        <v>-0</v>
      </c>
      <c r="K1526" s="6" t="n">
        <v>-16.48</v>
      </c>
      <c r="L1526" s="6" t="n">
        <v>-0</v>
      </c>
      <c r="M1526" s="6"/>
      <c r="N1526" s="6" t="s">
        <f>=I1526+J1526+K1526+L1526</f>
      </c>
      <c r="O1526" s="6"/>
      <c r="P1526" s="16"/>
    </row>
    <row collapsed="false" customFormat="false" customHeight="false" hidden="false" ht="12.1" outlineLevel="0" r="1527">
      <c r="A1527" s="20" t="n">
        <v>45371.960555556</v>
      </c>
      <c r="B1527" s="16" t="s">
        <v>42</v>
      </c>
      <c r="C1527" s="16" t="s">
        <v>562</v>
      </c>
      <c r="D1527" s="16" t="s">
        <v>480</v>
      </c>
      <c r="E1527" s="16" t="s">
        <v>17</v>
      </c>
      <c r="F1527" s="16" t="s">
        <v>19</v>
      </c>
      <c r="G1527" s="7" t="n">
        <v>380</v>
      </c>
      <c r="H1527" s="6" t="n">
        <v>158.51</v>
      </c>
      <c r="I1527" s="6" t="n">
        <v>-60233.8</v>
      </c>
      <c r="J1527" s="6" t="n">
        <v>-0</v>
      </c>
      <c r="K1527" s="6" t="n">
        <v>-24.09</v>
      </c>
      <c r="L1527" s="6" t="n">
        <v>-0</v>
      </c>
      <c r="M1527" s="6"/>
      <c r="N1527" s="6" t="s">
        <f>=I1527+J1527+K1527+L1527</f>
      </c>
      <c r="O1527" s="6"/>
      <c r="P1527" s="16"/>
    </row>
    <row collapsed="false" customFormat="false" customHeight="false" hidden="false" ht="12.1" outlineLevel="0" r="1528">
      <c r="A1528" s="20" t="n">
        <v>45371.961041667</v>
      </c>
      <c r="B1528" s="16" t="s">
        <v>42</v>
      </c>
      <c r="C1528" s="16" t="s">
        <v>562</v>
      </c>
      <c r="D1528" s="16" t="s">
        <v>480</v>
      </c>
      <c r="E1528" s="16" t="s">
        <v>17</v>
      </c>
      <c r="F1528" s="16" t="s">
        <v>19</v>
      </c>
      <c r="G1528" s="7" t="n">
        <v>120</v>
      </c>
      <c r="H1528" s="6" t="n">
        <v>158.51</v>
      </c>
      <c r="I1528" s="6" t="n">
        <v>-19021.2</v>
      </c>
      <c r="J1528" s="6" t="n">
        <v>-0</v>
      </c>
      <c r="K1528" s="6" t="n">
        <v>-7.61</v>
      </c>
      <c r="L1528" s="6" t="n">
        <v>-0</v>
      </c>
      <c r="M1528" s="6"/>
      <c r="N1528" s="6" t="s">
        <f>=I1528+J1528+K1528+L1528</f>
      </c>
      <c r="O1528" s="6"/>
      <c r="P1528" s="16"/>
    </row>
    <row collapsed="false" customFormat="false" customHeight="false" hidden="false" ht="12.1" outlineLevel="0" r="1529">
      <c r="A1529" s="25" t="n">
        <v>45371.964097222</v>
      </c>
      <c r="B1529" s="26" t="s">
        <v>554</v>
      </c>
      <c r="C1529" s="26" t="s">
        <v>322</v>
      </c>
      <c r="D1529" s="26" t="s">
        <v>554</v>
      </c>
      <c r="E1529" s="26" t="s">
        <v>554</v>
      </c>
      <c r="F1529" s="26" t="s">
        <v>19</v>
      </c>
      <c r="G1529" s="27" t="n">
        <v>1</v>
      </c>
      <c r="H1529" s="28" t="n">
        <v>1</v>
      </c>
      <c r="I1529" s="28" t="n">
        <v>60000</v>
      </c>
      <c r="J1529" s="28" t="n">
        <v>0</v>
      </c>
      <c r="K1529" s="28" t="n">
        <v>-0</v>
      </c>
      <c r="L1529" s="28" t="n">
        <v>-0</v>
      </c>
      <c r="M1529" s="28"/>
      <c r="N1529" s="6" t="s">
        <f>=I1529+J1529+K1529+L1529</f>
      </c>
      <c r="O1529" s="28"/>
      <c r="P1529" s="26"/>
    </row>
    <row collapsed="false" customFormat="false" customHeight="false" hidden="false" ht="12.1" outlineLevel="0" r="1530">
      <c r="A1530" s="25" t="n">
        <v>45372.959675926</v>
      </c>
      <c r="B1530" s="26" t="s">
        <v>554</v>
      </c>
      <c r="C1530" s="26" t="s">
        <v>322</v>
      </c>
      <c r="D1530" s="26" t="s">
        <v>554</v>
      </c>
      <c r="E1530" s="26" t="s">
        <v>554</v>
      </c>
      <c r="F1530" s="26" t="s">
        <v>19</v>
      </c>
      <c r="G1530" s="27" t="n">
        <v>1</v>
      </c>
      <c r="H1530" s="28" t="n">
        <v>1</v>
      </c>
      <c r="I1530" s="28" t="n">
        <v>79000</v>
      </c>
      <c r="J1530" s="28" t="n">
        <v>0</v>
      </c>
      <c r="K1530" s="28" t="n">
        <v>-0</v>
      </c>
      <c r="L1530" s="28" t="n">
        <v>-0</v>
      </c>
      <c r="M1530" s="28"/>
      <c r="N1530" s="6" t="s">
        <f>=I1530+J1530+K1530+L1530</f>
      </c>
      <c r="O1530" s="28"/>
      <c r="P1530" s="26"/>
    </row>
    <row collapsed="false" customFormat="false" customHeight="false" hidden="false" ht="12.1" outlineLevel="0" r="1531">
      <c r="A1531" s="25" t="n">
        <v>45373</v>
      </c>
      <c r="B1531" s="26" t="s">
        <v>554</v>
      </c>
      <c r="C1531" s="26" t="s">
        <v>162</v>
      </c>
      <c r="D1531" s="26" t="s">
        <v>554</v>
      </c>
      <c r="E1531" s="26" t="s">
        <v>554</v>
      </c>
      <c r="F1531" s="26" t="s">
        <v>19</v>
      </c>
      <c r="G1531" s="27" t="n">
        <v>1</v>
      </c>
      <c r="H1531" s="28" t="n">
        <v>4000</v>
      </c>
      <c r="I1531" s="28" t="n">
        <v>4000</v>
      </c>
      <c r="J1531" s="28" t="n">
        <v>0</v>
      </c>
      <c r="K1531" s="28" t="n">
        <v>-0</v>
      </c>
      <c r="L1531" s="28" t="n">
        <v>-0</v>
      </c>
      <c r="M1531" s="28"/>
      <c r="N1531" s="6" t="s">
        <f>=I1531+J1531+K1531+L1531</f>
      </c>
      <c r="O1531" s="28"/>
      <c r="P1531" s="26"/>
    </row>
    <row collapsed="false" customFormat="false" customHeight="false" hidden="false" ht="12.1" outlineLevel="0" r="1532">
      <c r="A1532" s="25" t="n">
        <v>45373</v>
      </c>
      <c r="B1532" s="26" t="s">
        <v>554</v>
      </c>
      <c r="C1532" s="26" t="s">
        <v>162</v>
      </c>
      <c r="D1532" s="26" t="s">
        <v>554</v>
      </c>
      <c r="E1532" s="26" t="s">
        <v>554</v>
      </c>
      <c r="F1532" s="26" t="s">
        <v>19</v>
      </c>
      <c r="G1532" s="27" t="n">
        <v>1</v>
      </c>
      <c r="H1532" s="28" t="n">
        <v>41000</v>
      </c>
      <c r="I1532" s="28" t="n">
        <v>41000</v>
      </c>
      <c r="J1532" s="28" t="n">
        <v>0</v>
      </c>
      <c r="K1532" s="28" t="n">
        <v>-0</v>
      </c>
      <c r="L1532" s="28" t="n">
        <v>-0</v>
      </c>
      <c r="M1532" s="28"/>
      <c r="N1532" s="6" t="s">
        <f>=I1532+J1532+K1532+L1532</f>
      </c>
      <c r="O1532" s="28"/>
      <c r="P1532" s="26"/>
    </row>
    <row collapsed="false" customFormat="false" customHeight="false" hidden="false" ht="12.1" outlineLevel="0" r="1533">
      <c r="A1533" s="25" t="n">
        <v>45373</v>
      </c>
      <c r="B1533" s="26" t="s">
        <v>554</v>
      </c>
      <c r="C1533" s="26" t="s">
        <v>162</v>
      </c>
      <c r="D1533" s="26" t="s">
        <v>554</v>
      </c>
      <c r="E1533" s="26" t="s">
        <v>554</v>
      </c>
      <c r="F1533" s="26" t="s">
        <v>19</v>
      </c>
      <c r="G1533" s="27" t="n">
        <v>1</v>
      </c>
      <c r="H1533" s="28" t="n">
        <v>26000</v>
      </c>
      <c r="I1533" s="28" t="n">
        <v>26000</v>
      </c>
      <c r="J1533" s="28" t="n">
        <v>0</v>
      </c>
      <c r="K1533" s="28" t="n">
        <v>-0</v>
      </c>
      <c r="L1533" s="28" t="n">
        <v>-0</v>
      </c>
      <c r="M1533" s="28"/>
      <c r="N1533" s="6" t="s">
        <f>=I1533+J1533+K1533+L1533</f>
      </c>
      <c r="O1533" s="28"/>
      <c r="P1533" s="26"/>
    </row>
    <row collapsed="false" customFormat="false" customHeight="false" hidden="false" ht="12.1" outlineLevel="0" r="1534">
      <c r="A1534" s="25" t="n">
        <v>45373</v>
      </c>
      <c r="B1534" s="26" t="s">
        <v>554</v>
      </c>
      <c r="C1534" s="26" t="s">
        <v>162</v>
      </c>
      <c r="D1534" s="26" t="s">
        <v>554</v>
      </c>
      <c r="E1534" s="26" t="s">
        <v>554</v>
      </c>
      <c r="F1534" s="26" t="s">
        <v>19</v>
      </c>
      <c r="G1534" s="27" t="n">
        <v>1</v>
      </c>
      <c r="H1534" s="28" t="n">
        <v>50000</v>
      </c>
      <c r="I1534" s="28" t="n">
        <v>50000</v>
      </c>
      <c r="J1534" s="28" t="n">
        <v>0</v>
      </c>
      <c r="K1534" s="28" t="n">
        <v>-0</v>
      </c>
      <c r="L1534" s="28" t="n">
        <v>-0</v>
      </c>
      <c r="M1534" s="28"/>
      <c r="N1534" s="6" t="s">
        <f>=I1534+J1534+K1534+L1534</f>
      </c>
      <c r="O1534" s="28"/>
      <c r="P1534" s="26"/>
    </row>
    <row collapsed="false" customFormat="false" customHeight="false" hidden="false" ht="12.1" outlineLevel="0" r="1535">
      <c r="A1535" s="20" t="n">
        <v>45373.902962963</v>
      </c>
      <c r="B1535" s="16" t="s">
        <v>493</v>
      </c>
      <c r="C1535" s="16" t="s">
        <v>569</v>
      </c>
      <c r="D1535" s="16" t="s">
        <v>480</v>
      </c>
      <c r="E1535" s="16" t="s">
        <v>17</v>
      </c>
      <c r="F1535" s="16" t="s">
        <v>19</v>
      </c>
      <c r="G1535" s="7" t="n">
        <v>3</v>
      </c>
      <c r="H1535" s="6" t="n">
        <v>14806</v>
      </c>
      <c r="I1535" s="6" t="n">
        <v>-44418</v>
      </c>
      <c r="J1535" s="6" t="n">
        <v>-0</v>
      </c>
      <c r="K1535" s="6" t="n">
        <v>-17.77</v>
      </c>
      <c r="L1535" s="6" t="n">
        <v>-0</v>
      </c>
      <c r="M1535" s="6"/>
      <c r="N1535" s="6" t="s">
        <f>=I1535+J1535+K1535+L1535</f>
      </c>
      <c r="O1535" s="6"/>
      <c r="P1535" s="16"/>
    </row>
    <row collapsed="false" customFormat="false" customHeight="false" hidden="false" ht="12.1" outlineLevel="0" r="1536">
      <c r="A1536" s="20" t="n">
        <v>45373.907430556</v>
      </c>
      <c r="B1536" s="16" t="s">
        <v>493</v>
      </c>
      <c r="C1536" s="16" t="s">
        <v>569</v>
      </c>
      <c r="D1536" s="16" t="s">
        <v>480</v>
      </c>
      <c r="E1536" s="16" t="s">
        <v>17</v>
      </c>
      <c r="F1536" s="16" t="s">
        <v>19</v>
      </c>
      <c r="G1536" s="7" t="n">
        <v>3</v>
      </c>
      <c r="H1536" s="6" t="n">
        <v>14782</v>
      </c>
      <c r="I1536" s="6" t="n">
        <v>-44346</v>
      </c>
      <c r="J1536" s="6" t="n">
        <v>-0</v>
      </c>
      <c r="K1536" s="6" t="n">
        <v>-31.04</v>
      </c>
      <c r="L1536" s="6" t="n">
        <v>-0</v>
      </c>
      <c r="M1536" s="6"/>
      <c r="N1536" s="6" t="s">
        <f>=I1536+J1536+K1536+L1536</f>
      </c>
      <c r="O1536" s="6"/>
      <c r="P1536" s="16"/>
    </row>
    <row collapsed="false" customFormat="false" customHeight="false" hidden="false" ht="12.1" outlineLevel="0" r="1537">
      <c r="A1537" s="20" t="n">
        <v>45373.908425926</v>
      </c>
      <c r="B1537" s="16" t="s">
        <v>39</v>
      </c>
      <c r="C1537" s="16" t="s">
        <v>560</v>
      </c>
      <c r="D1537" s="16" t="s">
        <v>480</v>
      </c>
      <c r="E1537" s="16" t="s">
        <v>17</v>
      </c>
      <c r="F1537" s="16" t="s">
        <v>19</v>
      </c>
      <c r="G1537" s="7" t="n">
        <v>20</v>
      </c>
      <c r="H1537" s="6" t="n">
        <v>292.75</v>
      </c>
      <c r="I1537" s="6" t="n">
        <v>-5855</v>
      </c>
      <c r="J1537" s="6" t="n">
        <v>-0</v>
      </c>
      <c r="K1537" s="6" t="n">
        <v>-2.34</v>
      </c>
      <c r="L1537" s="6" t="n">
        <v>-0</v>
      </c>
      <c r="M1537" s="6"/>
      <c r="N1537" s="6" t="s">
        <f>=I1537+J1537+K1537+L1537</f>
      </c>
      <c r="O1537" s="6"/>
      <c r="P1537" s="16"/>
    </row>
    <row collapsed="false" customFormat="false" customHeight="false" hidden="false" ht="12.1" outlineLevel="0" r="1538">
      <c r="A1538" s="20" t="n">
        <v>45373.960219907</v>
      </c>
      <c r="B1538" s="16" t="s">
        <v>504</v>
      </c>
      <c r="C1538" s="16" t="s">
        <v>651</v>
      </c>
      <c r="D1538" s="16" t="s">
        <v>480</v>
      </c>
      <c r="E1538" s="16" t="s">
        <v>17</v>
      </c>
      <c r="F1538" s="16" t="s">
        <v>19</v>
      </c>
      <c r="G1538" s="7" t="n">
        <v>1000</v>
      </c>
      <c r="H1538" s="6" t="n">
        <v>0.6152</v>
      </c>
      <c r="I1538" s="6" t="n">
        <v>-615.2</v>
      </c>
      <c r="J1538" s="6" t="n">
        <v>-0</v>
      </c>
      <c r="K1538" s="6" t="n">
        <v>-0.25</v>
      </c>
      <c r="L1538" s="6" t="n">
        <v>-0</v>
      </c>
      <c r="M1538" s="6"/>
      <c r="N1538" s="6" t="s">
        <f>=I1538+J1538+K1538+L1538</f>
      </c>
      <c r="O1538" s="6"/>
      <c r="P1538" s="16"/>
    </row>
    <row collapsed="false" customFormat="false" customHeight="false" hidden="false" ht="12.1" outlineLevel="0" r="1539">
      <c r="A1539" s="20" t="n">
        <v>45373.965543981</v>
      </c>
      <c r="B1539" s="16" t="s">
        <v>504</v>
      </c>
      <c r="C1539" s="16" t="s">
        <v>651</v>
      </c>
      <c r="D1539" s="16" t="s">
        <v>480</v>
      </c>
      <c r="E1539" s="16" t="s">
        <v>17</v>
      </c>
      <c r="F1539" s="16" t="s">
        <v>19</v>
      </c>
      <c r="G1539" s="7" t="n">
        <v>20000</v>
      </c>
      <c r="H1539" s="6" t="n">
        <v>0.6154</v>
      </c>
      <c r="I1539" s="6" t="n">
        <v>-12308</v>
      </c>
      <c r="J1539" s="6" t="n">
        <v>-0</v>
      </c>
      <c r="K1539" s="6" t="n">
        <v>-4.92</v>
      </c>
      <c r="L1539" s="6" t="n">
        <v>-0</v>
      </c>
      <c r="M1539" s="6"/>
      <c r="N1539" s="6" t="s">
        <f>=I1539+J1539+K1539+L1539</f>
      </c>
      <c r="O1539" s="6"/>
      <c r="P1539" s="16"/>
    </row>
    <row collapsed="false" customFormat="false" customHeight="false" hidden="false" ht="12.1" outlineLevel="0" r="1540">
      <c r="A1540" s="20" t="n">
        <v>45373.965613426</v>
      </c>
      <c r="B1540" s="16" t="s">
        <v>504</v>
      </c>
      <c r="C1540" s="16" t="s">
        <v>651</v>
      </c>
      <c r="D1540" s="16" t="s">
        <v>480</v>
      </c>
      <c r="E1540" s="16" t="s">
        <v>17</v>
      </c>
      <c r="F1540" s="16" t="s">
        <v>19</v>
      </c>
      <c r="G1540" s="7" t="n">
        <v>6000</v>
      </c>
      <c r="H1540" s="6" t="n">
        <v>0.6154</v>
      </c>
      <c r="I1540" s="6" t="n">
        <v>-3692.4</v>
      </c>
      <c r="J1540" s="6" t="n">
        <v>-0</v>
      </c>
      <c r="K1540" s="6" t="n">
        <v>-1.48</v>
      </c>
      <c r="L1540" s="6" t="n">
        <v>-0</v>
      </c>
      <c r="M1540" s="6"/>
      <c r="N1540" s="6" t="s">
        <f>=I1540+J1540+K1540+L1540</f>
      </c>
      <c r="O1540" s="6"/>
      <c r="P1540" s="16"/>
    </row>
    <row collapsed="false" customFormat="false" customHeight="false" hidden="false" ht="12.1" outlineLevel="0" r="1541">
      <c r="A1541" s="20" t="n">
        <v>45373.96625</v>
      </c>
      <c r="B1541" s="16" t="s">
        <v>504</v>
      </c>
      <c r="C1541" s="16" t="s">
        <v>651</v>
      </c>
      <c r="D1541" s="16" t="s">
        <v>480</v>
      </c>
      <c r="E1541" s="16" t="s">
        <v>17</v>
      </c>
      <c r="F1541" s="16" t="s">
        <v>19</v>
      </c>
      <c r="G1541" s="7" t="n">
        <v>7000</v>
      </c>
      <c r="H1541" s="6" t="n">
        <v>0.6154</v>
      </c>
      <c r="I1541" s="6" t="n">
        <v>-4307.8</v>
      </c>
      <c r="J1541" s="6" t="n">
        <v>-0</v>
      </c>
      <c r="K1541" s="6" t="n">
        <v>-1.72</v>
      </c>
      <c r="L1541" s="6" t="n">
        <v>-0</v>
      </c>
      <c r="M1541" s="6"/>
      <c r="N1541" s="6" t="s">
        <f>=I1541+J1541+K1541+L1541</f>
      </c>
      <c r="O1541" s="6"/>
      <c r="P1541" s="16"/>
    </row>
    <row collapsed="false" customFormat="false" customHeight="false" hidden="false" ht="12.1" outlineLevel="0" r="1542">
      <c r="A1542" s="20" t="n">
        <v>45373.966481481</v>
      </c>
      <c r="B1542" s="16" t="s">
        <v>504</v>
      </c>
      <c r="C1542" s="16" t="s">
        <v>651</v>
      </c>
      <c r="D1542" s="16" t="s">
        <v>480</v>
      </c>
      <c r="E1542" s="16" t="s">
        <v>17</v>
      </c>
      <c r="F1542" s="16" t="s">
        <v>19</v>
      </c>
      <c r="G1542" s="7" t="n">
        <v>9000</v>
      </c>
      <c r="H1542" s="6" t="n">
        <v>0.6154</v>
      </c>
      <c r="I1542" s="6" t="n">
        <v>-5538.6</v>
      </c>
      <c r="J1542" s="6" t="n">
        <v>-0</v>
      </c>
      <c r="K1542" s="6" t="n">
        <v>-2.22</v>
      </c>
      <c r="L1542" s="6" t="n">
        <v>-0</v>
      </c>
      <c r="M1542" s="6"/>
      <c r="N1542" s="6" t="s">
        <f>=I1542+J1542+K1542+L1542</f>
      </c>
      <c r="O1542" s="6"/>
      <c r="P1542" s="16"/>
    </row>
    <row collapsed="false" customFormat="false" customHeight="false" hidden="false" ht="12.1" outlineLevel="0" r="1543">
      <c r="A1543" s="33" t="n">
        <v>45373.986805556</v>
      </c>
      <c r="B1543" s="34" t="s">
        <v>602</v>
      </c>
      <c r="C1543" s="34" t="s">
        <v>344</v>
      </c>
      <c r="D1543" s="34" t="s">
        <v>602</v>
      </c>
      <c r="E1543" s="34" t="s">
        <v>602</v>
      </c>
      <c r="F1543" s="34" t="s">
        <v>19</v>
      </c>
      <c r="G1543" s="35" t="n">
        <v>1</v>
      </c>
      <c r="H1543" s="36" t="n">
        <v>-1000</v>
      </c>
      <c r="I1543" s="36" t="n">
        <v>-1000</v>
      </c>
      <c r="J1543" s="36" t="n">
        <v>0</v>
      </c>
      <c r="K1543" s="36" t="n">
        <v>-0</v>
      </c>
      <c r="L1543" s="36" t="n">
        <v>-0</v>
      </c>
      <c r="M1543" s="36"/>
      <c r="N1543" s="6" t="s">
        <f>=I1543+J1543+K1543+L1543</f>
      </c>
      <c r="O1543" s="36"/>
      <c r="P1543" s="34"/>
    </row>
    <row collapsed="false" customFormat="false" customHeight="false" hidden="false" ht="12.1" outlineLevel="0" r="1544">
      <c r="A1544" s="25" t="n">
        <v>45380</v>
      </c>
      <c r="B1544" s="26" t="s">
        <v>554</v>
      </c>
      <c r="C1544" s="26" t="s">
        <v>162</v>
      </c>
      <c r="D1544" s="26" t="s">
        <v>554</v>
      </c>
      <c r="E1544" s="26" t="s">
        <v>554</v>
      </c>
      <c r="F1544" s="26" t="s">
        <v>19</v>
      </c>
      <c r="G1544" s="27" t="n">
        <v>1</v>
      </c>
      <c r="H1544" s="28" t="n">
        <v>90000</v>
      </c>
      <c r="I1544" s="28" t="n">
        <v>90000</v>
      </c>
      <c r="J1544" s="28" t="n">
        <v>0</v>
      </c>
      <c r="K1544" s="28" t="n">
        <v>-0</v>
      </c>
      <c r="L1544" s="28" t="n">
        <v>-0</v>
      </c>
      <c r="M1544" s="28"/>
      <c r="N1544" s="6" t="s">
        <f>=I1544+J1544+K1544+L1544</f>
      </c>
      <c r="O1544" s="28"/>
      <c r="P1544" s="26"/>
    </row>
    <row collapsed="false" customFormat="false" customHeight="false" hidden="false" ht="12.1" outlineLevel="0" r="1545">
      <c r="A1545" s="20" t="n">
        <v>45380.97775463</v>
      </c>
      <c r="B1545" s="16" t="s">
        <v>504</v>
      </c>
      <c r="C1545" s="16" t="s">
        <v>651</v>
      </c>
      <c r="D1545" s="16" t="s">
        <v>480</v>
      </c>
      <c r="E1545" s="16" t="s">
        <v>17</v>
      </c>
      <c r="F1545" s="16" t="s">
        <v>19</v>
      </c>
      <c r="G1545" s="7" t="n">
        <v>52000</v>
      </c>
      <c r="H1545" s="6" t="n">
        <v>0.6448</v>
      </c>
      <c r="I1545" s="6" t="n">
        <v>-33529.6</v>
      </c>
      <c r="J1545" s="6" t="n">
        <v>-0</v>
      </c>
      <c r="K1545" s="6" t="n">
        <v>-13.41</v>
      </c>
      <c r="L1545" s="6" t="n">
        <v>-0</v>
      </c>
      <c r="M1545" s="6"/>
      <c r="N1545" s="6" t="s">
        <f>=I1545+J1545+K1545+L1545</f>
      </c>
      <c r="O1545" s="6"/>
      <c r="P1545" s="16"/>
    </row>
    <row collapsed="false" customFormat="false" customHeight="false" hidden="false" ht="12.1" outlineLevel="0" r="1546">
      <c r="A1546" s="20" t="n">
        <v>45380.977928241</v>
      </c>
      <c r="B1546" s="16" t="s">
        <v>504</v>
      </c>
      <c r="C1546" s="16" t="s">
        <v>651</v>
      </c>
      <c r="D1546" s="16" t="s">
        <v>480</v>
      </c>
      <c r="E1546" s="16" t="s">
        <v>17</v>
      </c>
      <c r="F1546" s="16" t="s">
        <v>19</v>
      </c>
      <c r="G1546" s="7" t="n">
        <v>88000</v>
      </c>
      <c r="H1546" s="6" t="n">
        <v>0.6448</v>
      </c>
      <c r="I1546" s="6" t="n">
        <v>-56742.4</v>
      </c>
      <c r="J1546" s="6" t="n">
        <v>-0</v>
      </c>
      <c r="K1546" s="6" t="n">
        <v>-22.7</v>
      </c>
      <c r="L1546" s="6" t="n">
        <v>-0</v>
      </c>
      <c r="M1546" s="6"/>
      <c r="N1546" s="6" t="s">
        <f>=I1546+J1546+K1546+L1546</f>
      </c>
      <c r="O1546" s="6"/>
      <c r="P1546" s="16"/>
    </row>
    <row collapsed="false" customFormat="false" customHeight="false" hidden="false" ht="12.1" outlineLevel="0" r="1547">
      <c r="A1547" s="25" t="n">
        <v>45390</v>
      </c>
      <c r="B1547" s="26" t="s">
        <v>554</v>
      </c>
      <c r="C1547" s="26" t="s">
        <v>162</v>
      </c>
      <c r="D1547" s="26" t="s">
        <v>554</v>
      </c>
      <c r="E1547" s="26" t="s">
        <v>554</v>
      </c>
      <c r="F1547" s="26" t="s">
        <v>19</v>
      </c>
      <c r="G1547" s="27" t="n">
        <v>1</v>
      </c>
      <c r="H1547" s="28" t="n">
        <v>70000</v>
      </c>
      <c r="I1547" s="28" t="n">
        <v>70000</v>
      </c>
      <c r="J1547" s="28" t="n">
        <v>0</v>
      </c>
      <c r="K1547" s="28" t="n">
        <v>-0</v>
      </c>
      <c r="L1547" s="28" t="n">
        <v>-0</v>
      </c>
      <c r="M1547" s="28"/>
      <c r="N1547" s="6" t="s">
        <f>=I1547+J1547+K1547+L1547</f>
      </c>
      <c r="O1547" s="28"/>
      <c r="P1547" s="26"/>
    </row>
    <row collapsed="false" customFormat="false" customHeight="false" hidden="false" ht="12.1" outlineLevel="0" r="1548">
      <c r="A1548" s="25" t="n">
        <v>45390.900972222</v>
      </c>
      <c r="B1548" s="26" t="s">
        <v>554</v>
      </c>
      <c r="C1548" s="26" t="s">
        <v>322</v>
      </c>
      <c r="D1548" s="26" t="s">
        <v>554</v>
      </c>
      <c r="E1548" s="26" t="s">
        <v>554</v>
      </c>
      <c r="F1548" s="26" t="s">
        <v>19</v>
      </c>
      <c r="G1548" s="27" t="n">
        <v>1</v>
      </c>
      <c r="H1548" s="28" t="n">
        <v>1</v>
      </c>
      <c r="I1548" s="28" t="n">
        <v>32000</v>
      </c>
      <c r="J1548" s="28" t="n">
        <v>0</v>
      </c>
      <c r="K1548" s="28" t="n">
        <v>-0</v>
      </c>
      <c r="L1548" s="28" t="n">
        <v>-0</v>
      </c>
      <c r="M1548" s="28"/>
      <c r="N1548" s="6" t="s">
        <f>=I1548+J1548+K1548+L1548</f>
      </c>
      <c r="O1548" s="28"/>
      <c r="P1548" s="26"/>
    </row>
    <row collapsed="false" customFormat="false" customHeight="false" hidden="false" ht="12.1" outlineLevel="0" r="1549">
      <c r="A1549" s="20" t="n">
        <v>45390.911886574</v>
      </c>
      <c r="B1549" s="16" t="s">
        <v>42</v>
      </c>
      <c r="C1549" s="16" t="s">
        <v>562</v>
      </c>
      <c r="D1549" s="16" t="s">
        <v>480</v>
      </c>
      <c r="E1549" s="16" t="s">
        <v>17</v>
      </c>
      <c r="F1549" s="16" t="s">
        <v>19</v>
      </c>
      <c r="G1549" s="7" t="n">
        <v>190</v>
      </c>
      <c r="H1549" s="6" t="n">
        <v>163.85</v>
      </c>
      <c r="I1549" s="6" t="n">
        <v>-31131.5</v>
      </c>
      <c r="J1549" s="6" t="n">
        <v>-0</v>
      </c>
      <c r="K1549" s="6" t="n">
        <v>-12.45</v>
      </c>
      <c r="L1549" s="6" t="n">
        <v>-0</v>
      </c>
      <c r="M1549" s="6"/>
      <c r="N1549" s="6" t="s">
        <f>=I1549+J1549+K1549+L1549</f>
      </c>
      <c r="O1549" s="6"/>
      <c r="P1549" s="16"/>
    </row>
    <row collapsed="false" customFormat="false" customHeight="false" hidden="false" ht="12.1" outlineLevel="0" r="1550">
      <c r="A1550" s="20" t="n">
        <v>45390.991747685</v>
      </c>
      <c r="B1550" s="16" t="s">
        <v>24</v>
      </c>
      <c r="C1550" s="16" t="s">
        <v>567</v>
      </c>
      <c r="D1550" s="16" t="s">
        <v>480</v>
      </c>
      <c r="E1550" s="16" t="s">
        <v>17</v>
      </c>
      <c r="F1550" s="16" t="s">
        <v>19</v>
      </c>
      <c r="G1550" s="7" t="n">
        <v>1000</v>
      </c>
      <c r="H1550" s="6" t="n">
        <v>68.225</v>
      </c>
      <c r="I1550" s="6" t="n">
        <v>-68225</v>
      </c>
      <c r="J1550" s="6" t="n">
        <v>-0</v>
      </c>
      <c r="K1550" s="6" t="n">
        <v>-27.29</v>
      </c>
      <c r="L1550" s="6" t="n">
        <v>-0</v>
      </c>
      <c r="M1550" s="6"/>
      <c r="N1550" s="6" t="s">
        <f>=I1550+J1550+K1550+L1550</f>
      </c>
      <c r="O1550" s="6"/>
      <c r="P1550" s="16"/>
    </row>
    <row collapsed="false" customFormat="false" customHeight="false" hidden="false" ht="12.1" outlineLevel="0" r="1551">
      <c r="A1551" s="25" t="n">
        <v>45393</v>
      </c>
      <c r="B1551" s="26" t="s">
        <v>554</v>
      </c>
      <c r="C1551" s="26" t="s">
        <v>162</v>
      </c>
      <c r="D1551" s="26" t="s">
        <v>554</v>
      </c>
      <c r="E1551" s="26" t="s">
        <v>554</v>
      </c>
      <c r="F1551" s="26" t="s">
        <v>19</v>
      </c>
      <c r="G1551" s="27" t="n">
        <v>1</v>
      </c>
      <c r="H1551" s="28" t="n">
        <v>113000</v>
      </c>
      <c r="I1551" s="28" t="n">
        <v>113000</v>
      </c>
      <c r="J1551" s="28" t="n">
        <v>0</v>
      </c>
      <c r="K1551" s="28" t="n">
        <v>-0</v>
      </c>
      <c r="L1551" s="28" t="n">
        <v>-0</v>
      </c>
      <c r="M1551" s="28"/>
      <c r="N1551" s="6" t="s">
        <f>=I1551+J1551+K1551+L1551</f>
      </c>
      <c r="O1551" s="28"/>
      <c r="P1551" s="26"/>
    </row>
    <row collapsed="false" customFormat="false" customHeight="false" hidden="false" ht="12.1" outlineLevel="0" r="1552">
      <c r="A1552" s="20" t="n">
        <v>45393.985543981</v>
      </c>
      <c r="B1552" s="16" t="s">
        <v>39</v>
      </c>
      <c r="C1552" s="16" t="s">
        <v>560</v>
      </c>
      <c r="D1552" s="16" t="s">
        <v>480</v>
      </c>
      <c r="E1552" s="16" t="s">
        <v>17</v>
      </c>
      <c r="F1552" s="16" t="s">
        <v>19</v>
      </c>
      <c r="G1552" s="7" t="n">
        <v>370</v>
      </c>
      <c r="H1552" s="6" t="n">
        <v>306.76</v>
      </c>
      <c r="I1552" s="6" t="n">
        <v>-113501.2</v>
      </c>
      <c r="J1552" s="6" t="n">
        <v>-0</v>
      </c>
      <c r="K1552" s="6" t="n">
        <v>-45.4</v>
      </c>
      <c r="L1552" s="6" t="n">
        <v>-0</v>
      </c>
      <c r="M1552" s="6"/>
      <c r="N1552" s="6" t="s">
        <f>=I1552+J1552+K1552+L1552</f>
      </c>
      <c r="O1552" s="6"/>
      <c r="P1552" s="16"/>
    </row>
    <row collapsed="false" customFormat="false" customHeight="false" hidden="false" ht="12.1" outlineLevel="0" r="1553">
      <c r="A1553" s="41" t="n">
        <v>45394.825694444</v>
      </c>
      <c r="B1553" s="42" t="s">
        <v>508</v>
      </c>
      <c r="C1553" s="42" t="s">
        <v>354</v>
      </c>
      <c r="D1553" s="42" t="s">
        <v>640</v>
      </c>
      <c r="E1553" s="42" t="s">
        <v>17</v>
      </c>
      <c r="F1553" s="42" t="s">
        <v>19</v>
      </c>
      <c r="G1553" s="43" t="n">
        <v>20</v>
      </c>
      <c r="H1553" s="44" t="n">
        <v>592.9</v>
      </c>
      <c r="I1553" s="44" t="n">
        <v>0</v>
      </c>
      <c r="J1553" s="44" t="n">
        <v>0</v>
      </c>
      <c r="K1553" s="44" t="n">
        <v>-0</v>
      </c>
      <c r="L1553" s="44" t="n">
        <v>-0</v>
      </c>
      <c r="M1553" s="44"/>
      <c r="N1553" s="6" t="s">
        <f>=I1553+J1553+K1553+L1553</f>
      </c>
      <c r="O1553" s="44"/>
      <c r="P1553" s="42"/>
    </row>
    <row collapsed="false" customFormat="false" customHeight="false" hidden="false" ht="12.1" outlineLevel="0" r="1554">
      <c r="A1554" s="29" t="n">
        <v>45398.726469907</v>
      </c>
      <c r="B1554" s="30" t="s">
        <v>499</v>
      </c>
      <c r="C1554" s="30" t="s">
        <v>610</v>
      </c>
      <c r="D1554" s="30" t="s">
        <v>482</v>
      </c>
      <c r="E1554" s="30" t="s">
        <v>17</v>
      </c>
      <c r="F1554" s="30" t="s">
        <v>19</v>
      </c>
      <c r="G1554" s="31" t="n">
        <v>-34000</v>
      </c>
      <c r="H1554" s="32" t="n">
        <v>2.211</v>
      </c>
      <c r="I1554" s="32" t="n">
        <v>75174</v>
      </c>
      <c r="J1554" s="32" t="n">
        <v>0</v>
      </c>
      <c r="K1554" s="32" t="n">
        <v>-30.07</v>
      </c>
      <c r="L1554" s="32" t="n">
        <v>-0</v>
      </c>
      <c r="M1554" s="32"/>
      <c r="N1554" s="6" t="s">
        <f>=I1554+J1554+K1554+L1554</f>
      </c>
      <c r="O1554" s="32"/>
      <c r="P1554" s="30"/>
    </row>
    <row collapsed="false" customFormat="false" customHeight="false" hidden="false" ht="12.1" outlineLevel="0" r="1555">
      <c r="A1555" s="29" t="n">
        <v>45398.726469907</v>
      </c>
      <c r="B1555" s="30" t="s">
        <v>499</v>
      </c>
      <c r="C1555" s="30" t="s">
        <v>610</v>
      </c>
      <c r="D1555" s="30" t="s">
        <v>482</v>
      </c>
      <c r="E1555" s="30" t="s">
        <v>17</v>
      </c>
      <c r="F1555" s="30" t="s">
        <v>19</v>
      </c>
      <c r="G1555" s="31" t="n">
        <v>-20000</v>
      </c>
      <c r="H1555" s="32" t="n">
        <v>2.211</v>
      </c>
      <c r="I1555" s="32" t="n">
        <v>44220</v>
      </c>
      <c r="J1555" s="32" t="n">
        <v>0</v>
      </c>
      <c r="K1555" s="32" t="n">
        <v>-17.69</v>
      </c>
      <c r="L1555" s="32" t="n">
        <v>-0</v>
      </c>
      <c r="M1555" s="32"/>
      <c r="N1555" s="6" t="s">
        <f>=I1555+J1555+K1555+L1555</f>
      </c>
      <c r="O1555" s="32"/>
      <c r="P1555" s="30"/>
    </row>
    <row collapsed="false" customFormat="false" customHeight="false" hidden="false" ht="12.1" outlineLevel="0" r="1556">
      <c r="A1556" s="29" t="n">
        <v>45398.726493056</v>
      </c>
      <c r="B1556" s="30" t="s">
        <v>499</v>
      </c>
      <c r="C1556" s="30" t="s">
        <v>610</v>
      </c>
      <c r="D1556" s="30" t="s">
        <v>482</v>
      </c>
      <c r="E1556" s="30" t="s">
        <v>17</v>
      </c>
      <c r="F1556" s="30" t="s">
        <v>19</v>
      </c>
      <c r="G1556" s="31" t="n">
        <v>-1000</v>
      </c>
      <c r="H1556" s="32" t="n">
        <v>2.211</v>
      </c>
      <c r="I1556" s="32" t="n">
        <v>2211</v>
      </c>
      <c r="J1556" s="32" t="n">
        <v>0</v>
      </c>
      <c r="K1556" s="32" t="n">
        <v>-0.88</v>
      </c>
      <c r="L1556" s="32" t="n">
        <v>-0</v>
      </c>
      <c r="M1556" s="32"/>
      <c r="N1556" s="6" t="s">
        <f>=I1556+J1556+K1556+L1556</f>
      </c>
      <c r="O1556" s="32"/>
      <c r="P1556" s="30"/>
    </row>
    <row collapsed="false" customFormat="false" customHeight="false" hidden="false" ht="12.1" outlineLevel="0" r="1557">
      <c r="A1557" s="29" t="n">
        <v>45398.726689815</v>
      </c>
      <c r="B1557" s="30" t="s">
        <v>499</v>
      </c>
      <c r="C1557" s="30" t="s">
        <v>610</v>
      </c>
      <c r="D1557" s="30" t="s">
        <v>482</v>
      </c>
      <c r="E1557" s="30" t="s">
        <v>17</v>
      </c>
      <c r="F1557" s="30" t="s">
        <v>19</v>
      </c>
      <c r="G1557" s="31" t="n">
        <v>-11000</v>
      </c>
      <c r="H1557" s="32" t="n">
        <v>2.211</v>
      </c>
      <c r="I1557" s="32" t="n">
        <v>24321</v>
      </c>
      <c r="J1557" s="32" t="n">
        <v>0</v>
      </c>
      <c r="K1557" s="32" t="n">
        <v>-9.73</v>
      </c>
      <c r="L1557" s="32" t="n">
        <v>-0</v>
      </c>
      <c r="M1557" s="32"/>
      <c r="N1557" s="6" t="s">
        <f>=I1557+J1557+K1557+L1557</f>
      </c>
      <c r="O1557" s="32"/>
      <c r="P1557" s="30"/>
    </row>
    <row collapsed="false" customFormat="false" customHeight="false" hidden="false" ht="12.1" outlineLevel="0" r="1558">
      <c r="A1558" s="29" t="n">
        <v>45398.726712963</v>
      </c>
      <c r="B1558" s="30" t="s">
        <v>499</v>
      </c>
      <c r="C1558" s="30" t="s">
        <v>610</v>
      </c>
      <c r="D1558" s="30" t="s">
        <v>482</v>
      </c>
      <c r="E1558" s="30" t="s">
        <v>17</v>
      </c>
      <c r="F1558" s="30" t="s">
        <v>19</v>
      </c>
      <c r="G1558" s="31" t="n">
        <v>-9000</v>
      </c>
      <c r="H1558" s="32" t="n">
        <v>2.211</v>
      </c>
      <c r="I1558" s="32" t="n">
        <v>19899</v>
      </c>
      <c r="J1558" s="32" t="n">
        <v>0</v>
      </c>
      <c r="K1558" s="32" t="n">
        <v>-7.96</v>
      </c>
      <c r="L1558" s="32" t="n">
        <v>-0</v>
      </c>
      <c r="M1558" s="32"/>
      <c r="N1558" s="6" t="s">
        <f>=I1558+J1558+K1558+L1558</f>
      </c>
      <c r="O1558" s="32"/>
      <c r="P1558" s="30"/>
    </row>
    <row collapsed="false" customFormat="false" customHeight="false" hidden="false" ht="12.1" outlineLevel="0" r="1559">
      <c r="A1559" s="29" t="n">
        <v>45398.726736111</v>
      </c>
      <c r="B1559" s="30" t="s">
        <v>499</v>
      </c>
      <c r="C1559" s="30" t="s">
        <v>610</v>
      </c>
      <c r="D1559" s="30" t="s">
        <v>482</v>
      </c>
      <c r="E1559" s="30" t="s">
        <v>17</v>
      </c>
      <c r="F1559" s="30" t="s">
        <v>19</v>
      </c>
      <c r="G1559" s="31" t="n">
        <v>-1000</v>
      </c>
      <c r="H1559" s="32" t="n">
        <v>2.211</v>
      </c>
      <c r="I1559" s="32" t="n">
        <v>2211</v>
      </c>
      <c r="J1559" s="32" t="n">
        <v>0</v>
      </c>
      <c r="K1559" s="32" t="n">
        <v>-0.88</v>
      </c>
      <c r="L1559" s="32" t="n">
        <v>-0</v>
      </c>
      <c r="M1559" s="32"/>
      <c r="N1559" s="6" t="s">
        <f>=I1559+J1559+K1559+L1559</f>
      </c>
      <c r="O1559" s="32"/>
      <c r="P1559" s="30"/>
    </row>
    <row collapsed="false" customFormat="false" customHeight="false" hidden="false" ht="12.1" outlineLevel="0" r="1560">
      <c r="A1560" s="29" t="n">
        <v>45398.726782407</v>
      </c>
      <c r="B1560" s="30" t="s">
        <v>499</v>
      </c>
      <c r="C1560" s="30" t="s">
        <v>610</v>
      </c>
      <c r="D1560" s="30" t="s">
        <v>482</v>
      </c>
      <c r="E1560" s="30" t="s">
        <v>17</v>
      </c>
      <c r="F1560" s="30" t="s">
        <v>19</v>
      </c>
      <c r="G1560" s="31" t="n">
        <v>-1000</v>
      </c>
      <c r="H1560" s="32" t="n">
        <v>2.211</v>
      </c>
      <c r="I1560" s="32" t="n">
        <v>2211</v>
      </c>
      <c r="J1560" s="32" t="n">
        <v>0</v>
      </c>
      <c r="K1560" s="32" t="n">
        <v>-0.88</v>
      </c>
      <c r="L1560" s="32" t="n">
        <v>-0</v>
      </c>
      <c r="M1560" s="32"/>
      <c r="N1560" s="6" t="s">
        <f>=I1560+J1560+K1560+L1560</f>
      </c>
      <c r="O1560" s="32"/>
      <c r="P1560" s="30"/>
    </row>
    <row collapsed="false" customFormat="false" customHeight="false" hidden="false" ht="12.1" outlineLevel="0" r="1561">
      <c r="A1561" s="29" t="n">
        <v>45398.726828704</v>
      </c>
      <c r="B1561" s="30" t="s">
        <v>499</v>
      </c>
      <c r="C1561" s="30" t="s">
        <v>610</v>
      </c>
      <c r="D1561" s="30" t="s">
        <v>482</v>
      </c>
      <c r="E1561" s="30" t="s">
        <v>17</v>
      </c>
      <c r="F1561" s="30" t="s">
        <v>19</v>
      </c>
      <c r="G1561" s="31" t="n">
        <v>-10000</v>
      </c>
      <c r="H1561" s="32" t="n">
        <v>2.211</v>
      </c>
      <c r="I1561" s="32" t="n">
        <v>22110</v>
      </c>
      <c r="J1561" s="32" t="n">
        <v>0</v>
      </c>
      <c r="K1561" s="32" t="n">
        <v>-8.84</v>
      </c>
      <c r="L1561" s="32" t="n">
        <v>-0</v>
      </c>
      <c r="M1561" s="32"/>
      <c r="N1561" s="6" t="s">
        <f>=I1561+J1561+K1561+L1561</f>
      </c>
      <c r="O1561" s="32"/>
      <c r="P1561" s="30"/>
    </row>
    <row collapsed="false" customFormat="false" customHeight="false" hidden="false" ht="12.1" outlineLevel="0" r="1562">
      <c r="A1562" s="29" t="n">
        <v>45398.726840278</v>
      </c>
      <c r="B1562" s="30" t="s">
        <v>499</v>
      </c>
      <c r="C1562" s="30" t="s">
        <v>610</v>
      </c>
      <c r="D1562" s="30" t="s">
        <v>482</v>
      </c>
      <c r="E1562" s="30" t="s">
        <v>17</v>
      </c>
      <c r="F1562" s="30" t="s">
        <v>19</v>
      </c>
      <c r="G1562" s="31" t="n">
        <v>-1000</v>
      </c>
      <c r="H1562" s="32" t="n">
        <v>2.211</v>
      </c>
      <c r="I1562" s="32" t="n">
        <v>2211</v>
      </c>
      <c r="J1562" s="32" t="n">
        <v>0</v>
      </c>
      <c r="K1562" s="32" t="n">
        <v>-0.88</v>
      </c>
      <c r="L1562" s="32" t="n">
        <v>-0</v>
      </c>
      <c r="M1562" s="32"/>
      <c r="N1562" s="6" t="s">
        <f>=I1562+J1562+K1562+L1562</f>
      </c>
      <c r="O1562" s="32"/>
      <c r="P1562" s="30"/>
    </row>
    <row collapsed="false" customFormat="false" customHeight="false" hidden="false" ht="12.1" outlineLevel="0" r="1563">
      <c r="A1563" s="29" t="n">
        <v>45398.726956019</v>
      </c>
      <c r="B1563" s="30" t="s">
        <v>499</v>
      </c>
      <c r="C1563" s="30" t="s">
        <v>610</v>
      </c>
      <c r="D1563" s="30" t="s">
        <v>482</v>
      </c>
      <c r="E1563" s="30" t="s">
        <v>17</v>
      </c>
      <c r="F1563" s="30" t="s">
        <v>19</v>
      </c>
      <c r="G1563" s="31" t="n">
        <v>-3000</v>
      </c>
      <c r="H1563" s="32" t="n">
        <v>2.211</v>
      </c>
      <c r="I1563" s="32" t="n">
        <v>6633</v>
      </c>
      <c r="J1563" s="32" t="n">
        <v>0</v>
      </c>
      <c r="K1563" s="32" t="n">
        <v>-2.65</v>
      </c>
      <c r="L1563" s="32" t="n">
        <v>-0</v>
      </c>
      <c r="M1563" s="32"/>
      <c r="N1563" s="6" t="s">
        <f>=I1563+J1563+K1563+L1563</f>
      </c>
      <c r="O1563" s="32"/>
      <c r="P1563" s="30"/>
    </row>
    <row collapsed="false" customFormat="false" customHeight="false" hidden="false" ht="12.1" outlineLevel="0" r="1564">
      <c r="A1564" s="41" t="n">
        <v>45400.8</v>
      </c>
      <c r="B1564" s="42" t="s">
        <v>45</v>
      </c>
      <c r="C1564" s="42" t="s">
        <v>355</v>
      </c>
      <c r="D1564" s="42" t="s">
        <v>640</v>
      </c>
      <c r="E1564" s="42" t="s">
        <v>17</v>
      </c>
      <c r="F1564" s="42" t="s">
        <v>19</v>
      </c>
      <c r="G1564" s="43" t="n">
        <v>210</v>
      </c>
      <c r="H1564" s="44" t="n">
        <v>43.685</v>
      </c>
      <c r="I1564" s="44" t="n">
        <v>0</v>
      </c>
      <c r="J1564" s="44" t="n">
        <v>0</v>
      </c>
      <c r="K1564" s="44" t="n">
        <v>-0</v>
      </c>
      <c r="L1564" s="44" t="n">
        <v>-0</v>
      </c>
      <c r="M1564" s="44"/>
      <c r="N1564" s="6" t="s">
        <f>=I1564+J1564+K1564+L1564</f>
      </c>
      <c r="O1564" s="44"/>
      <c r="P1564" s="42"/>
    </row>
    <row collapsed="false" customFormat="false" customHeight="false" hidden="false" ht="12.1" outlineLevel="0" r="1565">
      <c r="A1565" s="41" t="n">
        <v>45400.811111111</v>
      </c>
      <c r="B1565" s="42" t="s">
        <v>496</v>
      </c>
      <c r="C1565" s="42" t="s">
        <v>356</v>
      </c>
      <c r="D1565" s="42" t="s">
        <v>640</v>
      </c>
      <c r="E1565" s="42" t="s">
        <v>17</v>
      </c>
      <c r="F1565" s="42" t="s">
        <v>19</v>
      </c>
      <c r="G1565" s="43" t="n">
        <v>3000</v>
      </c>
      <c r="H1565" s="44" t="n">
        <v>0.552</v>
      </c>
      <c r="I1565" s="44" t="n">
        <v>0</v>
      </c>
      <c r="J1565" s="44" t="n">
        <v>0</v>
      </c>
      <c r="K1565" s="44" t="n">
        <v>-0</v>
      </c>
      <c r="L1565" s="44" t="n">
        <v>-0</v>
      </c>
      <c r="M1565" s="44"/>
      <c r="N1565" s="6" t="s">
        <f>=I1565+J1565+K1565+L1565</f>
      </c>
      <c r="O1565" s="44"/>
      <c r="P1565" s="42"/>
    </row>
    <row collapsed="false" customFormat="false" customHeight="false" hidden="false" ht="12.1" outlineLevel="0" r="1566">
      <c r="A1566" s="20" t="n">
        <v>45406.920081019</v>
      </c>
      <c r="B1566" s="16" t="s">
        <v>45</v>
      </c>
      <c r="C1566" s="16" t="s">
        <v>613</v>
      </c>
      <c r="D1566" s="16" t="s">
        <v>480</v>
      </c>
      <c r="E1566" s="16" t="s">
        <v>17</v>
      </c>
      <c r="F1566" s="16" t="s">
        <v>19</v>
      </c>
      <c r="G1566" s="7" t="n">
        <v>3000</v>
      </c>
      <c r="H1566" s="6" t="n">
        <v>56.13</v>
      </c>
      <c r="I1566" s="6" t="n">
        <v>-168390</v>
      </c>
      <c r="J1566" s="6" t="n">
        <v>-0</v>
      </c>
      <c r="K1566" s="6" t="n">
        <v>-117.88</v>
      </c>
      <c r="L1566" s="6" t="n">
        <v>-0</v>
      </c>
      <c r="M1566" s="6"/>
      <c r="N1566" s="6" t="s">
        <f>=I1566+J1566+K1566+L1566</f>
      </c>
      <c r="O1566" s="6"/>
      <c r="P1566" s="16"/>
    </row>
    <row collapsed="false" customFormat="false" customHeight="false" hidden="false" ht="12.1" outlineLevel="0" r="1567">
      <c r="A1567" s="20" t="n">
        <v>45406.920081019</v>
      </c>
      <c r="B1567" s="16" t="s">
        <v>45</v>
      </c>
      <c r="C1567" s="16" t="s">
        <v>613</v>
      </c>
      <c r="D1567" s="16" t="s">
        <v>480</v>
      </c>
      <c r="E1567" s="16" t="s">
        <v>17</v>
      </c>
      <c r="F1567" s="16" t="s">
        <v>19</v>
      </c>
      <c r="G1567" s="7" t="n">
        <v>580</v>
      </c>
      <c r="H1567" s="6" t="n">
        <v>56.135</v>
      </c>
      <c r="I1567" s="6" t="n">
        <v>-32558.3</v>
      </c>
      <c r="J1567" s="6" t="n">
        <v>-0</v>
      </c>
      <c r="K1567" s="6" t="n">
        <v>-22.79</v>
      </c>
      <c r="L1567" s="6" t="n">
        <v>-0</v>
      </c>
      <c r="M1567" s="6"/>
      <c r="N1567" s="6" t="s">
        <f>=I1567+J1567+K1567+L1567</f>
      </c>
      <c r="O1567" s="6"/>
      <c r="P1567" s="16"/>
    </row>
    <row collapsed="false" customFormat="false" customHeight="false" hidden="false" ht="12.1" outlineLevel="0" r="1568">
      <c r="A1568" s="20" t="n">
        <v>45407.942893519</v>
      </c>
      <c r="B1568" s="16" t="s">
        <v>508</v>
      </c>
      <c r="C1568" s="16" t="s">
        <v>634</v>
      </c>
      <c r="D1568" s="16" t="s">
        <v>480</v>
      </c>
      <c r="E1568" s="16" t="s">
        <v>17</v>
      </c>
      <c r="F1568" s="16" t="s">
        <v>19</v>
      </c>
      <c r="G1568" s="7" t="n">
        <v>1</v>
      </c>
      <c r="H1568" s="6" t="n">
        <v>721.5</v>
      </c>
      <c r="I1568" s="6" t="n">
        <v>-721.5</v>
      </c>
      <c r="J1568" s="6" t="n">
        <v>-0</v>
      </c>
      <c r="K1568" s="6" t="n">
        <v>-0.29</v>
      </c>
      <c r="L1568" s="6" t="n">
        <v>-0</v>
      </c>
      <c r="M1568" s="6"/>
      <c r="N1568" s="6" t="s">
        <f>=I1568+J1568+K1568+L1568</f>
      </c>
      <c r="O1568" s="6"/>
      <c r="P1568" s="16"/>
    </row>
    <row collapsed="false" customFormat="false" customHeight="false" hidden="false" ht="12.1" outlineLevel="0" r="1569">
      <c r="A1569" s="25" t="n">
        <v>45408</v>
      </c>
      <c r="B1569" s="26" t="s">
        <v>554</v>
      </c>
      <c r="C1569" s="26" t="s">
        <v>162</v>
      </c>
      <c r="D1569" s="26" t="s">
        <v>554</v>
      </c>
      <c r="E1569" s="26" t="s">
        <v>554</v>
      </c>
      <c r="F1569" s="26" t="s">
        <v>19</v>
      </c>
      <c r="G1569" s="27" t="n">
        <v>1</v>
      </c>
      <c r="H1569" s="28" t="n">
        <v>40000</v>
      </c>
      <c r="I1569" s="28" t="n">
        <v>40000</v>
      </c>
      <c r="J1569" s="28" t="n">
        <v>0</v>
      </c>
      <c r="K1569" s="28" t="n">
        <v>-0</v>
      </c>
      <c r="L1569" s="28" t="n">
        <v>-0</v>
      </c>
      <c r="M1569" s="28"/>
      <c r="N1569" s="6" t="s">
        <f>=I1569+J1569+K1569+L1569</f>
      </c>
      <c r="O1569" s="28"/>
      <c r="P1569" s="26"/>
    </row>
    <row collapsed="false" customFormat="false" customHeight="false" hidden="false" ht="12.1" outlineLevel="0" r="1570">
      <c r="A1570" s="20" t="n">
        <v>45408.576423611</v>
      </c>
      <c r="B1570" s="16" t="s">
        <v>45</v>
      </c>
      <c r="C1570" s="16" t="s">
        <v>613</v>
      </c>
      <c r="D1570" s="16" t="s">
        <v>480</v>
      </c>
      <c r="E1570" s="16" t="s">
        <v>17</v>
      </c>
      <c r="F1570" s="16" t="s">
        <v>19</v>
      </c>
      <c r="G1570" s="7" t="n">
        <v>710</v>
      </c>
      <c r="H1570" s="6" t="n">
        <v>56.4</v>
      </c>
      <c r="I1570" s="6" t="n">
        <v>-40044</v>
      </c>
      <c r="J1570" s="6" t="n">
        <v>-0</v>
      </c>
      <c r="K1570" s="6" t="n">
        <v>-16.02</v>
      </c>
      <c r="L1570" s="6" t="n">
        <v>-0</v>
      </c>
      <c r="M1570" s="6"/>
      <c r="N1570" s="6" t="s">
        <f>=I1570+J1570+K1570+L1570</f>
      </c>
      <c r="O1570" s="6"/>
      <c r="P1570" s="16"/>
    </row>
    <row collapsed="false" customFormat="false" customHeight="false" hidden="false" ht="12.1" outlineLevel="0" r="1571">
      <c r="A1571" s="25" t="n">
        <v>45414.756875</v>
      </c>
      <c r="B1571" s="26" t="s">
        <v>554</v>
      </c>
      <c r="C1571" s="26" t="s">
        <v>322</v>
      </c>
      <c r="D1571" s="26" t="s">
        <v>554</v>
      </c>
      <c r="E1571" s="26" t="s">
        <v>554</v>
      </c>
      <c r="F1571" s="26" t="s">
        <v>19</v>
      </c>
      <c r="G1571" s="27" t="n">
        <v>1</v>
      </c>
      <c r="H1571" s="28" t="n">
        <v>1</v>
      </c>
      <c r="I1571" s="28" t="n">
        <v>36379.85</v>
      </c>
      <c r="J1571" s="28" t="n">
        <v>0</v>
      </c>
      <c r="K1571" s="28" t="n">
        <v>-0</v>
      </c>
      <c r="L1571" s="28" t="n">
        <v>-0</v>
      </c>
      <c r="M1571" s="28"/>
      <c r="N1571" s="6" t="s">
        <f>=I1571+J1571+K1571+L1571</f>
      </c>
      <c r="O1571" s="28"/>
      <c r="P1571" s="26"/>
    </row>
    <row collapsed="false" customFormat="false" customHeight="false" hidden="false" ht="12.1" outlineLevel="0" r="1572">
      <c r="A1572" s="20" t="n">
        <v>45414.756886574</v>
      </c>
      <c r="B1572" s="16" t="s">
        <v>42</v>
      </c>
      <c r="C1572" s="16" t="s">
        <v>562</v>
      </c>
      <c r="D1572" s="16" t="s">
        <v>480</v>
      </c>
      <c r="E1572" s="16" t="s">
        <v>17</v>
      </c>
      <c r="F1572" s="16" t="s">
        <v>19</v>
      </c>
      <c r="G1572" s="7" t="n">
        <v>230</v>
      </c>
      <c r="H1572" s="6" t="n">
        <v>158.11</v>
      </c>
      <c r="I1572" s="6" t="n">
        <v>-36365.3</v>
      </c>
      <c r="J1572" s="6" t="n">
        <v>-0</v>
      </c>
      <c r="K1572" s="6" t="n">
        <v>-14.55</v>
      </c>
      <c r="L1572" s="6" t="n">
        <v>-0</v>
      </c>
      <c r="M1572" s="6"/>
      <c r="N1572" s="6" t="s">
        <f>=I1572+J1572+K1572+L1572</f>
      </c>
      <c r="O1572" s="6"/>
      <c r="P1572" s="16"/>
    </row>
    <row collapsed="false" customFormat="false" customHeight="false" hidden="false" ht="12.1" outlineLevel="0" r="1573">
      <c r="A1573" s="25" t="n">
        <v>45419</v>
      </c>
      <c r="B1573" s="26" t="s">
        <v>554</v>
      </c>
      <c r="C1573" s="26" t="s">
        <v>162</v>
      </c>
      <c r="D1573" s="26" t="s">
        <v>554</v>
      </c>
      <c r="E1573" s="26" t="s">
        <v>554</v>
      </c>
      <c r="F1573" s="26" t="s">
        <v>19</v>
      </c>
      <c r="G1573" s="27" t="n">
        <v>1</v>
      </c>
      <c r="H1573" s="28" t="n">
        <v>21000</v>
      </c>
      <c r="I1573" s="28" t="n">
        <v>21000</v>
      </c>
      <c r="J1573" s="28" t="n">
        <v>0</v>
      </c>
      <c r="K1573" s="28" t="n">
        <v>-0</v>
      </c>
      <c r="L1573" s="28" t="n">
        <v>-0</v>
      </c>
      <c r="M1573" s="28"/>
      <c r="N1573" s="6" t="s">
        <f>=I1573+J1573+K1573+L1573</f>
      </c>
      <c r="O1573" s="28"/>
      <c r="P1573" s="26"/>
    </row>
    <row collapsed="false" customFormat="false" customHeight="false" hidden="false" ht="12.1" outlineLevel="0" r="1574">
      <c r="A1574" s="20" t="n">
        <v>45419.983738426</v>
      </c>
      <c r="B1574" s="16" t="s">
        <v>45</v>
      </c>
      <c r="C1574" s="16" t="s">
        <v>613</v>
      </c>
      <c r="D1574" s="16" t="s">
        <v>480</v>
      </c>
      <c r="E1574" s="16" t="s">
        <v>17</v>
      </c>
      <c r="F1574" s="16" t="s">
        <v>19</v>
      </c>
      <c r="G1574" s="7" t="n">
        <v>380</v>
      </c>
      <c r="H1574" s="6" t="n">
        <v>54.74</v>
      </c>
      <c r="I1574" s="6" t="n">
        <v>-20801.2</v>
      </c>
      <c r="J1574" s="6" t="n">
        <v>-0</v>
      </c>
      <c r="K1574" s="6" t="n">
        <v>-8.32</v>
      </c>
      <c r="L1574" s="6" t="n">
        <v>-0</v>
      </c>
      <c r="M1574" s="6"/>
      <c r="N1574" s="6" t="s">
        <f>=I1574+J1574+K1574+L1574</f>
      </c>
      <c r="O1574" s="6"/>
      <c r="P1574" s="16"/>
    </row>
    <row collapsed="false" customFormat="false" customHeight="false" hidden="false" ht="12.1" outlineLevel="0" r="1575">
      <c r="A1575" s="25" t="n">
        <v>45422</v>
      </c>
      <c r="B1575" s="26" t="s">
        <v>554</v>
      </c>
      <c r="C1575" s="26" t="s">
        <v>162</v>
      </c>
      <c r="D1575" s="26" t="s">
        <v>554</v>
      </c>
      <c r="E1575" s="26" t="s">
        <v>554</v>
      </c>
      <c r="F1575" s="26" t="s">
        <v>19</v>
      </c>
      <c r="G1575" s="27" t="n">
        <v>1</v>
      </c>
      <c r="H1575" s="28" t="n">
        <v>115000</v>
      </c>
      <c r="I1575" s="28" t="n">
        <v>115000</v>
      </c>
      <c r="J1575" s="28" t="n">
        <v>0</v>
      </c>
      <c r="K1575" s="28" t="n">
        <v>-0</v>
      </c>
      <c r="L1575" s="28" t="n">
        <v>-0</v>
      </c>
      <c r="M1575" s="28"/>
      <c r="N1575" s="6" t="s">
        <f>=I1575+J1575+K1575+L1575</f>
      </c>
      <c r="O1575" s="28"/>
      <c r="P1575" s="26"/>
    </row>
    <row collapsed="false" customFormat="false" customHeight="false" hidden="false" ht="12.1" outlineLevel="0" r="1576">
      <c r="A1576" s="20" t="n">
        <v>45422.7815625</v>
      </c>
      <c r="B1576" s="16" t="s">
        <v>45</v>
      </c>
      <c r="C1576" s="16" t="s">
        <v>613</v>
      </c>
      <c r="D1576" s="16" t="s">
        <v>480</v>
      </c>
      <c r="E1576" s="16" t="s">
        <v>17</v>
      </c>
      <c r="F1576" s="16" t="s">
        <v>19</v>
      </c>
      <c r="G1576" s="7" t="n">
        <v>2080</v>
      </c>
      <c r="H1576" s="6" t="n">
        <v>55.3</v>
      </c>
      <c r="I1576" s="6" t="n">
        <v>-115024</v>
      </c>
      <c r="J1576" s="6" t="n">
        <v>-0</v>
      </c>
      <c r="K1576" s="6" t="n">
        <v>-63.26</v>
      </c>
      <c r="L1576" s="6" t="n">
        <v>-0</v>
      </c>
      <c r="M1576" s="6"/>
      <c r="N1576" s="6" t="s">
        <f>=I1576+J1576+K1576+L1576</f>
      </c>
      <c r="O1576" s="6"/>
      <c r="P1576" s="16"/>
    </row>
    <row collapsed="false" customFormat="false" customHeight="false" hidden="false" ht="12.1" outlineLevel="0" r="1577">
      <c r="A1577" s="25" t="n">
        <v>45425.704386574</v>
      </c>
      <c r="B1577" s="26" t="s">
        <v>554</v>
      </c>
      <c r="C1577" s="26" t="s">
        <v>322</v>
      </c>
      <c r="D1577" s="26" t="s">
        <v>554</v>
      </c>
      <c r="E1577" s="26" t="s">
        <v>554</v>
      </c>
      <c r="F1577" s="26" t="s">
        <v>19</v>
      </c>
      <c r="G1577" s="27" t="n">
        <v>1</v>
      </c>
      <c r="H1577" s="28" t="n">
        <v>1</v>
      </c>
      <c r="I1577" s="28" t="n">
        <v>155000</v>
      </c>
      <c r="J1577" s="28" t="n">
        <v>0</v>
      </c>
      <c r="K1577" s="28" t="n">
        <v>-0</v>
      </c>
      <c r="L1577" s="28" t="n">
        <v>-0</v>
      </c>
      <c r="M1577" s="28"/>
      <c r="N1577" s="6" t="s">
        <f>=I1577+J1577+K1577+L1577</f>
      </c>
      <c r="O1577" s="28"/>
      <c r="P1577" s="26"/>
    </row>
    <row collapsed="false" customFormat="false" customHeight="false" hidden="false" ht="12.1" outlineLevel="0" r="1578">
      <c r="A1578" s="20" t="n">
        <v>45426.84880787</v>
      </c>
      <c r="B1578" s="16" t="s">
        <v>42</v>
      </c>
      <c r="C1578" s="16" t="s">
        <v>562</v>
      </c>
      <c r="D1578" s="16" t="s">
        <v>480</v>
      </c>
      <c r="E1578" s="16" t="s">
        <v>17</v>
      </c>
      <c r="F1578" s="16" t="s">
        <v>19</v>
      </c>
      <c r="G1578" s="7" t="n">
        <v>320</v>
      </c>
      <c r="H1578" s="6" t="n">
        <v>156.4</v>
      </c>
      <c r="I1578" s="6" t="n">
        <v>-50048</v>
      </c>
      <c r="J1578" s="6" t="n">
        <v>-0</v>
      </c>
      <c r="K1578" s="6" t="n">
        <v>-20.02</v>
      </c>
      <c r="L1578" s="6" t="n">
        <v>-0</v>
      </c>
      <c r="M1578" s="6"/>
      <c r="N1578" s="6" t="s">
        <f>=I1578+J1578+K1578+L1578</f>
      </c>
      <c r="O1578" s="6"/>
      <c r="P1578" s="16"/>
    </row>
    <row collapsed="false" customFormat="false" customHeight="false" hidden="false" ht="12.1" outlineLevel="0" r="1579">
      <c r="A1579" s="20" t="n">
        <v>45426.848888889</v>
      </c>
      <c r="B1579" s="16" t="s">
        <v>42</v>
      </c>
      <c r="C1579" s="16" t="s">
        <v>562</v>
      </c>
      <c r="D1579" s="16" t="s">
        <v>480</v>
      </c>
      <c r="E1579" s="16" t="s">
        <v>17</v>
      </c>
      <c r="F1579" s="16" t="s">
        <v>19</v>
      </c>
      <c r="G1579" s="7" t="n">
        <v>10</v>
      </c>
      <c r="H1579" s="6" t="n">
        <v>156.4</v>
      </c>
      <c r="I1579" s="6" t="n">
        <v>-1564</v>
      </c>
      <c r="J1579" s="6" t="n">
        <v>-0</v>
      </c>
      <c r="K1579" s="6" t="n">
        <v>-0.63</v>
      </c>
      <c r="L1579" s="6" t="n">
        <v>-0</v>
      </c>
      <c r="M1579" s="6"/>
      <c r="N1579" s="6" t="s">
        <f>=I1579+J1579+K1579+L1579</f>
      </c>
      <c r="O1579" s="6"/>
      <c r="P1579" s="16"/>
    </row>
    <row collapsed="false" customFormat="false" customHeight="false" hidden="false" ht="12.1" outlineLevel="0" r="1580">
      <c r="A1580" s="20" t="n">
        <v>45426.848935185</v>
      </c>
      <c r="B1580" s="16" t="s">
        <v>42</v>
      </c>
      <c r="C1580" s="16" t="s">
        <v>562</v>
      </c>
      <c r="D1580" s="16" t="s">
        <v>480</v>
      </c>
      <c r="E1580" s="16" t="s">
        <v>17</v>
      </c>
      <c r="F1580" s="16" t="s">
        <v>19</v>
      </c>
      <c r="G1580" s="7" t="n">
        <v>80</v>
      </c>
      <c r="H1580" s="6" t="n">
        <v>156.4</v>
      </c>
      <c r="I1580" s="6" t="n">
        <v>-12512</v>
      </c>
      <c r="J1580" s="6" t="n">
        <v>-0</v>
      </c>
      <c r="K1580" s="6" t="n">
        <v>-5</v>
      </c>
      <c r="L1580" s="6" t="n">
        <v>-0</v>
      </c>
      <c r="M1580" s="6"/>
      <c r="N1580" s="6" t="s">
        <f>=I1580+J1580+K1580+L1580</f>
      </c>
      <c r="O1580" s="6"/>
      <c r="P1580" s="16"/>
    </row>
    <row collapsed="false" customFormat="false" customHeight="false" hidden="false" ht="12.1" outlineLevel="0" r="1581">
      <c r="A1581" s="20" t="n">
        <v>45426.848993056</v>
      </c>
      <c r="B1581" s="16" t="s">
        <v>42</v>
      </c>
      <c r="C1581" s="16" t="s">
        <v>562</v>
      </c>
      <c r="D1581" s="16" t="s">
        <v>480</v>
      </c>
      <c r="E1581" s="16" t="s">
        <v>17</v>
      </c>
      <c r="F1581" s="16" t="s">
        <v>19</v>
      </c>
      <c r="G1581" s="7" t="n">
        <v>10</v>
      </c>
      <c r="H1581" s="6" t="n">
        <v>156.4</v>
      </c>
      <c r="I1581" s="6" t="n">
        <v>-1564</v>
      </c>
      <c r="J1581" s="6" t="n">
        <v>-0</v>
      </c>
      <c r="K1581" s="6" t="n">
        <v>-0.63</v>
      </c>
      <c r="L1581" s="6" t="n">
        <v>-0</v>
      </c>
      <c r="M1581" s="6"/>
      <c r="N1581" s="6" t="s">
        <f>=I1581+J1581+K1581+L1581</f>
      </c>
      <c r="O1581" s="6"/>
      <c r="P1581" s="16"/>
    </row>
    <row collapsed="false" customFormat="false" customHeight="false" hidden="false" ht="12.1" outlineLevel="0" r="1582">
      <c r="A1582" s="20" t="n">
        <v>45426.849247685</v>
      </c>
      <c r="B1582" s="16" t="s">
        <v>42</v>
      </c>
      <c r="C1582" s="16" t="s">
        <v>562</v>
      </c>
      <c r="D1582" s="16" t="s">
        <v>480</v>
      </c>
      <c r="E1582" s="16" t="s">
        <v>17</v>
      </c>
      <c r="F1582" s="16" t="s">
        <v>19</v>
      </c>
      <c r="G1582" s="7" t="n">
        <v>10</v>
      </c>
      <c r="H1582" s="6" t="n">
        <v>156.4</v>
      </c>
      <c r="I1582" s="6" t="n">
        <v>-1564</v>
      </c>
      <c r="J1582" s="6" t="n">
        <v>-0</v>
      </c>
      <c r="K1582" s="6" t="n">
        <v>-0.63</v>
      </c>
      <c r="L1582" s="6" t="n">
        <v>-0</v>
      </c>
      <c r="M1582" s="6"/>
      <c r="N1582" s="6" t="s">
        <f>=I1582+J1582+K1582+L1582</f>
      </c>
      <c r="O1582" s="6"/>
      <c r="P1582" s="16"/>
    </row>
    <row collapsed="false" customFormat="false" customHeight="false" hidden="false" ht="12.1" outlineLevel="0" r="1583">
      <c r="A1583" s="20" t="n">
        <v>45426.849293981</v>
      </c>
      <c r="B1583" s="16" t="s">
        <v>42</v>
      </c>
      <c r="C1583" s="16" t="s">
        <v>562</v>
      </c>
      <c r="D1583" s="16" t="s">
        <v>480</v>
      </c>
      <c r="E1583" s="16" t="s">
        <v>17</v>
      </c>
      <c r="F1583" s="16" t="s">
        <v>19</v>
      </c>
      <c r="G1583" s="7" t="n">
        <v>10</v>
      </c>
      <c r="H1583" s="6" t="n">
        <v>156.4</v>
      </c>
      <c r="I1583" s="6" t="n">
        <v>-1564</v>
      </c>
      <c r="J1583" s="6" t="n">
        <v>-0</v>
      </c>
      <c r="K1583" s="6" t="n">
        <v>-0.63</v>
      </c>
      <c r="L1583" s="6" t="n">
        <v>-0</v>
      </c>
      <c r="M1583" s="6"/>
      <c r="N1583" s="6" t="s">
        <f>=I1583+J1583+K1583+L1583</f>
      </c>
      <c r="O1583" s="6"/>
      <c r="P1583" s="16"/>
    </row>
    <row collapsed="false" customFormat="false" customHeight="false" hidden="false" ht="12.1" outlineLevel="0" r="1584">
      <c r="A1584" s="20" t="n">
        <v>45426.849363426</v>
      </c>
      <c r="B1584" s="16" t="s">
        <v>42</v>
      </c>
      <c r="C1584" s="16" t="s">
        <v>562</v>
      </c>
      <c r="D1584" s="16" t="s">
        <v>480</v>
      </c>
      <c r="E1584" s="16" t="s">
        <v>17</v>
      </c>
      <c r="F1584" s="16" t="s">
        <v>19</v>
      </c>
      <c r="G1584" s="7" t="n">
        <v>10</v>
      </c>
      <c r="H1584" s="6" t="n">
        <v>156.4</v>
      </c>
      <c r="I1584" s="6" t="n">
        <v>-1564</v>
      </c>
      <c r="J1584" s="6" t="n">
        <v>-0</v>
      </c>
      <c r="K1584" s="6" t="n">
        <v>-0.63</v>
      </c>
      <c r="L1584" s="6" t="n">
        <v>-0</v>
      </c>
      <c r="M1584" s="6"/>
      <c r="N1584" s="6" t="s">
        <f>=I1584+J1584+K1584+L1584</f>
      </c>
      <c r="O1584" s="6"/>
      <c r="P1584" s="16"/>
    </row>
    <row collapsed="false" customFormat="false" customHeight="false" hidden="false" ht="12.1" outlineLevel="0" r="1585">
      <c r="A1585" s="20" t="n">
        <v>45426.849386574</v>
      </c>
      <c r="B1585" s="16" t="s">
        <v>42</v>
      </c>
      <c r="C1585" s="16" t="s">
        <v>562</v>
      </c>
      <c r="D1585" s="16" t="s">
        <v>480</v>
      </c>
      <c r="E1585" s="16" t="s">
        <v>17</v>
      </c>
      <c r="F1585" s="16" t="s">
        <v>19</v>
      </c>
      <c r="G1585" s="7" t="n">
        <v>10</v>
      </c>
      <c r="H1585" s="6" t="n">
        <v>156.4</v>
      </c>
      <c r="I1585" s="6" t="n">
        <v>-1564</v>
      </c>
      <c r="J1585" s="6" t="n">
        <v>-0</v>
      </c>
      <c r="K1585" s="6" t="n">
        <v>-0.63</v>
      </c>
      <c r="L1585" s="6" t="n">
        <v>-0</v>
      </c>
      <c r="M1585" s="6"/>
      <c r="N1585" s="6" t="s">
        <f>=I1585+J1585+K1585+L1585</f>
      </c>
      <c r="O1585" s="6"/>
      <c r="P1585" s="16"/>
    </row>
    <row collapsed="false" customFormat="false" customHeight="false" hidden="false" ht="12.1" outlineLevel="0" r="1586">
      <c r="A1586" s="20" t="n">
        <v>45426.849444444</v>
      </c>
      <c r="B1586" s="16" t="s">
        <v>42</v>
      </c>
      <c r="C1586" s="16" t="s">
        <v>562</v>
      </c>
      <c r="D1586" s="16" t="s">
        <v>480</v>
      </c>
      <c r="E1586" s="16" t="s">
        <v>17</v>
      </c>
      <c r="F1586" s="16" t="s">
        <v>19</v>
      </c>
      <c r="G1586" s="7" t="n">
        <v>10</v>
      </c>
      <c r="H1586" s="6" t="n">
        <v>156.4</v>
      </c>
      <c r="I1586" s="6" t="n">
        <v>-1564</v>
      </c>
      <c r="J1586" s="6" t="n">
        <v>-0</v>
      </c>
      <c r="K1586" s="6" t="n">
        <v>-0.63</v>
      </c>
      <c r="L1586" s="6" t="n">
        <v>-0</v>
      </c>
      <c r="M1586" s="6"/>
      <c r="N1586" s="6" t="s">
        <f>=I1586+J1586+K1586+L1586</f>
      </c>
      <c r="O1586" s="6"/>
      <c r="P1586" s="16"/>
    </row>
    <row collapsed="false" customFormat="false" customHeight="false" hidden="false" ht="12.1" outlineLevel="0" r="1587">
      <c r="A1587" s="20" t="n">
        <v>45426.849467593</v>
      </c>
      <c r="B1587" s="16" t="s">
        <v>42</v>
      </c>
      <c r="C1587" s="16" t="s">
        <v>562</v>
      </c>
      <c r="D1587" s="16" t="s">
        <v>480</v>
      </c>
      <c r="E1587" s="16" t="s">
        <v>17</v>
      </c>
      <c r="F1587" s="16" t="s">
        <v>19</v>
      </c>
      <c r="G1587" s="7" t="n">
        <v>30</v>
      </c>
      <c r="H1587" s="6" t="n">
        <v>156.4</v>
      </c>
      <c r="I1587" s="6" t="n">
        <v>-4692</v>
      </c>
      <c r="J1587" s="6" t="n">
        <v>-0</v>
      </c>
      <c r="K1587" s="6" t="n">
        <v>-1.88</v>
      </c>
      <c r="L1587" s="6" t="n">
        <v>-0</v>
      </c>
      <c r="M1587" s="6"/>
      <c r="N1587" s="6" t="s">
        <f>=I1587+J1587+K1587+L1587</f>
      </c>
      <c r="O1587" s="6"/>
      <c r="P1587" s="16"/>
    </row>
    <row collapsed="false" customFormat="false" customHeight="false" hidden="false" ht="12.1" outlineLevel="0" r="1588">
      <c r="A1588" s="20" t="n">
        <v>45426.849583333</v>
      </c>
      <c r="B1588" s="16" t="s">
        <v>42</v>
      </c>
      <c r="C1588" s="16" t="s">
        <v>562</v>
      </c>
      <c r="D1588" s="16" t="s">
        <v>480</v>
      </c>
      <c r="E1588" s="16" t="s">
        <v>17</v>
      </c>
      <c r="F1588" s="16" t="s">
        <v>19</v>
      </c>
      <c r="G1588" s="7" t="n">
        <v>20</v>
      </c>
      <c r="H1588" s="6" t="n">
        <v>156.4</v>
      </c>
      <c r="I1588" s="6" t="n">
        <v>-3128</v>
      </c>
      <c r="J1588" s="6" t="n">
        <v>-0</v>
      </c>
      <c r="K1588" s="6" t="n">
        <v>-1.25</v>
      </c>
      <c r="L1588" s="6" t="n">
        <v>-0</v>
      </c>
      <c r="M1588" s="6"/>
      <c r="N1588" s="6" t="s">
        <f>=I1588+J1588+K1588+L1588</f>
      </c>
      <c r="O1588" s="6"/>
      <c r="P1588" s="16"/>
    </row>
    <row collapsed="false" customFormat="false" customHeight="false" hidden="false" ht="12.1" outlineLevel="0" r="1589">
      <c r="A1589" s="20" t="n">
        <v>45426.849594907</v>
      </c>
      <c r="B1589" s="16" t="s">
        <v>42</v>
      </c>
      <c r="C1589" s="16" t="s">
        <v>562</v>
      </c>
      <c r="D1589" s="16" t="s">
        <v>480</v>
      </c>
      <c r="E1589" s="16" t="s">
        <v>17</v>
      </c>
      <c r="F1589" s="16" t="s">
        <v>19</v>
      </c>
      <c r="G1589" s="7" t="n">
        <v>120</v>
      </c>
      <c r="H1589" s="6" t="n">
        <v>156.4</v>
      </c>
      <c r="I1589" s="6" t="n">
        <v>-18768</v>
      </c>
      <c r="J1589" s="6" t="n">
        <v>-0</v>
      </c>
      <c r="K1589" s="6" t="n">
        <v>-7.51</v>
      </c>
      <c r="L1589" s="6" t="n">
        <v>-0</v>
      </c>
      <c r="M1589" s="6"/>
      <c r="N1589" s="6" t="s">
        <f>=I1589+J1589+K1589+L1589</f>
      </c>
      <c r="O1589" s="6"/>
      <c r="P1589" s="16"/>
    </row>
    <row collapsed="false" customFormat="false" customHeight="false" hidden="false" ht="12.1" outlineLevel="0" r="1590">
      <c r="A1590" s="20" t="n">
        <v>45426.849606481</v>
      </c>
      <c r="B1590" s="16" t="s">
        <v>42</v>
      </c>
      <c r="C1590" s="16" t="s">
        <v>562</v>
      </c>
      <c r="D1590" s="16" t="s">
        <v>480</v>
      </c>
      <c r="E1590" s="16" t="s">
        <v>17</v>
      </c>
      <c r="F1590" s="16" t="s">
        <v>19</v>
      </c>
      <c r="G1590" s="7" t="n">
        <v>10</v>
      </c>
      <c r="H1590" s="6" t="n">
        <v>156.4</v>
      </c>
      <c r="I1590" s="6" t="n">
        <v>-1564</v>
      </c>
      <c r="J1590" s="6" t="n">
        <v>-0</v>
      </c>
      <c r="K1590" s="6" t="n">
        <v>-0.63</v>
      </c>
      <c r="L1590" s="6" t="n">
        <v>-0</v>
      </c>
      <c r="M1590" s="6"/>
      <c r="N1590" s="6" t="s">
        <f>=I1590+J1590+K1590+L1590</f>
      </c>
      <c r="O1590" s="6"/>
      <c r="P1590" s="16"/>
    </row>
    <row collapsed="false" customFormat="false" customHeight="false" hidden="false" ht="12.1" outlineLevel="0" r="1591">
      <c r="A1591" s="20" t="n">
        <v>45426.8496875</v>
      </c>
      <c r="B1591" s="16" t="s">
        <v>42</v>
      </c>
      <c r="C1591" s="16" t="s">
        <v>562</v>
      </c>
      <c r="D1591" s="16" t="s">
        <v>480</v>
      </c>
      <c r="E1591" s="16" t="s">
        <v>17</v>
      </c>
      <c r="F1591" s="16" t="s">
        <v>19</v>
      </c>
      <c r="G1591" s="7" t="n">
        <v>30</v>
      </c>
      <c r="H1591" s="6" t="n">
        <v>156.4</v>
      </c>
      <c r="I1591" s="6" t="n">
        <v>-4692</v>
      </c>
      <c r="J1591" s="6" t="n">
        <v>-0</v>
      </c>
      <c r="K1591" s="6" t="n">
        <v>-1.88</v>
      </c>
      <c r="L1591" s="6" t="n">
        <v>-0</v>
      </c>
      <c r="M1591" s="6"/>
      <c r="N1591" s="6" t="s">
        <f>=I1591+J1591+K1591+L1591</f>
      </c>
      <c r="O1591" s="6"/>
      <c r="P1591" s="16"/>
    </row>
    <row collapsed="false" customFormat="false" customHeight="false" hidden="false" ht="12.1" outlineLevel="0" r="1592">
      <c r="A1592" s="20" t="n">
        <v>45426.849803241</v>
      </c>
      <c r="B1592" s="16" t="s">
        <v>42</v>
      </c>
      <c r="C1592" s="16" t="s">
        <v>562</v>
      </c>
      <c r="D1592" s="16" t="s">
        <v>480</v>
      </c>
      <c r="E1592" s="16" t="s">
        <v>17</v>
      </c>
      <c r="F1592" s="16" t="s">
        <v>19</v>
      </c>
      <c r="G1592" s="7" t="n">
        <v>100</v>
      </c>
      <c r="H1592" s="6" t="n">
        <v>156.4</v>
      </c>
      <c r="I1592" s="6" t="n">
        <v>-15640</v>
      </c>
      <c r="J1592" s="6" t="n">
        <v>-0</v>
      </c>
      <c r="K1592" s="6" t="n">
        <v>-6.26</v>
      </c>
      <c r="L1592" s="6" t="n">
        <v>-0</v>
      </c>
      <c r="M1592" s="6"/>
      <c r="N1592" s="6" t="s">
        <f>=I1592+J1592+K1592+L1592</f>
      </c>
      <c r="O1592" s="6"/>
      <c r="P1592" s="16"/>
    </row>
    <row collapsed="false" customFormat="false" customHeight="false" hidden="false" ht="12.1" outlineLevel="0" r="1593">
      <c r="A1593" s="20" t="n">
        <v>45426.850081019</v>
      </c>
      <c r="B1593" s="16" t="s">
        <v>42</v>
      </c>
      <c r="C1593" s="16" t="s">
        <v>562</v>
      </c>
      <c r="D1593" s="16" t="s">
        <v>480</v>
      </c>
      <c r="E1593" s="16" t="s">
        <v>17</v>
      </c>
      <c r="F1593" s="16" t="s">
        <v>19</v>
      </c>
      <c r="G1593" s="7" t="n">
        <v>100</v>
      </c>
      <c r="H1593" s="6" t="n">
        <v>156.4</v>
      </c>
      <c r="I1593" s="6" t="n">
        <v>-15640</v>
      </c>
      <c r="J1593" s="6" t="n">
        <v>-0</v>
      </c>
      <c r="K1593" s="6" t="n">
        <v>-6.26</v>
      </c>
      <c r="L1593" s="6" t="n">
        <v>-0</v>
      </c>
      <c r="M1593" s="6"/>
      <c r="N1593" s="6" t="s">
        <f>=I1593+J1593+K1593+L1593</f>
      </c>
      <c r="O1593" s="6"/>
      <c r="P1593" s="16"/>
    </row>
    <row collapsed="false" customFormat="false" customHeight="false" hidden="false" ht="12.1" outlineLevel="0" r="1594">
      <c r="A1594" s="20" t="n">
        <v>45426.850104167</v>
      </c>
      <c r="B1594" s="16" t="s">
        <v>42</v>
      </c>
      <c r="C1594" s="16" t="s">
        <v>562</v>
      </c>
      <c r="D1594" s="16" t="s">
        <v>480</v>
      </c>
      <c r="E1594" s="16" t="s">
        <v>17</v>
      </c>
      <c r="F1594" s="16" t="s">
        <v>19</v>
      </c>
      <c r="G1594" s="7" t="n">
        <v>50</v>
      </c>
      <c r="H1594" s="6" t="n">
        <v>156.4</v>
      </c>
      <c r="I1594" s="6" t="n">
        <v>-7820</v>
      </c>
      <c r="J1594" s="6" t="n">
        <v>-0</v>
      </c>
      <c r="K1594" s="6" t="n">
        <v>-3.13</v>
      </c>
      <c r="L1594" s="6" t="n">
        <v>-0</v>
      </c>
      <c r="M1594" s="6"/>
      <c r="N1594" s="6" t="s">
        <f>=I1594+J1594+K1594+L1594</f>
      </c>
      <c r="O1594" s="6"/>
      <c r="P1594" s="16"/>
    </row>
    <row collapsed="false" customFormat="false" customHeight="false" hidden="false" ht="12.1" outlineLevel="0" r="1595">
      <c r="A1595" s="20" t="n">
        <v>45426.850196759</v>
      </c>
      <c r="B1595" s="16" t="s">
        <v>42</v>
      </c>
      <c r="C1595" s="16" t="s">
        <v>562</v>
      </c>
      <c r="D1595" s="16" t="s">
        <v>480</v>
      </c>
      <c r="E1595" s="16" t="s">
        <v>17</v>
      </c>
      <c r="F1595" s="16" t="s">
        <v>19</v>
      </c>
      <c r="G1595" s="7" t="n">
        <v>20</v>
      </c>
      <c r="H1595" s="6" t="n">
        <v>156.4</v>
      </c>
      <c r="I1595" s="6" t="n">
        <v>-3128</v>
      </c>
      <c r="J1595" s="6" t="n">
        <v>-0</v>
      </c>
      <c r="K1595" s="6" t="n">
        <v>-1.25</v>
      </c>
      <c r="L1595" s="6" t="n">
        <v>-0</v>
      </c>
      <c r="M1595" s="6"/>
      <c r="N1595" s="6" t="s">
        <f>=I1595+J1595+K1595+L1595</f>
      </c>
      <c r="O1595" s="6"/>
      <c r="P1595" s="16"/>
    </row>
    <row collapsed="false" customFormat="false" customHeight="false" hidden="false" ht="12.1" outlineLevel="0" r="1596">
      <c r="A1596" s="20" t="n">
        <v>45426.850219907</v>
      </c>
      <c r="B1596" s="16" t="s">
        <v>42</v>
      </c>
      <c r="C1596" s="16" t="s">
        <v>562</v>
      </c>
      <c r="D1596" s="16" t="s">
        <v>480</v>
      </c>
      <c r="E1596" s="16" t="s">
        <v>17</v>
      </c>
      <c r="F1596" s="16" t="s">
        <v>19</v>
      </c>
      <c r="G1596" s="7" t="n">
        <v>30</v>
      </c>
      <c r="H1596" s="6" t="n">
        <v>156.4</v>
      </c>
      <c r="I1596" s="6" t="n">
        <v>-4692</v>
      </c>
      <c r="J1596" s="6" t="n">
        <v>-0</v>
      </c>
      <c r="K1596" s="6" t="n">
        <v>-1.88</v>
      </c>
      <c r="L1596" s="6" t="n">
        <v>-0</v>
      </c>
      <c r="M1596" s="6"/>
      <c r="N1596" s="6" t="s">
        <f>=I1596+J1596+K1596+L1596</f>
      </c>
      <c r="O1596" s="6"/>
      <c r="P1596" s="16"/>
    </row>
    <row collapsed="false" customFormat="false" customHeight="false" hidden="false" ht="12.1" outlineLevel="0" r="1597">
      <c r="A1597" s="20" t="n">
        <v>45426.850266204</v>
      </c>
      <c r="B1597" s="16" t="s">
        <v>42</v>
      </c>
      <c r="C1597" s="16" t="s">
        <v>562</v>
      </c>
      <c r="D1597" s="16" t="s">
        <v>480</v>
      </c>
      <c r="E1597" s="16" t="s">
        <v>17</v>
      </c>
      <c r="F1597" s="16" t="s">
        <v>19</v>
      </c>
      <c r="G1597" s="7" t="n">
        <v>10</v>
      </c>
      <c r="H1597" s="6" t="n">
        <v>156.4</v>
      </c>
      <c r="I1597" s="6" t="n">
        <v>-1564</v>
      </c>
      <c r="J1597" s="6" t="n">
        <v>-0</v>
      </c>
      <c r="K1597" s="6" t="n">
        <v>-0.63</v>
      </c>
      <c r="L1597" s="6" t="n">
        <v>-0</v>
      </c>
      <c r="M1597" s="6"/>
      <c r="N1597" s="6" t="s">
        <f>=I1597+J1597+K1597+L1597</f>
      </c>
      <c r="O1597" s="6"/>
      <c r="P1597" s="16"/>
    </row>
    <row collapsed="false" customFormat="false" customHeight="false" hidden="false" ht="12.1" outlineLevel="0" r="1598">
      <c r="A1598" s="20" t="n">
        <v>45426.85037037</v>
      </c>
      <c r="B1598" s="16" t="s">
        <v>42</v>
      </c>
      <c r="C1598" s="16" t="s">
        <v>562</v>
      </c>
      <c r="D1598" s="16" t="s">
        <v>480</v>
      </c>
      <c r="E1598" s="16" t="s">
        <v>17</v>
      </c>
      <c r="F1598" s="16" t="s">
        <v>19</v>
      </c>
      <c r="G1598" s="7" t="n">
        <v>10</v>
      </c>
      <c r="H1598" s="6" t="n">
        <v>156.4</v>
      </c>
      <c r="I1598" s="6" t="n">
        <v>-1564</v>
      </c>
      <c r="J1598" s="6" t="n">
        <v>-0</v>
      </c>
      <c r="K1598" s="6" t="n">
        <v>-0.63</v>
      </c>
      <c r="L1598" s="6" t="n">
        <v>-0</v>
      </c>
      <c r="M1598" s="6"/>
      <c r="N1598" s="6" t="s">
        <f>=I1598+J1598+K1598+L1598</f>
      </c>
      <c r="O1598" s="6"/>
      <c r="P1598" s="16"/>
    </row>
    <row collapsed="false" customFormat="false" customHeight="false" hidden="false" ht="12.1" outlineLevel="0" r="1599">
      <c r="A1599" s="20" t="n">
        <v>45429.948043981</v>
      </c>
      <c r="B1599" s="16" t="s">
        <v>42</v>
      </c>
      <c r="C1599" s="16" t="s">
        <v>562</v>
      </c>
      <c r="D1599" s="16" t="s">
        <v>480</v>
      </c>
      <c r="E1599" s="16" t="s">
        <v>17</v>
      </c>
      <c r="F1599" s="16" t="s">
        <v>19</v>
      </c>
      <c r="G1599" s="7" t="n">
        <v>150</v>
      </c>
      <c r="H1599" s="6" t="n">
        <v>155.26</v>
      </c>
      <c r="I1599" s="6" t="n">
        <v>-23289</v>
      </c>
      <c r="J1599" s="6" t="n">
        <v>-0</v>
      </c>
      <c r="K1599" s="6" t="n">
        <v>-9.32</v>
      </c>
      <c r="L1599" s="6" t="n">
        <v>-0</v>
      </c>
      <c r="M1599" s="6"/>
      <c r="N1599" s="6" t="s">
        <f>=I1599+J1599+K1599+L1599</f>
      </c>
      <c r="O1599" s="6"/>
      <c r="P1599" s="16"/>
    </row>
    <row collapsed="false" customFormat="false" customHeight="false" hidden="false" ht="12.1" outlineLevel="0" r="1600">
      <c r="A1600" s="25" t="n">
        <v>45432.947210648</v>
      </c>
      <c r="B1600" s="26" t="s">
        <v>554</v>
      </c>
      <c r="C1600" s="26" t="s">
        <v>322</v>
      </c>
      <c r="D1600" s="26" t="s">
        <v>554</v>
      </c>
      <c r="E1600" s="26" t="s">
        <v>554</v>
      </c>
      <c r="F1600" s="26" t="s">
        <v>19</v>
      </c>
      <c r="G1600" s="27" t="n">
        <v>1</v>
      </c>
      <c r="H1600" s="28" t="n">
        <v>1</v>
      </c>
      <c r="I1600" s="28" t="n">
        <v>23298.32</v>
      </c>
      <c r="J1600" s="28" t="n">
        <v>0</v>
      </c>
      <c r="K1600" s="28" t="n">
        <v>-0</v>
      </c>
      <c r="L1600" s="28" t="n">
        <v>-0</v>
      </c>
      <c r="M1600" s="28"/>
      <c r="N1600" s="6" t="s">
        <f>=I1600+J1600+K1600+L1600</f>
      </c>
      <c r="O1600" s="28"/>
      <c r="P1600" s="26"/>
    </row>
    <row collapsed="false" customFormat="false" customHeight="false" hidden="false" ht="12.1" outlineLevel="0" r="1601">
      <c r="A1601" s="25" t="n">
        <v>45433</v>
      </c>
      <c r="B1601" s="26" t="s">
        <v>554</v>
      </c>
      <c r="C1601" s="26" t="s">
        <v>162</v>
      </c>
      <c r="D1601" s="26" t="s">
        <v>554</v>
      </c>
      <c r="E1601" s="26" t="s">
        <v>554</v>
      </c>
      <c r="F1601" s="26" t="s">
        <v>19</v>
      </c>
      <c r="G1601" s="27" t="n">
        <v>1</v>
      </c>
      <c r="H1601" s="28" t="n">
        <v>30000</v>
      </c>
      <c r="I1601" s="28" t="n">
        <v>30000</v>
      </c>
      <c r="J1601" s="28" t="n">
        <v>0</v>
      </c>
      <c r="K1601" s="28" t="n">
        <v>-0</v>
      </c>
      <c r="L1601" s="28" t="n">
        <v>-0</v>
      </c>
      <c r="M1601" s="28"/>
      <c r="N1601" s="6" t="s">
        <f>=I1601+J1601+K1601+L1601</f>
      </c>
      <c r="O1601" s="28"/>
      <c r="P1601" s="26"/>
    </row>
    <row collapsed="false" customFormat="false" customHeight="false" hidden="false" ht="12.1" outlineLevel="0" r="1602">
      <c r="A1602" s="25" t="n">
        <v>45433</v>
      </c>
      <c r="B1602" s="26" t="s">
        <v>554</v>
      </c>
      <c r="C1602" s="26" t="s">
        <v>162</v>
      </c>
      <c r="D1602" s="26" t="s">
        <v>554</v>
      </c>
      <c r="E1602" s="26" t="s">
        <v>554</v>
      </c>
      <c r="F1602" s="26" t="s">
        <v>19</v>
      </c>
      <c r="G1602" s="27" t="n">
        <v>1</v>
      </c>
      <c r="H1602" s="28" t="n">
        <v>24157</v>
      </c>
      <c r="I1602" s="28" t="n">
        <v>24157</v>
      </c>
      <c r="J1602" s="28" t="n">
        <v>0</v>
      </c>
      <c r="K1602" s="28" t="n">
        <v>-0</v>
      </c>
      <c r="L1602" s="28" t="n">
        <v>-0</v>
      </c>
      <c r="M1602" s="28"/>
      <c r="N1602" s="6" t="s">
        <f>=I1602+J1602+K1602+L1602</f>
      </c>
      <c r="O1602" s="28"/>
      <c r="P1602" s="26"/>
    </row>
    <row collapsed="false" customFormat="false" customHeight="false" hidden="false" ht="12.1" outlineLevel="0" r="1603">
      <c r="A1603" s="21" t="n">
        <v>45433</v>
      </c>
      <c r="B1603" s="22" t="s">
        <v>629</v>
      </c>
      <c r="C1603" s="22" t="s">
        <v>657</v>
      </c>
      <c r="D1603" s="22" t="s">
        <v>629</v>
      </c>
      <c r="E1603" s="22" t="s">
        <v>629</v>
      </c>
      <c r="F1603" s="22" t="s">
        <v>19</v>
      </c>
      <c r="G1603" s="23" t="n">
        <v>1</v>
      </c>
      <c r="H1603" s="24" t="n">
        <v>-1</v>
      </c>
      <c r="I1603" s="24" t="n">
        <v>-6798</v>
      </c>
      <c r="J1603" s="24" t="n">
        <v>0</v>
      </c>
      <c r="K1603" s="24" t="n">
        <v>-0</v>
      </c>
      <c r="L1603" s="24" t="n">
        <v>-0</v>
      </c>
      <c r="M1603" s="24"/>
      <c r="N1603" s="6" t="s">
        <f>=I1603+J1603+K1603+L1603</f>
      </c>
      <c r="O1603" s="24"/>
      <c r="P1603" s="22"/>
    </row>
    <row collapsed="false" customFormat="false" customHeight="false" hidden="false" ht="12.1" outlineLevel="0" r="1604">
      <c r="A1604" s="25" t="n">
        <v>45433</v>
      </c>
      <c r="B1604" s="26" t="s">
        <v>576</v>
      </c>
      <c r="C1604" s="26" t="s">
        <v>658</v>
      </c>
      <c r="D1604" s="26" t="s">
        <v>576</v>
      </c>
      <c r="E1604" s="26" t="s">
        <v>576</v>
      </c>
      <c r="F1604" s="26" t="s">
        <v>19</v>
      </c>
      <c r="G1604" s="27" t="n">
        <v>1</v>
      </c>
      <c r="H1604" s="28" t="n">
        <v>1</v>
      </c>
      <c r="I1604" s="28" t="n">
        <v>52290</v>
      </c>
      <c r="J1604" s="28" t="n">
        <v>0</v>
      </c>
      <c r="K1604" s="28" t="n">
        <v>-0</v>
      </c>
      <c r="L1604" s="28" t="n">
        <v>-0</v>
      </c>
      <c r="M1604" s="28"/>
      <c r="N1604" s="6" t="s">
        <f>=I1604+J1604+K1604+L1604</f>
      </c>
      <c r="O1604" s="28"/>
      <c r="P1604" s="26"/>
    </row>
    <row collapsed="false" customFormat="false" customHeight="false" hidden="false" ht="12.1" outlineLevel="0" r="1605">
      <c r="A1605" s="20" t="n">
        <v>45433.816412037</v>
      </c>
      <c r="B1605" s="16" t="s">
        <v>42</v>
      </c>
      <c r="C1605" s="16" t="s">
        <v>562</v>
      </c>
      <c r="D1605" s="16" t="s">
        <v>480</v>
      </c>
      <c r="E1605" s="16" t="s">
        <v>17</v>
      </c>
      <c r="F1605" s="16" t="s">
        <v>19</v>
      </c>
      <c r="G1605" s="7" t="n">
        <v>30</v>
      </c>
      <c r="H1605" s="6" t="n">
        <v>139.63</v>
      </c>
      <c r="I1605" s="6" t="n">
        <v>-4188.9</v>
      </c>
      <c r="J1605" s="6" t="n">
        <v>-0</v>
      </c>
      <c r="K1605" s="6" t="n">
        <v>-1.68</v>
      </c>
      <c r="L1605" s="6" t="n">
        <v>-0</v>
      </c>
      <c r="M1605" s="6"/>
      <c r="N1605" s="6" t="s">
        <f>=I1605+J1605+K1605+L1605</f>
      </c>
      <c r="O1605" s="6"/>
      <c r="P1605" s="16"/>
    </row>
    <row collapsed="false" customFormat="false" customHeight="false" hidden="false" ht="12.1" outlineLevel="0" r="1606">
      <c r="A1606" s="20" t="n">
        <v>45433.816446759</v>
      </c>
      <c r="B1606" s="16" t="s">
        <v>42</v>
      </c>
      <c r="C1606" s="16" t="s">
        <v>562</v>
      </c>
      <c r="D1606" s="16" t="s">
        <v>480</v>
      </c>
      <c r="E1606" s="16" t="s">
        <v>17</v>
      </c>
      <c r="F1606" s="16" t="s">
        <v>19</v>
      </c>
      <c r="G1606" s="7" t="n">
        <v>140</v>
      </c>
      <c r="H1606" s="6" t="n">
        <v>139.63</v>
      </c>
      <c r="I1606" s="6" t="n">
        <v>-19548.2</v>
      </c>
      <c r="J1606" s="6" t="n">
        <v>-0</v>
      </c>
      <c r="K1606" s="6" t="n">
        <v>-7.82</v>
      </c>
      <c r="L1606" s="6" t="n">
        <v>-0</v>
      </c>
      <c r="M1606" s="6"/>
      <c r="N1606" s="6" t="s">
        <f>=I1606+J1606+K1606+L1606</f>
      </c>
      <c r="O1606" s="6"/>
      <c r="P1606" s="16"/>
    </row>
    <row collapsed="false" customFormat="false" customHeight="false" hidden="false" ht="12.1" outlineLevel="0" r="1607">
      <c r="A1607" s="20" t="n">
        <v>45433.820231481</v>
      </c>
      <c r="B1607" s="16" t="s">
        <v>30</v>
      </c>
      <c r="C1607" s="16" t="s">
        <v>643</v>
      </c>
      <c r="D1607" s="16" t="s">
        <v>480</v>
      </c>
      <c r="E1607" s="16" t="s">
        <v>17</v>
      </c>
      <c r="F1607" s="16" t="s">
        <v>19</v>
      </c>
      <c r="G1607" s="7" t="n">
        <v>180000</v>
      </c>
      <c r="H1607" s="6" t="n">
        <v>0.11738</v>
      </c>
      <c r="I1607" s="6" t="n">
        <v>-21128.4</v>
      </c>
      <c r="J1607" s="6" t="n">
        <v>-0</v>
      </c>
      <c r="K1607" s="6" t="n">
        <v>-8.45</v>
      </c>
      <c r="L1607" s="6" t="n">
        <v>-0</v>
      </c>
      <c r="M1607" s="6"/>
      <c r="N1607" s="6" t="s">
        <f>=I1607+J1607+K1607+L1607</f>
      </c>
      <c r="O1607" s="6"/>
      <c r="P1607" s="16"/>
    </row>
    <row collapsed="false" customFormat="false" customHeight="false" hidden="false" ht="12.1" outlineLevel="0" r="1608">
      <c r="A1608" s="20" t="n">
        <v>45434.823784722</v>
      </c>
      <c r="B1608" s="16" t="s">
        <v>511</v>
      </c>
      <c r="C1608" s="16" t="s">
        <v>645</v>
      </c>
      <c r="D1608" s="16" t="s">
        <v>480</v>
      </c>
      <c r="E1608" s="16" t="s">
        <v>17</v>
      </c>
      <c r="F1608" s="16" t="s">
        <v>19</v>
      </c>
      <c r="G1608" s="7" t="n">
        <v>3000</v>
      </c>
      <c r="H1608" s="6" t="n">
        <v>0.5421</v>
      </c>
      <c r="I1608" s="6" t="n">
        <v>-1626.3</v>
      </c>
      <c r="J1608" s="6" t="n">
        <v>-0</v>
      </c>
      <c r="K1608" s="6" t="n">
        <v>-1.14</v>
      </c>
      <c r="L1608" s="6" t="n">
        <v>-0</v>
      </c>
      <c r="M1608" s="6"/>
      <c r="N1608" s="6" t="s">
        <f>=I1608+J1608+K1608+L1608</f>
      </c>
      <c r="O1608" s="6"/>
      <c r="P1608" s="16"/>
    </row>
    <row collapsed="false" customFormat="false" customHeight="false" hidden="false" ht="12.1" outlineLevel="0" r="1609">
      <c r="A1609" s="20" t="n">
        <v>45434.823784722</v>
      </c>
      <c r="B1609" s="16" t="s">
        <v>511</v>
      </c>
      <c r="C1609" s="16" t="s">
        <v>645</v>
      </c>
      <c r="D1609" s="16" t="s">
        <v>480</v>
      </c>
      <c r="E1609" s="16" t="s">
        <v>17</v>
      </c>
      <c r="F1609" s="16" t="s">
        <v>19</v>
      </c>
      <c r="G1609" s="7" t="n">
        <v>39000</v>
      </c>
      <c r="H1609" s="6" t="n">
        <v>0.5421</v>
      </c>
      <c r="I1609" s="6" t="n">
        <v>-21141.9</v>
      </c>
      <c r="J1609" s="6" t="n">
        <v>-0</v>
      </c>
      <c r="K1609" s="6" t="n">
        <v>-14.81</v>
      </c>
      <c r="L1609" s="6" t="n">
        <v>-0</v>
      </c>
      <c r="M1609" s="6"/>
      <c r="N1609" s="6" t="s">
        <f>=I1609+J1609+K1609+L1609</f>
      </c>
      <c r="O1609" s="6"/>
      <c r="P1609" s="16"/>
    </row>
    <row collapsed="false" customFormat="false" customHeight="false" hidden="false" ht="12.1" outlineLevel="0" r="1610">
      <c r="A1610" s="20" t="n">
        <v>45434.823784722</v>
      </c>
      <c r="B1610" s="16" t="s">
        <v>511</v>
      </c>
      <c r="C1610" s="16" t="s">
        <v>645</v>
      </c>
      <c r="D1610" s="16" t="s">
        <v>480</v>
      </c>
      <c r="E1610" s="16" t="s">
        <v>17</v>
      </c>
      <c r="F1610" s="16" t="s">
        <v>19</v>
      </c>
      <c r="G1610" s="7" t="n">
        <v>14000</v>
      </c>
      <c r="H1610" s="6" t="n">
        <v>0.5422</v>
      </c>
      <c r="I1610" s="6" t="n">
        <v>-7590.8</v>
      </c>
      <c r="J1610" s="6" t="n">
        <v>-0</v>
      </c>
      <c r="K1610" s="6" t="n">
        <v>-5.32</v>
      </c>
      <c r="L1610" s="6" t="n">
        <v>-0</v>
      </c>
      <c r="M1610" s="6"/>
      <c r="N1610" s="6" t="s">
        <f>=I1610+J1610+K1610+L1610</f>
      </c>
      <c r="O1610" s="6"/>
      <c r="P1610" s="16"/>
    </row>
    <row collapsed="false" customFormat="false" customHeight="false" hidden="false" ht="12.1" outlineLevel="0" r="1611">
      <c r="A1611" s="25" t="n">
        <v>45436</v>
      </c>
      <c r="B1611" s="26" t="s">
        <v>554</v>
      </c>
      <c r="C1611" s="26" t="s">
        <v>162</v>
      </c>
      <c r="D1611" s="26" t="s">
        <v>554</v>
      </c>
      <c r="E1611" s="26" t="s">
        <v>554</v>
      </c>
      <c r="F1611" s="26" t="s">
        <v>19</v>
      </c>
      <c r="G1611" s="27" t="n">
        <v>1</v>
      </c>
      <c r="H1611" s="28" t="n">
        <v>35000</v>
      </c>
      <c r="I1611" s="28" t="n">
        <v>35000</v>
      </c>
      <c r="J1611" s="28" t="n">
        <v>0</v>
      </c>
      <c r="K1611" s="28" t="n">
        <v>-0</v>
      </c>
      <c r="L1611" s="28" t="n">
        <v>-0</v>
      </c>
      <c r="M1611" s="28"/>
      <c r="N1611" s="6" t="s">
        <f>=I1611+J1611+K1611+L1611</f>
      </c>
      <c r="O1611" s="28"/>
      <c r="P1611" s="26"/>
    </row>
    <row collapsed="false" customFormat="false" customHeight="false" hidden="false" ht="12.1" outlineLevel="0" r="1612">
      <c r="A1612" s="25" t="n">
        <v>45436</v>
      </c>
      <c r="B1612" s="26" t="s">
        <v>554</v>
      </c>
      <c r="C1612" s="26" t="s">
        <v>162</v>
      </c>
      <c r="D1612" s="26" t="s">
        <v>554</v>
      </c>
      <c r="E1612" s="26" t="s">
        <v>554</v>
      </c>
      <c r="F1612" s="26" t="s">
        <v>19</v>
      </c>
      <c r="G1612" s="27" t="n">
        <v>1</v>
      </c>
      <c r="H1612" s="28" t="n">
        <v>35000</v>
      </c>
      <c r="I1612" s="28" t="n">
        <v>35000</v>
      </c>
      <c r="J1612" s="28" t="n">
        <v>0</v>
      </c>
      <c r="K1612" s="28" t="n">
        <v>-0</v>
      </c>
      <c r="L1612" s="28" t="n">
        <v>-0</v>
      </c>
      <c r="M1612" s="28"/>
      <c r="N1612" s="6" t="s">
        <f>=I1612+J1612+K1612+L1612</f>
      </c>
      <c r="O1612" s="28"/>
      <c r="P1612" s="26"/>
    </row>
    <row collapsed="false" customFormat="false" customHeight="false" hidden="false" ht="12.1" outlineLevel="0" r="1613">
      <c r="A1613" s="20" t="n">
        <v>45436.683958333</v>
      </c>
      <c r="B1613" s="16" t="s">
        <v>30</v>
      </c>
      <c r="C1613" s="16" t="s">
        <v>643</v>
      </c>
      <c r="D1613" s="16" t="s">
        <v>480</v>
      </c>
      <c r="E1613" s="16" t="s">
        <v>17</v>
      </c>
      <c r="F1613" s="16" t="s">
        <v>19</v>
      </c>
      <c r="G1613" s="7" t="n">
        <v>300000</v>
      </c>
      <c r="H1613" s="6" t="n">
        <v>0.1163</v>
      </c>
      <c r="I1613" s="6" t="n">
        <v>-34890</v>
      </c>
      <c r="J1613" s="6" t="n">
        <v>-0</v>
      </c>
      <c r="K1613" s="6" t="n">
        <v>-24.43</v>
      </c>
      <c r="L1613" s="6" t="n">
        <v>-0</v>
      </c>
      <c r="M1613" s="6"/>
      <c r="N1613" s="6" t="s">
        <f>=I1613+J1613+K1613+L1613</f>
      </c>
      <c r="O1613" s="6"/>
      <c r="P1613" s="16"/>
    </row>
    <row collapsed="false" customFormat="false" customHeight="false" hidden="false" ht="12.1" outlineLevel="0" r="1614">
      <c r="A1614" s="20" t="n">
        <v>45436.984375</v>
      </c>
      <c r="B1614" s="16" t="s">
        <v>30</v>
      </c>
      <c r="C1614" s="16" t="s">
        <v>643</v>
      </c>
      <c r="D1614" s="16" t="s">
        <v>480</v>
      </c>
      <c r="E1614" s="16" t="s">
        <v>17</v>
      </c>
      <c r="F1614" s="16" t="s">
        <v>19</v>
      </c>
      <c r="G1614" s="7" t="n">
        <v>300000</v>
      </c>
      <c r="H1614" s="6" t="n">
        <v>0.11468</v>
      </c>
      <c r="I1614" s="6" t="n">
        <v>-34404</v>
      </c>
      <c r="J1614" s="6" t="n">
        <v>-0</v>
      </c>
      <c r="K1614" s="6" t="n">
        <v>-13.76</v>
      </c>
      <c r="L1614" s="6" t="n">
        <v>-0</v>
      </c>
      <c r="M1614" s="6"/>
      <c r="N1614" s="6" t="s">
        <f>=I1614+J1614+K1614+L1614</f>
      </c>
      <c r="O1614" s="6"/>
      <c r="P1614" s="16"/>
    </row>
    <row collapsed="false" customFormat="false" customHeight="false" hidden="false" ht="12.1" outlineLevel="0" r="1615">
      <c r="A1615" s="25" t="n">
        <v>45439</v>
      </c>
      <c r="B1615" s="26" t="s">
        <v>554</v>
      </c>
      <c r="C1615" s="26" t="s">
        <v>162</v>
      </c>
      <c r="D1615" s="26" t="s">
        <v>554</v>
      </c>
      <c r="E1615" s="26" t="s">
        <v>554</v>
      </c>
      <c r="F1615" s="26" t="s">
        <v>19</v>
      </c>
      <c r="G1615" s="27" t="n">
        <v>1</v>
      </c>
      <c r="H1615" s="28" t="n">
        <v>240000</v>
      </c>
      <c r="I1615" s="28" t="n">
        <v>240000</v>
      </c>
      <c r="J1615" s="28" t="n">
        <v>0</v>
      </c>
      <c r="K1615" s="28" t="n">
        <v>-0</v>
      </c>
      <c r="L1615" s="28" t="n">
        <v>-0</v>
      </c>
      <c r="M1615" s="28"/>
      <c r="N1615" s="6" t="s">
        <f>=I1615+J1615+K1615+L1615</f>
      </c>
      <c r="O1615" s="28"/>
      <c r="P1615" s="26"/>
    </row>
    <row collapsed="false" customFormat="false" customHeight="false" hidden="false" ht="12.1" outlineLevel="0" r="1616">
      <c r="A1616" s="25" t="n">
        <v>45440</v>
      </c>
      <c r="B1616" s="26" t="s">
        <v>554</v>
      </c>
      <c r="C1616" s="26" t="s">
        <v>162</v>
      </c>
      <c r="D1616" s="26" t="s">
        <v>554</v>
      </c>
      <c r="E1616" s="26" t="s">
        <v>554</v>
      </c>
      <c r="F1616" s="26" t="s">
        <v>19</v>
      </c>
      <c r="G1616" s="27" t="n">
        <v>1</v>
      </c>
      <c r="H1616" s="28" t="n">
        <v>140000</v>
      </c>
      <c r="I1616" s="28" t="n">
        <v>140000</v>
      </c>
      <c r="J1616" s="28" t="n">
        <v>0</v>
      </c>
      <c r="K1616" s="28" t="n">
        <v>-0</v>
      </c>
      <c r="L1616" s="28" t="n">
        <v>-0</v>
      </c>
      <c r="M1616" s="28"/>
      <c r="N1616" s="6" t="s">
        <f>=I1616+J1616+K1616+L1616</f>
      </c>
      <c r="O1616" s="28"/>
      <c r="P1616" s="26"/>
    </row>
    <row collapsed="false" customFormat="false" customHeight="false" hidden="false" ht="12.1" outlineLevel="0" r="1617">
      <c r="A1617" s="20" t="n">
        <v>45440.565659722</v>
      </c>
      <c r="B1617" s="16" t="s">
        <v>24</v>
      </c>
      <c r="C1617" s="16" t="s">
        <v>567</v>
      </c>
      <c r="D1617" s="16" t="s">
        <v>480</v>
      </c>
      <c r="E1617" s="16" t="s">
        <v>17</v>
      </c>
      <c r="F1617" s="16" t="s">
        <v>19</v>
      </c>
      <c r="G1617" s="7" t="n">
        <v>1000</v>
      </c>
      <c r="H1617" s="6" t="n">
        <v>70.15</v>
      </c>
      <c r="I1617" s="6" t="n">
        <v>-70150</v>
      </c>
      <c r="J1617" s="6" t="n">
        <v>-0</v>
      </c>
      <c r="K1617" s="6" t="n">
        <v>-28.06</v>
      </c>
      <c r="L1617" s="6" t="n">
        <v>-0</v>
      </c>
      <c r="M1617" s="6"/>
      <c r="N1617" s="6" t="s">
        <f>=I1617+J1617+K1617+L1617</f>
      </c>
      <c r="O1617" s="6"/>
      <c r="P1617" s="16"/>
    </row>
    <row collapsed="false" customFormat="false" customHeight="false" hidden="false" ht="12.1" outlineLevel="0" r="1618">
      <c r="A1618" s="20" t="n">
        <v>45442.972835648</v>
      </c>
      <c r="B1618" s="16" t="s">
        <v>16</v>
      </c>
      <c r="C1618" s="16" t="s">
        <v>622</v>
      </c>
      <c r="D1618" s="16" t="s">
        <v>480</v>
      </c>
      <c r="E1618" s="16" t="s">
        <v>17</v>
      </c>
      <c r="F1618" s="16" t="s">
        <v>19</v>
      </c>
      <c r="G1618" s="7" t="n">
        <v>14</v>
      </c>
      <c r="H1618" s="6" t="n">
        <v>1638</v>
      </c>
      <c r="I1618" s="6" t="n">
        <v>-22932</v>
      </c>
      <c r="J1618" s="6" t="n">
        <v>-0</v>
      </c>
      <c r="K1618" s="6" t="n">
        <v>-9.17</v>
      </c>
      <c r="L1618" s="6" t="n">
        <v>-0</v>
      </c>
      <c r="M1618" s="6"/>
      <c r="N1618" s="6" t="s">
        <f>=I1618+J1618+K1618+L1618</f>
      </c>
      <c r="O1618" s="6"/>
      <c r="P1618" s="16"/>
    </row>
    <row collapsed="false" customFormat="false" customHeight="false" hidden="false" ht="12.1" outlineLevel="0" r="1619">
      <c r="A1619" s="25" t="n">
        <v>45446</v>
      </c>
      <c r="B1619" s="26" t="s">
        <v>554</v>
      </c>
      <c r="C1619" s="26" t="s">
        <v>162</v>
      </c>
      <c r="D1619" s="26" t="s">
        <v>554</v>
      </c>
      <c r="E1619" s="26" t="s">
        <v>554</v>
      </c>
      <c r="F1619" s="26" t="s">
        <v>19</v>
      </c>
      <c r="G1619" s="27" t="n">
        <v>1</v>
      </c>
      <c r="H1619" s="28" t="n">
        <v>100000</v>
      </c>
      <c r="I1619" s="28" t="n">
        <v>100000</v>
      </c>
      <c r="J1619" s="28" t="n">
        <v>0</v>
      </c>
      <c r="K1619" s="28" t="n">
        <v>-0</v>
      </c>
      <c r="L1619" s="28" t="n">
        <v>-0</v>
      </c>
      <c r="M1619" s="28"/>
      <c r="N1619" s="6" t="s">
        <f>=I1619+J1619+K1619+L1619</f>
      </c>
      <c r="O1619" s="28"/>
      <c r="P1619" s="26"/>
    </row>
    <row collapsed="false" customFormat="false" customHeight="false" hidden="false" ht="12.1" outlineLevel="0" r="1620">
      <c r="A1620" s="20" t="n">
        <v>45446.664918981</v>
      </c>
      <c r="B1620" s="16" t="s">
        <v>24</v>
      </c>
      <c r="C1620" s="16" t="s">
        <v>567</v>
      </c>
      <c r="D1620" s="16" t="s">
        <v>480</v>
      </c>
      <c r="E1620" s="16" t="s">
        <v>17</v>
      </c>
      <c r="F1620" s="16" t="s">
        <v>19</v>
      </c>
      <c r="G1620" s="7" t="n">
        <v>1000</v>
      </c>
      <c r="H1620" s="6" t="n">
        <v>67.25</v>
      </c>
      <c r="I1620" s="6" t="n">
        <v>-67250</v>
      </c>
      <c r="J1620" s="6" t="n">
        <v>-0</v>
      </c>
      <c r="K1620" s="6" t="n">
        <v>-47.07</v>
      </c>
      <c r="L1620" s="6" t="n">
        <v>-0</v>
      </c>
      <c r="M1620" s="6"/>
      <c r="N1620" s="6" t="s">
        <f>=I1620+J1620+K1620+L1620</f>
      </c>
      <c r="O1620" s="6"/>
      <c r="P1620" s="16"/>
    </row>
    <row collapsed="false" customFormat="false" customHeight="false" hidden="false" ht="12.1" outlineLevel="0" r="1621">
      <c r="A1621" s="20" t="n">
        <v>45446.694085648</v>
      </c>
      <c r="B1621" s="16" t="s">
        <v>36</v>
      </c>
      <c r="C1621" s="16" t="s">
        <v>627</v>
      </c>
      <c r="D1621" s="16" t="s">
        <v>480</v>
      </c>
      <c r="E1621" s="16" t="s">
        <v>17</v>
      </c>
      <c r="F1621" s="16" t="s">
        <v>19</v>
      </c>
      <c r="G1621" s="7" t="n">
        <v>10</v>
      </c>
      <c r="H1621" s="6" t="n">
        <v>308.61</v>
      </c>
      <c r="I1621" s="6" t="n">
        <v>-3086.1</v>
      </c>
      <c r="J1621" s="6" t="n">
        <v>-0</v>
      </c>
      <c r="K1621" s="6" t="n">
        <v>-2.15</v>
      </c>
      <c r="L1621" s="6" t="n">
        <v>-0</v>
      </c>
      <c r="M1621" s="6"/>
      <c r="N1621" s="6" t="s">
        <f>=I1621+J1621+K1621+L1621</f>
      </c>
      <c r="O1621" s="6"/>
      <c r="P1621" s="16"/>
    </row>
    <row collapsed="false" customFormat="false" customHeight="false" hidden="false" ht="12.1" outlineLevel="0" r="1622">
      <c r="A1622" s="20" t="n">
        <v>45446.694085648</v>
      </c>
      <c r="B1622" s="16" t="s">
        <v>36</v>
      </c>
      <c r="C1622" s="16" t="s">
        <v>627</v>
      </c>
      <c r="D1622" s="16" t="s">
        <v>480</v>
      </c>
      <c r="E1622" s="16" t="s">
        <v>17</v>
      </c>
      <c r="F1622" s="16" t="s">
        <v>19</v>
      </c>
      <c r="G1622" s="7" t="n">
        <v>90</v>
      </c>
      <c r="H1622" s="6" t="n">
        <v>308.61</v>
      </c>
      <c r="I1622" s="6" t="n">
        <v>-27774.9</v>
      </c>
      <c r="J1622" s="6" t="n">
        <v>-0</v>
      </c>
      <c r="K1622" s="6" t="n">
        <v>-19.44</v>
      </c>
      <c r="L1622" s="6" t="n">
        <v>-0</v>
      </c>
      <c r="M1622" s="6"/>
      <c r="N1622" s="6" t="s">
        <f>=I1622+J1622+K1622+L1622</f>
      </c>
      <c r="O1622" s="6"/>
      <c r="P1622" s="16"/>
    </row>
    <row collapsed="false" customFormat="false" customHeight="false" hidden="false" ht="12.1" outlineLevel="0" r="1623">
      <c r="A1623" s="25" t="n">
        <v>45448</v>
      </c>
      <c r="B1623" s="26" t="s">
        <v>554</v>
      </c>
      <c r="C1623" s="26" t="s">
        <v>162</v>
      </c>
      <c r="D1623" s="26" t="s">
        <v>554</v>
      </c>
      <c r="E1623" s="26" t="s">
        <v>554</v>
      </c>
      <c r="F1623" s="26" t="s">
        <v>19</v>
      </c>
      <c r="G1623" s="27" t="n">
        <v>1</v>
      </c>
      <c r="H1623" s="28" t="n">
        <v>260000</v>
      </c>
      <c r="I1623" s="28" t="n">
        <v>260000</v>
      </c>
      <c r="J1623" s="28" t="n">
        <v>0</v>
      </c>
      <c r="K1623" s="28" t="n">
        <v>-0</v>
      </c>
      <c r="L1623" s="28" t="n">
        <v>-0</v>
      </c>
      <c r="M1623" s="28"/>
      <c r="N1623" s="6" t="s">
        <f>=I1623+J1623+K1623+L1623</f>
      </c>
      <c r="O1623" s="28"/>
      <c r="P1623" s="26"/>
    </row>
    <row collapsed="false" customFormat="false" customHeight="false" hidden="false" ht="12.1" outlineLevel="0" r="1624">
      <c r="A1624" s="20" t="n">
        <v>45449.558252315</v>
      </c>
      <c r="B1624" s="16" t="s">
        <v>74</v>
      </c>
      <c r="C1624" s="16" t="s">
        <v>659</v>
      </c>
      <c r="D1624" s="16" t="s">
        <v>480</v>
      </c>
      <c r="E1624" s="16" t="s">
        <v>75</v>
      </c>
      <c r="F1624" s="16" t="s">
        <v>19</v>
      </c>
      <c r="G1624" s="7" t="n">
        <v>243</v>
      </c>
      <c r="H1624" s="6" t="n">
        <v>986</v>
      </c>
      <c r="I1624" s="6" t="n">
        <v>-239598</v>
      </c>
      <c r="J1624" s="6" t="n">
        <v>-0</v>
      </c>
      <c r="K1624" s="6" t="n">
        <v>-131.78</v>
      </c>
      <c r="L1624" s="6" t="n">
        <v>-0</v>
      </c>
      <c r="M1624" s="6"/>
      <c r="N1624" s="6" t="s">
        <f>=I1624+J1624+K1624+L1624</f>
      </c>
      <c r="O1624" s="6"/>
      <c r="P1624" s="16"/>
    </row>
    <row collapsed="false" customFormat="false" customHeight="false" hidden="false" ht="12.1" outlineLevel="0" r="1625">
      <c r="A1625" s="20" t="n">
        <v>45449.558333333</v>
      </c>
      <c r="B1625" s="16" t="s">
        <v>74</v>
      </c>
      <c r="C1625" s="16" t="s">
        <v>659</v>
      </c>
      <c r="D1625" s="16" t="s">
        <v>480</v>
      </c>
      <c r="E1625" s="16" t="s">
        <v>75</v>
      </c>
      <c r="F1625" s="16" t="s">
        <v>19</v>
      </c>
      <c r="G1625" s="7" t="n">
        <v>71</v>
      </c>
      <c r="H1625" s="6" t="n">
        <v>986</v>
      </c>
      <c r="I1625" s="6" t="n">
        <v>-70006</v>
      </c>
      <c r="J1625" s="6" t="n">
        <v>-0</v>
      </c>
      <c r="K1625" s="6" t="n">
        <v>-38.5</v>
      </c>
      <c r="L1625" s="6" t="n">
        <v>-0</v>
      </c>
      <c r="M1625" s="6"/>
      <c r="N1625" s="6" t="s">
        <f>=I1625+J1625+K1625+L1625</f>
      </c>
      <c r="O1625" s="6"/>
      <c r="P1625" s="16"/>
    </row>
    <row collapsed="false" customFormat="false" customHeight="false" hidden="false" ht="12.1" outlineLevel="0" r="1626">
      <c r="A1626" s="20" t="n">
        <v>45449.558333333</v>
      </c>
      <c r="B1626" s="16" t="s">
        <v>74</v>
      </c>
      <c r="C1626" s="16" t="s">
        <v>659</v>
      </c>
      <c r="D1626" s="16" t="s">
        <v>480</v>
      </c>
      <c r="E1626" s="16" t="s">
        <v>75</v>
      </c>
      <c r="F1626" s="16" t="s">
        <v>19</v>
      </c>
      <c r="G1626" s="7" t="n">
        <v>265</v>
      </c>
      <c r="H1626" s="6" t="n">
        <v>986</v>
      </c>
      <c r="I1626" s="6" t="n">
        <v>-261290</v>
      </c>
      <c r="J1626" s="6" t="n">
        <v>-0</v>
      </c>
      <c r="K1626" s="6" t="n">
        <v>-143.72</v>
      </c>
      <c r="L1626" s="6" t="n">
        <v>-0</v>
      </c>
      <c r="M1626" s="6"/>
      <c r="N1626" s="6" t="s">
        <f>=I1626+J1626+K1626+L1626</f>
      </c>
      <c r="O1626" s="6"/>
      <c r="P1626" s="16"/>
    </row>
    <row collapsed="false" customFormat="false" customHeight="false" hidden="false" ht="12.1" outlineLevel="0" r="1627">
      <c r="A1627" s="20" t="n">
        <v>45449.975034722</v>
      </c>
      <c r="B1627" s="16" t="s">
        <v>508</v>
      </c>
      <c r="C1627" s="16" t="s">
        <v>634</v>
      </c>
      <c r="D1627" s="16" t="s">
        <v>480</v>
      </c>
      <c r="E1627" s="16" t="s">
        <v>17</v>
      </c>
      <c r="F1627" s="16" t="s">
        <v>19</v>
      </c>
      <c r="G1627" s="7" t="n">
        <v>1</v>
      </c>
      <c r="H1627" s="6" t="n">
        <v>680.2</v>
      </c>
      <c r="I1627" s="6" t="n">
        <v>-680.2</v>
      </c>
      <c r="J1627" s="6" t="n">
        <v>-0</v>
      </c>
      <c r="K1627" s="6" t="n">
        <v>-0.21</v>
      </c>
      <c r="L1627" s="6" t="n">
        <v>-0</v>
      </c>
      <c r="M1627" s="6"/>
      <c r="N1627" s="6" t="s">
        <f>=I1627+J1627+K1627+L1627</f>
      </c>
      <c r="O1627" s="6"/>
      <c r="P1627" s="16"/>
    </row>
    <row collapsed="false" customFormat="false" customHeight="false" hidden="false" ht="12.1" outlineLevel="0" r="1628">
      <c r="A1628" s="20" t="n">
        <v>45453.878981481</v>
      </c>
      <c r="B1628" s="16" t="s">
        <v>45</v>
      </c>
      <c r="C1628" s="16" t="s">
        <v>613</v>
      </c>
      <c r="D1628" s="16" t="s">
        <v>480</v>
      </c>
      <c r="E1628" s="16" t="s">
        <v>17</v>
      </c>
      <c r="F1628" s="16" t="s">
        <v>19</v>
      </c>
      <c r="G1628" s="7" t="n">
        <v>10</v>
      </c>
      <c r="H1628" s="6" t="n">
        <v>54.885</v>
      </c>
      <c r="I1628" s="6" t="n">
        <v>-548.85</v>
      </c>
      <c r="J1628" s="6" t="n">
        <v>-0</v>
      </c>
      <c r="K1628" s="6" t="n">
        <v>-0.38</v>
      </c>
      <c r="L1628" s="6" t="n">
        <v>-0</v>
      </c>
      <c r="M1628" s="6"/>
      <c r="N1628" s="6" t="s">
        <f>=I1628+J1628+K1628+L1628</f>
      </c>
      <c r="O1628" s="6"/>
      <c r="P1628" s="16"/>
    </row>
    <row collapsed="false" customFormat="false" customHeight="false" hidden="false" ht="12.1" outlineLevel="0" r="1629">
      <c r="A1629" s="20" t="n">
        <v>45453.965868056</v>
      </c>
      <c r="B1629" s="16" t="s">
        <v>511</v>
      </c>
      <c r="C1629" s="16" t="s">
        <v>645</v>
      </c>
      <c r="D1629" s="16" t="s">
        <v>480</v>
      </c>
      <c r="E1629" s="16" t="s">
        <v>17</v>
      </c>
      <c r="F1629" s="16" t="s">
        <v>19</v>
      </c>
      <c r="G1629" s="7" t="n">
        <v>3000</v>
      </c>
      <c r="H1629" s="6" t="n">
        <v>0.4798</v>
      </c>
      <c r="I1629" s="6" t="n">
        <v>-1439.4</v>
      </c>
      <c r="J1629" s="6" t="n">
        <v>-0</v>
      </c>
      <c r="K1629" s="6" t="n">
        <v>-0.58</v>
      </c>
      <c r="L1629" s="6" t="n">
        <v>-0</v>
      </c>
      <c r="M1629" s="6"/>
      <c r="N1629" s="6" t="s">
        <f>=I1629+J1629+K1629+L1629</f>
      </c>
      <c r="O1629" s="6"/>
      <c r="P1629" s="16"/>
    </row>
    <row collapsed="false" customFormat="false" customHeight="false" hidden="false" ht="12.1" outlineLevel="0" r="1630">
      <c r="A1630" s="25" t="n">
        <v>45454</v>
      </c>
      <c r="B1630" s="26" t="s">
        <v>554</v>
      </c>
      <c r="C1630" s="26" t="s">
        <v>162</v>
      </c>
      <c r="D1630" s="26" t="s">
        <v>554</v>
      </c>
      <c r="E1630" s="26" t="s">
        <v>554</v>
      </c>
      <c r="F1630" s="26" t="s">
        <v>19</v>
      </c>
      <c r="G1630" s="27" t="n">
        <v>1</v>
      </c>
      <c r="H1630" s="28" t="n">
        <v>3097.2</v>
      </c>
      <c r="I1630" s="28" t="n">
        <v>3097.2</v>
      </c>
      <c r="J1630" s="28" t="n">
        <v>0</v>
      </c>
      <c r="K1630" s="28" t="n">
        <v>-0</v>
      </c>
      <c r="L1630" s="28" t="n">
        <v>-0</v>
      </c>
      <c r="M1630" s="28"/>
      <c r="N1630" s="6" t="s">
        <f>=I1630+J1630+K1630+L1630</f>
      </c>
      <c r="O1630" s="28"/>
      <c r="P1630" s="26"/>
    </row>
    <row collapsed="false" customFormat="false" customHeight="false" hidden="false" ht="12.1" outlineLevel="0" r="1631">
      <c r="A1631" s="25" t="n">
        <v>45454</v>
      </c>
      <c r="B1631" s="26" t="s">
        <v>554</v>
      </c>
      <c r="C1631" s="26" t="s">
        <v>162</v>
      </c>
      <c r="D1631" s="26" t="s">
        <v>554</v>
      </c>
      <c r="E1631" s="26" t="s">
        <v>554</v>
      </c>
      <c r="F1631" s="26" t="s">
        <v>19</v>
      </c>
      <c r="G1631" s="27" t="n">
        <v>1</v>
      </c>
      <c r="H1631" s="28" t="n">
        <v>26106.4</v>
      </c>
      <c r="I1631" s="28" t="n">
        <v>26106.4</v>
      </c>
      <c r="J1631" s="28" t="n">
        <v>0</v>
      </c>
      <c r="K1631" s="28" t="n">
        <v>-0</v>
      </c>
      <c r="L1631" s="28" t="n">
        <v>-0</v>
      </c>
      <c r="M1631" s="28"/>
      <c r="N1631" s="6" t="s">
        <f>=I1631+J1631+K1631+L1631</f>
      </c>
      <c r="O1631" s="28"/>
      <c r="P1631" s="26"/>
    </row>
    <row collapsed="false" customFormat="false" customHeight="false" hidden="false" ht="12.1" outlineLevel="0" r="1632">
      <c r="A1632" s="25" t="n">
        <v>45454</v>
      </c>
      <c r="B1632" s="26" t="s">
        <v>554</v>
      </c>
      <c r="C1632" s="26" t="s">
        <v>162</v>
      </c>
      <c r="D1632" s="26" t="s">
        <v>554</v>
      </c>
      <c r="E1632" s="26" t="s">
        <v>554</v>
      </c>
      <c r="F1632" s="26" t="s">
        <v>19</v>
      </c>
      <c r="G1632" s="27" t="n">
        <v>1</v>
      </c>
      <c r="H1632" s="28" t="n">
        <v>203000</v>
      </c>
      <c r="I1632" s="28" t="n">
        <v>203000</v>
      </c>
      <c r="J1632" s="28" t="n">
        <v>0</v>
      </c>
      <c r="K1632" s="28" t="n">
        <v>-0</v>
      </c>
      <c r="L1632" s="28" t="n">
        <v>-0</v>
      </c>
      <c r="M1632" s="28"/>
      <c r="N1632" s="6" t="s">
        <f>=I1632+J1632+K1632+L1632</f>
      </c>
      <c r="O1632" s="28"/>
      <c r="P1632" s="26"/>
    </row>
    <row collapsed="false" customFormat="false" customHeight="false" hidden="false" ht="12.1" outlineLevel="0" r="1633">
      <c r="A1633" s="25" t="n">
        <v>45454</v>
      </c>
      <c r="B1633" s="26" t="s">
        <v>554</v>
      </c>
      <c r="C1633" s="26" t="s">
        <v>162</v>
      </c>
      <c r="D1633" s="26" t="s">
        <v>554</v>
      </c>
      <c r="E1633" s="26" t="s">
        <v>554</v>
      </c>
      <c r="F1633" s="26" t="s">
        <v>19</v>
      </c>
      <c r="G1633" s="27" t="n">
        <v>1</v>
      </c>
      <c r="H1633" s="28" t="n">
        <v>35000</v>
      </c>
      <c r="I1633" s="28" t="n">
        <v>35000</v>
      </c>
      <c r="J1633" s="28" t="n">
        <v>0</v>
      </c>
      <c r="K1633" s="28" t="n">
        <v>-0</v>
      </c>
      <c r="L1633" s="28" t="n">
        <v>-0</v>
      </c>
      <c r="M1633" s="28"/>
      <c r="N1633" s="6" t="s">
        <f>=I1633+J1633+K1633+L1633</f>
      </c>
      <c r="O1633" s="28"/>
      <c r="P1633" s="26"/>
    </row>
    <row collapsed="false" customFormat="false" customHeight="false" hidden="false" ht="12.1" outlineLevel="0" r="1634">
      <c r="A1634" s="20" t="n">
        <v>45454.591875</v>
      </c>
      <c r="B1634" s="16" t="s">
        <v>39</v>
      </c>
      <c r="C1634" s="16" t="s">
        <v>560</v>
      </c>
      <c r="D1634" s="16" t="s">
        <v>480</v>
      </c>
      <c r="E1634" s="16" t="s">
        <v>17</v>
      </c>
      <c r="F1634" s="16" t="s">
        <v>19</v>
      </c>
      <c r="G1634" s="7" t="n">
        <v>50</v>
      </c>
      <c r="H1634" s="6" t="n">
        <v>316.74</v>
      </c>
      <c r="I1634" s="6" t="n">
        <v>-15837</v>
      </c>
      <c r="J1634" s="6" t="n">
        <v>-0</v>
      </c>
      <c r="K1634" s="6" t="n">
        <v>-6.33</v>
      </c>
      <c r="L1634" s="6" t="n">
        <v>-0</v>
      </c>
      <c r="M1634" s="6"/>
      <c r="N1634" s="6" t="s">
        <f>=I1634+J1634+K1634+L1634</f>
      </c>
      <c r="O1634" s="6"/>
      <c r="P1634" s="16"/>
    </row>
    <row collapsed="false" customFormat="false" customHeight="false" hidden="false" ht="12.1" outlineLevel="0" r="1635">
      <c r="A1635" s="20" t="n">
        <v>45454.591886574</v>
      </c>
      <c r="B1635" s="16" t="s">
        <v>39</v>
      </c>
      <c r="C1635" s="16" t="s">
        <v>560</v>
      </c>
      <c r="D1635" s="16" t="s">
        <v>480</v>
      </c>
      <c r="E1635" s="16" t="s">
        <v>17</v>
      </c>
      <c r="F1635" s="16" t="s">
        <v>19</v>
      </c>
      <c r="G1635" s="7" t="n">
        <v>30</v>
      </c>
      <c r="H1635" s="6" t="n">
        <v>316.74</v>
      </c>
      <c r="I1635" s="6" t="n">
        <v>-9502.2</v>
      </c>
      <c r="J1635" s="6" t="n">
        <v>-0</v>
      </c>
      <c r="K1635" s="6" t="n">
        <v>-3.8</v>
      </c>
      <c r="L1635" s="6" t="n">
        <v>-0</v>
      </c>
      <c r="M1635" s="6"/>
      <c r="N1635" s="6" t="s">
        <f>=I1635+J1635+K1635+L1635</f>
      </c>
      <c r="O1635" s="6"/>
      <c r="P1635" s="16"/>
    </row>
    <row collapsed="false" customFormat="false" customHeight="false" hidden="false" ht="12.1" outlineLevel="0" r="1636">
      <c r="A1636" s="20" t="n">
        <v>45454.628483796</v>
      </c>
      <c r="B1636" s="16" t="s">
        <v>16</v>
      </c>
      <c r="C1636" s="16" t="s">
        <v>622</v>
      </c>
      <c r="D1636" s="16" t="s">
        <v>480</v>
      </c>
      <c r="E1636" s="16" t="s">
        <v>17</v>
      </c>
      <c r="F1636" s="16" t="s">
        <v>19</v>
      </c>
      <c r="G1636" s="7" t="n">
        <v>2</v>
      </c>
      <c r="H1636" s="6" t="n">
        <v>1627.5</v>
      </c>
      <c r="I1636" s="6" t="n">
        <v>-3255</v>
      </c>
      <c r="J1636" s="6" t="n">
        <v>-0</v>
      </c>
      <c r="K1636" s="6" t="n">
        <v>-2.28</v>
      </c>
      <c r="L1636" s="6" t="n">
        <v>-0</v>
      </c>
      <c r="M1636" s="6"/>
      <c r="N1636" s="6" t="s">
        <f>=I1636+J1636+K1636+L1636</f>
      </c>
      <c r="O1636" s="6"/>
      <c r="P1636" s="16"/>
    </row>
    <row collapsed="false" customFormat="false" customHeight="false" hidden="false" ht="12.1" outlineLevel="0" r="1637">
      <c r="A1637" s="20" t="n">
        <v>45454.635023148</v>
      </c>
      <c r="B1637" s="16" t="s">
        <v>508</v>
      </c>
      <c r="C1637" s="16" t="s">
        <v>634</v>
      </c>
      <c r="D1637" s="16" t="s">
        <v>480</v>
      </c>
      <c r="E1637" s="16" t="s">
        <v>17</v>
      </c>
      <c r="F1637" s="16" t="s">
        <v>19</v>
      </c>
      <c r="G1637" s="7" t="n">
        <v>1</v>
      </c>
      <c r="H1637" s="6" t="n">
        <v>677.2</v>
      </c>
      <c r="I1637" s="6" t="n">
        <v>-677.2</v>
      </c>
      <c r="J1637" s="6" t="n">
        <v>-0</v>
      </c>
      <c r="K1637" s="6" t="n">
        <v>-0.27</v>
      </c>
      <c r="L1637" s="6" t="n">
        <v>-0</v>
      </c>
      <c r="M1637" s="6"/>
      <c r="N1637" s="6" t="s">
        <f>=I1637+J1637+K1637+L1637</f>
      </c>
      <c r="O1637" s="6"/>
      <c r="P1637" s="16"/>
    </row>
    <row collapsed="false" customFormat="false" customHeight="false" hidden="false" ht="12.1" outlineLevel="0" r="1638">
      <c r="A1638" s="20" t="n">
        <v>45454.939293981</v>
      </c>
      <c r="B1638" s="16" t="s">
        <v>499</v>
      </c>
      <c r="C1638" s="16" t="s">
        <v>610</v>
      </c>
      <c r="D1638" s="16" t="s">
        <v>480</v>
      </c>
      <c r="E1638" s="16" t="s">
        <v>17</v>
      </c>
      <c r="F1638" s="16" t="s">
        <v>19</v>
      </c>
      <c r="G1638" s="7" t="n">
        <v>8000</v>
      </c>
      <c r="H1638" s="6" t="n">
        <v>1.981</v>
      </c>
      <c r="I1638" s="6" t="n">
        <v>-15848</v>
      </c>
      <c r="J1638" s="6" t="n">
        <v>-0</v>
      </c>
      <c r="K1638" s="6" t="n">
        <v>-6.34</v>
      </c>
      <c r="L1638" s="6" t="n">
        <v>-0</v>
      </c>
      <c r="M1638" s="6"/>
      <c r="N1638" s="6" t="s">
        <f>=I1638+J1638+K1638+L1638</f>
      </c>
      <c r="O1638" s="6"/>
      <c r="P1638" s="16"/>
    </row>
    <row collapsed="false" customFormat="false" customHeight="false" hidden="false" ht="12.1" outlineLevel="0" r="1639">
      <c r="A1639" s="20" t="n">
        <v>45454.939444444</v>
      </c>
      <c r="B1639" s="16" t="s">
        <v>499</v>
      </c>
      <c r="C1639" s="16" t="s">
        <v>610</v>
      </c>
      <c r="D1639" s="16" t="s">
        <v>480</v>
      </c>
      <c r="E1639" s="16" t="s">
        <v>17</v>
      </c>
      <c r="F1639" s="16" t="s">
        <v>19</v>
      </c>
      <c r="G1639" s="7" t="n">
        <v>25000</v>
      </c>
      <c r="H1639" s="6" t="n">
        <v>1.981</v>
      </c>
      <c r="I1639" s="6" t="n">
        <v>-49525</v>
      </c>
      <c r="J1639" s="6" t="n">
        <v>-0</v>
      </c>
      <c r="K1639" s="6" t="n">
        <v>-19.81</v>
      </c>
      <c r="L1639" s="6" t="n">
        <v>-0</v>
      </c>
      <c r="M1639" s="6"/>
      <c r="N1639" s="6" t="s">
        <f>=I1639+J1639+K1639+L1639</f>
      </c>
      <c r="O1639" s="6"/>
      <c r="P1639" s="16"/>
    </row>
    <row collapsed="false" customFormat="false" customHeight="false" hidden="false" ht="12.1" outlineLevel="0" r="1640">
      <c r="A1640" s="20" t="n">
        <v>45454.939710648</v>
      </c>
      <c r="B1640" s="16" t="s">
        <v>499</v>
      </c>
      <c r="C1640" s="16" t="s">
        <v>610</v>
      </c>
      <c r="D1640" s="16" t="s">
        <v>480</v>
      </c>
      <c r="E1640" s="16" t="s">
        <v>17</v>
      </c>
      <c r="F1640" s="16" t="s">
        <v>19</v>
      </c>
      <c r="G1640" s="7" t="n">
        <v>15000</v>
      </c>
      <c r="H1640" s="6" t="n">
        <v>1.981</v>
      </c>
      <c r="I1640" s="6" t="n">
        <v>-29715</v>
      </c>
      <c r="J1640" s="6" t="n">
        <v>-0</v>
      </c>
      <c r="K1640" s="6" t="n">
        <v>-11.89</v>
      </c>
      <c r="L1640" s="6" t="n">
        <v>-0</v>
      </c>
      <c r="M1640" s="6"/>
      <c r="N1640" s="6" t="s">
        <f>=I1640+J1640+K1640+L1640</f>
      </c>
      <c r="O1640" s="6"/>
      <c r="P1640" s="16"/>
    </row>
    <row collapsed="false" customFormat="false" customHeight="false" hidden="false" ht="12.1" outlineLevel="0" r="1641">
      <c r="A1641" s="20" t="n">
        <v>45454.940081019</v>
      </c>
      <c r="B1641" s="16" t="s">
        <v>499</v>
      </c>
      <c r="C1641" s="16" t="s">
        <v>610</v>
      </c>
      <c r="D1641" s="16" t="s">
        <v>480</v>
      </c>
      <c r="E1641" s="16" t="s">
        <v>17</v>
      </c>
      <c r="F1641" s="16" t="s">
        <v>19</v>
      </c>
      <c r="G1641" s="7" t="n">
        <v>5000</v>
      </c>
      <c r="H1641" s="6" t="n">
        <v>1.981</v>
      </c>
      <c r="I1641" s="6" t="n">
        <v>-9905</v>
      </c>
      <c r="J1641" s="6" t="n">
        <v>-0</v>
      </c>
      <c r="K1641" s="6" t="n">
        <v>-3.96</v>
      </c>
      <c r="L1641" s="6" t="n">
        <v>-0</v>
      </c>
      <c r="M1641" s="6"/>
      <c r="N1641" s="6" t="s">
        <f>=I1641+J1641+K1641+L1641</f>
      </c>
      <c r="O1641" s="6"/>
      <c r="P1641" s="16"/>
    </row>
    <row collapsed="false" customFormat="false" customHeight="false" hidden="false" ht="12.1" outlineLevel="0" r="1642">
      <c r="A1642" s="20" t="n">
        <v>45454.941886574</v>
      </c>
      <c r="B1642" s="16" t="s">
        <v>499</v>
      </c>
      <c r="C1642" s="16" t="s">
        <v>610</v>
      </c>
      <c r="D1642" s="16" t="s">
        <v>480</v>
      </c>
      <c r="E1642" s="16" t="s">
        <v>17</v>
      </c>
      <c r="F1642" s="16" t="s">
        <v>19</v>
      </c>
      <c r="G1642" s="7" t="n">
        <v>1000</v>
      </c>
      <c r="H1642" s="6" t="n">
        <v>1.981</v>
      </c>
      <c r="I1642" s="6" t="n">
        <v>-1981</v>
      </c>
      <c r="J1642" s="6" t="n">
        <v>-0</v>
      </c>
      <c r="K1642" s="6" t="n">
        <v>-0.79</v>
      </c>
      <c r="L1642" s="6" t="n">
        <v>-0</v>
      </c>
      <c r="M1642" s="6"/>
      <c r="N1642" s="6" t="s">
        <f>=I1642+J1642+K1642+L1642</f>
      </c>
      <c r="O1642" s="6"/>
      <c r="P1642" s="16"/>
    </row>
    <row collapsed="false" customFormat="false" customHeight="false" hidden="false" ht="12.1" outlineLevel="0" r="1643">
      <c r="A1643" s="20" t="n">
        <v>45454.947789352</v>
      </c>
      <c r="B1643" s="16" t="s">
        <v>499</v>
      </c>
      <c r="C1643" s="16" t="s">
        <v>610</v>
      </c>
      <c r="D1643" s="16" t="s">
        <v>480</v>
      </c>
      <c r="E1643" s="16" t="s">
        <v>17</v>
      </c>
      <c r="F1643" s="16" t="s">
        <v>19</v>
      </c>
      <c r="G1643" s="7" t="n">
        <v>2000</v>
      </c>
      <c r="H1643" s="6" t="n">
        <v>1.981</v>
      </c>
      <c r="I1643" s="6" t="n">
        <v>-3962</v>
      </c>
      <c r="J1643" s="6" t="n">
        <v>-0</v>
      </c>
      <c r="K1643" s="6" t="n">
        <v>-1.58</v>
      </c>
      <c r="L1643" s="6" t="n">
        <v>-0</v>
      </c>
      <c r="M1643" s="6"/>
      <c r="N1643" s="6" t="s">
        <f>=I1643+J1643+K1643+L1643</f>
      </c>
      <c r="O1643" s="6"/>
      <c r="P1643" s="16"/>
    </row>
    <row collapsed="false" customFormat="false" customHeight="false" hidden="false" ht="12.1" outlineLevel="0" r="1644">
      <c r="A1644" s="20" t="n">
        <v>45454.954814815</v>
      </c>
      <c r="B1644" s="16" t="s">
        <v>499</v>
      </c>
      <c r="C1644" s="16" t="s">
        <v>610</v>
      </c>
      <c r="D1644" s="16" t="s">
        <v>480</v>
      </c>
      <c r="E1644" s="16" t="s">
        <v>17</v>
      </c>
      <c r="F1644" s="16" t="s">
        <v>19</v>
      </c>
      <c r="G1644" s="7" t="n">
        <v>1000</v>
      </c>
      <c r="H1644" s="6" t="n">
        <v>1.981</v>
      </c>
      <c r="I1644" s="6" t="n">
        <v>-1981</v>
      </c>
      <c r="J1644" s="6" t="n">
        <v>-0</v>
      </c>
      <c r="K1644" s="6" t="n">
        <v>-0.79</v>
      </c>
      <c r="L1644" s="6" t="n">
        <v>-0</v>
      </c>
      <c r="M1644" s="6"/>
      <c r="N1644" s="6" t="s">
        <f>=I1644+J1644+K1644+L1644</f>
      </c>
      <c r="O1644" s="6"/>
      <c r="P1644" s="16"/>
    </row>
    <row collapsed="false" customFormat="false" customHeight="false" hidden="false" ht="12.1" outlineLevel="0" r="1645">
      <c r="A1645" s="20" t="n">
        <v>45454.957164352</v>
      </c>
      <c r="B1645" s="16" t="s">
        <v>499</v>
      </c>
      <c r="C1645" s="16" t="s">
        <v>610</v>
      </c>
      <c r="D1645" s="16" t="s">
        <v>480</v>
      </c>
      <c r="E1645" s="16" t="s">
        <v>17</v>
      </c>
      <c r="F1645" s="16" t="s">
        <v>19</v>
      </c>
      <c r="G1645" s="7" t="n">
        <v>1000</v>
      </c>
      <c r="H1645" s="6" t="n">
        <v>1.981</v>
      </c>
      <c r="I1645" s="6" t="n">
        <v>-1981</v>
      </c>
      <c r="J1645" s="6" t="n">
        <v>-0</v>
      </c>
      <c r="K1645" s="6" t="n">
        <v>-0.79</v>
      </c>
      <c r="L1645" s="6" t="n">
        <v>-0</v>
      </c>
      <c r="M1645" s="6"/>
      <c r="N1645" s="6" t="s">
        <f>=I1645+J1645+K1645+L1645</f>
      </c>
      <c r="O1645" s="6"/>
      <c r="P1645" s="16"/>
    </row>
    <row collapsed="false" customFormat="false" customHeight="false" hidden="false" ht="12.1" outlineLevel="0" r="1646">
      <c r="A1646" s="20" t="n">
        <v>45454.960081019</v>
      </c>
      <c r="B1646" s="16" t="s">
        <v>499</v>
      </c>
      <c r="C1646" s="16" t="s">
        <v>610</v>
      </c>
      <c r="D1646" s="16" t="s">
        <v>480</v>
      </c>
      <c r="E1646" s="16" t="s">
        <v>17</v>
      </c>
      <c r="F1646" s="16" t="s">
        <v>19</v>
      </c>
      <c r="G1646" s="7" t="n">
        <v>6000</v>
      </c>
      <c r="H1646" s="6" t="n">
        <v>1.981</v>
      </c>
      <c r="I1646" s="6" t="n">
        <v>-11886</v>
      </c>
      <c r="J1646" s="6" t="n">
        <v>-0</v>
      </c>
      <c r="K1646" s="6" t="n">
        <v>-4.75</v>
      </c>
      <c r="L1646" s="6" t="n">
        <v>-0</v>
      </c>
      <c r="M1646" s="6"/>
      <c r="N1646" s="6" t="s">
        <f>=I1646+J1646+K1646+L1646</f>
      </c>
      <c r="O1646" s="6"/>
      <c r="P1646" s="16"/>
    </row>
    <row collapsed="false" customFormat="false" customHeight="false" hidden="false" ht="12.1" outlineLevel="0" r="1647">
      <c r="A1647" s="20" t="n">
        <v>45454.962997685</v>
      </c>
      <c r="B1647" s="16" t="s">
        <v>499</v>
      </c>
      <c r="C1647" s="16" t="s">
        <v>610</v>
      </c>
      <c r="D1647" s="16" t="s">
        <v>480</v>
      </c>
      <c r="E1647" s="16" t="s">
        <v>17</v>
      </c>
      <c r="F1647" s="16" t="s">
        <v>19</v>
      </c>
      <c r="G1647" s="7" t="n">
        <v>2000</v>
      </c>
      <c r="H1647" s="6" t="n">
        <v>1.981</v>
      </c>
      <c r="I1647" s="6" t="n">
        <v>-3962</v>
      </c>
      <c r="J1647" s="6" t="n">
        <v>-0</v>
      </c>
      <c r="K1647" s="6" t="n">
        <v>-1.58</v>
      </c>
      <c r="L1647" s="6" t="n">
        <v>-0</v>
      </c>
      <c r="M1647" s="6"/>
      <c r="N1647" s="6" t="s">
        <f>=I1647+J1647+K1647+L1647</f>
      </c>
      <c r="O1647" s="6"/>
      <c r="P1647" s="16"/>
    </row>
    <row collapsed="false" customFormat="false" customHeight="false" hidden="false" ht="12.1" outlineLevel="0" r="1648">
      <c r="A1648" s="20" t="n">
        <v>45454.964571759</v>
      </c>
      <c r="B1648" s="16" t="s">
        <v>499</v>
      </c>
      <c r="C1648" s="16" t="s">
        <v>610</v>
      </c>
      <c r="D1648" s="16" t="s">
        <v>480</v>
      </c>
      <c r="E1648" s="16" t="s">
        <v>17</v>
      </c>
      <c r="F1648" s="16" t="s">
        <v>19</v>
      </c>
      <c r="G1648" s="7" t="n">
        <v>22000</v>
      </c>
      <c r="H1648" s="6" t="n">
        <v>1.981</v>
      </c>
      <c r="I1648" s="6" t="n">
        <v>-43582</v>
      </c>
      <c r="J1648" s="6" t="n">
        <v>-0</v>
      </c>
      <c r="K1648" s="6" t="n">
        <v>-17.43</v>
      </c>
      <c r="L1648" s="6" t="n">
        <v>-0</v>
      </c>
      <c r="M1648" s="6"/>
      <c r="N1648" s="6" t="s">
        <f>=I1648+J1648+K1648+L1648</f>
      </c>
      <c r="O1648" s="6"/>
      <c r="P1648" s="16"/>
    </row>
    <row collapsed="false" customFormat="false" customHeight="false" hidden="false" ht="12.1" outlineLevel="0" r="1649">
      <c r="A1649" s="20" t="n">
        <v>45454.968159722</v>
      </c>
      <c r="B1649" s="16" t="s">
        <v>499</v>
      </c>
      <c r="C1649" s="16" t="s">
        <v>610</v>
      </c>
      <c r="D1649" s="16" t="s">
        <v>480</v>
      </c>
      <c r="E1649" s="16" t="s">
        <v>17</v>
      </c>
      <c r="F1649" s="16" t="s">
        <v>19</v>
      </c>
      <c r="G1649" s="7" t="n">
        <v>1000</v>
      </c>
      <c r="H1649" s="6" t="n">
        <v>1.981</v>
      </c>
      <c r="I1649" s="6" t="n">
        <v>-1981</v>
      </c>
      <c r="J1649" s="6" t="n">
        <v>-0</v>
      </c>
      <c r="K1649" s="6" t="n">
        <v>-0.79</v>
      </c>
      <c r="L1649" s="6" t="n">
        <v>-0</v>
      </c>
      <c r="M1649" s="6"/>
      <c r="N1649" s="6" t="s">
        <f>=I1649+J1649+K1649+L1649</f>
      </c>
      <c r="O1649" s="6"/>
      <c r="P1649" s="16"/>
    </row>
    <row collapsed="false" customFormat="false" customHeight="false" hidden="false" ht="12.1" outlineLevel="0" r="1650">
      <c r="A1650" s="20" t="n">
        <v>45454.968935185</v>
      </c>
      <c r="B1650" s="16" t="s">
        <v>499</v>
      </c>
      <c r="C1650" s="16" t="s">
        <v>610</v>
      </c>
      <c r="D1650" s="16" t="s">
        <v>480</v>
      </c>
      <c r="E1650" s="16" t="s">
        <v>17</v>
      </c>
      <c r="F1650" s="16" t="s">
        <v>19</v>
      </c>
      <c r="G1650" s="7" t="n">
        <v>1000</v>
      </c>
      <c r="H1650" s="6" t="n">
        <v>1.981</v>
      </c>
      <c r="I1650" s="6" t="n">
        <v>-1981</v>
      </c>
      <c r="J1650" s="6" t="n">
        <v>-0</v>
      </c>
      <c r="K1650" s="6" t="n">
        <v>-0.79</v>
      </c>
      <c r="L1650" s="6" t="n">
        <v>-0</v>
      </c>
      <c r="M1650" s="6"/>
      <c r="N1650" s="6" t="s">
        <f>=I1650+J1650+K1650+L1650</f>
      </c>
      <c r="O1650" s="6"/>
      <c r="P1650" s="16"/>
    </row>
    <row collapsed="false" customFormat="false" customHeight="false" hidden="false" ht="12.1" outlineLevel="0" r="1651">
      <c r="A1651" s="20" t="n">
        <v>45454.972291667</v>
      </c>
      <c r="B1651" s="16" t="s">
        <v>499</v>
      </c>
      <c r="C1651" s="16" t="s">
        <v>610</v>
      </c>
      <c r="D1651" s="16" t="s">
        <v>480</v>
      </c>
      <c r="E1651" s="16" t="s">
        <v>17</v>
      </c>
      <c r="F1651" s="16" t="s">
        <v>19</v>
      </c>
      <c r="G1651" s="7" t="n">
        <v>1000</v>
      </c>
      <c r="H1651" s="6" t="n">
        <v>1.981</v>
      </c>
      <c r="I1651" s="6" t="n">
        <v>-1981</v>
      </c>
      <c r="J1651" s="6" t="n">
        <v>-0</v>
      </c>
      <c r="K1651" s="6" t="n">
        <v>-0.79</v>
      </c>
      <c r="L1651" s="6" t="n">
        <v>-0</v>
      </c>
      <c r="M1651" s="6"/>
      <c r="N1651" s="6" t="s">
        <f>=I1651+J1651+K1651+L1651</f>
      </c>
      <c r="O1651" s="6"/>
      <c r="P1651" s="16"/>
    </row>
    <row collapsed="false" customFormat="false" customHeight="false" hidden="false" ht="12.1" outlineLevel="0" r="1652">
      <c r="A1652" s="20" t="n">
        <v>45454.972708333</v>
      </c>
      <c r="B1652" s="16" t="s">
        <v>499</v>
      </c>
      <c r="C1652" s="16" t="s">
        <v>610</v>
      </c>
      <c r="D1652" s="16" t="s">
        <v>480</v>
      </c>
      <c r="E1652" s="16" t="s">
        <v>17</v>
      </c>
      <c r="F1652" s="16" t="s">
        <v>19</v>
      </c>
      <c r="G1652" s="7" t="n">
        <v>1000</v>
      </c>
      <c r="H1652" s="6" t="n">
        <v>1.981</v>
      </c>
      <c r="I1652" s="6" t="n">
        <v>-1981</v>
      </c>
      <c r="J1652" s="6" t="n">
        <v>-0</v>
      </c>
      <c r="K1652" s="6" t="n">
        <v>-0.79</v>
      </c>
      <c r="L1652" s="6" t="n">
        <v>-0</v>
      </c>
      <c r="M1652" s="6"/>
      <c r="N1652" s="6" t="s">
        <f>=I1652+J1652+K1652+L1652</f>
      </c>
      <c r="O1652" s="6"/>
      <c r="P1652" s="16"/>
    </row>
    <row collapsed="false" customFormat="false" customHeight="false" hidden="false" ht="12.1" outlineLevel="0" r="1653">
      <c r="A1653" s="20" t="n">
        <v>45454.972731481</v>
      </c>
      <c r="B1653" s="16" t="s">
        <v>499</v>
      </c>
      <c r="C1653" s="16" t="s">
        <v>610</v>
      </c>
      <c r="D1653" s="16" t="s">
        <v>480</v>
      </c>
      <c r="E1653" s="16" t="s">
        <v>17</v>
      </c>
      <c r="F1653" s="16" t="s">
        <v>19</v>
      </c>
      <c r="G1653" s="7" t="n">
        <v>5000</v>
      </c>
      <c r="H1653" s="6" t="n">
        <v>1.981</v>
      </c>
      <c r="I1653" s="6" t="n">
        <v>-9905</v>
      </c>
      <c r="J1653" s="6" t="n">
        <v>-0</v>
      </c>
      <c r="K1653" s="6" t="n">
        <v>-3.96</v>
      </c>
      <c r="L1653" s="6" t="n">
        <v>-0</v>
      </c>
      <c r="M1653" s="6"/>
      <c r="N1653" s="6" t="s">
        <f>=I1653+J1653+K1653+L1653</f>
      </c>
      <c r="O1653" s="6"/>
      <c r="P1653" s="16"/>
    </row>
    <row collapsed="false" customFormat="false" customHeight="false" hidden="false" ht="12.1" outlineLevel="0" r="1654">
      <c r="A1654" s="20" t="n">
        <v>45454.979027778</v>
      </c>
      <c r="B1654" s="16" t="s">
        <v>499</v>
      </c>
      <c r="C1654" s="16" t="s">
        <v>610</v>
      </c>
      <c r="D1654" s="16" t="s">
        <v>480</v>
      </c>
      <c r="E1654" s="16" t="s">
        <v>17</v>
      </c>
      <c r="F1654" s="16" t="s">
        <v>19</v>
      </c>
      <c r="G1654" s="7" t="n">
        <v>1000</v>
      </c>
      <c r="H1654" s="6" t="n">
        <v>1.981</v>
      </c>
      <c r="I1654" s="6" t="n">
        <v>-1981</v>
      </c>
      <c r="J1654" s="6" t="n">
        <v>-0</v>
      </c>
      <c r="K1654" s="6" t="n">
        <v>-0.79</v>
      </c>
      <c r="L1654" s="6" t="n">
        <v>-0</v>
      </c>
      <c r="M1654" s="6"/>
      <c r="N1654" s="6" t="s">
        <f>=I1654+J1654+K1654+L1654</f>
      </c>
      <c r="O1654" s="6"/>
      <c r="P1654" s="16"/>
    </row>
    <row collapsed="false" customFormat="false" customHeight="false" hidden="false" ht="12.1" outlineLevel="0" r="1655">
      <c r="A1655" s="20" t="n">
        <v>45454.979641204</v>
      </c>
      <c r="B1655" s="16" t="s">
        <v>499</v>
      </c>
      <c r="C1655" s="16" t="s">
        <v>610</v>
      </c>
      <c r="D1655" s="16" t="s">
        <v>480</v>
      </c>
      <c r="E1655" s="16" t="s">
        <v>17</v>
      </c>
      <c r="F1655" s="16" t="s">
        <v>19</v>
      </c>
      <c r="G1655" s="7" t="n">
        <v>4000</v>
      </c>
      <c r="H1655" s="6" t="n">
        <v>1.981</v>
      </c>
      <c r="I1655" s="6" t="n">
        <v>-7924</v>
      </c>
      <c r="J1655" s="6" t="n">
        <v>-0</v>
      </c>
      <c r="K1655" s="6" t="n">
        <v>-3.17</v>
      </c>
      <c r="L1655" s="6" t="n">
        <v>-0</v>
      </c>
      <c r="M1655" s="6"/>
      <c r="N1655" s="6" t="s">
        <f>=I1655+J1655+K1655+L1655</f>
      </c>
      <c r="O1655" s="6"/>
      <c r="P1655" s="16"/>
    </row>
    <row collapsed="false" customFormat="false" customHeight="false" hidden="false" ht="12.1" outlineLevel="0" r="1656">
      <c r="A1656" s="20" t="n">
        <v>45454.98255787</v>
      </c>
      <c r="B1656" s="16" t="s">
        <v>499</v>
      </c>
      <c r="C1656" s="16" t="s">
        <v>610</v>
      </c>
      <c r="D1656" s="16" t="s">
        <v>480</v>
      </c>
      <c r="E1656" s="16" t="s">
        <v>17</v>
      </c>
      <c r="F1656" s="16" t="s">
        <v>19</v>
      </c>
      <c r="G1656" s="7" t="n">
        <v>18000</v>
      </c>
      <c r="H1656" s="6" t="n">
        <v>1.98</v>
      </c>
      <c r="I1656" s="6" t="n">
        <v>-35640</v>
      </c>
      <c r="J1656" s="6" t="n">
        <v>-0</v>
      </c>
      <c r="K1656" s="6" t="n">
        <v>-24.95</v>
      </c>
      <c r="L1656" s="6" t="n">
        <v>-0</v>
      </c>
      <c r="M1656" s="6"/>
      <c r="N1656" s="6" t="s">
        <f>=I1656+J1656+K1656+L1656</f>
      </c>
      <c r="O1656" s="6"/>
      <c r="P1656" s="16"/>
    </row>
    <row collapsed="false" customFormat="false" customHeight="false" hidden="false" ht="12.1" outlineLevel="0" r="1657">
      <c r="A1657" s="25" t="n">
        <v>45461</v>
      </c>
      <c r="B1657" s="26" t="s">
        <v>554</v>
      </c>
      <c r="C1657" s="26" t="s">
        <v>162</v>
      </c>
      <c r="D1657" s="26" t="s">
        <v>554</v>
      </c>
      <c r="E1657" s="26" t="s">
        <v>554</v>
      </c>
      <c r="F1657" s="26" t="s">
        <v>19</v>
      </c>
      <c r="G1657" s="27" t="n">
        <v>1</v>
      </c>
      <c r="H1657" s="28" t="n">
        <v>11800</v>
      </c>
      <c r="I1657" s="28" t="n">
        <v>11800</v>
      </c>
      <c r="J1657" s="28" t="n">
        <v>0</v>
      </c>
      <c r="K1657" s="28" t="n">
        <v>-0</v>
      </c>
      <c r="L1657" s="28" t="n">
        <v>-0</v>
      </c>
      <c r="M1657" s="28"/>
      <c r="N1657" s="6" t="s">
        <f>=I1657+J1657+K1657+L1657</f>
      </c>
      <c r="O1657" s="28"/>
      <c r="P1657" s="26"/>
    </row>
    <row collapsed="false" customFormat="false" customHeight="false" hidden="false" ht="12.1" outlineLevel="0" r="1658">
      <c r="A1658" s="20" t="n">
        <v>45461.806099537</v>
      </c>
      <c r="B1658" s="16" t="s">
        <v>499</v>
      </c>
      <c r="C1658" s="16" t="s">
        <v>610</v>
      </c>
      <c r="D1658" s="16" t="s">
        <v>480</v>
      </c>
      <c r="E1658" s="16" t="s">
        <v>17</v>
      </c>
      <c r="F1658" s="16" t="s">
        <v>19</v>
      </c>
      <c r="G1658" s="7" t="n">
        <v>6000</v>
      </c>
      <c r="H1658" s="6" t="n">
        <v>1.917</v>
      </c>
      <c r="I1658" s="6" t="n">
        <v>-11502</v>
      </c>
      <c r="J1658" s="6" t="n">
        <v>-0</v>
      </c>
      <c r="K1658" s="6" t="n">
        <v>-8.05</v>
      </c>
      <c r="L1658" s="6" t="n">
        <v>-0</v>
      </c>
      <c r="M1658" s="6"/>
      <c r="N1658" s="6" t="s">
        <f>=I1658+J1658+K1658+L1658</f>
      </c>
      <c r="O1658" s="6"/>
      <c r="P1658" s="16"/>
    </row>
    <row collapsed="false" customFormat="false" customHeight="false" hidden="false" ht="12.1" outlineLevel="0" r="1659">
      <c r="A1659" s="25" t="n">
        <v>45462</v>
      </c>
      <c r="B1659" s="26" t="s">
        <v>554</v>
      </c>
      <c r="C1659" s="26" t="s">
        <v>162</v>
      </c>
      <c r="D1659" s="26" t="s">
        <v>554</v>
      </c>
      <c r="E1659" s="26" t="s">
        <v>554</v>
      </c>
      <c r="F1659" s="26" t="s">
        <v>19</v>
      </c>
      <c r="G1659" s="27" t="n">
        <v>1</v>
      </c>
      <c r="H1659" s="28" t="n">
        <v>300000</v>
      </c>
      <c r="I1659" s="28" t="n">
        <v>300000</v>
      </c>
      <c r="J1659" s="28" t="n">
        <v>0</v>
      </c>
      <c r="K1659" s="28" t="n">
        <v>-0</v>
      </c>
      <c r="L1659" s="28" t="n">
        <v>-0</v>
      </c>
      <c r="M1659" s="28"/>
      <c r="N1659" s="6" t="s">
        <f>=I1659+J1659+K1659+L1659</f>
      </c>
      <c r="O1659" s="28"/>
      <c r="P1659" s="26"/>
    </row>
    <row collapsed="false" customFormat="false" customHeight="false" hidden="false" ht="12.1" outlineLevel="0" r="1660">
      <c r="A1660" s="25" t="n">
        <v>45462</v>
      </c>
      <c r="B1660" s="26" t="s">
        <v>554</v>
      </c>
      <c r="C1660" s="26" t="s">
        <v>162</v>
      </c>
      <c r="D1660" s="26" t="s">
        <v>554</v>
      </c>
      <c r="E1660" s="26" t="s">
        <v>554</v>
      </c>
      <c r="F1660" s="26" t="s">
        <v>19</v>
      </c>
      <c r="G1660" s="27" t="n">
        <v>1</v>
      </c>
      <c r="H1660" s="28" t="n">
        <v>250000</v>
      </c>
      <c r="I1660" s="28" t="n">
        <v>250000</v>
      </c>
      <c r="J1660" s="28" t="n">
        <v>0</v>
      </c>
      <c r="K1660" s="28" t="n">
        <v>-0</v>
      </c>
      <c r="L1660" s="28" t="n">
        <v>-0</v>
      </c>
      <c r="M1660" s="28"/>
      <c r="N1660" s="6" t="s">
        <f>=I1660+J1660+K1660+L1660</f>
      </c>
      <c r="O1660" s="28"/>
      <c r="P1660" s="26"/>
    </row>
    <row collapsed="false" customFormat="false" customHeight="false" hidden="false" ht="12.1" outlineLevel="0" r="1661">
      <c r="A1661" s="20" t="n">
        <v>45462.5634375</v>
      </c>
      <c r="B1661" s="16" t="s">
        <v>24</v>
      </c>
      <c r="C1661" s="16" t="s">
        <v>567</v>
      </c>
      <c r="D1661" s="16" t="s">
        <v>480</v>
      </c>
      <c r="E1661" s="16" t="s">
        <v>17</v>
      </c>
      <c r="F1661" s="16" t="s">
        <v>19</v>
      </c>
      <c r="G1661" s="7" t="n">
        <v>2000</v>
      </c>
      <c r="H1661" s="6" t="n">
        <v>64.105</v>
      </c>
      <c r="I1661" s="6" t="n">
        <v>-128210</v>
      </c>
      <c r="J1661" s="6" t="n">
        <v>-0</v>
      </c>
      <c r="K1661" s="6" t="n">
        <v>-51.28</v>
      </c>
      <c r="L1661" s="6" t="n">
        <v>-0</v>
      </c>
      <c r="M1661" s="6"/>
      <c r="N1661" s="6" t="s">
        <f>=I1661+J1661+K1661+L1661</f>
      </c>
      <c r="O1661" s="6"/>
      <c r="P1661" s="16"/>
    </row>
    <row collapsed="false" customFormat="false" customHeight="false" hidden="false" ht="12.1" outlineLevel="0" r="1662">
      <c r="A1662" s="20" t="n">
        <v>45462.564548611</v>
      </c>
      <c r="B1662" s="16" t="s">
        <v>24</v>
      </c>
      <c r="C1662" s="16" t="s">
        <v>567</v>
      </c>
      <c r="D1662" s="16" t="s">
        <v>480</v>
      </c>
      <c r="E1662" s="16" t="s">
        <v>17</v>
      </c>
      <c r="F1662" s="16" t="s">
        <v>19</v>
      </c>
      <c r="G1662" s="7" t="n">
        <v>1900</v>
      </c>
      <c r="H1662" s="6" t="n">
        <v>63.945</v>
      </c>
      <c r="I1662" s="6" t="n">
        <v>-121495.5</v>
      </c>
      <c r="J1662" s="6" t="n">
        <v>-0</v>
      </c>
      <c r="K1662" s="6" t="n">
        <v>-48.6</v>
      </c>
      <c r="L1662" s="6" t="n">
        <v>-0</v>
      </c>
      <c r="M1662" s="6"/>
      <c r="N1662" s="6" t="s">
        <f>=I1662+J1662+K1662+L1662</f>
      </c>
      <c r="O1662" s="6"/>
      <c r="P1662" s="16"/>
    </row>
    <row collapsed="false" customFormat="false" customHeight="false" hidden="false" ht="12.1" outlineLevel="0" r="1663">
      <c r="A1663" s="20" t="n">
        <v>45462.828923611</v>
      </c>
      <c r="B1663" s="16" t="s">
        <v>24</v>
      </c>
      <c r="C1663" s="16" t="s">
        <v>567</v>
      </c>
      <c r="D1663" s="16" t="s">
        <v>480</v>
      </c>
      <c r="E1663" s="16" t="s">
        <v>17</v>
      </c>
      <c r="F1663" s="16" t="s">
        <v>19</v>
      </c>
      <c r="G1663" s="7" t="n">
        <v>600</v>
      </c>
      <c r="H1663" s="6" t="n">
        <v>62.195</v>
      </c>
      <c r="I1663" s="6" t="n">
        <v>-37317</v>
      </c>
      <c r="J1663" s="6" t="n">
        <v>-0</v>
      </c>
      <c r="K1663" s="6" t="n">
        <v>-26.13</v>
      </c>
      <c r="L1663" s="6" t="n">
        <v>-0</v>
      </c>
      <c r="M1663" s="6"/>
      <c r="N1663" s="6" t="s">
        <f>=I1663+J1663+K1663+L1663</f>
      </c>
      <c r="O1663" s="6"/>
      <c r="P1663" s="16"/>
    </row>
    <row collapsed="false" customFormat="false" customHeight="false" hidden="false" ht="12.1" outlineLevel="0" r="1664">
      <c r="A1664" s="20" t="n">
        <v>45462.828923611</v>
      </c>
      <c r="B1664" s="16" t="s">
        <v>24</v>
      </c>
      <c r="C1664" s="16" t="s">
        <v>567</v>
      </c>
      <c r="D1664" s="16" t="s">
        <v>480</v>
      </c>
      <c r="E1664" s="16" t="s">
        <v>17</v>
      </c>
      <c r="F1664" s="16" t="s">
        <v>19</v>
      </c>
      <c r="G1664" s="7" t="n">
        <v>700</v>
      </c>
      <c r="H1664" s="6" t="n">
        <v>62.195</v>
      </c>
      <c r="I1664" s="6" t="n">
        <v>-43536.5</v>
      </c>
      <c r="J1664" s="6" t="n">
        <v>-0</v>
      </c>
      <c r="K1664" s="6" t="n">
        <v>-30.47</v>
      </c>
      <c r="L1664" s="6" t="n">
        <v>-0</v>
      </c>
      <c r="M1664" s="6"/>
      <c r="N1664" s="6" t="s">
        <f>=I1664+J1664+K1664+L1664</f>
      </c>
      <c r="O1664" s="6"/>
      <c r="P1664" s="16"/>
    </row>
    <row collapsed="false" customFormat="false" customHeight="false" hidden="false" ht="12.1" outlineLevel="0" r="1665">
      <c r="A1665" s="20" t="n">
        <v>45462.828923611</v>
      </c>
      <c r="B1665" s="16" t="s">
        <v>24</v>
      </c>
      <c r="C1665" s="16" t="s">
        <v>567</v>
      </c>
      <c r="D1665" s="16" t="s">
        <v>480</v>
      </c>
      <c r="E1665" s="16" t="s">
        <v>17</v>
      </c>
      <c r="F1665" s="16" t="s">
        <v>19</v>
      </c>
      <c r="G1665" s="7" t="n">
        <v>1100</v>
      </c>
      <c r="H1665" s="6" t="n">
        <v>62.195</v>
      </c>
      <c r="I1665" s="6" t="n">
        <v>-68414.5</v>
      </c>
      <c r="J1665" s="6" t="n">
        <v>-0</v>
      </c>
      <c r="K1665" s="6" t="n">
        <v>-47.89</v>
      </c>
      <c r="L1665" s="6" t="n">
        <v>-0</v>
      </c>
      <c r="M1665" s="6"/>
      <c r="N1665" s="6" t="s">
        <f>=I1665+J1665+K1665+L1665</f>
      </c>
      <c r="O1665" s="6"/>
      <c r="P1665" s="16"/>
    </row>
    <row collapsed="false" customFormat="false" customHeight="false" hidden="false" ht="12.1" outlineLevel="0" r="1666">
      <c r="A1666" s="20" t="n">
        <v>45462.981851852</v>
      </c>
      <c r="B1666" s="16" t="s">
        <v>24</v>
      </c>
      <c r="C1666" s="16" t="s">
        <v>567</v>
      </c>
      <c r="D1666" s="16" t="s">
        <v>480</v>
      </c>
      <c r="E1666" s="16" t="s">
        <v>17</v>
      </c>
      <c r="F1666" s="16" t="s">
        <v>19</v>
      </c>
      <c r="G1666" s="7" t="n">
        <v>1900</v>
      </c>
      <c r="H1666" s="6" t="n">
        <v>62.885</v>
      </c>
      <c r="I1666" s="6" t="n">
        <v>-119481.5</v>
      </c>
      <c r="J1666" s="6" t="n">
        <v>-0</v>
      </c>
      <c r="K1666" s="6" t="n">
        <v>-83.63</v>
      </c>
      <c r="L1666" s="6" t="n">
        <v>-0</v>
      </c>
      <c r="M1666" s="6"/>
      <c r="N1666" s="6" t="s">
        <f>=I1666+J1666+K1666+L1666</f>
      </c>
      <c r="O1666" s="6"/>
      <c r="P1666" s="16"/>
    </row>
    <row collapsed="false" customFormat="false" customHeight="false" hidden="false" ht="12.1" outlineLevel="0" r="1667">
      <c r="A1667" s="20" t="n">
        <v>45462.981851852</v>
      </c>
      <c r="B1667" s="16" t="s">
        <v>24</v>
      </c>
      <c r="C1667" s="16" t="s">
        <v>567</v>
      </c>
      <c r="D1667" s="16" t="s">
        <v>480</v>
      </c>
      <c r="E1667" s="16" t="s">
        <v>17</v>
      </c>
      <c r="F1667" s="16" t="s">
        <v>19</v>
      </c>
      <c r="G1667" s="7" t="n">
        <v>500</v>
      </c>
      <c r="H1667" s="6" t="n">
        <v>62.875</v>
      </c>
      <c r="I1667" s="6" t="n">
        <v>-31437.5</v>
      </c>
      <c r="J1667" s="6" t="n">
        <v>-0</v>
      </c>
      <c r="K1667" s="6" t="n">
        <v>-22.01</v>
      </c>
      <c r="L1667" s="6" t="n">
        <v>-0</v>
      </c>
      <c r="M1667" s="6"/>
      <c r="N1667" s="6" t="s">
        <f>=I1667+J1667+K1667+L1667</f>
      </c>
      <c r="O1667" s="6"/>
      <c r="P1667" s="16"/>
    </row>
    <row collapsed="false" customFormat="false" customHeight="false" hidden="false" ht="12.1" outlineLevel="0" r="1668">
      <c r="A1668" s="25" t="n">
        <v>45464</v>
      </c>
      <c r="B1668" s="26" t="s">
        <v>554</v>
      </c>
      <c r="C1668" s="26" t="s">
        <v>162</v>
      </c>
      <c r="D1668" s="26" t="s">
        <v>554</v>
      </c>
      <c r="E1668" s="26" t="s">
        <v>554</v>
      </c>
      <c r="F1668" s="26" t="s">
        <v>19</v>
      </c>
      <c r="G1668" s="27" t="n">
        <v>1</v>
      </c>
      <c r="H1668" s="28" t="n">
        <v>240000</v>
      </c>
      <c r="I1668" s="28" t="n">
        <v>240000</v>
      </c>
      <c r="J1668" s="28" t="n">
        <v>0</v>
      </c>
      <c r="K1668" s="28" t="n">
        <v>-0</v>
      </c>
      <c r="L1668" s="28" t="n">
        <v>-0</v>
      </c>
      <c r="M1668" s="28"/>
      <c r="N1668" s="6" t="s">
        <f>=I1668+J1668+K1668+L1668</f>
      </c>
      <c r="O1668" s="28"/>
      <c r="P1668" s="26"/>
    </row>
    <row collapsed="false" customFormat="false" customHeight="false" hidden="false" ht="12.1" outlineLevel="0" r="1669">
      <c r="A1669" s="20" t="n">
        <v>45464.742407407</v>
      </c>
      <c r="B1669" s="16" t="s">
        <v>42</v>
      </c>
      <c r="C1669" s="16" t="s">
        <v>562</v>
      </c>
      <c r="D1669" s="16" t="s">
        <v>480</v>
      </c>
      <c r="E1669" s="16" t="s">
        <v>17</v>
      </c>
      <c r="F1669" s="16" t="s">
        <v>19</v>
      </c>
      <c r="G1669" s="7" t="n">
        <v>500</v>
      </c>
      <c r="H1669" s="6" t="n">
        <v>115.71</v>
      </c>
      <c r="I1669" s="6" t="n">
        <v>-57855</v>
      </c>
      <c r="J1669" s="6" t="n">
        <v>-0</v>
      </c>
      <c r="K1669" s="6" t="n">
        <v>-23.14</v>
      </c>
      <c r="L1669" s="6" t="n">
        <v>-0</v>
      </c>
      <c r="M1669" s="6"/>
      <c r="N1669" s="6" t="s">
        <f>=I1669+J1669+K1669+L1669</f>
      </c>
      <c r="O1669" s="6"/>
      <c r="P1669" s="16"/>
    </row>
    <row collapsed="false" customFormat="false" customHeight="false" hidden="false" ht="12.1" outlineLevel="0" r="1670">
      <c r="A1670" s="20" t="n">
        <v>45464.760347222</v>
      </c>
      <c r="B1670" s="16" t="s">
        <v>42</v>
      </c>
      <c r="C1670" s="16" t="s">
        <v>562</v>
      </c>
      <c r="D1670" s="16" t="s">
        <v>480</v>
      </c>
      <c r="E1670" s="16" t="s">
        <v>17</v>
      </c>
      <c r="F1670" s="16" t="s">
        <v>19</v>
      </c>
      <c r="G1670" s="7" t="n">
        <v>500</v>
      </c>
      <c r="H1670" s="6" t="n">
        <v>115.51</v>
      </c>
      <c r="I1670" s="6" t="n">
        <v>-57755</v>
      </c>
      <c r="J1670" s="6" t="n">
        <v>-0</v>
      </c>
      <c r="K1670" s="6" t="n">
        <v>-23.1</v>
      </c>
      <c r="L1670" s="6" t="n">
        <v>-0</v>
      </c>
      <c r="M1670" s="6"/>
      <c r="N1670" s="6" t="s">
        <f>=I1670+J1670+K1670+L1670</f>
      </c>
      <c r="O1670" s="6"/>
      <c r="P1670" s="16"/>
    </row>
    <row collapsed="false" customFormat="false" customHeight="false" hidden="false" ht="12.1" outlineLevel="0" r="1671">
      <c r="A1671" s="20" t="n">
        <v>45464.885324074</v>
      </c>
      <c r="B1671" s="16" t="s">
        <v>39</v>
      </c>
      <c r="C1671" s="16" t="s">
        <v>560</v>
      </c>
      <c r="D1671" s="16" t="s">
        <v>480</v>
      </c>
      <c r="E1671" s="16" t="s">
        <v>17</v>
      </c>
      <c r="F1671" s="16" t="s">
        <v>19</v>
      </c>
      <c r="G1671" s="7" t="n">
        <v>20</v>
      </c>
      <c r="H1671" s="6" t="n">
        <v>314.2</v>
      </c>
      <c r="I1671" s="6" t="n">
        <v>-6284</v>
      </c>
      <c r="J1671" s="6" t="n">
        <v>-0</v>
      </c>
      <c r="K1671" s="6" t="n">
        <v>-2.51</v>
      </c>
      <c r="L1671" s="6" t="n">
        <v>-0</v>
      </c>
      <c r="M1671" s="6"/>
      <c r="N1671" s="6" t="s">
        <f>=I1671+J1671+K1671+L1671</f>
      </c>
      <c r="O1671" s="6"/>
      <c r="P1671" s="16"/>
    </row>
    <row collapsed="false" customFormat="false" customHeight="false" hidden="false" ht="12.1" outlineLevel="0" r="1672">
      <c r="A1672" s="20" t="n">
        <v>45464.885462963</v>
      </c>
      <c r="B1672" s="16" t="s">
        <v>39</v>
      </c>
      <c r="C1672" s="16" t="s">
        <v>560</v>
      </c>
      <c r="D1672" s="16" t="s">
        <v>480</v>
      </c>
      <c r="E1672" s="16" t="s">
        <v>17</v>
      </c>
      <c r="F1672" s="16" t="s">
        <v>19</v>
      </c>
      <c r="G1672" s="7" t="n">
        <v>10</v>
      </c>
      <c r="H1672" s="6" t="n">
        <v>314.2</v>
      </c>
      <c r="I1672" s="6" t="n">
        <v>-3142</v>
      </c>
      <c r="J1672" s="6" t="n">
        <v>-0</v>
      </c>
      <c r="K1672" s="6" t="n">
        <v>-1.26</v>
      </c>
      <c r="L1672" s="6" t="n">
        <v>-0</v>
      </c>
      <c r="M1672" s="6"/>
      <c r="N1672" s="6" t="s">
        <f>=I1672+J1672+K1672+L1672</f>
      </c>
      <c r="O1672" s="6"/>
      <c r="P1672" s="16"/>
    </row>
    <row collapsed="false" customFormat="false" customHeight="false" hidden="false" ht="12.1" outlineLevel="0" r="1673">
      <c r="A1673" s="20" t="n">
        <v>45464.885636574</v>
      </c>
      <c r="B1673" s="16" t="s">
        <v>39</v>
      </c>
      <c r="C1673" s="16" t="s">
        <v>560</v>
      </c>
      <c r="D1673" s="16" t="s">
        <v>480</v>
      </c>
      <c r="E1673" s="16" t="s">
        <v>17</v>
      </c>
      <c r="F1673" s="16" t="s">
        <v>19</v>
      </c>
      <c r="G1673" s="7" t="n">
        <v>100</v>
      </c>
      <c r="H1673" s="6" t="n">
        <v>314.2</v>
      </c>
      <c r="I1673" s="6" t="n">
        <v>-31420</v>
      </c>
      <c r="J1673" s="6" t="n">
        <v>-0</v>
      </c>
      <c r="K1673" s="6" t="n">
        <v>-12.57</v>
      </c>
      <c r="L1673" s="6" t="n">
        <v>-0</v>
      </c>
      <c r="M1673" s="6"/>
      <c r="N1673" s="6" t="s">
        <f>=I1673+J1673+K1673+L1673</f>
      </c>
      <c r="O1673" s="6"/>
      <c r="P1673" s="16"/>
    </row>
    <row collapsed="false" customFormat="false" customHeight="false" hidden="false" ht="12.1" outlineLevel="0" r="1674">
      <c r="A1674" s="20" t="n">
        <v>45464.901782407</v>
      </c>
      <c r="B1674" s="16" t="s">
        <v>39</v>
      </c>
      <c r="C1674" s="16" t="s">
        <v>560</v>
      </c>
      <c r="D1674" s="16" t="s">
        <v>480</v>
      </c>
      <c r="E1674" s="16" t="s">
        <v>17</v>
      </c>
      <c r="F1674" s="16" t="s">
        <v>19</v>
      </c>
      <c r="G1674" s="7" t="n">
        <v>260</v>
      </c>
      <c r="H1674" s="6" t="n">
        <v>314.2</v>
      </c>
      <c r="I1674" s="6" t="n">
        <v>-81692</v>
      </c>
      <c r="J1674" s="6" t="n">
        <v>-0</v>
      </c>
      <c r="K1674" s="6" t="n">
        <v>-32.68</v>
      </c>
      <c r="L1674" s="6" t="n">
        <v>-0</v>
      </c>
      <c r="M1674" s="6"/>
      <c r="N1674" s="6" t="s">
        <f>=I1674+J1674+K1674+L1674</f>
      </c>
      <c r="O1674" s="6"/>
      <c r="P1674" s="16"/>
    </row>
    <row collapsed="false" customFormat="false" customHeight="false" hidden="false" ht="12.1" outlineLevel="0" r="1675">
      <c r="A1675" s="25" t="n">
        <v>45470</v>
      </c>
      <c r="B1675" s="26" t="s">
        <v>554</v>
      </c>
      <c r="C1675" s="26" t="s">
        <v>162</v>
      </c>
      <c r="D1675" s="26" t="s">
        <v>554</v>
      </c>
      <c r="E1675" s="26" t="s">
        <v>554</v>
      </c>
      <c r="F1675" s="26" t="s">
        <v>19</v>
      </c>
      <c r="G1675" s="27" t="n">
        <v>1</v>
      </c>
      <c r="H1675" s="28" t="n">
        <v>37061.84</v>
      </c>
      <c r="I1675" s="28" t="n">
        <v>37061.84</v>
      </c>
      <c r="J1675" s="28" t="n">
        <v>0</v>
      </c>
      <c r="K1675" s="28" t="n">
        <v>-0</v>
      </c>
      <c r="L1675" s="28" t="n">
        <v>-0</v>
      </c>
      <c r="M1675" s="28"/>
      <c r="N1675" s="6" t="s">
        <f>=I1675+J1675+K1675+L1675</f>
      </c>
      <c r="O1675" s="28"/>
      <c r="P1675" s="26"/>
    </row>
    <row collapsed="false" customFormat="false" customHeight="false" hidden="false" ht="12.1" outlineLevel="0" r="1676">
      <c r="A1676" s="25" t="n">
        <v>45471</v>
      </c>
      <c r="B1676" s="26" t="s">
        <v>554</v>
      </c>
      <c r="C1676" s="26" t="s">
        <v>162</v>
      </c>
      <c r="D1676" s="26" t="s">
        <v>554</v>
      </c>
      <c r="E1676" s="26" t="s">
        <v>554</v>
      </c>
      <c r="F1676" s="26" t="s">
        <v>19</v>
      </c>
      <c r="G1676" s="27" t="n">
        <v>1</v>
      </c>
      <c r="H1676" s="28" t="n">
        <v>21742.3</v>
      </c>
      <c r="I1676" s="28" t="n">
        <v>21742.3</v>
      </c>
      <c r="J1676" s="28" t="n">
        <v>0</v>
      </c>
      <c r="K1676" s="28" t="n">
        <v>-0</v>
      </c>
      <c r="L1676" s="28" t="n">
        <v>-0</v>
      </c>
      <c r="M1676" s="28"/>
      <c r="N1676" s="6" t="s">
        <f>=I1676+J1676+K1676+L1676</f>
      </c>
      <c r="O1676" s="28"/>
      <c r="P1676" s="26"/>
    </row>
    <row collapsed="false" customFormat="false" customHeight="false" hidden="false" ht="12.1" outlineLevel="0" r="1677">
      <c r="A1677" s="25" t="n">
        <v>45472</v>
      </c>
      <c r="B1677" s="26" t="s">
        <v>554</v>
      </c>
      <c r="C1677" s="26" t="s">
        <v>162</v>
      </c>
      <c r="D1677" s="26" t="s">
        <v>554</v>
      </c>
      <c r="E1677" s="26" t="s">
        <v>554</v>
      </c>
      <c r="F1677" s="26" t="s">
        <v>19</v>
      </c>
      <c r="G1677" s="27" t="n">
        <v>1</v>
      </c>
      <c r="H1677" s="28" t="n">
        <v>16604</v>
      </c>
      <c r="I1677" s="28" t="n">
        <v>16604</v>
      </c>
      <c r="J1677" s="28" t="n">
        <v>0</v>
      </c>
      <c r="K1677" s="28" t="n">
        <v>-0</v>
      </c>
      <c r="L1677" s="28" t="n">
        <v>-0</v>
      </c>
      <c r="M1677" s="28"/>
      <c r="N1677" s="6" t="s">
        <f>=I1677+J1677+K1677+L1677</f>
      </c>
      <c r="O1677" s="28"/>
      <c r="P1677" s="26"/>
    </row>
    <row collapsed="false" customFormat="false" customHeight="false" hidden="false" ht="12.1" outlineLevel="0" r="1678">
      <c r="A1678" s="25" t="n">
        <v>45472</v>
      </c>
      <c r="B1678" s="26" t="s">
        <v>554</v>
      </c>
      <c r="C1678" s="26" t="s">
        <v>162</v>
      </c>
      <c r="D1678" s="26" t="s">
        <v>554</v>
      </c>
      <c r="E1678" s="26" t="s">
        <v>554</v>
      </c>
      <c r="F1678" s="26" t="s">
        <v>19</v>
      </c>
      <c r="G1678" s="27" t="n">
        <v>1</v>
      </c>
      <c r="H1678" s="28" t="n">
        <v>18113</v>
      </c>
      <c r="I1678" s="28" t="n">
        <v>18113</v>
      </c>
      <c r="J1678" s="28" t="n">
        <v>0</v>
      </c>
      <c r="K1678" s="28" t="n">
        <v>-0</v>
      </c>
      <c r="L1678" s="28" t="n">
        <v>-0</v>
      </c>
      <c r="M1678" s="28"/>
      <c r="N1678" s="6" t="s">
        <f>=I1678+J1678+K1678+L1678</f>
      </c>
      <c r="O1678" s="28"/>
      <c r="P1678" s="26"/>
    </row>
    <row collapsed="false" customFormat="false" customHeight="false" hidden="false" ht="12.1" outlineLevel="0" r="1679">
      <c r="A1679" s="20" t="n">
        <v>45484.445914352</v>
      </c>
      <c r="B1679" s="16" t="s">
        <v>24</v>
      </c>
      <c r="C1679" s="16" t="s">
        <v>567</v>
      </c>
      <c r="D1679" s="16" t="s">
        <v>480</v>
      </c>
      <c r="E1679" s="16" t="s">
        <v>17</v>
      </c>
      <c r="F1679" s="16" t="s">
        <v>19</v>
      </c>
      <c r="G1679" s="7" t="n">
        <v>1500</v>
      </c>
      <c r="H1679" s="6" t="n">
        <v>62.62</v>
      </c>
      <c r="I1679" s="6" t="n">
        <v>-93930</v>
      </c>
      <c r="J1679" s="6" t="n">
        <v>-0</v>
      </c>
      <c r="K1679" s="6" t="n">
        <v>-65.75</v>
      </c>
      <c r="L1679" s="6" t="n">
        <v>-0</v>
      </c>
      <c r="M1679" s="6"/>
      <c r="N1679" s="6" t="s">
        <f>=I1679+J1679+K1679+L1679</f>
      </c>
      <c r="O1679" s="6"/>
      <c r="P1679" s="16"/>
    </row>
    <row collapsed="false" customFormat="false" customHeight="false" hidden="false" ht="12.1" outlineLevel="0" r="1680">
      <c r="A1680" s="29" t="n">
        <v>45484.605393519</v>
      </c>
      <c r="B1680" s="30" t="s">
        <v>507</v>
      </c>
      <c r="C1680" s="30" t="s">
        <v>631</v>
      </c>
      <c r="D1680" s="30" t="s">
        <v>482</v>
      </c>
      <c r="E1680" s="30" t="s">
        <v>17</v>
      </c>
      <c r="F1680" s="30" t="s">
        <v>19</v>
      </c>
      <c r="G1680" s="31" t="n">
        <v>-80</v>
      </c>
      <c r="H1680" s="32" t="n">
        <v>69.3</v>
      </c>
      <c r="I1680" s="32" t="n">
        <v>5544</v>
      </c>
      <c r="J1680" s="32" t="n">
        <v>0</v>
      </c>
      <c r="K1680" s="32" t="n">
        <v>-2.22</v>
      </c>
      <c r="L1680" s="32" t="n">
        <v>-0</v>
      </c>
      <c r="M1680" s="32"/>
      <c r="N1680" s="6" t="s">
        <f>=I1680+J1680+K1680+L1680</f>
      </c>
      <c r="O1680" s="32"/>
      <c r="P1680" s="30"/>
    </row>
    <row collapsed="false" customFormat="false" customHeight="false" hidden="false" ht="12.1" outlineLevel="0" r="1681">
      <c r="A1681" s="29" t="n">
        <v>45484.605694444</v>
      </c>
      <c r="B1681" s="30" t="s">
        <v>507</v>
      </c>
      <c r="C1681" s="30" t="s">
        <v>631</v>
      </c>
      <c r="D1681" s="30" t="s">
        <v>482</v>
      </c>
      <c r="E1681" s="30" t="s">
        <v>17</v>
      </c>
      <c r="F1681" s="30" t="s">
        <v>19</v>
      </c>
      <c r="G1681" s="31" t="n">
        <v>-10</v>
      </c>
      <c r="H1681" s="32" t="n">
        <v>69.3</v>
      </c>
      <c r="I1681" s="32" t="n">
        <v>693</v>
      </c>
      <c r="J1681" s="32" t="n">
        <v>0</v>
      </c>
      <c r="K1681" s="32" t="n">
        <v>-0.28</v>
      </c>
      <c r="L1681" s="32" t="n">
        <v>-0</v>
      </c>
      <c r="M1681" s="32"/>
      <c r="N1681" s="6" t="s">
        <f>=I1681+J1681+K1681+L1681</f>
      </c>
      <c r="O1681" s="32"/>
      <c r="P1681" s="30"/>
    </row>
    <row collapsed="false" customFormat="false" customHeight="false" hidden="false" ht="12.1" outlineLevel="0" r="1682">
      <c r="A1682" s="29" t="n">
        <v>45484.605775463</v>
      </c>
      <c r="B1682" s="30" t="s">
        <v>507</v>
      </c>
      <c r="C1682" s="30" t="s">
        <v>631</v>
      </c>
      <c r="D1682" s="30" t="s">
        <v>482</v>
      </c>
      <c r="E1682" s="30" t="s">
        <v>17</v>
      </c>
      <c r="F1682" s="30" t="s">
        <v>19</v>
      </c>
      <c r="G1682" s="31" t="n">
        <v>-250</v>
      </c>
      <c r="H1682" s="32" t="n">
        <v>69.3</v>
      </c>
      <c r="I1682" s="32" t="n">
        <v>17325</v>
      </c>
      <c r="J1682" s="32" t="n">
        <v>0</v>
      </c>
      <c r="K1682" s="32" t="n">
        <v>-6.93</v>
      </c>
      <c r="L1682" s="32" t="n">
        <v>-0</v>
      </c>
      <c r="M1682" s="32"/>
      <c r="N1682" s="6" t="s">
        <f>=I1682+J1682+K1682+L1682</f>
      </c>
      <c r="O1682" s="32"/>
      <c r="P1682" s="30"/>
    </row>
    <row collapsed="false" customFormat="false" customHeight="false" hidden="false" ht="12.1" outlineLevel="0" r="1683">
      <c r="A1683" s="29" t="n">
        <v>45484.606574074</v>
      </c>
      <c r="B1683" s="30" t="s">
        <v>507</v>
      </c>
      <c r="C1683" s="30" t="s">
        <v>631</v>
      </c>
      <c r="D1683" s="30" t="s">
        <v>482</v>
      </c>
      <c r="E1683" s="30" t="s">
        <v>17</v>
      </c>
      <c r="F1683" s="30" t="s">
        <v>19</v>
      </c>
      <c r="G1683" s="31" t="n">
        <v>-30</v>
      </c>
      <c r="H1683" s="32" t="n">
        <v>69.3</v>
      </c>
      <c r="I1683" s="32" t="n">
        <v>2079</v>
      </c>
      <c r="J1683" s="32" t="n">
        <v>0</v>
      </c>
      <c r="K1683" s="32" t="n">
        <v>-0.83</v>
      </c>
      <c r="L1683" s="32" t="n">
        <v>-0</v>
      </c>
      <c r="M1683" s="32"/>
      <c r="N1683" s="6" t="s">
        <f>=I1683+J1683+K1683+L1683</f>
      </c>
      <c r="O1683" s="32"/>
      <c r="P1683" s="30"/>
    </row>
    <row collapsed="false" customFormat="false" customHeight="false" hidden="false" ht="12.1" outlineLevel="0" r="1684">
      <c r="A1684" s="29" t="n">
        <v>45484.607060185</v>
      </c>
      <c r="B1684" s="30" t="s">
        <v>507</v>
      </c>
      <c r="C1684" s="30" t="s">
        <v>631</v>
      </c>
      <c r="D1684" s="30" t="s">
        <v>482</v>
      </c>
      <c r="E1684" s="30" t="s">
        <v>17</v>
      </c>
      <c r="F1684" s="30" t="s">
        <v>19</v>
      </c>
      <c r="G1684" s="31" t="n">
        <v>-50</v>
      </c>
      <c r="H1684" s="32" t="n">
        <v>69.3</v>
      </c>
      <c r="I1684" s="32" t="n">
        <v>3465</v>
      </c>
      <c r="J1684" s="32" t="n">
        <v>0</v>
      </c>
      <c r="K1684" s="32" t="n">
        <v>-1.39</v>
      </c>
      <c r="L1684" s="32" t="n">
        <v>-0</v>
      </c>
      <c r="M1684" s="32"/>
      <c r="N1684" s="6" t="s">
        <f>=I1684+J1684+K1684+L1684</f>
      </c>
      <c r="O1684" s="32"/>
      <c r="P1684" s="30"/>
    </row>
    <row collapsed="false" customFormat="false" customHeight="false" hidden="false" ht="12.1" outlineLevel="0" r="1685">
      <c r="A1685" s="29" t="n">
        <v>45484.613553241</v>
      </c>
      <c r="B1685" s="30" t="s">
        <v>507</v>
      </c>
      <c r="C1685" s="30" t="s">
        <v>631</v>
      </c>
      <c r="D1685" s="30" t="s">
        <v>482</v>
      </c>
      <c r="E1685" s="30" t="s">
        <v>17</v>
      </c>
      <c r="F1685" s="30" t="s">
        <v>19</v>
      </c>
      <c r="G1685" s="31" t="n">
        <v>-220</v>
      </c>
      <c r="H1685" s="32" t="n">
        <v>69.3</v>
      </c>
      <c r="I1685" s="32" t="n">
        <v>15246</v>
      </c>
      <c r="J1685" s="32" t="n">
        <v>0</v>
      </c>
      <c r="K1685" s="32" t="n">
        <v>-6.1</v>
      </c>
      <c r="L1685" s="32" t="n">
        <v>-0</v>
      </c>
      <c r="M1685" s="32"/>
      <c r="N1685" s="6" t="s">
        <f>=I1685+J1685+K1685+L1685</f>
      </c>
      <c r="O1685" s="32"/>
      <c r="P1685" s="30"/>
    </row>
    <row collapsed="false" customFormat="false" customHeight="false" hidden="false" ht="12.1" outlineLevel="0" r="1686">
      <c r="A1686" s="20" t="n">
        <v>45484.617291667</v>
      </c>
      <c r="B1686" s="16" t="s">
        <v>16</v>
      </c>
      <c r="C1686" s="16" t="s">
        <v>622</v>
      </c>
      <c r="D1686" s="16" t="s">
        <v>480</v>
      </c>
      <c r="E1686" s="16" t="s">
        <v>17</v>
      </c>
      <c r="F1686" s="16" t="s">
        <v>19</v>
      </c>
      <c r="G1686" s="7" t="n">
        <v>31</v>
      </c>
      <c r="H1686" s="6" t="n">
        <v>1439</v>
      </c>
      <c r="I1686" s="6" t="n">
        <v>-44609</v>
      </c>
      <c r="J1686" s="6" t="n">
        <v>-0</v>
      </c>
      <c r="K1686" s="6" t="n">
        <v>-17.84</v>
      </c>
      <c r="L1686" s="6" t="n">
        <v>-0</v>
      </c>
      <c r="M1686" s="6"/>
      <c r="N1686" s="6" t="s">
        <f>=I1686+J1686+K1686+L1686</f>
      </c>
      <c r="O1686" s="6"/>
      <c r="P1686" s="16"/>
    </row>
    <row collapsed="false" customFormat="false" customHeight="false" hidden="false" ht="12.1" outlineLevel="0" r="1687">
      <c r="A1687" s="25" t="n">
        <v>45485</v>
      </c>
      <c r="B1687" s="26" t="s">
        <v>554</v>
      </c>
      <c r="C1687" s="26" t="s">
        <v>162</v>
      </c>
      <c r="D1687" s="26" t="s">
        <v>554</v>
      </c>
      <c r="E1687" s="26" t="s">
        <v>554</v>
      </c>
      <c r="F1687" s="26" t="s">
        <v>19</v>
      </c>
      <c r="G1687" s="27" t="n">
        <v>1</v>
      </c>
      <c r="H1687" s="28" t="n">
        <v>90000</v>
      </c>
      <c r="I1687" s="28" t="n">
        <v>90000</v>
      </c>
      <c r="J1687" s="28" t="n">
        <v>0</v>
      </c>
      <c r="K1687" s="28" t="n">
        <v>-0</v>
      </c>
      <c r="L1687" s="28" t="n">
        <v>-0</v>
      </c>
      <c r="M1687" s="28"/>
      <c r="N1687" s="6" t="s">
        <f>=I1687+J1687+K1687+L1687</f>
      </c>
      <c r="O1687" s="28"/>
      <c r="P1687" s="26"/>
    </row>
    <row collapsed="false" customFormat="false" customHeight="false" hidden="false" ht="12.1" outlineLevel="0" r="1688">
      <c r="A1688" s="25" t="n">
        <v>45485</v>
      </c>
      <c r="B1688" s="26" t="s">
        <v>554</v>
      </c>
      <c r="C1688" s="26" t="s">
        <v>162</v>
      </c>
      <c r="D1688" s="26" t="s">
        <v>554</v>
      </c>
      <c r="E1688" s="26" t="s">
        <v>554</v>
      </c>
      <c r="F1688" s="26" t="s">
        <v>19</v>
      </c>
      <c r="G1688" s="27" t="n">
        <v>1</v>
      </c>
      <c r="H1688" s="28" t="n">
        <v>100000</v>
      </c>
      <c r="I1688" s="28" t="n">
        <v>100000</v>
      </c>
      <c r="J1688" s="28" t="n">
        <v>0</v>
      </c>
      <c r="K1688" s="28" t="n">
        <v>-0</v>
      </c>
      <c r="L1688" s="28" t="n">
        <v>-0</v>
      </c>
      <c r="M1688" s="28"/>
      <c r="N1688" s="6" t="s">
        <f>=I1688+J1688+K1688+L1688</f>
      </c>
      <c r="O1688" s="28"/>
      <c r="P1688" s="26"/>
    </row>
    <row collapsed="false" customFormat="false" customHeight="false" hidden="false" ht="12.1" outlineLevel="0" r="1689">
      <c r="A1689" s="20" t="n">
        <v>45485.959895833</v>
      </c>
      <c r="B1689" s="16" t="s">
        <v>30</v>
      </c>
      <c r="C1689" s="16" t="s">
        <v>643</v>
      </c>
      <c r="D1689" s="16" t="s">
        <v>480</v>
      </c>
      <c r="E1689" s="16" t="s">
        <v>17</v>
      </c>
      <c r="F1689" s="16" t="s">
        <v>19</v>
      </c>
      <c r="G1689" s="7" t="n">
        <v>950000</v>
      </c>
      <c r="H1689" s="6" t="n">
        <v>0.0951</v>
      </c>
      <c r="I1689" s="6" t="n">
        <v>-90345</v>
      </c>
      <c r="J1689" s="6" t="n">
        <v>-0</v>
      </c>
      <c r="K1689" s="6" t="n">
        <v>-63.24</v>
      </c>
      <c r="L1689" s="6" t="n">
        <v>-0</v>
      </c>
      <c r="M1689" s="6"/>
      <c r="N1689" s="6" t="s">
        <f>=I1689+J1689+K1689+L1689</f>
      </c>
      <c r="O1689" s="6"/>
      <c r="P1689" s="16"/>
    </row>
    <row collapsed="false" customFormat="false" customHeight="false" hidden="false" ht="12.1" outlineLevel="0" r="1690">
      <c r="A1690" s="20" t="n">
        <v>45485.98505787</v>
      </c>
      <c r="B1690" s="16" t="s">
        <v>30</v>
      </c>
      <c r="C1690" s="16" t="s">
        <v>643</v>
      </c>
      <c r="D1690" s="16" t="s">
        <v>480</v>
      </c>
      <c r="E1690" s="16" t="s">
        <v>17</v>
      </c>
      <c r="F1690" s="16" t="s">
        <v>19</v>
      </c>
      <c r="G1690" s="7" t="n">
        <v>130000</v>
      </c>
      <c r="H1690" s="6" t="n">
        <v>0.09492</v>
      </c>
      <c r="I1690" s="6" t="n">
        <v>-12339.6</v>
      </c>
      <c r="J1690" s="6" t="n">
        <v>-0</v>
      </c>
      <c r="K1690" s="6" t="n">
        <v>-4.94</v>
      </c>
      <c r="L1690" s="6" t="n">
        <v>-0</v>
      </c>
      <c r="M1690" s="6"/>
      <c r="N1690" s="6" t="s">
        <f>=I1690+J1690+K1690+L1690</f>
      </c>
      <c r="O1690" s="6"/>
      <c r="P1690" s="16"/>
    </row>
    <row collapsed="false" customFormat="false" customHeight="false" hidden="false" ht="12.1" outlineLevel="0" r="1691">
      <c r="A1691" s="20" t="n">
        <v>45485.985405093</v>
      </c>
      <c r="B1691" s="16" t="s">
        <v>30</v>
      </c>
      <c r="C1691" s="16" t="s">
        <v>643</v>
      </c>
      <c r="D1691" s="16" t="s">
        <v>480</v>
      </c>
      <c r="E1691" s="16" t="s">
        <v>17</v>
      </c>
      <c r="F1691" s="16" t="s">
        <v>19</v>
      </c>
      <c r="G1691" s="7" t="n">
        <v>930000</v>
      </c>
      <c r="H1691" s="6" t="n">
        <v>0.09492</v>
      </c>
      <c r="I1691" s="6" t="n">
        <v>-88275.6</v>
      </c>
      <c r="J1691" s="6" t="n">
        <v>-0</v>
      </c>
      <c r="K1691" s="6" t="n">
        <v>-35.31</v>
      </c>
      <c r="L1691" s="6" t="n">
        <v>-0</v>
      </c>
      <c r="M1691" s="6"/>
      <c r="N1691" s="6" t="s">
        <f>=I1691+J1691+K1691+L1691</f>
      </c>
      <c r="O1691" s="6"/>
      <c r="P1691" s="16"/>
    </row>
    <row collapsed="false" customFormat="false" customHeight="false" hidden="false" ht="12.1" outlineLevel="0" r="1692">
      <c r="A1692" s="25" t="n">
        <v>45488</v>
      </c>
      <c r="B1692" s="26" t="s">
        <v>554</v>
      </c>
      <c r="C1692" s="26" t="s">
        <v>162</v>
      </c>
      <c r="D1692" s="26" t="s">
        <v>554</v>
      </c>
      <c r="E1692" s="26" t="s">
        <v>554</v>
      </c>
      <c r="F1692" s="26" t="s">
        <v>19</v>
      </c>
      <c r="G1692" s="27" t="n">
        <v>1</v>
      </c>
      <c r="H1692" s="28" t="n">
        <v>180000</v>
      </c>
      <c r="I1692" s="28" t="n">
        <v>180000</v>
      </c>
      <c r="J1692" s="28" t="n">
        <v>0</v>
      </c>
      <c r="K1692" s="28" t="n">
        <v>-0</v>
      </c>
      <c r="L1692" s="28" t="n">
        <v>-0</v>
      </c>
      <c r="M1692" s="28"/>
      <c r="N1692" s="6" t="s">
        <f>=I1692+J1692+K1692+L1692</f>
      </c>
      <c r="O1692" s="28"/>
      <c r="P1692" s="26"/>
    </row>
    <row collapsed="false" customFormat="false" customHeight="false" hidden="false" ht="12.1" outlineLevel="0" r="1693">
      <c r="A1693" s="25" t="n">
        <v>45488</v>
      </c>
      <c r="B1693" s="26" t="s">
        <v>554</v>
      </c>
      <c r="C1693" s="26" t="s">
        <v>162</v>
      </c>
      <c r="D1693" s="26" t="s">
        <v>554</v>
      </c>
      <c r="E1693" s="26" t="s">
        <v>554</v>
      </c>
      <c r="F1693" s="26" t="s">
        <v>19</v>
      </c>
      <c r="G1693" s="27" t="n">
        <v>1</v>
      </c>
      <c r="H1693" s="28" t="n">
        <v>450000</v>
      </c>
      <c r="I1693" s="28" t="n">
        <v>450000</v>
      </c>
      <c r="J1693" s="28" t="n">
        <v>0</v>
      </c>
      <c r="K1693" s="28" t="n">
        <v>-0</v>
      </c>
      <c r="L1693" s="28" t="n">
        <v>-0</v>
      </c>
      <c r="M1693" s="28"/>
      <c r="N1693" s="6" t="s">
        <f>=I1693+J1693+K1693+L1693</f>
      </c>
      <c r="O1693" s="28"/>
      <c r="P1693" s="26"/>
    </row>
    <row collapsed="false" customFormat="false" customHeight="false" hidden="false" ht="12.1" outlineLevel="0" r="1694">
      <c r="A1694" s="20" t="n">
        <v>45488.519918981</v>
      </c>
      <c r="B1694" s="16" t="s">
        <v>24</v>
      </c>
      <c r="C1694" s="16" t="s">
        <v>567</v>
      </c>
      <c r="D1694" s="16" t="s">
        <v>480</v>
      </c>
      <c r="E1694" s="16" t="s">
        <v>17</v>
      </c>
      <c r="F1694" s="16" t="s">
        <v>19</v>
      </c>
      <c r="G1694" s="7" t="n">
        <v>800</v>
      </c>
      <c r="H1694" s="6" t="n">
        <v>62.87</v>
      </c>
      <c r="I1694" s="6" t="n">
        <v>-50296</v>
      </c>
      <c r="J1694" s="6" t="n">
        <v>-0</v>
      </c>
      <c r="K1694" s="6" t="n">
        <v>-20.12</v>
      </c>
      <c r="L1694" s="6" t="n">
        <v>-0</v>
      </c>
      <c r="M1694" s="6"/>
      <c r="N1694" s="6" t="s">
        <f>=I1694+J1694+K1694+L1694</f>
      </c>
      <c r="O1694" s="6"/>
      <c r="P1694" s="16"/>
    </row>
    <row collapsed="false" customFormat="false" customHeight="false" hidden="false" ht="12.1" outlineLevel="0" r="1695">
      <c r="A1695" s="20" t="n">
        <v>45488.520069444</v>
      </c>
      <c r="B1695" s="16" t="s">
        <v>24</v>
      </c>
      <c r="C1695" s="16" t="s">
        <v>567</v>
      </c>
      <c r="D1695" s="16" t="s">
        <v>480</v>
      </c>
      <c r="E1695" s="16" t="s">
        <v>17</v>
      </c>
      <c r="F1695" s="16" t="s">
        <v>19</v>
      </c>
      <c r="G1695" s="7" t="n">
        <v>1700</v>
      </c>
      <c r="H1695" s="6" t="n">
        <v>62.87</v>
      </c>
      <c r="I1695" s="6" t="n">
        <v>-106879</v>
      </c>
      <c r="J1695" s="6" t="n">
        <v>-0</v>
      </c>
      <c r="K1695" s="6" t="n">
        <v>-42.75</v>
      </c>
      <c r="L1695" s="6" t="n">
        <v>-0</v>
      </c>
      <c r="M1695" s="6"/>
      <c r="N1695" s="6" t="s">
        <f>=I1695+J1695+K1695+L1695</f>
      </c>
      <c r="O1695" s="6"/>
      <c r="P1695" s="16"/>
    </row>
    <row collapsed="false" customFormat="false" customHeight="false" hidden="false" ht="12.1" outlineLevel="0" r="1696">
      <c r="A1696" s="20" t="n">
        <v>45488.555011574</v>
      </c>
      <c r="B1696" s="16" t="s">
        <v>24</v>
      </c>
      <c r="C1696" s="16" t="s">
        <v>567</v>
      </c>
      <c r="D1696" s="16" t="s">
        <v>480</v>
      </c>
      <c r="E1696" s="16" t="s">
        <v>17</v>
      </c>
      <c r="F1696" s="16" t="s">
        <v>19</v>
      </c>
      <c r="G1696" s="7" t="n">
        <v>2500</v>
      </c>
      <c r="H1696" s="6" t="n">
        <v>62.8</v>
      </c>
      <c r="I1696" s="6" t="n">
        <v>-157000</v>
      </c>
      <c r="J1696" s="6" t="n">
        <v>-0</v>
      </c>
      <c r="K1696" s="6" t="n">
        <v>-62.8</v>
      </c>
      <c r="L1696" s="6" t="n">
        <v>-0</v>
      </c>
      <c r="M1696" s="6"/>
      <c r="N1696" s="6" t="s">
        <f>=I1696+J1696+K1696+L1696</f>
      </c>
      <c r="O1696" s="6"/>
      <c r="P1696" s="16"/>
    </row>
    <row collapsed="false" customFormat="false" customHeight="false" hidden="false" ht="12.1" outlineLevel="0" r="1697">
      <c r="A1697" s="20" t="n">
        <v>45488.628657407</v>
      </c>
      <c r="B1697" s="16" t="s">
        <v>508</v>
      </c>
      <c r="C1697" s="16" t="s">
        <v>634</v>
      </c>
      <c r="D1697" s="16" t="s">
        <v>480</v>
      </c>
      <c r="E1697" s="16" t="s">
        <v>17</v>
      </c>
      <c r="F1697" s="16" t="s">
        <v>19</v>
      </c>
      <c r="G1697" s="7" t="n">
        <v>200</v>
      </c>
      <c r="H1697" s="6" t="n">
        <v>634.8</v>
      </c>
      <c r="I1697" s="6" t="n">
        <v>-126960</v>
      </c>
      <c r="J1697" s="6" t="n">
        <v>-0</v>
      </c>
      <c r="K1697" s="6" t="n">
        <v>-50.78</v>
      </c>
      <c r="L1697" s="6" t="n">
        <v>-0</v>
      </c>
      <c r="M1697" s="6"/>
      <c r="N1697" s="6" t="s">
        <f>=I1697+J1697+K1697+L1697</f>
      </c>
      <c r="O1697" s="6"/>
      <c r="P1697" s="16"/>
    </row>
    <row collapsed="false" customFormat="false" customHeight="false" hidden="false" ht="12.1" outlineLevel="0" r="1698">
      <c r="A1698" s="20" t="n">
        <v>45488.628657407</v>
      </c>
      <c r="B1698" s="16" t="s">
        <v>508</v>
      </c>
      <c r="C1698" s="16" t="s">
        <v>634</v>
      </c>
      <c r="D1698" s="16" t="s">
        <v>480</v>
      </c>
      <c r="E1698" s="16" t="s">
        <v>17</v>
      </c>
      <c r="F1698" s="16" t="s">
        <v>19</v>
      </c>
      <c r="G1698" s="7" t="n">
        <v>1</v>
      </c>
      <c r="H1698" s="6" t="n">
        <v>634.8</v>
      </c>
      <c r="I1698" s="6" t="n">
        <v>-634.8</v>
      </c>
      <c r="J1698" s="6" t="n">
        <v>-0</v>
      </c>
      <c r="K1698" s="6" t="n">
        <v>-0.25</v>
      </c>
      <c r="L1698" s="6" t="n">
        <v>-0</v>
      </c>
      <c r="M1698" s="6"/>
      <c r="N1698" s="6" t="s">
        <f>=I1698+J1698+K1698+L1698</f>
      </c>
      <c r="O1698" s="6"/>
      <c r="P1698" s="16"/>
    </row>
    <row collapsed="false" customFormat="false" customHeight="false" hidden="false" ht="12.1" outlineLevel="0" r="1699">
      <c r="A1699" s="20" t="n">
        <v>45488.628668981</v>
      </c>
      <c r="B1699" s="16" t="s">
        <v>508</v>
      </c>
      <c r="C1699" s="16" t="s">
        <v>634</v>
      </c>
      <c r="D1699" s="16" t="s">
        <v>480</v>
      </c>
      <c r="E1699" s="16" t="s">
        <v>17</v>
      </c>
      <c r="F1699" s="16" t="s">
        <v>19</v>
      </c>
      <c r="G1699" s="7" t="n">
        <v>11</v>
      </c>
      <c r="H1699" s="6" t="n">
        <v>634.8</v>
      </c>
      <c r="I1699" s="6" t="n">
        <v>-6982.8</v>
      </c>
      <c r="J1699" s="6" t="n">
        <v>-0</v>
      </c>
      <c r="K1699" s="6" t="n">
        <v>-2.79</v>
      </c>
      <c r="L1699" s="6" t="n">
        <v>-0</v>
      </c>
      <c r="M1699" s="6"/>
      <c r="N1699" s="6" t="s">
        <f>=I1699+J1699+K1699+L1699</f>
      </c>
      <c r="O1699" s="6"/>
      <c r="P1699" s="16"/>
    </row>
    <row collapsed="false" customFormat="false" customHeight="false" hidden="false" ht="12.1" outlineLevel="0" r="1700">
      <c r="A1700" s="20" t="n">
        <v>45488.628668981</v>
      </c>
      <c r="B1700" s="16" t="s">
        <v>508</v>
      </c>
      <c r="C1700" s="16" t="s">
        <v>634</v>
      </c>
      <c r="D1700" s="16" t="s">
        <v>480</v>
      </c>
      <c r="E1700" s="16" t="s">
        <v>17</v>
      </c>
      <c r="F1700" s="16" t="s">
        <v>19</v>
      </c>
      <c r="G1700" s="7" t="n">
        <v>1</v>
      </c>
      <c r="H1700" s="6" t="n">
        <v>634.8</v>
      </c>
      <c r="I1700" s="6" t="n">
        <v>-634.8</v>
      </c>
      <c r="J1700" s="6" t="n">
        <v>-0</v>
      </c>
      <c r="K1700" s="6" t="n">
        <v>-0.25</v>
      </c>
      <c r="L1700" s="6" t="n">
        <v>-0</v>
      </c>
      <c r="M1700" s="6"/>
      <c r="N1700" s="6" t="s">
        <f>=I1700+J1700+K1700+L1700</f>
      </c>
      <c r="O1700" s="6"/>
      <c r="P1700" s="16"/>
    </row>
    <row collapsed="false" customFormat="false" customHeight="false" hidden="false" ht="12.1" outlineLevel="0" r="1701">
      <c r="A1701" s="20" t="n">
        <v>45488.970069444</v>
      </c>
      <c r="B1701" s="16" t="s">
        <v>33</v>
      </c>
      <c r="C1701" s="16" t="s">
        <v>612</v>
      </c>
      <c r="D1701" s="16" t="s">
        <v>480</v>
      </c>
      <c r="E1701" s="16" t="s">
        <v>17</v>
      </c>
      <c r="F1701" s="16" t="s">
        <v>19</v>
      </c>
      <c r="G1701" s="7" t="n">
        <v>690</v>
      </c>
      <c r="H1701" s="6" t="n">
        <v>260.4</v>
      </c>
      <c r="I1701" s="6" t="n">
        <v>-179676</v>
      </c>
      <c r="J1701" s="6" t="n">
        <v>-0</v>
      </c>
      <c r="K1701" s="6" t="n">
        <v>-71.87</v>
      </c>
      <c r="L1701" s="6" t="n">
        <v>-0</v>
      </c>
      <c r="M1701" s="6"/>
      <c r="N1701" s="6" t="s">
        <f>=I1701+J1701+K1701+L1701</f>
      </c>
      <c r="O1701" s="6"/>
      <c r="P1701" s="16"/>
    </row>
    <row collapsed="false" customFormat="false" customHeight="false" hidden="false" ht="12.1" outlineLevel="0" r="1702">
      <c r="A1702" s="21" t="n">
        <v>45497</v>
      </c>
      <c r="B1702" s="22" t="s">
        <v>629</v>
      </c>
      <c r="C1702" s="22" t="s">
        <v>660</v>
      </c>
      <c r="D1702" s="22" t="s">
        <v>629</v>
      </c>
      <c r="E1702" s="22" t="s">
        <v>629</v>
      </c>
      <c r="F1702" s="22" t="s">
        <v>19</v>
      </c>
      <c r="G1702" s="23" t="n">
        <v>1</v>
      </c>
      <c r="H1702" s="24" t="n">
        <v>-1</v>
      </c>
      <c r="I1702" s="24" t="n">
        <v>-5124</v>
      </c>
      <c r="J1702" s="24" t="n">
        <v>0</v>
      </c>
      <c r="K1702" s="24" t="n">
        <v>-0</v>
      </c>
      <c r="L1702" s="24" t="n">
        <v>-0</v>
      </c>
      <c r="M1702" s="24"/>
      <c r="N1702" s="6" t="s">
        <f>=I1702+J1702+K1702+L1702</f>
      </c>
      <c r="O1702" s="24"/>
      <c r="P1702" s="22"/>
    </row>
    <row collapsed="false" customFormat="false" customHeight="false" hidden="false" ht="12.1" outlineLevel="0" r="1703">
      <c r="A1703" s="25" t="n">
        <v>45497</v>
      </c>
      <c r="B1703" s="26" t="s">
        <v>576</v>
      </c>
      <c r="C1703" s="26" t="s">
        <v>648</v>
      </c>
      <c r="D1703" s="26" t="s">
        <v>576</v>
      </c>
      <c r="E1703" s="26" t="s">
        <v>576</v>
      </c>
      <c r="F1703" s="26" t="s">
        <v>19</v>
      </c>
      <c r="G1703" s="27" t="n">
        <v>1</v>
      </c>
      <c r="H1703" s="28" t="n">
        <v>1</v>
      </c>
      <c r="I1703" s="28" t="n">
        <v>39416.22</v>
      </c>
      <c r="J1703" s="28" t="n">
        <v>0</v>
      </c>
      <c r="K1703" s="28" t="n">
        <v>-0</v>
      </c>
      <c r="L1703" s="28" t="n">
        <v>-0</v>
      </c>
      <c r="M1703" s="28"/>
      <c r="N1703" s="6" t="s">
        <f>=I1703+J1703+K1703+L1703</f>
      </c>
      <c r="O1703" s="28"/>
      <c r="P1703" s="26"/>
    </row>
    <row collapsed="false" customFormat="false" customHeight="false" hidden="false" ht="12.1" outlineLevel="0" r="1704">
      <c r="A1704" s="20" t="n">
        <v>45497.742986111</v>
      </c>
      <c r="B1704" s="16" t="s">
        <v>490</v>
      </c>
      <c r="C1704" s="16" t="s">
        <v>563</v>
      </c>
      <c r="D1704" s="16" t="s">
        <v>480</v>
      </c>
      <c r="E1704" s="16" t="s">
        <v>17</v>
      </c>
      <c r="F1704" s="16" t="s">
        <v>19</v>
      </c>
      <c r="G1704" s="7" t="n">
        <v>4</v>
      </c>
      <c r="H1704" s="6" t="n">
        <v>6976</v>
      </c>
      <c r="I1704" s="6" t="n">
        <v>-27904</v>
      </c>
      <c r="J1704" s="6" t="n">
        <v>-0</v>
      </c>
      <c r="K1704" s="6" t="n">
        <v>-11.16</v>
      </c>
      <c r="L1704" s="6" t="n">
        <v>-0</v>
      </c>
      <c r="M1704" s="6"/>
      <c r="N1704" s="6" t="s">
        <f>=I1704+J1704+K1704+L1704</f>
      </c>
      <c r="O1704" s="6"/>
      <c r="P1704" s="16"/>
    </row>
    <row collapsed="false" customFormat="false" customHeight="false" hidden="false" ht="12.1" outlineLevel="0" r="1705">
      <c r="A1705" s="20" t="n">
        <v>45497.896365741</v>
      </c>
      <c r="B1705" s="16" t="s">
        <v>16</v>
      </c>
      <c r="C1705" s="16" t="s">
        <v>622</v>
      </c>
      <c r="D1705" s="16" t="s">
        <v>480</v>
      </c>
      <c r="E1705" s="16" t="s">
        <v>17</v>
      </c>
      <c r="F1705" s="16" t="s">
        <v>19</v>
      </c>
      <c r="G1705" s="7" t="n">
        <v>4</v>
      </c>
      <c r="H1705" s="6" t="n">
        <v>1410</v>
      </c>
      <c r="I1705" s="6" t="n">
        <v>-5640</v>
      </c>
      <c r="J1705" s="6" t="n">
        <v>-0</v>
      </c>
      <c r="K1705" s="6" t="n">
        <v>-2.26</v>
      </c>
      <c r="L1705" s="6" t="n">
        <v>-0</v>
      </c>
      <c r="M1705" s="6"/>
      <c r="N1705" s="6" t="s">
        <f>=I1705+J1705+K1705+L1705</f>
      </c>
      <c r="O1705" s="6"/>
      <c r="P1705" s="16"/>
    </row>
    <row collapsed="false" customFormat="false" customHeight="false" hidden="false" ht="12.1" outlineLevel="0" r="1706">
      <c r="A1706" s="20" t="n">
        <v>45497.89837963</v>
      </c>
      <c r="B1706" s="16" t="s">
        <v>494</v>
      </c>
      <c r="C1706" s="16" t="s">
        <v>571</v>
      </c>
      <c r="D1706" s="16" t="s">
        <v>480</v>
      </c>
      <c r="E1706" s="16" t="s">
        <v>17</v>
      </c>
      <c r="F1706" s="16" t="s">
        <v>19</v>
      </c>
      <c r="G1706" s="7" t="n">
        <v>1</v>
      </c>
      <c r="H1706" s="6" t="n">
        <v>667.7</v>
      </c>
      <c r="I1706" s="6" t="n">
        <v>-667.7</v>
      </c>
      <c r="J1706" s="6" t="n">
        <v>-0</v>
      </c>
      <c r="K1706" s="6" t="n">
        <v>-0.27</v>
      </c>
      <c r="L1706" s="6" t="n">
        <v>-0</v>
      </c>
      <c r="M1706" s="6"/>
      <c r="N1706" s="6" t="s">
        <f>=I1706+J1706+K1706+L1706</f>
      </c>
      <c r="O1706" s="6"/>
      <c r="P1706" s="16"/>
    </row>
    <row collapsed="false" customFormat="false" customHeight="false" hidden="false" ht="12.1" outlineLevel="0" r="1707">
      <c r="A1707" s="20" t="n">
        <v>45499.876342593</v>
      </c>
      <c r="B1707" s="16" t="s">
        <v>508</v>
      </c>
      <c r="C1707" s="16" t="s">
        <v>634</v>
      </c>
      <c r="D1707" s="16" t="s">
        <v>480</v>
      </c>
      <c r="E1707" s="16" t="s">
        <v>17</v>
      </c>
      <c r="F1707" s="16" t="s">
        <v>19</v>
      </c>
      <c r="G1707" s="7" t="n">
        <v>1</v>
      </c>
      <c r="H1707" s="6" t="n">
        <v>645.4</v>
      </c>
      <c r="I1707" s="6" t="n">
        <v>-645.4</v>
      </c>
      <c r="J1707" s="6" t="n">
        <v>-0</v>
      </c>
      <c r="K1707" s="6" t="n">
        <v>-0.26</v>
      </c>
      <c r="L1707" s="6" t="n">
        <v>-0</v>
      </c>
      <c r="M1707" s="6"/>
      <c r="N1707" s="6" t="s">
        <f>=I1707+J1707+K1707+L1707</f>
      </c>
      <c r="O1707" s="6"/>
      <c r="P1707" s="16"/>
    </row>
    <row collapsed="false" customFormat="false" customHeight="false" hidden="false" ht="12.1" outlineLevel="0" r="1708">
      <c r="A1708" s="21" t="n">
        <v>45506</v>
      </c>
      <c r="B1708" s="22" t="s">
        <v>629</v>
      </c>
      <c r="C1708" s="22" t="s">
        <v>661</v>
      </c>
      <c r="D1708" s="22" t="s">
        <v>629</v>
      </c>
      <c r="E1708" s="22" t="s">
        <v>629</v>
      </c>
      <c r="F1708" s="22" t="s">
        <v>19</v>
      </c>
      <c r="G1708" s="23" t="n">
        <v>1</v>
      </c>
      <c r="H1708" s="24" t="n">
        <v>-1</v>
      </c>
      <c r="I1708" s="24" t="n">
        <v>-24794</v>
      </c>
      <c r="J1708" s="24" t="n">
        <v>0</v>
      </c>
      <c r="K1708" s="24" t="n">
        <v>-0</v>
      </c>
      <c r="L1708" s="24" t="n">
        <v>-0</v>
      </c>
      <c r="M1708" s="24"/>
      <c r="N1708" s="6" t="s">
        <f>=I1708+J1708+K1708+L1708</f>
      </c>
      <c r="O1708" s="24"/>
      <c r="P1708" s="22"/>
    </row>
    <row collapsed="false" customFormat="false" customHeight="false" hidden="false" ht="12.1" outlineLevel="0" r="1709">
      <c r="A1709" s="25" t="n">
        <v>45506</v>
      </c>
      <c r="B1709" s="26" t="s">
        <v>576</v>
      </c>
      <c r="C1709" s="26" t="s">
        <v>650</v>
      </c>
      <c r="D1709" s="26" t="s">
        <v>576</v>
      </c>
      <c r="E1709" s="26" t="s">
        <v>576</v>
      </c>
      <c r="F1709" s="26" t="s">
        <v>19</v>
      </c>
      <c r="G1709" s="27" t="n">
        <v>1</v>
      </c>
      <c r="H1709" s="28" t="n">
        <v>1</v>
      </c>
      <c r="I1709" s="28" t="n">
        <v>197400.8</v>
      </c>
      <c r="J1709" s="28" t="n">
        <v>0</v>
      </c>
      <c r="K1709" s="28" t="n">
        <v>-0</v>
      </c>
      <c r="L1709" s="28" t="n">
        <v>-0</v>
      </c>
      <c r="M1709" s="28"/>
      <c r="N1709" s="6" t="s">
        <f>=I1709+J1709+K1709+L1709</f>
      </c>
      <c r="O1709" s="28"/>
      <c r="P1709" s="26"/>
    </row>
    <row collapsed="false" customFormat="false" customHeight="false" hidden="false" ht="12.1" outlineLevel="0" r="1710">
      <c r="A1710" s="20" t="n">
        <v>45516.635972222</v>
      </c>
      <c r="B1710" s="16" t="s">
        <v>494</v>
      </c>
      <c r="C1710" s="16" t="s">
        <v>571</v>
      </c>
      <c r="D1710" s="16" t="s">
        <v>480</v>
      </c>
      <c r="E1710" s="16" t="s">
        <v>17</v>
      </c>
      <c r="F1710" s="16" t="s">
        <v>19</v>
      </c>
      <c r="G1710" s="7" t="n">
        <v>285</v>
      </c>
      <c r="H1710" s="6" t="n">
        <v>605</v>
      </c>
      <c r="I1710" s="6" t="n">
        <v>-172425</v>
      </c>
      <c r="J1710" s="6" t="n">
        <v>-0</v>
      </c>
      <c r="K1710" s="6" t="n">
        <v>-68.97</v>
      </c>
      <c r="L1710" s="6" t="n">
        <v>-0</v>
      </c>
      <c r="M1710" s="6"/>
      <c r="N1710" s="6" t="s">
        <f>=I1710+J1710+K1710+L1710</f>
      </c>
      <c r="O1710" s="6"/>
      <c r="P1710" s="16"/>
    </row>
    <row collapsed="false" customFormat="false" customHeight="false" hidden="false" ht="12.1" outlineLevel="0" r="1711">
      <c r="A1711" s="25" t="n">
        <v>45527</v>
      </c>
      <c r="B1711" s="26" t="s">
        <v>554</v>
      </c>
      <c r="C1711" s="26" t="s">
        <v>162</v>
      </c>
      <c r="D1711" s="26" t="s">
        <v>554</v>
      </c>
      <c r="E1711" s="26" t="s">
        <v>554</v>
      </c>
      <c r="F1711" s="26" t="s">
        <v>19</v>
      </c>
      <c r="G1711" s="27" t="n">
        <v>1</v>
      </c>
      <c r="H1711" s="28" t="n">
        <v>300000</v>
      </c>
      <c r="I1711" s="28" t="n">
        <v>300000</v>
      </c>
      <c r="J1711" s="28" t="n">
        <v>0</v>
      </c>
      <c r="K1711" s="28" t="n">
        <v>-0</v>
      </c>
      <c r="L1711" s="28" t="n">
        <v>-0</v>
      </c>
      <c r="M1711" s="28"/>
      <c r="N1711" s="6" t="s">
        <f>=I1711+J1711+K1711+L1711</f>
      </c>
      <c r="O1711" s="28"/>
      <c r="P1711" s="26"/>
    </row>
    <row collapsed="false" customFormat="false" customHeight="false" hidden="false" ht="12.1" outlineLevel="0" r="1712">
      <c r="A1712" s="20" t="n">
        <v>45527.869074074</v>
      </c>
      <c r="B1712" s="16" t="s">
        <v>45</v>
      </c>
      <c r="C1712" s="16" t="s">
        <v>613</v>
      </c>
      <c r="D1712" s="16" t="s">
        <v>480</v>
      </c>
      <c r="E1712" s="16" t="s">
        <v>17</v>
      </c>
      <c r="F1712" s="16" t="s">
        <v>19</v>
      </c>
      <c r="G1712" s="7" t="n">
        <v>220</v>
      </c>
      <c r="H1712" s="6" t="n">
        <v>43.285</v>
      </c>
      <c r="I1712" s="6" t="n">
        <v>-9522.7</v>
      </c>
      <c r="J1712" s="6" t="n">
        <v>-0</v>
      </c>
      <c r="K1712" s="6" t="n">
        <v>-3.81</v>
      </c>
      <c r="L1712" s="6" t="n">
        <v>-0</v>
      </c>
      <c r="M1712" s="6"/>
      <c r="N1712" s="6" t="s">
        <f>=I1712+J1712+K1712+L1712</f>
      </c>
      <c r="O1712" s="6"/>
      <c r="P1712" s="16"/>
    </row>
    <row collapsed="false" customFormat="false" customHeight="false" hidden="false" ht="12.1" outlineLevel="0" r="1713">
      <c r="A1713" s="20" t="n">
        <v>45527.871331019</v>
      </c>
      <c r="B1713" s="16" t="s">
        <v>45</v>
      </c>
      <c r="C1713" s="16" t="s">
        <v>613</v>
      </c>
      <c r="D1713" s="16" t="s">
        <v>480</v>
      </c>
      <c r="E1713" s="16" t="s">
        <v>17</v>
      </c>
      <c r="F1713" s="16" t="s">
        <v>19</v>
      </c>
      <c r="G1713" s="7" t="n">
        <v>30</v>
      </c>
      <c r="H1713" s="6" t="n">
        <v>43.285</v>
      </c>
      <c r="I1713" s="6" t="n">
        <v>-1298.55</v>
      </c>
      <c r="J1713" s="6" t="n">
        <v>-0</v>
      </c>
      <c r="K1713" s="6" t="n">
        <v>-0.52</v>
      </c>
      <c r="L1713" s="6" t="n">
        <v>-0</v>
      </c>
      <c r="M1713" s="6"/>
      <c r="N1713" s="6" t="s">
        <f>=I1713+J1713+K1713+L1713</f>
      </c>
      <c r="O1713" s="6"/>
      <c r="P1713" s="16"/>
    </row>
    <row collapsed="false" customFormat="false" customHeight="false" hidden="false" ht="12.1" outlineLevel="0" r="1714">
      <c r="A1714" s="20" t="n">
        <v>45527.871655093</v>
      </c>
      <c r="B1714" s="16" t="s">
        <v>45</v>
      </c>
      <c r="C1714" s="16" t="s">
        <v>613</v>
      </c>
      <c r="D1714" s="16" t="s">
        <v>480</v>
      </c>
      <c r="E1714" s="16" t="s">
        <v>17</v>
      </c>
      <c r="F1714" s="16" t="s">
        <v>19</v>
      </c>
      <c r="G1714" s="7" t="n">
        <v>1750</v>
      </c>
      <c r="H1714" s="6" t="n">
        <v>43.285</v>
      </c>
      <c r="I1714" s="6" t="n">
        <v>-75748.75</v>
      </c>
      <c r="J1714" s="6" t="n">
        <v>-0</v>
      </c>
      <c r="K1714" s="6" t="n">
        <v>-30.3</v>
      </c>
      <c r="L1714" s="6" t="n">
        <v>-0</v>
      </c>
      <c r="M1714" s="6"/>
      <c r="N1714" s="6" t="s">
        <f>=I1714+J1714+K1714+L1714</f>
      </c>
      <c r="O1714" s="6"/>
      <c r="P1714" s="16"/>
    </row>
    <row collapsed="false" customFormat="false" customHeight="false" hidden="false" ht="12.1" outlineLevel="0" r="1715">
      <c r="A1715" s="20" t="n">
        <v>45527.883854167</v>
      </c>
      <c r="B1715" s="16" t="s">
        <v>508</v>
      </c>
      <c r="C1715" s="16" t="s">
        <v>634</v>
      </c>
      <c r="D1715" s="16" t="s">
        <v>480</v>
      </c>
      <c r="E1715" s="16" t="s">
        <v>17</v>
      </c>
      <c r="F1715" s="16" t="s">
        <v>19</v>
      </c>
      <c r="G1715" s="7" t="n">
        <v>2</v>
      </c>
      <c r="H1715" s="6" t="n">
        <v>590.8</v>
      </c>
      <c r="I1715" s="6" t="n">
        <v>-1181.6</v>
      </c>
      <c r="J1715" s="6" t="n">
        <v>-0</v>
      </c>
      <c r="K1715" s="6" t="n">
        <v>-0.82</v>
      </c>
      <c r="L1715" s="6" t="n">
        <v>-0</v>
      </c>
      <c r="M1715" s="6"/>
      <c r="N1715" s="6" t="s">
        <f>=I1715+J1715+K1715+L1715</f>
      </c>
      <c r="O1715" s="6"/>
      <c r="P1715" s="16"/>
    </row>
    <row collapsed="false" customFormat="false" customHeight="false" hidden="false" ht="12.1" outlineLevel="0" r="1716">
      <c r="A1716" s="20" t="n">
        <v>45527.883854167</v>
      </c>
      <c r="B1716" s="16" t="s">
        <v>508</v>
      </c>
      <c r="C1716" s="16" t="s">
        <v>634</v>
      </c>
      <c r="D1716" s="16" t="s">
        <v>480</v>
      </c>
      <c r="E1716" s="16" t="s">
        <v>17</v>
      </c>
      <c r="F1716" s="16" t="s">
        <v>19</v>
      </c>
      <c r="G1716" s="7" t="n">
        <v>10</v>
      </c>
      <c r="H1716" s="6" t="n">
        <v>590.8</v>
      </c>
      <c r="I1716" s="6" t="n">
        <v>-5908</v>
      </c>
      <c r="J1716" s="6" t="n">
        <v>-0</v>
      </c>
      <c r="K1716" s="6" t="n">
        <v>-4.13</v>
      </c>
      <c r="L1716" s="6" t="n">
        <v>-0</v>
      </c>
      <c r="M1716" s="6"/>
      <c r="N1716" s="6" t="s">
        <f>=I1716+J1716+K1716+L1716</f>
      </c>
      <c r="O1716" s="6"/>
      <c r="P1716" s="16"/>
    </row>
    <row collapsed="false" customFormat="false" customHeight="false" hidden="false" ht="12.1" outlineLevel="0" r="1717">
      <c r="A1717" s="20" t="n">
        <v>45527.883854167</v>
      </c>
      <c r="B1717" s="16" t="s">
        <v>508</v>
      </c>
      <c r="C1717" s="16" t="s">
        <v>634</v>
      </c>
      <c r="D1717" s="16" t="s">
        <v>480</v>
      </c>
      <c r="E1717" s="16" t="s">
        <v>17</v>
      </c>
      <c r="F1717" s="16" t="s">
        <v>19</v>
      </c>
      <c r="G1717" s="7" t="n">
        <v>20</v>
      </c>
      <c r="H1717" s="6" t="n">
        <v>590.8</v>
      </c>
      <c r="I1717" s="6" t="n">
        <v>-11816</v>
      </c>
      <c r="J1717" s="6" t="n">
        <v>-0</v>
      </c>
      <c r="K1717" s="6" t="n">
        <v>-8.28</v>
      </c>
      <c r="L1717" s="6" t="n">
        <v>-0</v>
      </c>
      <c r="M1717" s="6"/>
      <c r="N1717" s="6" t="s">
        <f>=I1717+J1717+K1717+L1717</f>
      </c>
      <c r="O1717" s="6"/>
      <c r="P1717" s="16"/>
    </row>
    <row collapsed="false" customFormat="false" customHeight="false" hidden="false" ht="12.1" outlineLevel="0" r="1718">
      <c r="A1718" s="20" t="n">
        <v>45527.883854167</v>
      </c>
      <c r="B1718" s="16" t="s">
        <v>508</v>
      </c>
      <c r="C1718" s="16" t="s">
        <v>634</v>
      </c>
      <c r="D1718" s="16" t="s">
        <v>480</v>
      </c>
      <c r="E1718" s="16" t="s">
        <v>17</v>
      </c>
      <c r="F1718" s="16" t="s">
        <v>19</v>
      </c>
      <c r="G1718" s="7" t="n">
        <v>20</v>
      </c>
      <c r="H1718" s="6" t="n">
        <v>590.8</v>
      </c>
      <c r="I1718" s="6" t="n">
        <v>-11816</v>
      </c>
      <c r="J1718" s="6" t="n">
        <v>-0</v>
      </c>
      <c r="K1718" s="6" t="n">
        <v>-8.28</v>
      </c>
      <c r="L1718" s="6" t="n">
        <v>-0</v>
      </c>
      <c r="M1718" s="6"/>
      <c r="N1718" s="6" t="s">
        <f>=I1718+J1718+K1718+L1718</f>
      </c>
      <c r="O1718" s="6"/>
      <c r="P1718" s="16"/>
    </row>
    <row collapsed="false" customFormat="false" customHeight="false" hidden="false" ht="12.1" outlineLevel="0" r="1719">
      <c r="A1719" s="20" t="n">
        <v>45527.883854167</v>
      </c>
      <c r="B1719" s="16" t="s">
        <v>508</v>
      </c>
      <c r="C1719" s="16" t="s">
        <v>634</v>
      </c>
      <c r="D1719" s="16" t="s">
        <v>480</v>
      </c>
      <c r="E1719" s="16" t="s">
        <v>17</v>
      </c>
      <c r="F1719" s="16" t="s">
        <v>19</v>
      </c>
      <c r="G1719" s="7" t="n">
        <v>6</v>
      </c>
      <c r="H1719" s="6" t="n">
        <v>590.8</v>
      </c>
      <c r="I1719" s="6" t="n">
        <v>-3544.8</v>
      </c>
      <c r="J1719" s="6" t="n">
        <v>-0</v>
      </c>
      <c r="K1719" s="6" t="n">
        <v>-2.48</v>
      </c>
      <c r="L1719" s="6" t="n">
        <v>-0</v>
      </c>
      <c r="M1719" s="6"/>
      <c r="N1719" s="6" t="s">
        <f>=I1719+J1719+K1719+L1719</f>
      </c>
      <c r="O1719" s="6"/>
      <c r="P1719" s="16"/>
    </row>
    <row collapsed="false" customFormat="false" customHeight="false" hidden="false" ht="12.1" outlineLevel="0" r="1720">
      <c r="A1720" s="20" t="n">
        <v>45527.883854167</v>
      </c>
      <c r="B1720" s="16" t="s">
        <v>508</v>
      </c>
      <c r="C1720" s="16" t="s">
        <v>634</v>
      </c>
      <c r="D1720" s="16" t="s">
        <v>480</v>
      </c>
      <c r="E1720" s="16" t="s">
        <v>17</v>
      </c>
      <c r="F1720" s="16" t="s">
        <v>19</v>
      </c>
      <c r="G1720" s="7" t="n">
        <v>47</v>
      </c>
      <c r="H1720" s="6" t="n">
        <v>590.8</v>
      </c>
      <c r="I1720" s="6" t="n">
        <v>-27767.6</v>
      </c>
      <c r="J1720" s="6" t="n">
        <v>-0</v>
      </c>
      <c r="K1720" s="6" t="n">
        <v>-19.44</v>
      </c>
      <c r="L1720" s="6" t="n">
        <v>-0</v>
      </c>
      <c r="M1720" s="6"/>
      <c r="N1720" s="6" t="s">
        <f>=I1720+J1720+K1720+L1720</f>
      </c>
      <c r="O1720" s="6"/>
      <c r="P1720" s="16"/>
    </row>
    <row collapsed="false" customFormat="false" customHeight="false" hidden="false" ht="12.1" outlineLevel="0" r="1721">
      <c r="A1721" s="20" t="n">
        <v>45527.885625</v>
      </c>
      <c r="B1721" s="16" t="s">
        <v>508</v>
      </c>
      <c r="C1721" s="16" t="s">
        <v>634</v>
      </c>
      <c r="D1721" s="16" t="s">
        <v>480</v>
      </c>
      <c r="E1721" s="16" t="s">
        <v>17</v>
      </c>
      <c r="F1721" s="16" t="s">
        <v>19</v>
      </c>
      <c r="G1721" s="7" t="n">
        <v>3</v>
      </c>
      <c r="H1721" s="6" t="n">
        <v>590.8</v>
      </c>
      <c r="I1721" s="6" t="n">
        <v>-1772.4</v>
      </c>
      <c r="J1721" s="6" t="n">
        <v>-0</v>
      </c>
      <c r="K1721" s="6" t="n">
        <v>-0.71</v>
      </c>
      <c r="L1721" s="6" t="n">
        <v>-0</v>
      </c>
      <c r="M1721" s="6"/>
      <c r="N1721" s="6" t="s">
        <f>=I1721+J1721+K1721+L1721</f>
      </c>
      <c r="O1721" s="6"/>
      <c r="P1721" s="16"/>
    </row>
    <row collapsed="false" customFormat="false" customHeight="false" hidden="false" ht="12.1" outlineLevel="0" r="1722">
      <c r="A1722" s="20" t="n">
        <v>45527.885763889</v>
      </c>
      <c r="B1722" s="16" t="s">
        <v>508</v>
      </c>
      <c r="C1722" s="16" t="s">
        <v>634</v>
      </c>
      <c r="D1722" s="16" t="s">
        <v>480</v>
      </c>
      <c r="E1722" s="16" t="s">
        <v>17</v>
      </c>
      <c r="F1722" s="16" t="s">
        <v>19</v>
      </c>
      <c r="G1722" s="7" t="n">
        <v>1</v>
      </c>
      <c r="H1722" s="6" t="n">
        <v>590.8</v>
      </c>
      <c r="I1722" s="6" t="n">
        <v>-590.8</v>
      </c>
      <c r="J1722" s="6" t="n">
        <v>-0</v>
      </c>
      <c r="K1722" s="6" t="n">
        <v>-0.24</v>
      </c>
      <c r="L1722" s="6" t="n">
        <v>-0</v>
      </c>
      <c r="M1722" s="6"/>
      <c r="N1722" s="6" t="s">
        <f>=I1722+J1722+K1722+L1722</f>
      </c>
      <c r="O1722" s="6"/>
      <c r="P1722" s="16"/>
    </row>
    <row collapsed="false" customFormat="false" customHeight="false" hidden="false" ht="12.1" outlineLevel="0" r="1723">
      <c r="A1723" s="20" t="n">
        <v>45527.885902778</v>
      </c>
      <c r="B1723" s="16" t="s">
        <v>508</v>
      </c>
      <c r="C1723" s="16" t="s">
        <v>634</v>
      </c>
      <c r="D1723" s="16" t="s">
        <v>480</v>
      </c>
      <c r="E1723" s="16" t="s">
        <v>17</v>
      </c>
      <c r="F1723" s="16" t="s">
        <v>19</v>
      </c>
      <c r="G1723" s="7" t="n">
        <v>2</v>
      </c>
      <c r="H1723" s="6" t="n">
        <v>590.8</v>
      </c>
      <c r="I1723" s="6" t="n">
        <v>-1181.6</v>
      </c>
      <c r="J1723" s="6" t="n">
        <v>-0</v>
      </c>
      <c r="K1723" s="6" t="n">
        <v>-0.47</v>
      </c>
      <c r="L1723" s="6" t="n">
        <v>-0</v>
      </c>
      <c r="M1723" s="6"/>
      <c r="N1723" s="6" t="s">
        <f>=I1723+J1723+K1723+L1723</f>
      </c>
      <c r="O1723" s="6"/>
      <c r="P1723" s="16"/>
    </row>
    <row collapsed="false" customFormat="false" customHeight="false" hidden="false" ht="12.1" outlineLevel="0" r="1724">
      <c r="A1724" s="20" t="n">
        <v>45527.886435185</v>
      </c>
      <c r="B1724" s="16" t="s">
        <v>490</v>
      </c>
      <c r="C1724" s="16" t="s">
        <v>563</v>
      </c>
      <c r="D1724" s="16" t="s">
        <v>480</v>
      </c>
      <c r="E1724" s="16" t="s">
        <v>17</v>
      </c>
      <c r="F1724" s="16" t="s">
        <v>19</v>
      </c>
      <c r="G1724" s="7" t="n">
        <v>14</v>
      </c>
      <c r="H1724" s="6" t="n">
        <v>6394</v>
      </c>
      <c r="I1724" s="6" t="n">
        <v>-89516</v>
      </c>
      <c r="J1724" s="6" t="n">
        <v>-0</v>
      </c>
      <c r="K1724" s="6" t="n">
        <v>-35.81</v>
      </c>
      <c r="L1724" s="6" t="n">
        <v>-0</v>
      </c>
      <c r="M1724" s="6"/>
      <c r="N1724" s="6" t="s">
        <f>=I1724+J1724+K1724+L1724</f>
      </c>
      <c r="O1724" s="6"/>
      <c r="P1724" s="16"/>
    </row>
    <row collapsed="false" customFormat="false" customHeight="false" hidden="false" ht="12.1" outlineLevel="0" r="1725">
      <c r="A1725" s="20" t="n">
        <v>45527.888368056</v>
      </c>
      <c r="B1725" s="16" t="s">
        <v>508</v>
      </c>
      <c r="C1725" s="16" t="s">
        <v>634</v>
      </c>
      <c r="D1725" s="16" t="s">
        <v>480</v>
      </c>
      <c r="E1725" s="16" t="s">
        <v>17</v>
      </c>
      <c r="F1725" s="16" t="s">
        <v>19</v>
      </c>
      <c r="G1725" s="7" t="n">
        <v>3</v>
      </c>
      <c r="H1725" s="6" t="n">
        <v>590.8</v>
      </c>
      <c r="I1725" s="6" t="n">
        <v>-1772.4</v>
      </c>
      <c r="J1725" s="6" t="n">
        <v>-0</v>
      </c>
      <c r="K1725" s="6" t="n">
        <v>-0.71</v>
      </c>
      <c r="L1725" s="6" t="n">
        <v>-0</v>
      </c>
      <c r="M1725" s="6"/>
      <c r="N1725" s="6" t="s">
        <f>=I1725+J1725+K1725+L1725</f>
      </c>
      <c r="O1725" s="6"/>
      <c r="P1725" s="16"/>
    </row>
    <row collapsed="false" customFormat="false" customHeight="false" hidden="false" ht="12.1" outlineLevel="0" r="1726">
      <c r="A1726" s="20" t="n">
        <v>45527.888842593</v>
      </c>
      <c r="B1726" s="16" t="s">
        <v>508</v>
      </c>
      <c r="C1726" s="16" t="s">
        <v>634</v>
      </c>
      <c r="D1726" s="16" t="s">
        <v>480</v>
      </c>
      <c r="E1726" s="16" t="s">
        <v>17</v>
      </c>
      <c r="F1726" s="16" t="s">
        <v>19</v>
      </c>
      <c r="G1726" s="7" t="n">
        <v>70</v>
      </c>
      <c r="H1726" s="6" t="n">
        <v>590.8</v>
      </c>
      <c r="I1726" s="6" t="n">
        <v>-41356</v>
      </c>
      <c r="J1726" s="6" t="n">
        <v>-0</v>
      </c>
      <c r="K1726" s="6" t="n">
        <v>-16.54</v>
      </c>
      <c r="L1726" s="6" t="n">
        <v>-0</v>
      </c>
      <c r="M1726" s="6"/>
      <c r="N1726" s="6" t="s">
        <f>=I1726+J1726+K1726+L1726</f>
      </c>
      <c r="O1726" s="6"/>
      <c r="P1726" s="16"/>
    </row>
    <row collapsed="false" customFormat="false" customHeight="false" hidden="false" ht="12.1" outlineLevel="0" r="1727">
      <c r="A1727" s="20" t="n">
        <v>45527.889050926</v>
      </c>
      <c r="B1727" s="16" t="s">
        <v>508</v>
      </c>
      <c r="C1727" s="16" t="s">
        <v>634</v>
      </c>
      <c r="D1727" s="16" t="s">
        <v>480</v>
      </c>
      <c r="E1727" s="16" t="s">
        <v>17</v>
      </c>
      <c r="F1727" s="16" t="s">
        <v>19</v>
      </c>
      <c r="G1727" s="7" t="n">
        <v>2</v>
      </c>
      <c r="H1727" s="6" t="n">
        <v>590.8</v>
      </c>
      <c r="I1727" s="6" t="n">
        <v>-1181.6</v>
      </c>
      <c r="J1727" s="6" t="n">
        <v>-0</v>
      </c>
      <c r="K1727" s="6" t="n">
        <v>-0.47</v>
      </c>
      <c r="L1727" s="6" t="n">
        <v>-0</v>
      </c>
      <c r="M1727" s="6"/>
      <c r="N1727" s="6" t="s">
        <f>=I1727+J1727+K1727+L1727</f>
      </c>
      <c r="O1727" s="6"/>
      <c r="P1727" s="16"/>
    </row>
    <row collapsed="false" customFormat="false" customHeight="false" hidden="false" ht="12.1" outlineLevel="0" r="1728">
      <c r="A1728" s="20" t="n">
        <v>45527.891724537</v>
      </c>
      <c r="B1728" s="16" t="s">
        <v>508</v>
      </c>
      <c r="C1728" s="16" t="s">
        <v>634</v>
      </c>
      <c r="D1728" s="16" t="s">
        <v>480</v>
      </c>
      <c r="E1728" s="16" t="s">
        <v>17</v>
      </c>
      <c r="F1728" s="16" t="s">
        <v>19</v>
      </c>
      <c r="G1728" s="7" t="n">
        <v>14</v>
      </c>
      <c r="H1728" s="6" t="n">
        <v>590.8</v>
      </c>
      <c r="I1728" s="6" t="n">
        <v>-8271.2</v>
      </c>
      <c r="J1728" s="6" t="n">
        <v>-0</v>
      </c>
      <c r="K1728" s="6" t="n">
        <v>-3.31</v>
      </c>
      <c r="L1728" s="6" t="n">
        <v>-0</v>
      </c>
      <c r="M1728" s="6"/>
      <c r="N1728" s="6" t="s">
        <f>=I1728+J1728+K1728+L1728</f>
      </c>
      <c r="O1728" s="6"/>
      <c r="P1728" s="16"/>
    </row>
    <row collapsed="false" customFormat="false" customHeight="false" hidden="false" ht="12.1" outlineLevel="0" r="1729">
      <c r="A1729" s="20" t="n">
        <v>45527.972766204</v>
      </c>
      <c r="B1729" s="16" t="s">
        <v>53</v>
      </c>
      <c r="C1729" s="16" t="s">
        <v>616</v>
      </c>
      <c r="D1729" s="16" t="s">
        <v>480</v>
      </c>
      <c r="E1729" s="16" t="s">
        <v>17</v>
      </c>
      <c r="F1729" s="16" t="s">
        <v>19</v>
      </c>
      <c r="G1729" s="7" t="n">
        <v>90</v>
      </c>
      <c r="H1729" s="6" t="n">
        <v>53.95</v>
      </c>
      <c r="I1729" s="6" t="n">
        <v>-4855.5</v>
      </c>
      <c r="J1729" s="6" t="n">
        <v>-0</v>
      </c>
      <c r="K1729" s="6" t="n">
        <v>-3.4</v>
      </c>
      <c r="L1729" s="6" t="n">
        <v>-0</v>
      </c>
      <c r="M1729" s="6"/>
      <c r="N1729" s="6" t="s">
        <f>=I1729+J1729+K1729+L1729</f>
      </c>
      <c r="O1729" s="6"/>
      <c r="P1729" s="16"/>
    </row>
    <row collapsed="false" customFormat="false" customHeight="false" hidden="false" ht="12.1" outlineLevel="0" r="1730">
      <c r="A1730" s="20" t="n">
        <v>45527.972766204</v>
      </c>
      <c r="B1730" s="16" t="s">
        <v>53</v>
      </c>
      <c r="C1730" s="16" t="s">
        <v>616</v>
      </c>
      <c r="D1730" s="16" t="s">
        <v>480</v>
      </c>
      <c r="E1730" s="16" t="s">
        <v>17</v>
      </c>
      <c r="F1730" s="16" t="s">
        <v>19</v>
      </c>
      <c r="G1730" s="7" t="n">
        <v>10</v>
      </c>
      <c r="H1730" s="6" t="n">
        <v>53.94</v>
      </c>
      <c r="I1730" s="6" t="n">
        <v>-539.4</v>
      </c>
      <c r="J1730" s="6" t="n">
        <v>-0</v>
      </c>
      <c r="K1730" s="6" t="n">
        <v>-0.38</v>
      </c>
      <c r="L1730" s="6" t="n">
        <v>-0</v>
      </c>
      <c r="M1730" s="6"/>
      <c r="N1730" s="6" t="s">
        <f>=I1730+J1730+K1730+L1730</f>
      </c>
      <c r="O1730" s="6"/>
      <c r="P1730" s="16"/>
    </row>
    <row collapsed="false" customFormat="false" customHeight="false" hidden="false" ht="12.1" outlineLevel="0" r="1731">
      <c r="A1731" s="20" t="n">
        <v>45537.531493056</v>
      </c>
      <c r="B1731" s="16" t="s">
        <v>24</v>
      </c>
      <c r="C1731" s="16" t="s">
        <v>567</v>
      </c>
      <c r="D1731" s="16" t="s">
        <v>480</v>
      </c>
      <c r="E1731" s="16" t="s">
        <v>17</v>
      </c>
      <c r="F1731" s="16" t="s">
        <v>19</v>
      </c>
      <c r="G1731" s="7" t="n">
        <v>10</v>
      </c>
      <c r="H1731" s="6" t="n">
        <v>46.39</v>
      </c>
      <c r="I1731" s="6" t="n">
        <v>-463.9</v>
      </c>
      <c r="J1731" s="6" t="n">
        <v>-0</v>
      </c>
      <c r="K1731" s="6" t="n">
        <v>-0.33</v>
      </c>
      <c r="L1731" s="6" t="n">
        <v>-0</v>
      </c>
      <c r="M1731" s="6"/>
      <c r="N1731" s="6" t="s">
        <f>=I1731+J1731+K1731+L1731</f>
      </c>
      <c r="O1731" s="6"/>
      <c r="P1731" s="16"/>
    </row>
    <row collapsed="false" customFormat="false" customHeight="false" hidden="false" ht="12.1" outlineLevel="0" r="1732">
      <c r="A1732" s="25" t="n">
        <v>45539</v>
      </c>
      <c r="B1732" s="26" t="s">
        <v>554</v>
      </c>
      <c r="C1732" s="26" t="s">
        <v>162</v>
      </c>
      <c r="D1732" s="26" t="s">
        <v>554</v>
      </c>
      <c r="E1732" s="26" t="s">
        <v>554</v>
      </c>
      <c r="F1732" s="26" t="s">
        <v>19</v>
      </c>
      <c r="G1732" s="27" t="n">
        <v>1</v>
      </c>
      <c r="H1732" s="28" t="n">
        <v>125000</v>
      </c>
      <c r="I1732" s="28" t="n">
        <v>125000</v>
      </c>
      <c r="J1732" s="28" t="n">
        <v>0</v>
      </c>
      <c r="K1732" s="28" t="n">
        <v>-0</v>
      </c>
      <c r="L1732" s="28" t="n">
        <v>-0</v>
      </c>
      <c r="M1732" s="28"/>
      <c r="N1732" s="6" t="s">
        <f>=I1732+J1732+K1732+L1732</f>
      </c>
      <c r="O1732" s="28"/>
      <c r="P1732" s="26"/>
    </row>
    <row collapsed="false" customFormat="false" customHeight="false" hidden="false" ht="12.1" outlineLevel="0" r="1733">
      <c r="A1733" s="20" t="n">
        <v>45539.663576389</v>
      </c>
      <c r="B1733" s="16" t="s">
        <v>33</v>
      </c>
      <c r="C1733" s="16" t="s">
        <v>612</v>
      </c>
      <c r="D1733" s="16" t="s">
        <v>480</v>
      </c>
      <c r="E1733" s="16" t="s">
        <v>17</v>
      </c>
      <c r="F1733" s="16" t="s">
        <v>19</v>
      </c>
      <c r="G1733" s="7" t="n">
        <v>200</v>
      </c>
      <c r="H1733" s="6" t="n">
        <v>190.65</v>
      </c>
      <c r="I1733" s="6" t="n">
        <v>-38130</v>
      </c>
      <c r="J1733" s="6" t="n">
        <v>-0</v>
      </c>
      <c r="K1733" s="6" t="n">
        <v>-26.69</v>
      </c>
      <c r="L1733" s="6" t="n">
        <v>-0</v>
      </c>
      <c r="M1733" s="6"/>
      <c r="N1733" s="6" t="s">
        <f>=I1733+J1733+K1733+L1733</f>
      </c>
      <c r="O1733" s="6"/>
      <c r="P1733" s="16"/>
    </row>
    <row collapsed="false" customFormat="false" customHeight="false" hidden="false" ht="12.1" outlineLevel="0" r="1734">
      <c r="A1734" s="20" t="n">
        <v>45539.663738426</v>
      </c>
      <c r="B1734" s="16" t="s">
        <v>45</v>
      </c>
      <c r="C1734" s="16" t="s">
        <v>613</v>
      </c>
      <c r="D1734" s="16" t="s">
        <v>480</v>
      </c>
      <c r="E1734" s="16" t="s">
        <v>17</v>
      </c>
      <c r="F1734" s="16" t="s">
        <v>19</v>
      </c>
      <c r="G1734" s="7" t="n">
        <v>140</v>
      </c>
      <c r="H1734" s="6" t="n">
        <v>41.585</v>
      </c>
      <c r="I1734" s="6" t="n">
        <v>-5821.9</v>
      </c>
      <c r="J1734" s="6" t="n">
        <v>-0</v>
      </c>
      <c r="K1734" s="6" t="n">
        <v>-2.33</v>
      </c>
      <c r="L1734" s="6" t="n">
        <v>-0</v>
      </c>
      <c r="M1734" s="6"/>
      <c r="N1734" s="6" t="s">
        <f>=I1734+J1734+K1734+L1734</f>
      </c>
      <c r="O1734" s="6"/>
      <c r="P1734" s="16"/>
    </row>
    <row collapsed="false" customFormat="false" customHeight="false" hidden="false" ht="12.1" outlineLevel="0" r="1735">
      <c r="A1735" s="20" t="n">
        <v>45539.66375</v>
      </c>
      <c r="B1735" s="16" t="s">
        <v>45</v>
      </c>
      <c r="C1735" s="16" t="s">
        <v>613</v>
      </c>
      <c r="D1735" s="16" t="s">
        <v>480</v>
      </c>
      <c r="E1735" s="16" t="s">
        <v>17</v>
      </c>
      <c r="F1735" s="16" t="s">
        <v>19</v>
      </c>
      <c r="G1735" s="7" t="n">
        <v>340</v>
      </c>
      <c r="H1735" s="6" t="n">
        <v>41.585</v>
      </c>
      <c r="I1735" s="6" t="n">
        <v>-14138.9</v>
      </c>
      <c r="J1735" s="6" t="n">
        <v>-0</v>
      </c>
      <c r="K1735" s="6" t="n">
        <v>-5.66</v>
      </c>
      <c r="L1735" s="6" t="n">
        <v>-0</v>
      </c>
      <c r="M1735" s="6"/>
      <c r="N1735" s="6" t="s">
        <f>=I1735+J1735+K1735+L1735</f>
      </c>
      <c r="O1735" s="6"/>
      <c r="P1735" s="16"/>
    </row>
    <row collapsed="false" customFormat="false" customHeight="false" hidden="false" ht="12.1" outlineLevel="0" r="1736">
      <c r="A1736" s="20" t="n">
        <v>45539.66375</v>
      </c>
      <c r="B1736" s="16" t="s">
        <v>45</v>
      </c>
      <c r="C1736" s="16" t="s">
        <v>613</v>
      </c>
      <c r="D1736" s="16" t="s">
        <v>480</v>
      </c>
      <c r="E1736" s="16" t="s">
        <v>17</v>
      </c>
      <c r="F1736" s="16" t="s">
        <v>19</v>
      </c>
      <c r="G1736" s="7" t="n">
        <v>20</v>
      </c>
      <c r="H1736" s="6" t="n">
        <v>41.585</v>
      </c>
      <c r="I1736" s="6" t="n">
        <v>-831.7</v>
      </c>
      <c r="J1736" s="6" t="n">
        <v>-0</v>
      </c>
      <c r="K1736" s="6" t="n">
        <v>-0.33</v>
      </c>
      <c r="L1736" s="6" t="n">
        <v>-0</v>
      </c>
      <c r="M1736" s="6"/>
      <c r="N1736" s="6" t="s">
        <f>=I1736+J1736+K1736+L1736</f>
      </c>
      <c r="O1736" s="6"/>
      <c r="P1736" s="16"/>
    </row>
    <row collapsed="false" customFormat="false" customHeight="false" hidden="false" ht="12.1" outlineLevel="0" r="1737">
      <c r="A1737" s="20" t="n">
        <v>45539.664398148</v>
      </c>
      <c r="B1737" s="16" t="s">
        <v>508</v>
      </c>
      <c r="C1737" s="16" t="s">
        <v>634</v>
      </c>
      <c r="D1737" s="16" t="s">
        <v>480</v>
      </c>
      <c r="E1737" s="16" t="s">
        <v>17</v>
      </c>
      <c r="F1737" s="16" t="s">
        <v>19</v>
      </c>
      <c r="G1737" s="7" t="n">
        <v>40</v>
      </c>
      <c r="H1737" s="6" t="n">
        <v>566</v>
      </c>
      <c r="I1737" s="6" t="n">
        <v>-22640</v>
      </c>
      <c r="J1737" s="6" t="n">
        <v>-0</v>
      </c>
      <c r="K1737" s="6" t="n">
        <v>-9.06</v>
      </c>
      <c r="L1737" s="6" t="n">
        <v>-0</v>
      </c>
      <c r="M1737" s="6"/>
      <c r="N1737" s="6" t="s">
        <f>=I1737+J1737+K1737+L1737</f>
      </c>
      <c r="O1737" s="6"/>
      <c r="P1737" s="16"/>
    </row>
    <row collapsed="false" customFormat="false" customHeight="false" hidden="false" ht="12.1" outlineLevel="0" r="1738">
      <c r="A1738" s="20" t="n">
        <v>45539.6759375</v>
      </c>
      <c r="B1738" s="16" t="s">
        <v>490</v>
      </c>
      <c r="C1738" s="16" t="s">
        <v>563</v>
      </c>
      <c r="D1738" s="16" t="s">
        <v>480</v>
      </c>
      <c r="E1738" s="16" t="s">
        <v>17</v>
      </c>
      <c r="F1738" s="16" t="s">
        <v>19</v>
      </c>
      <c r="G1738" s="7" t="n">
        <v>7</v>
      </c>
      <c r="H1738" s="6" t="n">
        <v>6185</v>
      </c>
      <c r="I1738" s="6" t="n">
        <v>-43295</v>
      </c>
      <c r="J1738" s="6" t="n">
        <v>-0</v>
      </c>
      <c r="K1738" s="6" t="n">
        <v>-17.32</v>
      </c>
      <c r="L1738" s="6" t="n">
        <v>-0</v>
      </c>
      <c r="M1738" s="6"/>
      <c r="N1738" s="6" t="s">
        <f>=I1738+J1738+K1738+L1738</f>
      </c>
      <c r="O1738" s="6"/>
      <c r="P1738" s="16"/>
    </row>
    <row collapsed="false" customFormat="false" customHeight="false" hidden="false" ht="12.1" outlineLevel="0" r="1739">
      <c r="A1739" s="25" t="n">
        <v>45546</v>
      </c>
      <c r="B1739" s="26" t="s">
        <v>554</v>
      </c>
      <c r="C1739" s="26" t="s">
        <v>162</v>
      </c>
      <c r="D1739" s="26" t="s">
        <v>554</v>
      </c>
      <c r="E1739" s="26" t="s">
        <v>554</v>
      </c>
      <c r="F1739" s="26" t="s">
        <v>19</v>
      </c>
      <c r="G1739" s="27" t="n">
        <v>1</v>
      </c>
      <c r="H1739" s="28" t="n">
        <v>25000</v>
      </c>
      <c r="I1739" s="28" t="n">
        <v>25000</v>
      </c>
      <c r="J1739" s="28" t="n">
        <v>0</v>
      </c>
      <c r="K1739" s="28" t="n">
        <v>-0</v>
      </c>
      <c r="L1739" s="28" t="n">
        <v>-0</v>
      </c>
      <c r="M1739" s="28"/>
      <c r="N1739" s="6" t="s">
        <f>=I1739+J1739+K1739+L1739</f>
      </c>
      <c r="O1739" s="28"/>
      <c r="P1739" s="26"/>
    </row>
    <row collapsed="false" customFormat="false" customHeight="false" hidden="false" ht="12.1" outlineLevel="0" r="1740">
      <c r="A1740" s="25" t="n">
        <v>45546</v>
      </c>
      <c r="B1740" s="26" t="s">
        <v>554</v>
      </c>
      <c r="C1740" s="26" t="s">
        <v>162</v>
      </c>
      <c r="D1740" s="26" t="s">
        <v>554</v>
      </c>
      <c r="E1740" s="26" t="s">
        <v>554</v>
      </c>
      <c r="F1740" s="26" t="s">
        <v>19</v>
      </c>
      <c r="G1740" s="27" t="n">
        <v>1</v>
      </c>
      <c r="H1740" s="28" t="n">
        <v>41000</v>
      </c>
      <c r="I1740" s="28" t="n">
        <v>41000</v>
      </c>
      <c r="J1740" s="28" t="n">
        <v>0</v>
      </c>
      <c r="K1740" s="28" t="n">
        <v>-0</v>
      </c>
      <c r="L1740" s="28" t="n">
        <v>-0</v>
      </c>
      <c r="M1740" s="28"/>
      <c r="N1740" s="6" t="s">
        <f>=I1740+J1740+K1740+L1740</f>
      </c>
      <c r="O1740" s="28"/>
      <c r="P1740" s="26"/>
    </row>
    <row collapsed="false" customFormat="false" customHeight="false" hidden="false" ht="12.1" outlineLevel="0" r="1741">
      <c r="A1741" s="20" t="n">
        <v>45546.801851852</v>
      </c>
      <c r="B1741" s="16" t="s">
        <v>39</v>
      </c>
      <c r="C1741" s="16" t="s">
        <v>560</v>
      </c>
      <c r="D1741" s="16" t="s">
        <v>480</v>
      </c>
      <c r="E1741" s="16" t="s">
        <v>17</v>
      </c>
      <c r="F1741" s="16" t="s">
        <v>19</v>
      </c>
      <c r="G1741" s="7" t="n">
        <v>90</v>
      </c>
      <c r="H1741" s="6" t="n">
        <v>259.8</v>
      </c>
      <c r="I1741" s="6" t="n">
        <v>-23382</v>
      </c>
      <c r="J1741" s="6" t="n">
        <v>-0</v>
      </c>
      <c r="K1741" s="6" t="n">
        <v>-9.35</v>
      </c>
      <c r="L1741" s="6" t="n">
        <v>-0</v>
      </c>
      <c r="M1741" s="6"/>
      <c r="N1741" s="6" t="s">
        <f>=I1741+J1741+K1741+L1741</f>
      </c>
      <c r="O1741" s="6"/>
      <c r="P1741" s="16"/>
    </row>
    <row collapsed="false" customFormat="false" customHeight="false" hidden="false" ht="12.1" outlineLevel="0" r="1742">
      <c r="A1742" s="20" t="n">
        <v>45546.8046875</v>
      </c>
      <c r="B1742" s="16" t="s">
        <v>508</v>
      </c>
      <c r="C1742" s="16" t="s">
        <v>634</v>
      </c>
      <c r="D1742" s="16" t="s">
        <v>480</v>
      </c>
      <c r="E1742" s="16" t="s">
        <v>17</v>
      </c>
      <c r="F1742" s="16" t="s">
        <v>19</v>
      </c>
      <c r="G1742" s="7" t="n">
        <v>2</v>
      </c>
      <c r="H1742" s="6" t="n">
        <v>587.3</v>
      </c>
      <c r="I1742" s="6" t="n">
        <v>-1174.6</v>
      </c>
      <c r="J1742" s="6" t="n">
        <v>-0</v>
      </c>
      <c r="K1742" s="6" t="n">
        <v>-0.82</v>
      </c>
      <c r="L1742" s="6" t="n">
        <v>-0</v>
      </c>
      <c r="M1742" s="6"/>
      <c r="N1742" s="6" t="s">
        <f>=I1742+J1742+K1742+L1742</f>
      </c>
      <c r="O1742" s="6"/>
      <c r="P1742" s="16"/>
    </row>
    <row collapsed="false" customFormat="false" customHeight="false" hidden="false" ht="12.1" outlineLevel="0" r="1743">
      <c r="A1743" s="20" t="n">
        <v>45547.479467593</v>
      </c>
      <c r="B1743" s="16" t="s">
        <v>508</v>
      </c>
      <c r="C1743" s="16" t="s">
        <v>634</v>
      </c>
      <c r="D1743" s="16" t="s">
        <v>480</v>
      </c>
      <c r="E1743" s="16" t="s">
        <v>17</v>
      </c>
      <c r="F1743" s="16" t="s">
        <v>19</v>
      </c>
      <c r="G1743" s="7" t="n">
        <v>71</v>
      </c>
      <c r="H1743" s="6" t="n">
        <v>584.2</v>
      </c>
      <c r="I1743" s="6" t="n">
        <v>-41478.2</v>
      </c>
      <c r="J1743" s="6" t="n">
        <v>-0</v>
      </c>
      <c r="K1743" s="6" t="n">
        <v>-16.59</v>
      </c>
      <c r="L1743" s="6" t="n">
        <v>-0</v>
      </c>
      <c r="M1743" s="6"/>
      <c r="N1743" s="6" t="s">
        <f>=I1743+J1743+K1743+L1743</f>
      </c>
      <c r="O1743" s="6"/>
      <c r="P1743" s="16"/>
    </row>
    <row collapsed="false" customFormat="false" customHeight="false" hidden="false" ht="12.1" outlineLevel="0" r="1744">
      <c r="A1744" s="25" t="n">
        <v>45555</v>
      </c>
      <c r="B1744" s="26" t="s">
        <v>554</v>
      </c>
      <c r="C1744" s="26" t="s">
        <v>162</v>
      </c>
      <c r="D1744" s="26" t="s">
        <v>554</v>
      </c>
      <c r="E1744" s="26" t="s">
        <v>554</v>
      </c>
      <c r="F1744" s="26" t="s">
        <v>19</v>
      </c>
      <c r="G1744" s="27" t="n">
        <v>1</v>
      </c>
      <c r="H1744" s="28" t="n">
        <v>3519.8</v>
      </c>
      <c r="I1744" s="28" t="n">
        <v>3519.8</v>
      </c>
      <c r="J1744" s="28" t="n">
        <v>0</v>
      </c>
      <c r="K1744" s="28" t="n">
        <v>-0</v>
      </c>
      <c r="L1744" s="28" t="n">
        <v>-0</v>
      </c>
      <c r="M1744" s="28"/>
      <c r="N1744" s="6" t="s">
        <f>=I1744+J1744+K1744+L1744</f>
      </c>
      <c r="O1744" s="28"/>
      <c r="P1744" s="26"/>
    </row>
    <row collapsed="false" customFormat="false" customHeight="false" hidden="false" ht="12.1" outlineLevel="0" r="1745">
      <c r="A1745" s="20" t="n">
        <v>45555.701238426</v>
      </c>
      <c r="B1745" s="16" t="s">
        <v>499</v>
      </c>
      <c r="C1745" s="16" t="s">
        <v>610</v>
      </c>
      <c r="D1745" s="16" t="s">
        <v>480</v>
      </c>
      <c r="E1745" s="16" t="s">
        <v>17</v>
      </c>
      <c r="F1745" s="16" t="s">
        <v>19</v>
      </c>
      <c r="G1745" s="7" t="n">
        <v>2000</v>
      </c>
      <c r="H1745" s="6" t="n">
        <v>1.74</v>
      </c>
      <c r="I1745" s="6" t="n">
        <v>-3480</v>
      </c>
      <c r="J1745" s="6" t="n">
        <v>-0</v>
      </c>
      <c r="K1745" s="6" t="n">
        <v>-1.39</v>
      </c>
      <c r="L1745" s="6" t="n">
        <v>-0</v>
      </c>
      <c r="M1745" s="6"/>
      <c r="N1745" s="6" t="s">
        <f>=I1745+J1745+K1745+L1745</f>
      </c>
      <c r="O1745" s="6"/>
      <c r="P1745" s="16"/>
    </row>
    <row collapsed="false" customFormat="false" customHeight="false" hidden="false" ht="12.1" outlineLevel="0" r="1746">
      <c r="A1746" s="25" t="n">
        <v>45568</v>
      </c>
      <c r="B1746" s="26" t="s">
        <v>554</v>
      </c>
      <c r="C1746" s="26" t="s">
        <v>162</v>
      </c>
      <c r="D1746" s="26" t="s">
        <v>554</v>
      </c>
      <c r="E1746" s="26" t="s">
        <v>554</v>
      </c>
      <c r="F1746" s="26" t="s">
        <v>19</v>
      </c>
      <c r="G1746" s="27" t="n">
        <v>1</v>
      </c>
      <c r="H1746" s="28" t="n">
        <v>200000</v>
      </c>
      <c r="I1746" s="28" t="n">
        <v>200000</v>
      </c>
      <c r="J1746" s="28" t="n">
        <v>0</v>
      </c>
      <c r="K1746" s="28" t="n">
        <v>-0</v>
      </c>
      <c r="L1746" s="28" t="n">
        <v>-0</v>
      </c>
      <c r="M1746" s="28"/>
      <c r="N1746" s="6" t="s">
        <f>=I1746+J1746+K1746+L1746</f>
      </c>
      <c r="O1746" s="28"/>
      <c r="P1746" s="26"/>
    </row>
    <row collapsed="false" customFormat="false" customHeight="false" hidden="false" ht="12.1" outlineLevel="0" r="1747">
      <c r="A1747" s="25" t="n">
        <v>45569</v>
      </c>
      <c r="B1747" s="26" t="s">
        <v>554</v>
      </c>
      <c r="C1747" s="26" t="s">
        <v>162</v>
      </c>
      <c r="D1747" s="26" t="s">
        <v>554</v>
      </c>
      <c r="E1747" s="26" t="s">
        <v>554</v>
      </c>
      <c r="F1747" s="26" t="s">
        <v>19</v>
      </c>
      <c r="G1747" s="27" t="n">
        <v>1</v>
      </c>
      <c r="H1747" s="28" t="n">
        <v>300000</v>
      </c>
      <c r="I1747" s="28" t="n">
        <v>300000</v>
      </c>
      <c r="J1747" s="28" t="n">
        <v>0</v>
      </c>
      <c r="K1747" s="28" t="n">
        <v>-0</v>
      </c>
      <c r="L1747" s="28" t="n">
        <v>-0</v>
      </c>
      <c r="M1747" s="28"/>
      <c r="N1747" s="6" t="s">
        <f>=I1747+J1747+K1747+L1747</f>
      </c>
      <c r="O1747" s="28"/>
      <c r="P1747" s="26"/>
    </row>
    <row collapsed="false" customFormat="false" customHeight="false" hidden="false" ht="12.1" outlineLevel="0" r="1748">
      <c r="A1748" s="20" t="n">
        <v>45569.483148148</v>
      </c>
      <c r="B1748" s="16" t="s">
        <v>74</v>
      </c>
      <c r="C1748" s="16" t="s">
        <v>659</v>
      </c>
      <c r="D1748" s="16" t="s">
        <v>480</v>
      </c>
      <c r="E1748" s="16" t="s">
        <v>75</v>
      </c>
      <c r="F1748" s="16" t="s">
        <v>19</v>
      </c>
      <c r="G1748" s="7" t="n">
        <v>201</v>
      </c>
      <c r="H1748" s="6" t="n">
        <v>990</v>
      </c>
      <c r="I1748" s="6" t="n">
        <v>-198990</v>
      </c>
      <c r="J1748" s="6" t="n">
        <v>-0</v>
      </c>
      <c r="K1748" s="6" t="n">
        <v>-109.45</v>
      </c>
      <c r="L1748" s="6" t="n">
        <v>-0</v>
      </c>
      <c r="M1748" s="6"/>
      <c r="N1748" s="6" t="s">
        <f>=I1748+J1748+K1748+L1748</f>
      </c>
      <c r="O1748" s="6"/>
      <c r="P1748" s="16"/>
    </row>
    <row collapsed="false" customFormat="false" customHeight="false" hidden="false" ht="12.1" outlineLevel="0" r="1749">
      <c r="A1749" s="20" t="n">
        <v>45569.983356481</v>
      </c>
      <c r="B1749" s="16" t="s">
        <v>508</v>
      </c>
      <c r="C1749" s="16" t="s">
        <v>634</v>
      </c>
      <c r="D1749" s="16" t="s">
        <v>480</v>
      </c>
      <c r="E1749" s="16" t="s">
        <v>17</v>
      </c>
      <c r="F1749" s="16" t="s">
        <v>19</v>
      </c>
      <c r="G1749" s="7" t="n">
        <v>13</v>
      </c>
      <c r="H1749" s="6" t="n">
        <v>652.8</v>
      </c>
      <c r="I1749" s="6" t="n">
        <v>-8486.4</v>
      </c>
      <c r="J1749" s="6" t="n">
        <v>-0</v>
      </c>
      <c r="K1749" s="6" t="n">
        <v>-3.39</v>
      </c>
      <c r="L1749" s="6" t="n">
        <v>-0</v>
      </c>
      <c r="M1749" s="6"/>
      <c r="N1749" s="6" t="s">
        <f>=I1749+J1749+K1749+L1749</f>
      </c>
      <c r="O1749" s="6"/>
      <c r="P1749" s="16"/>
    </row>
    <row collapsed="false" customFormat="false" customHeight="false" hidden="false" ht="12.1" outlineLevel="0" r="1750">
      <c r="A1750" s="20" t="n">
        <v>45569.984583333</v>
      </c>
      <c r="B1750" s="16" t="s">
        <v>508</v>
      </c>
      <c r="C1750" s="16" t="s">
        <v>634</v>
      </c>
      <c r="D1750" s="16" t="s">
        <v>480</v>
      </c>
      <c r="E1750" s="16" t="s">
        <v>17</v>
      </c>
      <c r="F1750" s="16" t="s">
        <v>19</v>
      </c>
      <c r="G1750" s="7" t="n">
        <v>89</v>
      </c>
      <c r="H1750" s="6" t="n">
        <v>652.8</v>
      </c>
      <c r="I1750" s="6" t="n">
        <v>-58099.2</v>
      </c>
      <c r="J1750" s="6" t="n">
        <v>-0</v>
      </c>
      <c r="K1750" s="6" t="n">
        <v>-23.24</v>
      </c>
      <c r="L1750" s="6" t="n">
        <v>-0</v>
      </c>
      <c r="M1750" s="6"/>
      <c r="N1750" s="6" t="s">
        <f>=I1750+J1750+K1750+L1750</f>
      </c>
      <c r="O1750" s="6"/>
      <c r="P1750" s="16"/>
    </row>
    <row collapsed="false" customFormat="false" customHeight="false" hidden="false" ht="12.1" outlineLevel="0" r="1751">
      <c r="A1751" s="20" t="n">
        <v>45569.985752315</v>
      </c>
      <c r="B1751" s="16" t="s">
        <v>508</v>
      </c>
      <c r="C1751" s="16" t="s">
        <v>634</v>
      </c>
      <c r="D1751" s="16" t="s">
        <v>480</v>
      </c>
      <c r="E1751" s="16" t="s">
        <v>17</v>
      </c>
      <c r="F1751" s="16" t="s">
        <v>19</v>
      </c>
      <c r="G1751" s="7" t="n">
        <v>129</v>
      </c>
      <c r="H1751" s="6" t="n">
        <v>652.8</v>
      </c>
      <c r="I1751" s="6" t="n">
        <v>-84211.2</v>
      </c>
      <c r="J1751" s="6" t="n">
        <v>-0</v>
      </c>
      <c r="K1751" s="6" t="n">
        <v>-33.68</v>
      </c>
      <c r="L1751" s="6" t="n">
        <v>-0</v>
      </c>
      <c r="M1751" s="6"/>
      <c r="N1751" s="6" t="s">
        <f>=I1751+J1751+K1751+L1751</f>
      </c>
      <c r="O1751" s="6"/>
      <c r="P1751" s="16"/>
    </row>
    <row collapsed="false" customFormat="false" customHeight="false" hidden="false" ht="12.1" outlineLevel="0" r="1752">
      <c r="A1752" s="25" t="n">
        <v>45573</v>
      </c>
      <c r="B1752" s="26" t="s">
        <v>554</v>
      </c>
      <c r="C1752" s="26" t="s">
        <v>162</v>
      </c>
      <c r="D1752" s="26" t="s">
        <v>554</v>
      </c>
      <c r="E1752" s="26" t="s">
        <v>554</v>
      </c>
      <c r="F1752" s="26" t="s">
        <v>19</v>
      </c>
      <c r="G1752" s="27" t="n">
        <v>1</v>
      </c>
      <c r="H1752" s="28" t="n">
        <v>18000</v>
      </c>
      <c r="I1752" s="28" t="n">
        <v>18000</v>
      </c>
      <c r="J1752" s="28" t="n">
        <v>0</v>
      </c>
      <c r="K1752" s="28" t="n">
        <v>-0</v>
      </c>
      <c r="L1752" s="28" t="n">
        <v>-0</v>
      </c>
      <c r="M1752" s="28"/>
      <c r="N1752" s="6" t="s">
        <f>=I1752+J1752+K1752+L1752</f>
      </c>
      <c r="O1752" s="28"/>
      <c r="P1752" s="26"/>
    </row>
    <row collapsed="false" customFormat="false" customHeight="false" hidden="false" ht="12.1" outlineLevel="0" r="1753">
      <c r="A1753" s="25" t="n">
        <v>45573</v>
      </c>
      <c r="B1753" s="26" t="s">
        <v>554</v>
      </c>
      <c r="C1753" s="26" t="s">
        <v>162</v>
      </c>
      <c r="D1753" s="26" t="s">
        <v>554</v>
      </c>
      <c r="E1753" s="26" t="s">
        <v>554</v>
      </c>
      <c r="F1753" s="26" t="s">
        <v>19</v>
      </c>
      <c r="G1753" s="27" t="n">
        <v>1</v>
      </c>
      <c r="H1753" s="28" t="n">
        <v>150000</v>
      </c>
      <c r="I1753" s="28" t="n">
        <v>150000</v>
      </c>
      <c r="J1753" s="28" t="n">
        <v>0</v>
      </c>
      <c r="K1753" s="28" t="n">
        <v>-0</v>
      </c>
      <c r="L1753" s="28" t="n">
        <v>-0</v>
      </c>
      <c r="M1753" s="28"/>
      <c r="N1753" s="6" t="s">
        <f>=I1753+J1753+K1753+L1753</f>
      </c>
      <c r="O1753" s="28"/>
      <c r="P1753" s="26"/>
    </row>
    <row collapsed="false" customFormat="false" customHeight="false" hidden="false" ht="12.1" outlineLevel="0" r="1754">
      <c r="A1754" s="20" t="n">
        <v>45573.466261574</v>
      </c>
      <c r="B1754" s="16" t="s">
        <v>508</v>
      </c>
      <c r="C1754" s="16" t="s">
        <v>634</v>
      </c>
      <c r="D1754" s="16" t="s">
        <v>480</v>
      </c>
      <c r="E1754" s="16" t="s">
        <v>17</v>
      </c>
      <c r="F1754" s="16" t="s">
        <v>19</v>
      </c>
      <c r="G1754" s="7" t="n">
        <v>9</v>
      </c>
      <c r="H1754" s="6" t="n">
        <v>621</v>
      </c>
      <c r="I1754" s="6" t="n">
        <v>-5589</v>
      </c>
      <c r="J1754" s="6" t="n">
        <v>-0</v>
      </c>
      <c r="K1754" s="6" t="n">
        <v>-2.24</v>
      </c>
      <c r="L1754" s="6" t="n">
        <v>-0</v>
      </c>
      <c r="M1754" s="6"/>
      <c r="N1754" s="6" t="s">
        <f>=I1754+J1754+K1754+L1754</f>
      </c>
      <c r="O1754" s="6"/>
      <c r="P1754" s="16"/>
    </row>
    <row collapsed="false" customFormat="false" customHeight="false" hidden="false" ht="12.1" outlineLevel="0" r="1755">
      <c r="A1755" s="20" t="n">
        <v>45573.466273148</v>
      </c>
      <c r="B1755" s="16" t="s">
        <v>508</v>
      </c>
      <c r="C1755" s="16" t="s">
        <v>634</v>
      </c>
      <c r="D1755" s="16" t="s">
        <v>480</v>
      </c>
      <c r="E1755" s="16" t="s">
        <v>17</v>
      </c>
      <c r="F1755" s="16" t="s">
        <v>19</v>
      </c>
      <c r="G1755" s="7" t="n">
        <v>232</v>
      </c>
      <c r="H1755" s="6" t="n">
        <v>621</v>
      </c>
      <c r="I1755" s="6" t="n">
        <v>-144072</v>
      </c>
      <c r="J1755" s="6" t="n">
        <v>-0</v>
      </c>
      <c r="K1755" s="6" t="n">
        <v>-57.63</v>
      </c>
      <c r="L1755" s="6" t="n">
        <v>-0</v>
      </c>
      <c r="M1755" s="6"/>
      <c r="N1755" s="6" t="s">
        <f>=I1755+J1755+K1755+L1755</f>
      </c>
      <c r="O1755" s="6"/>
      <c r="P1755" s="16"/>
    </row>
    <row collapsed="false" customFormat="false" customHeight="false" hidden="false" ht="12.1" outlineLevel="0" r="1756">
      <c r="A1756" s="20" t="n">
        <v>45573.587719907</v>
      </c>
      <c r="B1756" s="16" t="s">
        <v>45</v>
      </c>
      <c r="C1756" s="16" t="s">
        <v>613</v>
      </c>
      <c r="D1756" s="16" t="s">
        <v>480</v>
      </c>
      <c r="E1756" s="16" t="s">
        <v>17</v>
      </c>
      <c r="F1756" s="16" t="s">
        <v>19</v>
      </c>
      <c r="G1756" s="7" t="n">
        <v>1840</v>
      </c>
      <c r="H1756" s="6" t="n">
        <v>43.73</v>
      </c>
      <c r="I1756" s="6" t="n">
        <v>-80463.2</v>
      </c>
      <c r="J1756" s="6" t="n">
        <v>-0</v>
      </c>
      <c r="K1756" s="6" t="n">
        <v>-32.19</v>
      </c>
      <c r="L1756" s="6" t="n">
        <v>-0</v>
      </c>
      <c r="M1756" s="6"/>
      <c r="N1756" s="6" t="s">
        <f>=I1756+J1756+K1756+L1756</f>
      </c>
      <c r="O1756" s="6"/>
      <c r="P1756" s="16"/>
    </row>
    <row collapsed="false" customFormat="false" customHeight="false" hidden="false" ht="12.1" outlineLevel="0" r="1757">
      <c r="A1757" s="20" t="n">
        <v>45573.587847222</v>
      </c>
      <c r="B1757" s="16" t="s">
        <v>45</v>
      </c>
      <c r="C1757" s="16" t="s">
        <v>613</v>
      </c>
      <c r="D1757" s="16" t="s">
        <v>480</v>
      </c>
      <c r="E1757" s="16" t="s">
        <v>17</v>
      </c>
      <c r="F1757" s="16" t="s">
        <v>19</v>
      </c>
      <c r="G1757" s="7" t="n">
        <v>1590</v>
      </c>
      <c r="H1757" s="6" t="n">
        <v>43.73</v>
      </c>
      <c r="I1757" s="6" t="n">
        <v>-69530.7</v>
      </c>
      <c r="J1757" s="6" t="n">
        <v>-0</v>
      </c>
      <c r="K1757" s="6" t="n">
        <v>-27.81</v>
      </c>
      <c r="L1757" s="6" t="n">
        <v>-0</v>
      </c>
      <c r="M1757" s="6"/>
      <c r="N1757" s="6" t="s">
        <f>=I1757+J1757+K1757+L1757</f>
      </c>
      <c r="O1757" s="6"/>
      <c r="P1757" s="16"/>
    </row>
    <row collapsed="false" customFormat="false" customHeight="false" hidden="false" ht="12.1" outlineLevel="0" r="1758">
      <c r="A1758" s="20" t="n">
        <v>45573.699363426</v>
      </c>
      <c r="B1758" s="16" t="s">
        <v>45</v>
      </c>
      <c r="C1758" s="16" t="s">
        <v>613</v>
      </c>
      <c r="D1758" s="16" t="s">
        <v>480</v>
      </c>
      <c r="E1758" s="16" t="s">
        <v>17</v>
      </c>
      <c r="F1758" s="16" t="s">
        <v>19</v>
      </c>
      <c r="G1758" s="7" t="n">
        <v>410</v>
      </c>
      <c r="H1758" s="6" t="n">
        <v>43.5</v>
      </c>
      <c r="I1758" s="6" t="n">
        <v>-17835</v>
      </c>
      <c r="J1758" s="6" t="n">
        <v>-0</v>
      </c>
      <c r="K1758" s="6" t="n">
        <v>-7.13</v>
      </c>
      <c r="L1758" s="6" t="n">
        <v>-0</v>
      </c>
      <c r="M1758" s="6"/>
      <c r="N1758" s="6" t="s">
        <f>=I1758+J1758+K1758+L1758</f>
      </c>
      <c r="O1758" s="6"/>
      <c r="P1758" s="16"/>
    </row>
    <row collapsed="false" customFormat="false" customHeight="false" hidden="false" ht="12.1" outlineLevel="0" r="1759">
      <c r="A1759" s="25" t="n">
        <v>45574</v>
      </c>
      <c r="B1759" s="26" t="s">
        <v>554</v>
      </c>
      <c r="C1759" s="26" t="s">
        <v>162</v>
      </c>
      <c r="D1759" s="26" t="s">
        <v>554</v>
      </c>
      <c r="E1759" s="26" t="s">
        <v>554</v>
      </c>
      <c r="F1759" s="26" t="s">
        <v>19</v>
      </c>
      <c r="G1759" s="27" t="n">
        <v>1</v>
      </c>
      <c r="H1759" s="28" t="n">
        <v>70000</v>
      </c>
      <c r="I1759" s="28" t="n">
        <v>70000</v>
      </c>
      <c r="J1759" s="28" t="n">
        <v>0</v>
      </c>
      <c r="K1759" s="28" t="n">
        <v>-0</v>
      </c>
      <c r="L1759" s="28" t="n">
        <v>-0</v>
      </c>
      <c r="M1759" s="28"/>
      <c r="N1759" s="6" t="s">
        <f>=I1759+J1759+K1759+L1759</f>
      </c>
      <c r="O1759" s="28"/>
      <c r="P1759" s="26"/>
    </row>
    <row collapsed="false" customFormat="false" customHeight="false" hidden="false" ht="12.1" outlineLevel="0" r="1760">
      <c r="A1760" s="25" t="n">
        <v>45574</v>
      </c>
      <c r="B1760" s="26" t="s">
        <v>554</v>
      </c>
      <c r="C1760" s="26" t="s">
        <v>162</v>
      </c>
      <c r="D1760" s="26" t="s">
        <v>554</v>
      </c>
      <c r="E1760" s="26" t="s">
        <v>554</v>
      </c>
      <c r="F1760" s="26" t="s">
        <v>19</v>
      </c>
      <c r="G1760" s="27" t="n">
        <v>1</v>
      </c>
      <c r="H1760" s="28" t="n">
        <v>5037</v>
      </c>
      <c r="I1760" s="28" t="n">
        <v>5037</v>
      </c>
      <c r="J1760" s="28" t="n">
        <v>0</v>
      </c>
      <c r="K1760" s="28" t="n">
        <v>-0</v>
      </c>
      <c r="L1760" s="28" t="n">
        <v>-0</v>
      </c>
      <c r="M1760" s="28"/>
      <c r="N1760" s="6" t="s">
        <f>=I1760+J1760+K1760+L1760</f>
      </c>
      <c r="O1760" s="28"/>
      <c r="P1760" s="26"/>
    </row>
    <row collapsed="false" customFormat="false" customHeight="false" hidden="false" ht="12.1" outlineLevel="0" r="1761">
      <c r="A1761" s="20" t="n">
        <v>45574.616666667</v>
      </c>
      <c r="B1761" s="16" t="s">
        <v>45</v>
      </c>
      <c r="C1761" s="16" t="s">
        <v>613</v>
      </c>
      <c r="D1761" s="16" t="s">
        <v>480</v>
      </c>
      <c r="E1761" s="16" t="s">
        <v>17</v>
      </c>
      <c r="F1761" s="16" t="s">
        <v>19</v>
      </c>
      <c r="G1761" s="7" t="n">
        <v>120</v>
      </c>
      <c r="H1761" s="6" t="n">
        <v>43.66</v>
      </c>
      <c r="I1761" s="6" t="n">
        <v>-5239.2</v>
      </c>
      <c r="J1761" s="6" t="n">
        <v>-0</v>
      </c>
      <c r="K1761" s="6" t="n">
        <v>-2.1</v>
      </c>
      <c r="L1761" s="6" t="n">
        <v>-0</v>
      </c>
      <c r="M1761" s="6"/>
      <c r="N1761" s="6" t="s">
        <f>=I1761+J1761+K1761+L1761</f>
      </c>
      <c r="O1761" s="6"/>
      <c r="P1761" s="16"/>
    </row>
    <row collapsed="false" customFormat="false" customHeight="false" hidden="false" ht="12.1" outlineLevel="0" r="1762">
      <c r="A1762" s="20" t="n">
        <v>45574.968680556</v>
      </c>
      <c r="B1762" s="16" t="s">
        <v>45</v>
      </c>
      <c r="C1762" s="16" t="s">
        <v>613</v>
      </c>
      <c r="D1762" s="16" t="s">
        <v>480</v>
      </c>
      <c r="E1762" s="16" t="s">
        <v>17</v>
      </c>
      <c r="F1762" s="16" t="s">
        <v>19</v>
      </c>
      <c r="G1762" s="7" t="n">
        <v>1610</v>
      </c>
      <c r="H1762" s="6" t="n">
        <v>43.42</v>
      </c>
      <c r="I1762" s="6" t="n">
        <v>-69906.2</v>
      </c>
      <c r="J1762" s="6" t="n">
        <v>-0</v>
      </c>
      <c r="K1762" s="6" t="n">
        <v>-0</v>
      </c>
      <c r="L1762" s="6" t="n">
        <v>-0</v>
      </c>
      <c r="M1762" s="6"/>
      <c r="N1762" s="6" t="s">
        <f>=I1762+J1762+K1762+L1762</f>
      </c>
      <c r="O1762" s="6"/>
      <c r="P1762" s="16"/>
    </row>
    <row collapsed="false" customFormat="false" customHeight="false" hidden="false" ht="12.1" outlineLevel="0" r="1763">
      <c r="A1763" s="21" t="n">
        <v>45588</v>
      </c>
      <c r="B1763" s="22" t="s">
        <v>629</v>
      </c>
      <c r="C1763" s="22" t="s">
        <v>662</v>
      </c>
      <c r="D1763" s="22" t="s">
        <v>629</v>
      </c>
      <c r="E1763" s="22" t="s">
        <v>629</v>
      </c>
      <c r="F1763" s="22" t="s">
        <v>19</v>
      </c>
      <c r="G1763" s="23" t="n">
        <v>1</v>
      </c>
      <c r="H1763" s="24" t="n">
        <v>-1</v>
      </c>
      <c r="I1763" s="24" t="n">
        <v>-9181</v>
      </c>
      <c r="J1763" s="24" t="n">
        <v>0</v>
      </c>
      <c r="K1763" s="24" t="n">
        <v>-0</v>
      </c>
      <c r="L1763" s="24" t="n">
        <v>-0</v>
      </c>
      <c r="M1763" s="24"/>
      <c r="N1763" s="6" t="s">
        <f>=I1763+J1763+K1763+L1763</f>
      </c>
      <c r="O1763" s="24"/>
      <c r="P1763" s="22"/>
    </row>
    <row collapsed="false" customFormat="false" customHeight="false" hidden="false" ht="12.1" outlineLevel="0" r="1764">
      <c r="A1764" s="25" t="n">
        <v>45588</v>
      </c>
      <c r="B1764" s="26" t="s">
        <v>576</v>
      </c>
      <c r="C1764" s="26" t="s">
        <v>648</v>
      </c>
      <c r="D1764" s="26" t="s">
        <v>576</v>
      </c>
      <c r="E1764" s="26" t="s">
        <v>576</v>
      </c>
      <c r="F1764" s="26" t="s">
        <v>19</v>
      </c>
      <c r="G1764" s="27" t="n">
        <v>1</v>
      </c>
      <c r="H1764" s="28" t="n">
        <v>1</v>
      </c>
      <c r="I1764" s="28" t="n">
        <v>70746.4</v>
      </c>
      <c r="J1764" s="28" t="n">
        <v>0</v>
      </c>
      <c r="K1764" s="28" t="n">
        <v>-0</v>
      </c>
      <c r="L1764" s="28" t="n">
        <v>-0</v>
      </c>
      <c r="M1764" s="28"/>
      <c r="N1764" s="6" t="s">
        <f>=I1764+J1764+K1764+L1764</f>
      </c>
      <c r="O1764" s="28"/>
      <c r="P1764" s="26"/>
    </row>
    <row collapsed="false" customFormat="false" customHeight="false" hidden="false" ht="12.1" outlineLevel="0" r="1765">
      <c r="A1765" s="25" t="n">
        <v>45589</v>
      </c>
      <c r="B1765" s="26" t="s">
        <v>554</v>
      </c>
      <c r="C1765" s="26" t="s">
        <v>162</v>
      </c>
      <c r="D1765" s="26" t="s">
        <v>554</v>
      </c>
      <c r="E1765" s="26" t="s">
        <v>554</v>
      </c>
      <c r="F1765" s="26" t="s">
        <v>19</v>
      </c>
      <c r="G1765" s="27" t="n">
        <v>1</v>
      </c>
      <c r="H1765" s="28" t="n">
        <v>41055</v>
      </c>
      <c r="I1765" s="28" t="n">
        <v>41055</v>
      </c>
      <c r="J1765" s="28" t="n">
        <v>0</v>
      </c>
      <c r="K1765" s="28" t="n">
        <v>-0</v>
      </c>
      <c r="L1765" s="28" t="n">
        <v>-0</v>
      </c>
      <c r="M1765" s="28"/>
      <c r="N1765" s="6" t="s">
        <f>=I1765+J1765+K1765+L1765</f>
      </c>
      <c r="O1765" s="28"/>
      <c r="P1765" s="26"/>
    </row>
    <row collapsed="false" customFormat="false" customHeight="false" hidden="false" ht="12.1" outlineLevel="0" r="1766">
      <c r="A1766" s="20" t="n">
        <v>45589.861377315</v>
      </c>
      <c r="B1766" s="16" t="s">
        <v>45</v>
      </c>
      <c r="C1766" s="16" t="s">
        <v>613</v>
      </c>
      <c r="D1766" s="16" t="s">
        <v>480</v>
      </c>
      <c r="E1766" s="16" t="s">
        <v>17</v>
      </c>
      <c r="F1766" s="16" t="s">
        <v>19</v>
      </c>
      <c r="G1766" s="7" t="n">
        <v>130</v>
      </c>
      <c r="H1766" s="6" t="n">
        <v>39.095</v>
      </c>
      <c r="I1766" s="6" t="n">
        <v>-5082.35</v>
      </c>
      <c r="J1766" s="6" t="n">
        <v>-0</v>
      </c>
      <c r="K1766" s="6" t="n">
        <v>-3.56</v>
      </c>
      <c r="L1766" s="6" t="n">
        <v>-0</v>
      </c>
      <c r="M1766" s="6"/>
      <c r="N1766" s="6" t="s">
        <f>=I1766+J1766+K1766+L1766</f>
      </c>
      <c r="O1766" s="6"/>
      <c r="P1766" s="16"/>
    </row>
    <row collapsed="false" customFormat="false" customHeight="false" hidden="false" ht="12.1" outlineLevel="0" r="1767">
      <c r="A1767" s="20" t="n">
        <v>45589.865763889</v>
      </c>
      <c r="B1767" s="16" t="s">
        <v>490</v>
      </c>
      <c r="C1767" s="16" t="s">
        <v>563</v>
      </c>
      <c r="D1767" s="16" t="s">
        <v>480</v>
      </c>
      <c r="E1767" s="16" t="s">
        <v>17</v>
      </c>
      <c r="F1767" s="16" t="s">
        <v>19</v>
      </c>
      <c r="G1767" s="7" t="n">
        <v>1</v>
      </c>
      <c r="H1767" s="6" t="n">
        <v>6960</v>
      </c>
      <c r="I1767" s="6" t="n">
        <v>-6960</v>
      </c>
      <c r="J1767" s="6" t="n">
        <v>-0</v>
      </c>
      <c r="K1767" s="6" t="n">
        <v>-2.78</v>
      </c>
      <c r="L1767" s="6" t="n">
        <v>-0</v>
      </c>
      <c r="M1767" s="6"/>
      <c r="N1767" s="6" t="s">
        <f>=I1767+J1767+K1767+L1767</f>
      </c>
      <c r="O1767" s="6"/>
      <c r="P1767" s="16"/>
    </row>
    <row collapsed="false" customFormat="false" customHeight="false" hidden="false" ht="12.1" outlineLevel="0" r="1768">
      <c r="A1768" s="25" t="n">
        <v>45590</v>
      </c>
      <c r="B1768" s="26" t="s">
        <v>554</v>
      </c>
      <c r="C1768" s="26" t="s">
        <v>162</v>
      </c>
      <c r="D1768" s="26" t="s">
        <v>554</v>
      </c>
      <c r="E1768" s="26" t="s">
        <v>554</v>
      </c>
      <c r="F1768" s="26" t="s">
        <v>19</v>
      </c>
      <c r="G1768" s="27" t="n">
        <v>1</v>
      </c>
      <c r="H1768" s="28" t="n">
        <v>69000</v>
      </c>
      <c r="I1768" s="28" t="n">
        <v>69000</v>
      </c>
      <c r="J1768" s="28" t="n">
        <v>0</v>
      </c>
      <c r="K1768" s="28" t="n">
        <v>-0</v>
      </c>
      <c r="L1768" s="28" t="n">
        <v>-0</v>
      </c>
      <c r="M1768" s="28"/>
      <c r="N1768" s="6" t="s">
        <f>=I1768+J1768+K1768+L1768</f>
      </c>
      <c r="O1768" s="28"/>
      <c r="P1768" s="26"/>
    </row>
    <row collapsed="false" customFormat="false" customHeight="false" hidden="false" ht="12.1" outlineLevel="0" r="1769">
      <c r="A1769" s="20" t="n">
        <v>45590.48474537</v>
      </c>
      <c r="B1769" s="16" t="s">
        <v>490</v>
      </c>
      <c r="C1769" s="16" t="s">
        <v>563</v>
      </c>
      <c r="D1769" s="16" t="s">
        <v>480</v>
      </c>
      <c r="E1769" s="16" t="s">
        <v>17</v>
      </c>
      <c r="F1769" s="16" t="s">
        <v>19</v>
      </c>
      <c r="G1769" s="7" t="n">
        <v>1</v>
      </c>
      <c r="H1769" s="6" t="n">
        <v>6991</v>
      </c>
      <c r="I1769" s="6" t="n">
        <v>-6991</v>
      </c>
      <c r="J1769" s="6" t="n">
        <v>-0</v>
      </c>
      <c r="K1769" s="6" t="n">
        <v>-2.8</v>
      </c>
      <c r="L1769" s="6" t="n">
        <v>-0</v>
      </c>
      <c r="M1769" s="6"/>
      <c r="N1769" s="6" t="s">
        <f>=I1769+J1769+K1769+L1769</f>
      </c>
      <c r="O1769" s="6"/>
      <c r="P1769" s="16"/>
    </row>
    <row collapsed="false" customFormat="false" customHeight="false" hidden="false" ht="12.1" outlineLevel="0" r="1770">
      <c r="A1770" s="20" t="n">
        <v>45590.48474537</v>
      </c>
      <c r="B1770" s="16" t="s">
        <v>490</v>
      </c>
      <c r="C1770" s="16" t="s">
        <v>563</v>
      </c>
      <c r="D1770" s="16" t="s">
        <v>480</v>
      </c>
      <c r="E1770" s="16" t="s">
        <v>17</v>
      </c>
      <c r="F1770" s="16" t="s">
        <v>19</v>
      </c>
      <c r="G1770" s="7" t="n">
        <v>1</v>
      </c>
      <c r="H1770" s="6" t="n">
        <v>6991</v>
      </c>
      <c r="I1770" s="6" t="n">
        <v>-6991</v>
      </c>
      <c r="J1770" s="6" t="n">
        <v>-0</v>
      </c>
      <c r="K1770" s="6" t="n">
        <v>-2.8</v>
      </c>
      <c r="L1770" s="6" t="n">
        <v>-0</v>
      </c>
      <c r="M1770" s="6"/>
      <c r="N1770" s="6" t="s">
        <f>=I1770+J1770+K1770+L1770</f>
      </c>
      <c r="O1770" s="6"/>
      <c r="P1770" s="16"/>
    </row>
    <row collapsed="false" customFormat="false" customHeight="false" hidden="false" ht="12.1" outlineLevel="0" r="1771">
      <c r="A1771" s="20" t="n">
        <v>45590.48474537</v>
      </c>
      <c r="B1771" s="16" t="s">
        <v>490</v>
      </c>
      <c r="C1771" s="16" t="s">
        <v>563</v>
      </c>
      <c r="D1771" s="16" t="s">
        <v>480</v>
      </c>
      <c r="E1771" s="16" t="s">
        <v>17</v>
      </c>
      <c r="F1771" s="16" t="s">
        <v>19</v>
      </c>
      <c r="G1771" s="7" t="n">
        <v>1</v>
      </c>
      <c r="H1771" s="6" t="n">
        <v>6991</v>
      </c>
      <c r="I1771" s="6" t="n">
        <v>-6991</v>
      </c>
      <c r="J1771" s="6" t="n">
        <v>-0</v>
      </c>
      <c r="K1771" s="6" t="n">
        <v>-2.8</v>
      </c>
      <c r="L1771" s="6" t="n">
        <v>-0</v>
      </c>
      <c r="M1771" s="6"/>
      <c r="N1771" s="6" t="s">
        <f>=I1771+J1771+K1771+L1771</f>
      </c>
      <c r="O1771" s="6"/>
      <c r="P1771" s="16"/>
    </row>
    <row collapsed="false" customFormat="false" customHeight="false" hidden="false" ht="12.1" outlineLevel="0" r="1772">
      <c r="A1772" s="20" t="n">
        <v>45590.484756944</v>
      </c>
      <c r="B1772" s="16" t="s">
        <v>490</v>
      </c>
      <c r="C1772" s="16" t="s">
        <v>563</v>
      </c>
      <c r="D1772" s="16" t="s">
        <v>480</v>
      </c>
      <c r="E1772" s="16" t="s">
        <v>17</v>
      </c>
      <c r="F1772" s="16" t="s">
        <v>19</v>
      </c>
      <c r="G1772" s="7" t="n">
        <v>1</v>
      </c>
      <c r="H1772" s="6" t="n">
        <v>6991</v>
      </c>
      <c r="I1772" s="6" t="n">
        <v>-6991</v>
      </c>
      <c r="J1772" s="6" t="n">
        <v>-0</v>
      </c>
      <c r="K1772" s="6" t="n">
        <v>-2.8</v>
      </c>
      <c r="L1772" s="6" t="n">
        <v>-0</v>
      </c>
      <c r="M1772" s="6"/>
      <c r="N1772" s="6" t="s">
        <f>=I1772+J1772+K1772+L1772</f>
      </c>
      <c r="O1772" s="6"/>
      <c r="P1772" s="16"/>
    </row>
    <row collapsed="false" customFormat="false" customHeight="false" hidden="false" ht="12.1" outlineLevel="0" r="1773">
      <c r="A1773" s="20" t="n">
        <v>45590.73625</v>
      </c>
      <c r="B1773" s="16" t="s">
        <v>490</v>
      </c>
      <c r="C1773" s="16" t="s">
        <v>563</v>
      </c>
      <c r="D1773" s="16" t="s">
        <v>480</v>
      </c>
      <c r="E1773" s="16" t="s">
        <v>17</v>
      </c>
      <c r="F1773" s="16" t="s">
        <v>19</v>
      </c>
      <c r="G1773" s="7" t="n">
        <v>5</v>
      </c>
      <c r="H1773" s="6" t="n">
        <v>6820</v>
      </c>
      <c r="I1773" s="6" t="n">
        <v>-34100</v>
      </c>
      <c r="J1773" s="6" t="n">
        <v>-0</v>
      </c>
      <c r="K1773" s="6" t="n">
        <v>-13.64</v>
      </c>
      <c r="L1773" s="6" t="n">
        <v>-0</v>
      </c>
      <c r="M1773" s="6"/>
      <c r="N1773" s="6" t="s">
        <f>=I1773+J1773+K1773+L1773</f>
      </c>
      <c r="O1773" s="6"/>
      <c r="P1773" s="16"/>
    </row>
    <row collapsed="false" customFormat="false" customHeight="false" hidden="false" ht="12.1" outlineLevel="0" r="1774">
      <c r="A1774" s="20" t="n">
        <v>45590.73912037</v>
      </c>
      <c r="B1774" s="16" t="s">
        <v>494</v>
      </c>
      <c r="C1774" s="16" t="s">
        <v>571</v>
      </c>
      <c r="D1774" s="16" t="s">
        <v>480</v>
      </c>
      <c r="E1774" s="16" t="s">
        <v>17</v>
      </c>
      <c r="F1774" s="16" t="s">
        <v>19</v>
      </c>
      <c r="G1774" s="7" t="n">
        <v>47</v>
      </c>
      <c r="H1774" s="6" t="n">
        <v>581</v>
      </c>
      <c r="I1774" s="6" t="n">
        <v>-27307</v>
      </c>
      <c r="J1774" s="6" t="n">
        <v>-0</v>
      </c>
      <c r="K1774" s="6" t="n">
        <v>-10.92</v>
      </c>
      <c r="L1774" s="6" t="n">
        <v>-0</v>
      </c>
      <c r="M1774" s="6"/>
      <c r="N1774" s="6" t="s">
        <f>=I1774+J1774+K1774+L1774</f>
      </c>
      <c r="O1774" s="6"/>
      <c r="P1774" s="16"/>
    </row>
    <row collapsed="false" customFormat="false" customHeight="false" hidden="false" ht="12.1" outlineLevel="0" r="1775">
      <c r="A1775" s="20" t="n">
        <v>45590.800613426</v>
      </c>
      <c r="B1775" s="16" t="s">
        <v>508</v>
      </c>
      <c r="C1775" s="16" t="s">
        <v>634</v>
      </c>
      <c r="D1775" s="16" t="s">
        <v>480</v>
      </c>
      <c r="E1775" s="16" t="s">
        <v>17</v>
      </c>
      <c r="F1775" s="16" t="s">
        <v>19</v>
      </c>
      <c r="G1775" s="7" t="n">
        <v>2</v>
      </c>
      <c r="H1775" s="6" t="n">
        <v>575</v>
      </c>
      <c r="I1775" s="6" t="n">
        <v>-1150</v>
      </c>
      <c r="J1775" s="6" t="n">
        <v>-0</v>
      </c>
      <c r="K1775" s="6" t="n">
        <v>-0.46</v>
      </c>
      <c r="L1775" s="6" t="n">
        <v>-0</v>
      </c>
      <c r="M1775" s="6"/>
      <c r="N1775" s="6" t="s">
        <f>=I1775+J1775+K1775+L1775</f>
      </c>
      <c r="O1775" s="6"/>
      <c r="P1775" s="16"/>
    </row>
    <row collapsed="false" customFormat="false" customHeight="false" hidden="false" ht="12.1" outlineLevel="0" r="1776">
      <c r="A1776" s="20" t="n">
        <v>45590.992696759</v>
      </c>
      <c r="B1776" s="16" t="s">
        <v>490</v>
      </c>
      <c r="C1776" s="16" t="s">
        <v>563</v>
      </c>
      <c r="D1776" s="16" t="s">
        <v>480</v>
      </c>
      <c r="E1776" s="16" t="s">
        <v>17</v>
      </c>
      <c r="F1776" s="16" t="s">
        <v>19</v>
      </c>
      <c r="G1776" s="7" t="n">
        <v>10</v>
      </c>
      <c r="H1776" s="6" t="n">
        <v>6751</v>
      </c>
      <c r="I1776" s="6" t="n">
        <v>-67510</v>
      </c>
      <c r="J1776" s="6" t="n">
        <v>-0</v>
      </c>
      <c r="K1776" s="6" t="n">
        <v>-27</v>
      </c>
      <c r="L1776" s="6" t="n">
        <v>-0</v>
      </c>
      <c r="M1776" s="6"/>
      <c r="N1776" s="6" t="s">
        <f>=I1776+J1776+K1776+L1776</f>
      </c>
      <c r="O1776" s="6"/>
      <c r="P1776" s="16"/>
    </row>
    <row collapsed="false" customFormat="false" customHeight="false" hidden="false" ht="12.1" outlineLevel="0" r="1777">
      <c r="A1777" s="25" t="n">
        <v>45593</v>
      </c>
      <c r="B1777" s="26" t="s">
        <v>554</v>
      </c>
      <c r="C1777" s="26" t="s">
        <v>162</v>
      </c>
      <c r="D1777" s="26" t="s">
        <v>554</v>
      </c>
      <c r="E1777" s="26" t="s">
        <v>554</v>
      </c>
      <c r="F1777" s="26" t="s">
        <v>19</v>
      </c>
      <c r="G1777" s="27" t="n">
        <v>1</v>
      </c>
      <c r="H1777" s="28" t="n">
        <v>150000</v>
      </c>
      <c r="I1777" s="28" t="n">
        <v>150000</v>
      </c>
      <c r="J1777" s="28" t="n">
        <v>0</v>
      </c>
      <c r="K1777" s="28" t="n">
        <v>-0</v>
      </c>
      <c r="L1777" s="28" t="n">
        <v>-0</v>
      </c>
      <c r="M1777" s="28"/>
      <c r="N1777" s="6" t="s">
        <f>=I1777+J1777+K1777+L1777</f>
      </c>
      <c r="O1777" s="28"/>
      <c r="P1777" s="26"/>
    </row>
    <row collapsed="false" customFormat="false" customHeight="false" hidden="false" ht="12.1" outlineLevel="0" r="1778">
      <c r="A1778" s="25" t="n">
        <v>45593</v>
      </c>
      <c r="B1778" s="26" t="s">
        <v>554</v>
      </c>
      <c r="C1778" s="26" t="s">
        <v>162</v>
      </c>
      <c r="D1778" s="26" t="s">
        <v>554</v>
      </c>
      <c r="E1778" s="26" t="s">
        <v>554</v>
      </c>
      <c r="F1778" s="26" t="s">
        <v>19</v>
      </c>
      <c r="G1778" s="27" t="n">
        <v>1</v>
      </c>
      <c r="H1778" s="28" t="n">
        <v>35000</v>
      </c>
      <c r="I1778" s="28" t="n">
        <v>35000</v>
      </c>
      <c r="J1778" s="28" t="n">
        <v>0</v>
      </c>
      <c r="K1778" s="28" t="n">
        <v>-0</v>
      </c>
      <c r="L1778" s="28" t="n">
        <v>-0</v>
      </c>
      <c r="M1778" s="28"/>
      <c r="N1778" s="6" t="s">
        <f>=I1778+J1778+K1778+L1778</f>
      </c>
      <c r="O1778" s="28"/>
      <c r="P1778" s="26"/>
    </row>
    <row collapsed="false" customFormat="false" customHeight="false" hidden="false" ht="12.1" outlineLevel="0" r="1779">
      <c r="A1779" s="25" t="n">
        <v>45593</v>
      </c>
      <c r="B1779" s="26" t="s">
        <v>554</v>
      </c>
      <c r="C1779" s="26" t="s">
        <v>162</v>
      </c>
      <c r="D1779" s="26" t="s">
        <v>554</v>
      </c>
      <c r="E1779" s="26" t="s">
        <v>554</v>
      </c>
      <c r="F1779" s="26" t="s">
        <v>19</v>
      </c>
      <c r="G1779" s="27" t="n">
        <v>1</v>
      </c>
      <c r="H1779" s="28" t="n">
        <v>6329.4</v>
      </c>
      <c r="I1779" s="28" t="n">
        <v>6329.4</v>
      </c>
      <c r="J1779" s="28" t="n">
        <v>0</v>
      </c>
      <c r="K1779" s="28" t="n">
        <v>-0</v>
      </c>
      <c r="L1779" s="28" t="n">
        <v>-0</v>
      </c>
      <c r="M1779" s="28"/>
      <c r="N1779" s="6" t="s">
        <f>=I1779+J1779+K1779+L1779</f>
      </c>
      <c r="O1779" s="28"/>
      <c r="P1779" s="26"/>
    </row>
    <row collapsed="false" customFormat="false" customHeight="false" hidden="false" ht="12.1" outlineLevel="0" r="1780">
      <c r="A1780" s="20" t="n">
        <v>45593.483912037</v>
      </c>
      <c r="B1780" s="16" t="s">
        <v>508</v>
      </c>
      <c r="C1780" s="16" t="s">
        <v>634</v>
      </c>
      <c r="D1780" s="16" t="s">
        <v>480</v>
      </c>
      <c r="E1780" s="16" t="s">
        <v>17</v>
      </c>
      <c r="F1780" s="16" t="s">
        <v>19</v>
      </c>
      <c r="G1780" s="7" t="n">
        <v>100</v>
      </c>
      <c r="H1780" s="6" t="n">
        <v>565.6</v>
      </c>
      <c r="I1780" s="6" t="n">
        <v>-56560</v>
      </c>
      <c r="J1780" s="6" t="n">
        <v>-0</v>
      </c>
      <c r="K1780" s="6" t="n">
        <v>-22.62</v>
      </c>
      <c r="L1780" s="6" t="n">
        <v>-0</v>
      </c>
      <c r="M1780" s="6"/>
      <c r="N1780" s="6" t="s">
        <f>=I1780+J1780+K1780+L1780</f>
      </c>
      <c r="O1780" s="6"/>
      <c r="P1780" s="16"/>
    </row>
    <row collapsed="false" customFormat="false" customHeight="false" hidden="false" ht="12.1" outlineLevel="0" r="1781">
      <c r="A1781" s="20" t="n">
        <v>45593.64494213</v>
      </c>
      <c r="B1781" s="16" t="s">
        <v>508</v>
      </c>
      <c r="C1781" s="16" t="s">
        <v>634</v>
      </c>
      <c r="D1781" s="16" t="s">
        <v>480</v>
      </c>
      <c r="E1781" s="16" t="s">
        <v>17</v>
      </c>
      <c r="F1781" s="16" t="s">
        <v>19</v>
      </c>
      <c r="G1781" s="7" t="n">
        <v>2</v>
      </c>
      <c r="H1781" s="6" t="n">
        <v>559</v>
      </c>
      <c r="I1781" s="6" t="n">
        <v>-1118</v>
      </c>
      <c r="J1781" s="6" t="n">
        <v>-0</v>
      </c>
      <c r="K1781" s="6" t="n">
        <v>-0.45</v>
      </c>
      <c r="L1781" s="6" t="n">
        <v>-0</v>
      </c>
      <c r="M1781" s="6"/>
      <c r="N1781" s="6" t="s">
        <f>=I1781+J1781+K1781+L1781</f>
      </c>
      <c r="O1781" s="6"/>
      <c r="P1781" s="16"/>
    </row>
    <row collapsed="false" customFormat="false" customHeight="false" hidden="false" ht="12.1" outlineLevel="0" r="1782">
      <c r="A1782" s="20" t="n">
        <v>45593.759456019</v>
      </c>
      <c r="B1782" s="16" t="s">
        <v>508</v>
      </c>
      <c r="C1782" s="16" t="s">
        <v>634</v>
      </c>
      <c r="D1782" s="16" t="s">
        <v>480</v>
      </c>
      <c r="E1782" s="16" t="s">
        <v>17</v>
      </c>
      <c r="F1782" s="16" t="s">
        <v>19</v>
      </c>
      <c r="G1782" s="7" t="n">
        <v>11</v>
      </c>
      <c r="H1782" s="6" t="n">
        <v>552.2</v>
      </c>
      <c r="I1782" s="6" t="n">
        <v>-6074.2</v>
      </c>
      <c r="J1782" s="6" t="n">
        <v>-0</v>
      </c>
      <c r="K1782" s="6" t="n">
        <v>-2.43</v>
      </c>
      <c r="L1782" s="6" t="n">
        <v>-0</v>
      </c>
      <c r="M1782" s="6"/>
      <c r="N1782" s="6" t="s">
        <f>=I1782+J1782+K1782+L1782</f>
      </c>
      <c r="O1782" s="6"/>
      <c r="P1782" s="16"/>
    </row>
    <row collapsed="false" customFormat="false" customHeight="false" hidden="false" ht="12.1" outlineLevel="0" r="1783">
      <c r="A1783" s="20" t="n">
        <v>45593.834849537</v>
      </c>
      <c r="B1783" s="16" t="s">
        <v>490</v>
      </c>
      <c r="C1783" s="16" t="s">
        <v>563</v>
      </c>
      <c r="D1783" s="16" t="s">
        <v>480</v>
      </c>
      <c r="E1783" s="16" t="s">
        <v>17</v>
      </c>
      <c r="F1783" s="16" t="s">
        <v>19</v>
      </c>
      <c r="G1783" s="7" t="n">
        <v>1</v>
      </c>
      <c r="H1783" s="6" t="n">
        <v>6690</v>
      </c>
      <c r="I1783" s="6" t="n">
        <v>-6690</v>
      </c>
      <c r="J1783" s="6" t="n">
        <v>-0</v>
      </c>
      <c r="K1783" s="6" t="n">
        <v>-2.68</v>
      </c>
      <c r="L1783" s="6" t="n">
        <v>-0</v>
      </c>
      <c r="M1783" s="6"/>
      <c r="N1783" s="6" t="s">
        <f>=I1783+J1783+K1783+L1783</f>
      </c>
      <c r="O1783" s="6"/>
      <c r="P1783" s="16"/>
    </row>
    <row collapsed="false" customFormat="false" customHeight="false" hidden="false" ht="12.1" outlineLevel="0" r="1784">
      <c r="A1784" s="20" t="n">
        <v>45593.834861111</v>
      </c>
      <c r="B1784" s="16" t="s">
        <v>490</v>
      </c>
      <c r="C1784" s="16" t="s">
        <v>563</v>
      </c>
      <c r="D1784" s="16" t="s">
        <v>480</v>
      </c>
      <c r="E1784" s="16" t="s">
        <v>17</v>
      </c>
      <c r="F1784" s="16" t="s">
        <v>19</v>
      </c>
      <c r="G1784" s="7" t="n">
        <v>13</v>
      </c>
      <c r="H1784" s="6" t="n">
        <v>6690</v>
      </c>
      <c r="I1784" s="6" t="n">
        <v>-86970</v>
      </c>
      <c r="J1784" s="6" t="n">
        <v>-0</v>
      </c>
      <c r="K1784" s="6" t="n">
        <v>-34.79</v>
      </c>
      <c r="L1784" s="6" t="n">
        <v>-0</v>
      </c>
      <c r="M1784" s="6"/>
      <c r="N1784" s="6" t="s">
        <f>=I1784+J1784+K1784+L1784</f>
      </c>
      <c r="O1784" s="6"/>
      <c r="P1784" s="16"/>
    </row>
    <row collapsed="false" customFormat="false" customHeight="false" hidden="false" ht="12.1" outlineLevel="0" r="1785">
      <c r="A1785" s="25" t="n">
        <v>45594</v>
      </c>
      <c r="B1785" s="26" t="s">
        <v>554</v>
      </c>
      <c r="C1785" s="26" t="s">
        <v>162</v>
      </c>
      <c r="D1785" s="26" t="s">
        <v>554</v>
      </c>
      <c r="E1785" s="26" t="s">
        <v>554</v>
      </c>
      <c r="F1785" s="26" t="s">
        <v>19</v>
      </c>
      <c r="G1785" s="27" t="n">
        <v>1</v>
      </c>
      <c r="H1785" s="28" t="n">
        <v>19312.6</v>
      </c>
      <c r="I1785" s="28" t="n">
        <v>19312.6</v>
      </c>
      <c r="J1785" s="28" t="n">
        <v>0</v>
      </c>
      <c r="K1785" s="28" t="n">
        <v>-0</v>
      </c>
      <c r="L1785" s="28" t="n">
        <v>-0</v>
      </c>
      <c r="M1785" s="28"/>
      <c r="N1785" s="6" t="s">
        <f>=I1785+J1785+K1785+L1785</f>
      </c>
      <c r="O1785" s="28"/>
      <c r="P1785" s="26"/>
    </row>
    <row collapsed="false" customFormat="false" customHeight="false" hidden="false" ht="12.1" outlineLevel="0" r="1786">
      <c r="A1786" s="25" t="n">
        <v>45596</v>
      </c>
      <c r="B1786" s="26" t="s">
        <v>554</v>
      </c>
      <c r="C1786" s="26" t="s">
        <v>162</v>
      </c>
      <c r="D1786" s="26" t="s">
        <v>554</v>
      </c>
      <c r="E1786" s="26" t="s">
        <v>554</v>
      </c>
      <c r="F1786" s="26" t="s">
        <v>19</v>
      </c>
      <c r="G1786" s="27" t="n">
        <v>1</v>
      </c>
      <c r="H1786" s="28" t="n">
        <v>27883.9</v>
      </c>
      <c r="I1786" s="28" t="n">
        <v>27883.9</v>
      </c>
      <c r="J1786" s="28" t="n">
        <v>0</v>
      </c>
      <c r="K1786" s="28" t="n">
        <v>-0</v>
      </c>
      <c r="L1786" s="28" t="n">
        <v>-0</v>
      </c>
      <c r="M1786" s="28"/>
      <c r="N1786" s="6" t="s">
        <f>=I1786+J1786+K1786+L1786</f>
      </c>
      <c r="O1786" s="28"/>
      <c r="P1786" s="26"/>
    </row>
    <row collapsed="false" customFormat="false" customHeight="false" hidden="false" ht="12.1" outlineLevel="0" r="1787">
      <c r="A1787" s="20" t="n">
        <v>45596.877395833</v>
      </c>
      <c r="B1787" s="16" t="s">
        <v>508</v>
      </c>
      <c r="C1787" s="16" t="s">
        <v>634</v>
      </c>
      <c r="D1787" s="16" t="s">
        <v>480</v>
      </c>
      <c r="E1787" s="16" t="s">
        <v>17</v>
      </c>
      <c r="F1787" s="16" t="s">
        <v>19</v>
      </c>
      <c r="G1787" s="7" t="n">
        <v>44</v>
      </c>
      <c r="H1787" s="6" t="n">
        <v>531.3</v>
      </c>
      <c r="I1787" s="6" t="n">
        <v>-23377.2</v>
      </c>
      <c r="J1787" s="6" t="n">
        <v>-0</v>
      </c>
      <c r="K1787" s="6" t="n">
        <v>-9.35</v>
      </c>
      <c r="L1787" s="6" t="n">
        <v>-0</v>
      </c>
      <c r="M1787" s="6"/>
      <c r="N1787" s="6" t="s">
        <f>=I1787+J1787+K1787+L1787</f>
      </c>
      <c r="O1787" s="6"/>
      <c r="P1787" s="16"/>
    </row>
    <row collapsed="false" customFormat="false" customHeight="false" hidden="false" ht="12.1" outlineLevel="0" r="1788">
      <c r="A1788" s="20" t="n">
        <v>45596.87787037</v>
      </c>
      <c r="B1788" s="16" t="s">
        <v>508</v>
      </c>
      <c r="C1788" s="16" t="s">
        <v>634</v>
      </c>
      <c r="D1788" s="16" t="s">
        <v>480</v>
      </c>
      <c r="E1788" s="16" t="s">
        <v>17</v>
      </c>
      <c r="F1788" s="16" t="s">
        <v>19</v>
      </c>
      <c r="G1788" s="7" t="n">
        <v>6</v>
      </c>
      <c r="H1788" s="6" t="n">
        <v>531.3</v>
      </c>
      <c r="I1788" s="6" t="n">
        <v>-3187.8</v>
      </c>
      <c r="J1788" s="6" t="n">
        <v>-0</v>
      </c>
      <c r="K1788" s="6" t="n">
        <v>-1.28</v>
      </c>
      <c r="L1788" s="6" t="n">
        <v>-0</v>
      </c>
      <c r="M1788" s="6"/>
      <c r="N1788" s="6" t="s">
        <f>=I1788+J1788+K1788+L1788</f>
      </c>
      <c r="O1788" s="6"/>
      <c r="P1788" s="16"/>
    </row>
    <row collapsed="false" customFormat="false" customHeight="false" hidden="false" ht="12.1" outlineLevel="0" r="1789">
      <c r="A1789" s="20" t="n">
        <v>45597.65849537</v>
      </c>
      <c r="B1789" s="16" t="s">
        <v>490</v>
      </c>
      <c r="C1789" s="16" t="s">
        <v>563</v>
      </c>
      <c r="D1789" s="16" t="s">
        <v>480</v>
      </c>
      <c r="E1789" s="16" t="s">
        <v>17</v>
      </c>
      <c r="F1789" s="16" t="s">
        <v>19</v>
      </c>
      <c r="G1789" s="7" t="n">
        <v>8</v>
      </c>
      <c r="H1789" s="6" t="n">
        <v>6780</v>
      </c>
      <c r="I1789" s="6" t="n">
        <v>-54240</v>
      </c>
      <c r="J1789" s="6" t="n">
        <v>-0</v>
      </c>
      <c r="K1789" s="6" t="n">
        <v>-21.7</v>
      </c>
      <c r="L1789" s="6" t="n">
        <v>-0</v>
      </c>
      <c r="M1789" s="6"/>
      <c r="N1789" s="6" t="s">
        <f>=I1789+J1789+K1789+L1789</f>
      </c>
      <c r="O1789" s="6"/>
      <c r="P1789" s="16"/>
    </row>
    <row collapsed="false" customFormat="false" customHeight="false" hidden="false" ht="12.1" outlineLevel="0" r="1790">
      <c r="A1790" s="20" t="n">
        <v>45598.690462963</v>
      </c>
      <c r="B1790" s="16" t="s">
        <v>53</v>
      </c>
      <c r="C1790" s="16" t="s">
        <v>616</v>
      </c>
      <c r="D1790" s="16" t="s">
        <v>480</v>
      </c>
      <c r="E1790" s="16" t="s">
        <v>17</v>
      </c>
      <c r="F1790" s="16" t="s">
        <v>19</v>
      </c>
      <c r="G1790" s="7" t="n">
        <v>30</v>
      </c>
      <c r="H1790" s="6" t="n">
        <v>48.1</v>
      </c>
      <c r="I1790" s="6" t="n">
        <v>-1443</v>
      </c>
      <c r="J1790" s="6" t="n">
        <v>-0</v>
      </c>
      <c r="K1790" s="6" t="n">
        <v>-0.58</v>
      </c>
      <c r="L1790" s="6" t="n">
        <v>-0</v>
      </c>
      <c r="M1790" s="6"/>
      <c r="N1790" s="6" t="s">
        <f>=I1790+J1790+K1790+L1790</f>
      </c>
      <c r="O1790" s="6"/>
      <c r="P1790" s="16"/>
    </row>
    <row collapsed="false" customFormat="false" customHeight="false" hidden="false" ht="12.1" outlineLevel="0" r="1791">
      <c r="A1791" s="25" t="n">
        <v>45601</v>
      </c>
      <c r="B1791" s="26" t="s">
        <v>554</v>
      </c>
      <c r="C1791" s="26" t="s">
        <v>162</v>
      </c>
      <c r="D1791" s="26" t="s">
        <v>554</v>
      </c>
      <c r="E1791" s="26" t="s">
        <v>554</v>
      </c>
      <c r="F1791" s="26" t="s">
        <v>19</v>
      </c>
      <c r="G1791" s="27" t="n">
        <v>1</v>
      </c>
      <c r="H1791" s="28" t="n">
        <v>1754.9</v>
      </c>
      <c r="I1791" s="28" t="n">
        <v>1754.9</v>
      </c>
      <c r="J1791" s="28" t="n">
        <v>0</v>
      </c>
      <c r="K1791" s="28" t="n">
        <v>-0</v>
      </c>
      <c r="L1791" s="28" t="n">
        <v>-0</v>
      </c>
      <c r="M1791" s="28"/>
      <c r="N1791" s="6" t="s">
        <f>=I1791+J1791+K1791+L1791</f>
      </c>
      <c r="O1791" s="28"/>
      <c r="P1791" s="26"/>
    </row>
    <row collapsed="false" customFormat="false" customHeight="false" hidden="false" ht="12.1" outlineLevel="0" r="1792">
      <c r="A1792" s="25" t="n">
        <v>45601</v>
      </c>
      <c r="B1792" s="26" t="s">
        <v>554</v>
      </c>
      <c r="C1792" s="26" t="s">
        <v>162</v>
      </c>
      <c r="D1792" s="26" t="s">
        <v>554</v>
      </c>
      <c r="E1792" s="26" t="s">
        <v>554</v>
      </c>
      <c r="F1792" s="26" t="s">
        <v>19</v>
      </c>
      <c r="G1792" s="27" t="n">
        <v>1</v>
      </c>
      <c r="H1792" s="28" t="n">
        <v>1776.8</v>
      </c>
      <c r="I1792" s="28" t="n">
        <v>1776.8</v>
      </c>
      <c r="J1792" s="28" t="n">
        <v>0</v>
      </c>
      <c r="K1792" s="28" t="n">
        <v>-0</v>
      </c>
      <c r="L1792" s="28" t="n">
        <v>-0</v>
      </c>
      <c r="M1792" s="28"/>
      <c r="N1792" s="6" t="s">
        <f>=I1792+J1792+K1792+L1792</f>
      </c>
      <c r="O1792" s="28"/>
      <c r="P1792" s="26"/>
    </row>
    <row collapsed="false" customFormat="false" customHeight="false" hidden="false" ht="12.1" outlineLevel="0" r="1793">
      <c r="A1793" s="25" t="n">
        <v>45604</v>
      </c>
      <c r="B1793" s="26" t="s">
        <v>554</v>
      </c>
      <c r="C1793" s="26" t="s">
        <v>162</v>
      </c>
      <c r="D1793" s="26" t="s">
        <v>554</v>
      </c>
      <c r="E1793" s="26" t="s">
        <v>554</v>
      </c>
      <c r="F1793" s="26" t="s">
        <v>19</v>
      </c>
      <c r="G1793" s="27" t="n">
        <v>1</v>
      </c>
      <c r="H1793" s="28" t="n">
        <v>6719</v>
      </c>
      <c r="I1793" s="28" t="n">
        <v>6719</v>
      </c>
      <c r="J1793" s="28" t="n">
        <v>0</v>
      </c>
      <c r="K1793" s="28" t="n">
        <v>-0</v>
      </c>
      <c r="L1793" s="28" t="n">
        <v>-0</v>
      </c>
      <c r="M1793" s="28"/>
      <c r="N1793" s="6" t="s">
        <f>=I1793+J1793+K1793+L1793</f>
      </c>
      <c r="O1793" s="28"/>
      <c r="P1793" s="26"/>
    </row>
    <row collapsed="false" customFormat="false" customHeight="false" hidden="false" ht="12.1" outlineLevel="0" r="1794">
      <c r="A1794" s="20" t="n">
        <v>45604.475474537</v>
      </c>
      <c r="B1794" s="16" t="s">
        <v>508</v>
      </c>
      <c r="C1794" s="16" t="s">
        <v>634</v>
      </c>
      <c r="D1794" s="16" t="s">
        <v>480</v>
      </c>
      <c r="E1794" s="16" t="s">
        <v>17</v>
      </c>
      <c r="F1794" s="16" t="s">
        <v>19</v>
      </c>
      <c r="G1794" s="7" t="n">
        <v>6</v>
      </c>
      <c r="H1794" s="6" t="n">
        <v>576.1</v>
      </c>
      <c r="I1794" s="6" t="n">
        <v>-3456.6</v>
      </c>
      <c r="J1794" s="6" t="n">
        <v>-0</v>
      </c>
      <c r="K1794" s="6" t="n">
        <v>-1.38</v>
      </c>
      <c r="L1794" s="6" t="n">
        <v>-0</v>
      </c>
      <c r="M1794" s="6"/>
      <c r="N1794" s="6" t="s">
        <f>=I1794+J1794+K1794+L1794</f>
      </c>
      <c r="O1794" s="6"/>
      <c r="P1794" s="16"/>
    </row>
    <row collapsed="false" customFormat="false" customHeight="false" hidden="false" ht="12.1" outlineLevel="0" r="1795">
      <c r="A1795" s="20" t="n">
        <v>45604.777708333</v>
      </c>
      <c r="B1795" s="16" t="s">
        <v>74</v>
      </c>
      <c r="C1795" s="16" t="s">
        <v>659</v>
      </c>
      <c r="D1795" s="16" t="s">
        <v>480</v>
      </c>
      <c r="E1795" s="16" t="s">
        <v>75</v>
      </c>
      <c r="F1795" s="16" t="s">
        <v>19</v>
      </c>
      <c r="G1795" s="7" t="n">
        <v>5</v>
      </c>
      <c r="H1795" s="6" t="n">
        <v>977.1</v>
      </c>
      <c r="I1795" s="6" t="n">
        <v>-4885.5</v>
      </c>
      <c r="J1795" s="6" t="n">
        <v>-0</v>
      </c>
      <c r="K1795" s="6" t="n">
        <v>-1.95</v>
      </c>
      <c r="L1795" s="6" t="n">
        <v>-0</v>
      </c>
      <c r="M1795" s="6"/>
      <c r="N1795" s="6" t="s">
        <f>=I1795+J1795+K1795+L1795</f>
      </c>
      <c r="O1795" s="6"/>
      <c r="P1795" s="16"/>
    </row>
    <row collapsed="false" customFormat="false" customHeight="false" hidden="false" ht="12.1" outlineLevel="0" r="1796">
      <c r="A1796" s="25" t="n">
        <v>45608</v>
      </c>
      <c r="B1796" s="26" t="s">
        <v>554</v>
      </c>
      <c r="C1796" s="26" t="s">
        <v>162</v>
      </c>
      <c r="D1796" s="26" t="s">
        <v>554</v>
      </c>
      <c r="E1796" s="26" t="s">
        <v>554</v>
      </c>
      <c r="F1796" s="26" t="s">
        <v>19</v>
      </c>
      <c r="G1796" s="27" t="n">
        <v>1</v>
      </c>
      <c r="H1796" s="28" t="n">
        <v>200</v>
      </c>
      <c r="I1796" s="28" t="n">
        <v>200</v>
      </c>
      <c r="J1796" s="28" t="n">
        <v>0</v>
      </c>
      <c r="K1796" s="28" t="n">
        <v>-0</v>
      </c>
      <c r="L1796" s="28" t="n">
        <v>-0</v>
      </c>
      <c r="M1796" s="28"/>
      <c r="N1796" s="6" t="s">
        <f>=I1796+J1796+K1796+L1796</f>
      </c>
      <c r="O1796" s="28"/>
      <c r="P1796" s="26"/>
    </row>
    <row collapsed="false" customFormat="false" customHeight="false" hidden="false" ht="12.1" outlineLevel="0" r="1797">
      <c r="A1797" s="20" t="n">
        <v>45608.513784722</v>
      </c>
      <c r="B1797" s="16" t="s">
        <v>508</v>
      </c>
      <c r="C1797" s="16" t="s">
        <v>634</v>
      </c>
      <c r="D1797" s="16" t="s">
        <v>480</v>
      </c>
      <c r="E1797" s="16" t="s">
        <v>17</v>
      </c>
      <c r="F1797" s="16" t="s">
        <v>19</v>
      </c>
      <c r="G1797" s="7" t="n">
        <v>4</v>
      </c>
      <c r="H1797" s="6" t="n">
        <v>596</v>
      </c>
      <c r="I1797" s="6" t="n">
        <v>-2384</v>
      </c>
      <c r="J1797" s="6" t="n">
        <v>-0</v>
      </c>
      <c r="K1797" s="6" t="n">
        <v>-1.66</v>
      </c>
      <c r="L1797" s="6" t="n">
        <v>-0</v>
      </c>
      <c r="M1797" s="6"/>
      <c r="N1797" s="6" t="s">
        <f>=I1797+J1797+K1797+L1797</f>
      </c>
      <c r="O1797" s="6"/>
      <c r="P1797" s="16"/>
    </row>
    <row collapsed="false" customFormat="false" customHeight="false" hidden="false" ht="12.1" outlineLevel="0" r="1798">
      <c r="A1798" s="25" t="n">
        <v>45609</v>
      </c>
      <c r="B1798" s="26" t="s">
        <v>554</v>
      </c>
      <c r="C1798" s="26" t="s">
        <v>162</v>
      </c>
      <c r="D1798" s="26" t="s">
        <v>554</v>
      </c>
      <c r="E1798" s="26" t="s">
        <v>554</v>
      </c>
      <c r="F1798" s="26" t="s">
        <v>19</v>
      </c>
      <c r="G1798" s="27" t="n">
        <v>1</v>
      </c>
      <c r="H1798" s="28" t="n">
        <v>80000</v>
      </c>
      <c r="I1798" s="28" t="n">
        <v>80000</v>
      </c>
      <c r="J1798" s="28" t="n">
        <v>0</v>
      </c>
      <c r="K1798" s="28" t="n">
        <v>-0</v>
      </c>
      <c r="L1798" s="28" t="n">
        <v>-0</v>
      </c>
      <c r="M1798" s="28"/>
      <c r="N1798" s="6" t="s">
        <f>=I1798+J1798+K1798+L1798</f>
      </c>
      <c r="O1798" s="28"/>
      <c r="P1798" s="26"/>
    </row>
    <row collapsed="false" customFormat="false" customHeight="false" hidden="false" ht="12.1" outlineLevel="0" r="1799">
      <c r="A1799" s="20" t="n">
        <v>45609.986296296</v>
      </c>
      <c r="B1799" s="16" t="s">
        <v>508</v>
      </c>
      <c r="C1799" s="16" t="s">
        <v>634</v>
      </c>
      <c r="D1799" s="16" t="s">
        <v>480</v>
      </c>
      <c r="E1799" s="16" t="s">
        <v>17</v>
      </c>
      <c r="F1799" s="16" t="s">
        <v>19</v>
      </c>
      <c r="G1799" s="7" t="n">
        <v>137</v>
      </c>
      <c r="H1799" s="6" t="n">
        <v>581.2</v>
      </c>
      <c r="I1799" s="6" t="n">
        <v>-79624.4</v>
      </c>
      <c r="J1799" s="6" t="n">
        <v>-0</v>
      </c>
      <c r="K1799" s="6" t="n">
        <v>-31.85</v>
      </c>
      <c r="L1799" s="6" t="n">
        <v>-0</v>
      </c>
      <c r="M1799" s="6"/>
      <c r="N1799" s="6" t="s">
        <f>=I1799+J1799+K1799+L1799</f>
      </c>
      <c r="O1799" s="6"/>
      <c r="P1799" s="16"/>
    </row>
    <row collapsed="false" customFormat="false" customHeight="false" hidden="false" ht="12.1" outlineLevel="0" r="1800">
      <c r="A1800" s="25" t="n">
        <v>45625</v>
      </c>
      <c r="B1800" s="26" t="s">
        <v>554</v>
      </c>
      <c r="C1800" s="26" t="s">
        <v>162</v>
      </c>
      <c r="D1800" s="26" t="s">
        <v>554</v>
      </c>
      <c r="E1800" s="26" t="s">
        <v>554</v>
      </c>
      <c r="F1800" s="26" t="s">
        <v>19</v>
      </c>
      <c r="G1800" s="27" t="n">
        <v>1</v>
      </c>
      <c r="H1800" s="28" t="n">
        <v>21000</v>
      </c>
      <c r="I1800" s="28" t="n">
        <v>21000</v>
      </c>
      <c r="J1800" s="28" t="n">
        <v>0</v>
      </c>
      <c r="K1800" s="28" t="n">
        <v>-0</v>
      </c>
      <c r="L1800" s="28" t="n">
        <v>-0</v>
      </c>
      <c r="M1800" s="28"/>
      <c r="N1800" s="6" t="s">
        <f>=I1800+J1800+K1800+L1800</f>
      </c>
      <c r="O1800" s="28"/>
      <c r="P1800" s="26"/>
    </row>
    <row collapsed="false" customFormat="false" customHeight="false" hidden="false" ht="12.1" outlineLevel="0" r="1801">
      <c r="A1801" s="20" t="n">
        <v>45625.928622685</v>
      </c>
      <c r="B1801" s="16" t="s">
        <v>508</v>
      </c>
      <c r="C1801" s="16" t="s">
        <v>634</v>
      </c>
      <c r="D1801" s="16" t="s">
        <v>480</v>
      </c>
      <c r="E1801" s="16" t="s">
        <v>17</v>
      </c>
      <c r="F1801" s="16" t="s">
        <v>19</v>
      </c>
      <c r="G1801" s="7" t="n">
        <v>1</v>
      </c>
      <c r="H1801" s="6" t="n">
        <v>543.6</v>
      </c>
      <c r="I1801" s="6" t="n">
        <v>-543.6</v>
      </c>
      <c r="J1801" s="6" t="n">
        <v>-0</v>
      </c>
      <c r="K1801" s="6" t="n">
        <v>-0.38</v>
      </c>
      <c r="L1801" s="6" t="n">
        <v>-0</v>
      </c>
      <c r="M1801" s="6"/>
      <c r="N1801" s="6" t="s">
        <f>=I1801+J1801+K1801+L1801</f>
      </c>
      <c r="O1801" s="6"/>
      <c r="P1801" s="16"/>
    </row>
    <row collapsed="false" customFormat="false" customHeight="false" hidden="false" ht="12.1" outlineLevel="0" r="1802">
      <c r="A1802" s="20" t="n">
        <v>45625.928969907</v>
      </c>
      <c r="B1802" s="16" t="s">
        <v>490</v>
      </c>
      <c r="C1802" s="16" t="s">
        <v>563</v>
      </c>
      <c r="D1802" s="16" t="s">
        <v>480</v>
      </c>
      <c r="E1802" s="16" t="s">
        <v>17</v>
      </c>
      <c r="F1802" s="16" t="s">
        <v>19</v>
      </c>
      <c r="G1802" s="7" t="n">
        <v>2</v>
      </c>
      <c r="H1802" s="6" t="n">
        <v>6872</v>
      </c>
      <c r="I1802" s="6" t="n">
        <v>-13744</v>
      </c>
      <c r="J1802" s="6" t="n">
        <v>-0</v>
      </c>
      <c r="K1802" s="6" t="n">
        <v>-5.5</v>
      </c>
      <c r="L1802" s="6" t="n">
        <v>-0</v>
      </c>
      <c r="M1802" s="6"/>
      <c r="N1802" s="6" t="s">
        <f>=I1802+J1802+K1802+L1802</f>
      </c>
      <c r="O1802" s="6"/>
      <c r="P1802" s="16"/>
    </row>
    <row collapsed="false" customFormat="false" customHeight="false" hidden="false" ht="12.1" outlineLevel="0" r="1803">
      <c r="A1803" s="20" t="n">
        <v>45625.928969907</v>
      </c>
      <c r="B1803" s="16" t="s">
        <v>490</v>
      </c>
      <c r="C1803" s="16" t="s">
        <v>563</v>
      </c>
      <c r="D1803" s="16" t="s">
        <v>480</v>
      </c>
      <c r="E1803" s="16" t="s">
        <v>17</v>
      </c>
      <c r="F1803" s="16" t="s">
        <v>19</v>
      </c>
      <c r="G1803" s="7" t="n">
        <v>1</v>
      </c>
      <c r="H1803" s="6" t="n">
        <v>6872</v>
      </c>
      <c r="I1803" s="6" t="n">
        <v>-6872</v>
      </c>
      <c r="J1803" s="6" t="n">
        <v>-0</v>
      </c>
      <c r="K1803" s="6" t="n">
        <v>-2.75</v>
      </c>
      <c r="L1803" s="6" t="n">
        <v>-0</v>
      </c>
      <c r="M1803" s="6"/>
      <c r="N1803" s="6" t="s">
        <f>=I1803+J1803+K1803+L1803</f>
      </c>
      <c r="O1803" s="6"/>
      <c r="P1803" s="16"/>
    </row>
    <row collapsed="false" customFormat="false" customHeight="false" hidden="false" ht="12.1" outlineLevel="0" r="1804">
      <c r="A1804" s="25" t="n">
        <v>45635</v>
      </c>
      <c r="B1804" s="26" t="s">
        <v>554</v>
      </c>
      <c r="C1804" s="26" t="s">
        <v>162</v>
      </c>
      <c r="D1804" s="26" t="s">
        <v>554</v>
      </c>
      <c r="E1804" s="26" t="s">
        <v>554</v>
      </c>
      <c r="F1804" s="26" t="s">
        <v>19</v>
      </c>
      <c r="G1804" s="27" t="n">
        <v>1</v>
      </c>
      <c r="H1804" s="28" t="n">
        <v>4507</v>
      </c>
      <c r="I1804" s="28" t="n">
        <v>4507</v>
      </c>
      <c r="J1804" s="28" t="n">
        <v>0</v>
      </c>
      <c r="K1804" s="28" t="n">
        <v>-0</v>
      </c>
      <c r="L1804" s="28" t="n">
        <v>-0</v>
      </c>
      <c r="M1804" s="28"/>
      <c r="N1804" s="6" t="s">
        <f>=I1804+J1804+K1804+L1804</f>
      </c>
      <c r="O1804" s="28"/>
      <c r="P1804" s="26"/>
    </row>
    <row collapsed="false" customFormat="false" customHeight="false" hidden="false" ht="12.1" outlineLevel="0" r="1805">
      <c r="A1805" s="25" t="n">
        <v>45635</v>
      </c>
      <c r="B1805" s="26" t="s">
        <v>554</v>
      </c>
      <c r="C1805" s="26" t="s">
        <v>162</v>
      </c>
      <c r="D1805" s="26" t="s">
        <v>554</v>
      </c>
      <c r="E1805" s="26" t="s">
        <v>554</v>
      </c>
      <c r="F1805" s="26" t="s">
        <v>19</v>
      </c>
      <c r="G1805" s="27" t="n">
        <v>1</v>
      </c>
      <c r="H1805" s="28" t="n">
        <v>2021.8</v>
      </c>
      <c r="I1805" s="28" t="n">
        <v>2021.8</v>
      </c>
      <c r="J1805" s="28" t="n">
        <v>0</v>
      </c>
      <c r="K1805" s="28" t="n">
        <v>-0</v>
      </c>
      <c r="L1805" s="28" t="n">
        <v>-0</v>
      </c>
      <c r="M1805" s="28"/>
      <c r="N1805" s="6" t="s">
        <f>=I1805+J1805+K1805+L1805</f>
      </c>
      <c r="O1805" s="28"/>
      <c r="P1805" s="26"/>
    </row>
    <row collapsed="false" customFormat="false" customHeight="false" hidden="false" ht="12.1" outlineLevel="0" r="1806">
      <c r="A1806" s="20" t="n">
        <v>45635.67943287</v>
      </c>
      <c r="B1806" s="16" t="s">
        <v>74</v>
      </c>
      <c r="C1806" s="16" t="s">
        <v>659</v>
      </c>
      <c r="D1806" s="16" t="s">
        <v>480</v>
      </c>
      <c r="E1806" s="16" t="s">
        <v>75</v>
      </c>
      <c r="F1806" s="16" t="s">
        <v>19</v>
      </c>
      <c r="G1806" s="7" t="n">
        <v>7</v>
      </c>
      <c r="H1806" s="6" t="n">
        <v>934</v>
      </c>
      <c r="I1806" s="6" t="n">
        <v>-6538</v>
      </c>
      <c r="J1806" s="6" t="n">
        <v>-0</v>
      </c>
      <c r="K1806" s="6" t="n">
        <v>-4.58</v>
      </c>
      <c r="L1806" s="6" t="n">
        <v>-0</v>
      </c>
      <c r="M1806" s="6"/>
      <c r="N1806" s="6" t="s">
        <f>=I1806+J1806+K1806+L1806</f>
      </c>
      <c r="O1806" s="6"/>
      <c r="P1806" s="16"/>
    </row>
    <row collapsed="false" customFormat="false" customHeight="false" hidden="false" ht="12.1" outlineLevel="0" r="1807">
      <c r="A1807" s="25" t="n">
        <v>45642</v>
      </c>
      <c r="B1807" s="26" t="s">
        <v>554</v>
      </c>
      <c r="C1807" s="26" t="s">
        <v>162</v>
      </c>
      <c r="D1807" s="26" t="s">
        <v>554</v>
      </c>
      <c r="E1807" s="26" t="s">
        <v>554</v>
      </c>
      <c r="F1807" s="26" t="s">
        <v>19</v>
      </c>
      <c r="G1807" s="27" t="n">
        <v>1</v>
      </c>
      <c r="H1807" s="28" t="n">
        <v>38000</v>
      </c>
      <c r="I1807" s="28" t="n">
        <v>38000</v>
      </c>
      <c r="J1807" s="28" t="n">
        <v>0</v>
      </c>
      <c r="K1807" s="28" t="n">
        <v>-0</v>
      </c>
      <c r="L1807" s="28" t="n">
        <v>-0</v>
      </c>
      <c r="M1807" s="28"/>
      <c r="N1807" s="6" t="s">
        <f>=I1807+J1807+K1807+L1807</f>
      </c>
      <c r="O1807" s="28"/>
      <c r="P1807" s="26"/>
    </row>
    <row collapsed="false" customFormat="false" customHeight="false" hidden="false" ht="12.1" outlineLevel="0" r="1808">
      <c r="A1808" s="20" t="n">
        <v>45642.693923611</v>
      </c>
      <c r="B1808" s="16" t="s">
        <v>39</v>
      </c>
      <c r="C1808" s="16" t="s">
        <v>560</v>
      </c>
      <c r="D1808" s="16" t="s">
        <v>480</v>
      </c>
      <c r="E1808" s="16" t="s">
        <v>17</v>
      </c>
      <c r="F1808" s="16" t="s">
        <v>19</v>
      </c>
      <c r="G1808" s="7" t="n">
        <v>100</v>
      </c>
      <c r="H1808" s="6" t="n">
        <v>225.54</v>
      </c>
      <c r="I1808" s="6" t="n">
        <v>-22554</v>
      </c>
      <c r="J1808" s="6" t="n">
        <v>-0</v>
      </c>
      <c r="K1808" s="6" t="n">
        <v>-9.02</v>
      </c>
      <c r="L1808" s="6" t="n">
        <v>-0</v>
      </c>
      <c r="M1808" s="6"/>
      <c r="N1808" s="6" t="s">
        <f>=I1808+J1808+K1808+L1808</f>
      </c>
      <c r="O1808" s="6"/>
      <c r="P1808" s="16"/>
    </row>
    <row collapsed="false" customFormat="false" customHeight="false" hidden="false" ht="12.1" outlineLevel="0" r="1809">
      <c r="A1809" s="20" t="n">
        <v>45642.693993056</v>
      </c>
      <c r="B1809" s="16" t="s">
        <v>508</v>
      </c>
      <c r="C1809" s="16" t="s">
        <v>634</v>
      </c>
      <c r="D1809" s="16" t="s">
        <v>480</v>
      </c>
      <c r="E1809" s="16" t="s">
        <v>17</v>
      </c>
      <c r="F1809" s="16" t="s">
        <v>19</v>
      </c>
      <c r="G1809" s="7" t="n">
        <v>28</v>
      </c>
      <c r="H1809" s="6" t="n">
        <v>550.6</v>
      </c>
      <c r="I1809" s="6" t="n">
        <v>-15416.8</v>
      </c>
      <c r="J1809" s="6" t="n">
        <v>-0</v>
      </c>
      <c r="K1809" s="6" t="n">
        <v>-10.8</v>
      </c>
      <c r="L1809" s="6" t="n">
        <v>-0</v>
      </c>
      <c r="M1809" s="6"/>
      <c r="N1809" s="6" t="s">
        <f>=I1809+J1809+K1809+L1809</f>
      </c>
      <c r="O1809" s="6"/>
      <c r="P1809" s="16"/>
    </row>
    <row collapsed="false" customFormat="false" customHeight="false" hidden="false" ht="12.1" outlineLevel="0" r="1810">
      <c r="A1810" s="25" t="n">
        <v>45644.670914352</v>
      </c>
      <c r="B1810" s="26" t="s">
        <v>554</v>
      </c>
      <c r="C1810" s="26" t="s">
        <v>322</v>
      </c>
      <c r="D1810" s="26" t="s">
        <v>554</v>
      </c>
      <c r="E1810" s="26" t="s">
        <v>554</v>
      </c>
      <c r="F1810" s="26" t="s">
        <v>19</v>
      </c>
      <c r="G1810" s="27" t="n">
        <v>1</v>
      </c>
      <c r="H1810" s="28" t="n">
        <v>1</v>
      </c>
      <c r="I1810" s="28" t="n">
        <v>158263.28</v>
      </c>
      <c r="J1810" s="28" t="n">
        <v>0</v>
      </c>
      <c r="K1810" s="28" t="n">
        <v>-0</v>
      </c>
      <c r="L1810" s="28" t="n">
        <v>-0</v>
      </c>
      <c r="M1810" s="28"/>
      <c r="N1810" s="6" t="s">
        <f>=I1810+J1810+K1810+L1810</f>
      </c>
      <c r="O1810" s="28"/>
      <c r="P1810" s="26"/>
    </row>
    <row collapsed="false" customFormat="false" customHeight="false" hidden="false" ht="12.1" outlineLevel="0" r="1811">
      <c r="A1811" s="20" t="n">
        <v>45645.730451389</v>
      </c>
      <c r="B1811" s="16" t="s">
        <v>494</v>
      </c>
      <c r="C1811" s="16" t="s">
        <v>571</v>
      </c>
      <c r="D1811" s="16" t="s">
        <v>480</v>
      </c>
      <c r="E1811" s="16" t="s">
        <v>17</v>
      </c>
      <c r="F1811" s="16" t="s">
        <v>19</v>
      </c>
      <c r="G1811" s="7" t="n">
        <v>282</v>
      </c>
      <c r="H1811" s="6" t="n">
        <v>562</v>
      </c>
      <c r="I1811" s="6" t="n">
        <v>-158484</v>
      </c>
      <c r="J1811" s="6" t="n">
        <v>-0</v>
      </c>
      <c r="K1811" s="6" t="n">
        <v>-63.39</v>
      </c>
      <c r="L1811" s="6" t="n">
        <v>-0</v>
      </c>
      <c r="M1811" s="6"/>
      <c r="N1811" s="6" t="s">
        <f>=I1811+J1811+K1811+L1811</f>
      </c>
      <c r="O1811" s="6"/>
      <c r="P1811" s="16"/>
    </row>
    <row collapsed="false" customFormat="false" customHeight="false" hidden="false" ht="12.1" outlineLevel="0" r="1812">
      <c r="A1812" s="29" t="n">
        <v>45646.831365741</v>
      </c>
      <c r="B1812" s="30" t="s">
        <v>511</v>
      </c>
      <c r="C1812" s="30" t="s">
        <v>645</v>
      </c>
      <c r="D1812" s="30" t="s">
        <v>482</v>
      </c>
      <c r="E1812" s="30" t="s">
        <v>17</v>
      </c>
      <c r="F1812" s="30" t="s">
        <v>19</v>
      </c>
      <c r="G1812" s="31" t="n">
        <v>-40000</v>
      </c>
      <c r="H1812" s="32" t="n">
        <v>0.3215</v>
      </c>
      <c r="I1812" s="32" t="n">
        <v>12860</v>
      </c>
      <c r="J1812" s="32" t="n">
        <v>0</v>
      </c>
      <c r="K1812" s="32" t="n">
        <v>-5.14</v>
      </c>
      <c r="L1812" s="32" t="n">
        <v>-0</v>
      </c>
      <c r="M1812" s="32"/>
      <c r="N1812" s="6" t="s">
        <f>=I1812+J1812+K1812+L1812</f>
      </c>
      <c r="O1812" s="32"/>
      <c r="P1812" s="30"/>
    </row>
    <row collapsed="false" customFormat="false" customHeight="false" hidden="false" ht="12.1" outlineLevel="0" r="1813">
      <c r="A1813" s="29" t="n">
        <v>45646.831863426</v>
      </c>
      <c r="B1813" s="30" t="s">
        <v>511</v>
      </c>
      <c r="C1813" s="30" t="s">
        <v>645</v>
      </c>
      <c r="D1813" s="30" t="s">
        <v>482</v>
      </c>
      <c r="E1813" s="30" t="s">
        <v>17</v>
      </c>
      <c r="F1813" s="30" t="s">
        <v>19</v>
      </c>
      <c r="G1813" s="31" t="n">
        <v>-3000</v>
      </c>
      <c r="H1813" s="32" t="n">
        <v>0.3215</v>
      </c>
      <c r="I1813" s="32" t="n">
        <v>964.5</v>
      </c>
      <c r="J1813" s="32" t="n">
        <v>0</v>
      </c>
      <c r="K1813" s="32" t="n">
        <v>-0.39</v>
      </c>
      <c r="L1813" s="32" t="n">
        <v>-0</v>
      </c>
      <c r="M1813" s="32"/>
      <c r="N1813" s="6" t="s">
        <f>=I1813+J1813+K1813+L1813</f>
      </c>
      <c r="O1813" s="32"/>
      <c r="P1813" s="30"/>
    </row>
    <row collapsed="false" customFormat="false" customHeight="false" hidden="false" ht="12.1" outlineLevel="0" r="1814">
      <c r="A1814" s="29" t="n">
        <v>45646.831990741</v>
      </c>
      <c r="B1814" s="30" t="s">
        <v>511</v>
      </c>
      <c r="C1814" s="30" t="s">
        <v>645</v>
      </c>
      <c r="D1814" s="30" t="s">
        <v>482</v>
      </c>
      <c r="E1814" s="30" t="s">
        <v>17</v>
      </c>
      <c r="F1814" s="30" t="s">
        <v>19</v>
      </c>
      <c r="G1814" s="31" t="n">
        <v>-3000</v>
      </c>
      <c r="H1814" s="32" t="n">
        <v>0.3215</v>
      </c>
      <c r="I1814" s="32" t="n">
        <v>964.5</v>
      </c>
      <c r="J1814" s="32" t="n">
        <v>0</v>
      </c>
      <c r="K1814" s="32" t="n">
        <v>-0.39</v>
      </c>
      <c r="L1814" s="32" t="n">
        <v>-0</v>
      </c>
      <c r="M1814" s="32"/>
      <c r="N1814" s="6" t="s">
        <f>=I1814+J1814+K1814+L1814</f>
      </c>
      <c r="O1814" s="32"/>
      <c r="P1814" s="30"/>
    </row>
    <row collapsed="false" customFormat="false" customHeight="false" hidden="false" ht="12.1" outlineLevel="0" r="1815">
      <c r="A1815" s="29" t="n">
        <v>45646.8346875</v>
      </c>
      <c r="B1815" s="30" t="s">
        <v>496</v>
      </c>
      <c r="C1815" s="30" t="s">
        <v>573</v>
      </c>
      <c r="D1815" s="30" t="s">
        <v>482</v>
      </c>
      <c r="E1815" s="30" t="s">
        <v>17</v>
      </c>
      <c r="F1815" s="30" t="s">
        <v>19</v>
      </c>
      <c r="G1815" s="31" t="n">
        <v>-2000</v>
      </c>
      <c r="H1815" s="32" t="n">
        <v>0.498</v>
      </c>
      <c r="I1815" s="32" t="n">
        <v>996</v>
      </c>
      <c r="J1815" s="32" t="n">
        <v>0</v>
      </c>
      <c r="K1815" s="32" t="n">
        <v>-0.4</v>
      </c>
      <c r="L1815" s="32" t="n">
        <v>-0</v>
      </c>
      <c r="M1815" s="32"/>
      <c r="N1815" s="6" t="s">
        <f>=I1815+J1815+K1815+L1815</f>
      </c>
      <c r="O1815" s="32"/>
      <c r="P1815" s="30"/>
    </row>
    <row collapsed="false" customFormat="false" customHeight="false" hidden="false" ht="12.1" outlineLevel="0" r="1816">
      <c r="A1816" s="29" t="n">
        <v>45646.838564815</v>
      </c>
      <c r="B1816" s="30" t="s">
        <v>496</v>
      </c>
      <c r="C1816" s="30" t="s">
        <v>573</v>
      </c>
      <c r="D1816" s="30" t="s">
        <v>482</v>
      </c>
      <c r="E1816" s="30" t="s">
        <v>17</v>
      </c>
      <c r="F1816" s="30" t="s">
        <v>19</v>
      </c>
      <c r="G1816" s="31" t="n">
        <v>-73000</v>
      </c>
      <c r="H1816" s="32" t="n">
        <v>0.498</v>
      </c>
      <c r="I1816" s="32" t="n">
        <v>36354</v>
      </c>
      <c r="J1816" s="32" t="n">
        <v>0</v>
      </c>
      <c r="K1816" s="32" t="n">
        <v>-14.54</v>
      </c>
      <c r="L1816" s="32" t="n">
        <v>-0</v>
      </c>
      <c r="M1816" s="32"/>
      <c r="N1816" s="6" t="s">
        <f>=I1816+J1816+K1816+L1816</f>
      </c>
      <c r="O1816" s="32"/>
      <c r="P1816" s="30"/>
    </row>
    <row collapsed="false" customFormat="false" customHeight="false" hidden="false" ht="12.1" outlineLevel="0" r="1817">
      <c r="A1817" s="29" t="n">
        <v>45646.839074074</v>
      </c>
      <c r="B1817" s="30" t="s">
        <v>53</v>
      </c>
      <c r="C1817" s="30" t="s">
        <v>616</v>
      </c>
      <c r="D1817" s="30" t="s">
        <v>482</v>
      </c>
      <c r="E1817" s="30" t="s">
        <v>17</v>
      </c>
      <c r="F1817" s="30" t="s">
        <v>19</v>
      </c>
      <c r="G1817" s="31" t="n">
        <v>-840</v>
      </c>
      <c r="H1817" s="32" t="n">
        <v>50.3</v>
      </c>
      <c r="I1817" s="32" t="n">
        <v>42252</v>
      </c>
      <c r="J1817" s="32" t="n">
        <v>0</v>
      </c>
      <c r="K1817" s="32" t="n">
        <v>-16.9</v>
      </c>
      <c r="L1817" s="32" t="n">
        <v>-0</v>
      </c>
      <c r="M1817" s="32"/>
      <c r="N1817" s="6" t="s">
        <f>=I1817+J1817+K1817+L1817</f>
      </c>
      <c r="O1817" s="32"/>
      <c r="P1817" s="30"/>
    </row>
    <row collapsed="false" customFormat="false" customHeight="false" hidden="false" ht="12.1" outlineLevel="0" r="1818">
      <c r="A1818" s="29" t="n">
        <v>45646.839074074</v>
      </c>
      <c r="B1818" s="30" t="s">
        <v>53</v>
      </c>
      <c r="C1818" s="30" t="s">
        <v>616</v>
      </c>
      <c r="D1818" s="30" t="s">
        <v>482</v>
      </c>
      <c r="E1818" s="30" t="s">
        <v>17</v>
      </c>
      <c r="F1818" s="30" t="s">
        <v>19</v>
      </c>
      <c r="G1818" s="31" t="n">
        <v>-820</v>
      </c>
      <c r="H1818" s="32" t="n">
        <v>50.3</v>
      </c>
      <c r="I1818" s="32" t="n">
        <v>41246</v>
      </c>
      <c r="J1818" s="32" t="n">
        <v>0</v>
      </c>
      <c r="K1818" s="32" t="n">
        <v>-16.5</v>
      </c>
      <c r="L1818" s="32" t="n">
        <v>-0</v>
      </c>
      <c r="M1818" s="32"/>
      <c r="N1818" s="6" t="s">
        <f>=I1818+J1818+K1818+L1818</f>
      </c>
      <c r="O1818" s="32"/>
      <c r="P1818" s="30"/>
    </row>
    <row collapsed="false" customFormat="false" customHeight="false" hidden="false" ht="12.1" outlineLevel="0" r="1819">
      <c r="A1819" s="29" t="n">
        <v>45646.842824074</v>
      </c>
      <c r="B1819" s="30" t="s">
        <v>511</v>
      </c>
      <c r="C1819" s="30" t="s">
        <v>645</v>
      </c>
      <c r="D1819" s="30" t="s">
        <v>482</v>
      </c>
      <c r="E1819" s="30" t="s">
        <v>17</v>
      </c>
      <c r="F1819" s="30" t="s">
        <v>19</v>
      </c>
      <c r="G1819" s="31" t="n">
        <v>-156000</v>
      </c>
      <c r="H1819" s="32" t="n">
        <v>0.3215</v>
      </c>
      <c r="I1819" s="32" t="n">
        <v>50154</v>
      </c>
      <c r="J1819" s="32" t="n">
        <v>0</v>
      </c>
      <c r="K1819" s="32" t="n">
        <v>-20.06</v>
      </c>
      <c r="L1819" s="32" t="n">
        <v>-0</v>
      </c>
      <c r="M1819" s="32"/>
      <c r="N1819" s="6" t="s">
        <f>=I1819+J1819+K1819+L1819</f>
      </c>
      <c r="O1819" s="32"/>
      <c r="P1819" s="30"/>
    </row>
    <row collapsed="false" customFormat="false" customHeight="false" hidden="false" ht="12.1" outlineLevel="0" r="1820">
      <c r="A1820" s="29" t="n">
        <v>45646.858645833</v>
      </c>
      <c r="B1820" s="30" t="s">
        <v>496</v>
      </c>
      <c r="C1820" s="30" t="s">
        <v>573</v>
      </c>
      <c r="D1820" s="30" t="s">
        <v>482</v>
      </c>
      <c r="E1820" s="30" t="s">
        <v>17</v>
      </c>
      <c r="F1820" s="30" t="s">
        <v>19</v>
      </c>
      <c r="G1820" s="31" t="n">
        <v>-23000</v>
      </c>
      <c r="H1820" s="32" t="n">
        <v>0.5</v>
      </c>
      <c r="I1820" s="32" t="n">
        <v>11500</v>
      </c>
      <c r="J1820" s="32" t="n">
        <v>0</v>
      </c>
      <c r="K1820" s="32" t="n">
        <v>-4.6</v>
      </c>
      <c r="L1820" s="32" t="n">
        <v>-0</v>
      </c>
      <c r="M1820" s="32"/>
      <c r="N1820" s="6" t="s">
        <f>=I1820+J1820+K1820+L1820</f>
      </c>
      <c r="O1820" s="32"/>
      <c r="P1820" s="30"/>
    </row>
    <row collapsed="false" customFormat="false" customHeight="false" hidden="false" ht="12.1" outlineLevel="0" r="1821">
      <c r="A1821" s="29" t="n">
        <v>45646.893148148</v>
      </c>
      <c r="B1821" s="30" t="s">
        <v>511</v>
      </c>
      <c r="C1821" s="30" t="s">
        <v>645</v>
      </c>
      <c r="D1821" s="30" t="s">
        <v>482</v>
      </c>
      <c r="E1821" s="30" t="s">
        <v>17</v>
      </c>
      <c r="F1821" s="30" t="s">
        <v>19</v>
      </c>
      <c r="G1821" s="31" t="n">
        <v>-71000</v>
      </c>
      <c r="H1821" s="32" t="n">
        <v>0.322</v>
      </c>
      <c r="I1821" s="32" t="n">
        <v>22862</v>
      </c>
      <c r="J1821" s="32" t="n">
        <v>0</v>
      </c>
      <c r="K1821" s="32" t="n">
        <v>-9.14</v>
      </c>
      <c r="L1821" s="32" t="n">
        <v>-0</v>
      </c>
      <c r="M1821" s="32"/>
      <c r="N1821" s="6" t="s">
        <f>=I1821+J1821+K1821+L1821</f>
      </c>
      <c r="O1821" s="32"/>
      <c r="P1821" s="30"/>
    </row>
    <row collapsed="false" customFormat="false" customHeight="false" hidden="false" ht="12.1" outlineLevel="0" r="1822">
      <c r="A1822" s="29" t="n">
        <v>45646.894155093</v>
      </c>
      <c r="B1822" s="30" t="s">
        <v>511</v>
      </c>
      <c r="C1822" s="30" t="s">
        <v>645</v>
      </c>
      <c r="D1822" s="30" t="s">
        <v>482</v>
      </c>
      <c r="E1822" s="30" t="s">
        <v>17</v>
      </c>
      <c r="F1822" s="30" t="s">
        <v>19</v>
      </c>
      <c r="G1822" s="31" t="n">
        <v>-20000</v>
      </c>
      <c r="H1822" s="32" t="n">
        <v>0.322</v>
      </c>
      <c r="I1822" s="32" t="n">
        <v>6440</v>
      </c>
      <c r="J1822" s="32" t="n">
        <v>0</v>
      </c>
      <c r="K1822" s="32" t="n">
        <v>-2.58</v>
      </c>
      <c r="L1822" s="32" t="n">
        <v>-0</v>
      </c>
      <c r="M1822" s="32"/>
      <c r="N1822" s="6" t="s">
        <f>=I1822+J1822+K1822+L1822</f>
      </c>
      <c r="O1822" s="32"/>
      <c r="P1822" s="30"/>
    </row>
    <row collapsed="false" customFormat="false" customHeight="false" hidden="false" ht="12.1" outlineLevel="0" r="1823">
      <c r="A1823" s="29" t="n">
        <v>45646.894270833</v>
      </c>
      <c r="B1823" s="30" t="s">
        <v>511</v>
      </c>
      <c r="C1823" s="30" t="s">
        <v>645</v>
      </c>
      <c r="D1823" s="30" t="s">
        <v>482</v>
      </c>
      <c r="E1823" s="30" t="s">
        <v>17</v>
      </c>
      <c r="F1823" s="30" t="s">
        <v>19</v>
      </c>
      <c r="G1823" s="31" t="n">
        <v>-1000</v>
      </c>
      <c r="H1823" s="32" t="n">
        <v>0.322</v>
      </c>
      <c r="I1823" s="32" t="n">
        <v>322</v>
      </c>
      <c r="J1823" s="32" t="n">
        <v>0</v>
      </c>
      <c r="K1823" s="32" t="n">
        <v>-0.13</v>
      </c>
      <c r="L1823" s="32" t="n">
        <v>-0</v>
      </c>
      <c r="M1823" s="32"/>
      <c r="N1823" s="6" t="s">
        <f>=I1823+J1823+K1823+L1823</f>
      </c>
      <c r="O1823" s="32"/>
      <c r="P1823" s="30"/>
    </row>
    <row collapsed="false" customFormat="false" customHeight="false" hidden="false" ht="12.1" outlineLevel="0" r="1824">
      <c r="A1824" s="29" t="n">
        <v>45646.894606481</v>
      </c>
      <c r="B1824" s="30" t="s">
        <v>511</v>
      </c>
      <c r="C1824" s="30" t="s">
        <v>645</v>
      </c>
      <c r="D1824" s="30" t="s">
        <v>482</v>
      </c>
      <c r="E1824" s="30" t="s">
        <v>17</v>
      </c>
      <c r="F1824" s="30" t="s">
        <v>19</v>
      </c>
      <c r="G1824" s="31" t="n">
        <v>-1000</v>
      </c>
      <c r="H1824" s="32" t="n">
        <v>0.322</v>
      </c>
      <c r="I1824" s="32" t="n">
        <v>322</v>
      </c>
      <c r="J1824" s="32" t="n">
        <v>0</v>
      </c>
      <c r="K1824" s="32" t="n">
        <v>-0.13</v>
      </c>
      <c r="L1824" s="32" t="n">
        <v>-0</v>
      </c>
      <c r="M1824" s="32"/>
      <c r="N1824" s="6" t="s">
        <f>=I1824+J1824+K1824+L1824</f>
      </c>
      <c r="O1824" s="32"/>
      <c r="P1824" s="30"/>
    </row>
    <row collapsed="false" customFormat="false" customHeight="false" hidden="false" ht="12.1" outlineLevel="0" r="1825">
      <c r="A1825" s="29" t="n">
        <v>45646.894780093</v>
      </c>
      <c r="B1825" s="30" t="s">
        <v>511</v>
      </c>
      <c r="C1825" s="30" t="s">
        <v>645</v>
      </c>
      <c r="D1825" s="30" t="s">
        <v>482</v>
      </c>
      <c r="E1825" s="30" t="s">
        <v>17</v>
      </c>
      <c r="F1825" s="30" t="s">
        <v>19</v>
      </c>
      <c r="G1825" s="31" t="n">
        <v>-18000</v>
      </c>
      <c r="H1825" s="32" t="n">
        <v>0.322</v>
      </c>
      <c r="I1825" s="32" t="n">
        <v>5796</v>
      </c>
      <c r="J1825" s="32" t="n">
        <v>0</v>
      </c>
      <c r="K1825" s="32" t="n">
        <v>-2.32</v>
      </c>
      <c r="L1825" s="32" t="n">
        <v>-0</v>
      </c>
      <c r="M1825" s="32"/>
      <c r="N1825" s="6" t="s">
        <f>=I1825+J1825+K1825+L1825</f>
      </c>
      <c r="O1825" s="32"/>
      <c r="P1825" s="30"/>
    </row>
    <row collapsed="false" customFormat="false" customHeight="false" hidden="false" ht="12.1" outlineLevel="0" r="1826">
      <c r="A1826" s="21" t="n">
        <v>45650</v>
      </c>
      <c r="B1826" s="22" t="s">
        <v>629</v>
      </c>
      <c r="C1826" s="22" t="s">
        <v>663</v>
      </c>
      <c r="D1826" s="22" t="s">
        <v>629</v>
      </c>
      <c r="E1826" s="22" t="s">
        <v>629</v>
      </c>
      <c r="F1826" s="22" t="s">
        <v>19</v>
      </c>
      <c r="G1826" s="23" t="n">
        <v>1</v>
      </c>
      <c r="H1826" s="24" t="n">
        <v>-1</v>
      </c>
      <c r="I1826" s="24" t="n">
        <v>-7599</v>
      </c>
      <c r="J1826" s="24" t="n">
        <v>0</v>
      </c>
      <c r="K1826" s="24" t="n">
        <v>-0</v>
      </c>
      <c r="L1826" s="24" t="n">
        <v>-0</v>
      </c>
      <c r="M1826" s="24"/>
      <c r="N1826" s="6" t="s">
        <f>=I1826+J1826+K1826+L1826</f>
      </c>
      <c r="O1826" s="24"/>
      <c r="P1826" s="22"/>
    </row>
    <row collapsed="false" customFormat="false" customHeight="false" hidden="false" ht="12.1" outlineLevel="0" r="1827">
      <c r="A1827" s="25" t="n">
        <v>45650</v>
      </c>
      <c r="B1827" s="26" t="s">
        <v>576</v>
      </c>
      <c r="C1827" s="26" t="s">
        <v>664</v>
      </c>
      <c r="D1827" s="26" t="s">
        <v>576</v>
      </c>
      <c r="E1827" s="26" t="s">
        <v>576</v>
      </c>
      <c r="F1827" s="26" t="s">
        <v>19</v>
      </c>
      <c r="G1827" s="27" t="n">
        <v>1</v>
      </c>
      <c r="H1827" s="28" t="n">
        <v>1</v>
      </c>
      <c r="I1827" s="28" t="n">
        <v>58596</v>
      </c>
      <c r="J1827" s="28" t="n">
        <v>0</v>
      </c>
      <c r="K1827" s="28" t="n">
        <v>-0</v>
      </c>
      <c r="L1827" s="28" t="n">
        <v>-0</v>
      </c>
      <c r="M1827" s="28"/>
      <c r="N1827" s="6" t="s">
        <f>=I1827+J1827+K1827+L1827</f>
      </c>
      <c r="O1827" s="28"/>
      <c r="P1827" s="26"/>
    </row>
    <row collapsed="false" customFormat="false" customHeight="false" hidden="false" ht="12.1" outlineLevel="0" r="1828">
      <c r="A1828" s="20" t="n">
        <v>45650.988761574</v>
      </c>
      <c r="B1828" s="16" t="s">
        <v>490</v>
      </c>
      <c r="C1828" s="16" t="s">
        <v>563</v>
      </c>
      <c r="D1828" s="16" t="s">
        <v>480</v>
      </c>
      <c r="E1828" s="16" t="s">
        <v>17</v>
      </c>
      <c r="F1828" s="16" t="s">
        <v>19</v>
      </c>
      <c r="G1828" s="7" t="n">
        <v>10</v>
      </c>
      <c r="H1828" s="6" t="n">
        <v>6842</v>
      </c>
      <c r="I1828" s="6" t="n">
        <v>-68420</v>
      </c>
      <c r="J1828" s="6" t="n">
        <v>-0</v>
      </c>
      <c r="K1828" s="6" t="n">
        <v>-27.37</v>
      </c>
      <c r="L1828" s="6" t="n">
        <v>-0</v>
      </c>
      <c r="M1828" s="6"/>
      <c r="N1828" s="6" t="s">
        <f>=I1828+J1828+K1828+L1828</f>
      </c>
      <c r="O1828" s="6"/>
      <c r="P1828" s="16"/>
    </row>
    <row collapsed="false" customFormat="false" customHeight="false" hidden="false" ht="12.1" outlineLevel="0" r="1829">
      <c r="A1829" s="25" t="n">
        <v>45651</v>
      </c>
      <c r="B1829" s="26" t="s">
        <v>554</v>
      </c>
      <c r="C1829" s="26" t="s">
        <v>162</v>
      </c>
      <c r="D1829" s="26" t="s">
        <v>554</v>
      </c>
      <c r="E1829" s="26" t="s">
        <v>554</v>
      </c>
      <c r="F1829" s="26" t="s">
        <v>19</v>
      </c>
      <c r="G1829" s="27" t="n">
        <v>1</v>
      </c>
      <c r="H1829" s="28" t="n">
        <v>83205</v>
      </c>
      <c r="I1829" s="28" t="n">
        <v>83205</v>
      </c>
      <c r="J1829" s="28" t="n">
        <v>0</v>
      </c>
      <c r="K1829" s="28" t="n">
        <v>-0</v>
      </c>
      <c r="L1829" s="28" t="n">
        <v>-0</v>
      </c>
      <c r="M1829" s="28"/>
      <c r="N1829" s="6" t="s">
        <f>=I1829+J1829+K1829+L1829</f>
      </c>
      <c r="O1829" s="28"/>
      <c r="P1829" s="26"/>
    </row>
    <row collapsed="false" customFormat="false" customHeight="false" hidden="false" ht="12.1" outlineLevel="0" r="1830">
      <c r="A1830" s="20" t="n">
        <v>45651.57</v>
      </c>
      <c r="B1830" s="16" t="s">
        <v>42</v>
      </c>
      <c r="C1830" s="16" t="s">
        <v>562</v>
      </c>
      <c r="D1830" s="16" t="s">
        <v>480</v>
      </c>
      <c r="E1830" s="16" t="s">
        <v>17</v>
      </c>
      <c r="F1830" s="16" t="s">
        <v>19</v>
      </c>
      <c r="G1830" s="7" t="n">
        <v>140</v>
      </c>
      <c r="H1830" s="6" t="n">
        <v>124.7</v>
      </c>
      <c r="I1830" s="6" t="n">
        <v>-17458</v>
      </c>
      <c r="J1830" s="6" t="n">
        <v>-0</v>
      </c>
      <c r="K1830" s="6" t="n">
        <v>-6.98</v>
      </c>
      <c r="L1830" s="6" t="n">
        <v>-0</v>
      </c>
      <c r="M1830" s="6"/>
      <c r="N1830" s="6" t="s">
        <f>=I1830+J1830+K1830+L1830</f>
      </c>
      <c r="O1830" s="6"/>
      <c r="P1830" s="16"/>
    </row>
    <row collapsed="false" customFormat="false" customHeight="false" hidden="false" ht="12.1" outlineLevel="0" r="1831">
      <c r="A1831" s="20" t="n">
        <v>45651.601666667</v>
      </c>
      <c r="B1831" s="16" t="s">
        <v>490</v>
      </c>
      <c r="C1831" s="16" t="s">
        <v>563</v>
      </c>
      <c r="D1831" s="16" t="s">
        <v>480</v>
      </c>
      <c r="E1831" s="16" t="s">
        <v>17</v>
      </c>
      <c r="F1831" s="16" t="s">
        <v>19</v>
      </c>
      <c r="G1831" s="7" t="n">
        <v>19</v>
      </c>
      <c r="H1831" s="6" t="n">
        <v>6876</v>
      </c>
      <c r="I1831" s="6" t="n">
        <v>-130644</v>
      </c>
      <c r="J1831" s="6" t="n">
        <v>-0</v>
      </c>
      <c r="K1831" s="6" t="n">
        <v>-52.26</v>
      </c>
      <c r="L1831" s="6" t="n">
        <v>-0</v>
      </c>
      <c r="M1831" s="6"/>
      <c r="N1831" s="6" t="s">
        <f>=I1831+J1831+K1831+L1831</f>
      </c>
      <c r="O1831" s="6"/>
      <c r="P1831" s="16"/>
    </row>
    <row collapsed="false" customFormat="false" customHeight="false" hidden="false" ht="12.1" outlineLevel="0" r="1832">
      <c r="A1832" s="20" t="n">
        <v>45651.829502315</v>
      </c>
      <c r="B1832" s="16" t="s">
        <v>33</v>
      </c>
      <c r="C1832" s="16" t="s">
        <v>612</v>
      </c>
      <c r="D1832" s="16" t="s">
        <v>480</v>
      </c>
      <c r="E1832" s="16" t="s">
        <v>17</v>
      </c>
      <c r="F1832" s="16" t="s">
        <v>19</v>
      </c>
      <c r="G1832" s="7" t="n">
        <v>30</v>
      </c>
      <c r="H1832" s="6" t="n">
        <v>195.2</v>
      </c>
      <c r="I1832" s="6" t="n">
        <v>-5856</v>
      </c>
      <c r="J1832" s="6" t="n">
        <v>-0</v>
      </c>
      <c r="K1832" s="6" t="n">
        <v>-2.34</v>
      </c>
      <c r="L1832" s="6" t="n">
        <v>-0</v>
      </c>
      <c r="M1832" s="6"/>
      <c r="N1832" s="6" t="s">
        <f>=I1832+J1832+K1832+L1832</f>
      </c>
      <c r="O1832" s="6"/>
      <c r="P1832" s="16"/>
    </row>
    <row collapsed="false" customFormat="false" customHeight="false" hidden="false" ht="12.1" outlineLevel="0" r="1833">
      <c r="A1833" s="25" t="n">
        <v>45653</v>
      </c>
      <c r="B1833" s="26" t="s">
        <v>554</v>
      </c>
      <c r="C1833" s="26" t="s">
        <v>162</v>
      </c>
      <c r="D1833" s="26" t="s">
        <v>554</v>
      </c>
      <c r="E1833" s="26" t="s">
        <v>554</v>
      </c>
      <c r="F1833" s="26" t="s">
        <v>19</v>
      </c>
      <c r="G1833" s="27" t="n">
        <v>1</v>
      </c>
      <c r="H1833" s="28" t="n">
        <v>1644</v>
      </c>
      <c r="I1833" s="28" t="n">
        <v>1644</v>
      </c>
      <c r="J1833" s="28" t="n">
        <v>0</v>
      </c>
      <c r="K1833" s="28" t="n">
        <v>-0</v>
      </c>
      <c r="L1833" s="28" t="n">
        <v>-0</v>
      </c>
      <c r="M1833" s="28"/>
      <c r="N1833" s="6" t="s">
        <f>=I1833+J1833+K1833+L1833</f>
      </c>
      <c r="O1833" s="28"/>
      <c r="P1833" s="26"/>
    </row>
    <row collapsed="false" customFormat="false" customHeight="false" hidden="false" ht="12.1" outlineLevel="0" r="1834">
      <c r="A1834" s="20" t="n">
        <v>45656.593263889</v>
      </c>
      <c r="B1834" s="16" t="s">
        <v>24</v>
      </c>
      <c r="C1834" s="16" t="s">
        <v>567</v>
      </c>
      <c r="D1834" s="16" t="s">
        <v>480</v>
      </c>
      <c r="E1834" s="16" t="s">
        <v>17</v>
      </c>
      <c r="F1834" s="16" t="s">
        <v>19</v>
      </c>
      <c r="G1834" s="7" t="n">
        <v>1000</v>
      </c>
      <c r="H1834" s="6" t="n">
        <v>60.54</v>
      </c>
      <c r="I1834" s="6" t="n">
        <v>-60540</v>
      </c>
      <c r="J1834" s="6" t="n">
        <v>-0</v>
      </c>
      <c r="K1834" s="6" t="n">
        <v>-42.38</v>
      </c>
      <c r="L1834" s="6" t="n">
        <v>-0</v>
      </c>
      <c r="M1834" s="6"/>
      <c r="N1834" s="6" t="s">
        <f>=I1834+J1834+K1834+L1834</f>
      </c>
      <c r="O1834" s="6"/>
      <c r="P1834" s="16"/>
    </row>
    <row collapsed="false" customFormat="false" customHeight="false" hidden="false" ht="12.1" outlineLevel="0" r="1835">
      <c r="A1835" s="20" t="n">
        <v>45656.595162037</v>
      </c>
      <c r="B1835" s="16" t="s">
        <v>33</v>
      </c>
      <c r="C1835" s="16" t="s">
        <v>612</v>
      </c>
      <c r="D1835" s="16" t="s">
        <v>480</v>
      </c>
      <c r="E1835" s="16" t="s">
        <v>17</v>
      </c>
      <c r="F1835" s="16" t="s">
        <v>19</v>
      </c>
      <c r="G1835" s="7" t="n">
        <v>10</v>
      </c>
      <c r="H1835" s="6" t="n">
        <v>211.8</v>
      </c>
      <c r="I1835" s="6" t="n">
        <v>-2118</v>
      </c>
      <c r="J1835" s="6" t="n">
        <v>-0</v>
      </c>
      <c r="K1835" s="6" t="n">
        <v>-0.85</v>
      </c>
      <c r="L1835" s="6" t="n">
        <v>-0</v>
      </c>
      <c r="M1835" s="6"/>
      <c r="N1835" s="6" t="s">
        <f>=I1835+J1835+K1835+L1835</f>
      </c>
      <c r="O1835" s="6"/>
      <c r="P1835" s="16"/>
    </row>
    <row collapsed="false" customFormat="false" customHeight="false" hidden="false" ht="12.1" outlineLevel="0" r="1836">
      <c r="A1836" s="20" t="n">
        <v>45656.595289352</v>
      </c>
      <c r="B1836" s="16" t="s">
        <v>33</v>
      </c>
      <c r="C1836" s="16" t="s">
        <v>612</v>
      </c>
      <c r="D1836" s="16" t="s">
        <v>480</v>
      </c>
      <c r="E1836" s="16" t="s">
        <v>17</v>
      </c>
      <c r="F1836" s="16" t="s">
        <v>19</v>
      </c>
      <c r="G1836" s="7" t="n">
        <v>200</v>
      </c>
      <c r="H1836" s="6" t="n">
        <v>211.8</v>
      </c>
      <c r="I1836" s="6" t="n">
        <v>-42360</v>
      </c>
      <c r="J1836" s="6" t="n">
        <v>-0</v>
      </c>
      <c r="K1836" s="6" t="n">
        <v>-16.94</v>
      </c>
      <c r="L1836" s="6" t="n">
        <v>-0</v>
      </c>
      <c r="M1836" s="6"/>
      <c r="N1836" s="6" t="s">
        <f>=I1836+J1836+K1836+L1836</f>
      </c>
      <c r="O1836" s="6"/>
      <c r="P1836" s="16"/>
    </row>
    <row collapsed="false" customFormat="false" customHeight="false" hidden="false" ht="12.1" outlineLevel="0" r="1837">
      <c r="A1837" s="20" t="n">
        <v>45656.597222222</v>
      </c>
      <c r="B1837" s="16" t="s">
        <v>45</v>
      </c>
      <c r="C1837" s="16" t="s">
        <v>613</v>
      </c>
      <c r="D1837" s="16" t="s">
        <v>480</v>
      </c>
      <c r="E1837" s="16" t="s">
        <v>17</v>
      </c>
      <c r="F1837" s="16" t="s">
        <v>19</v>
      </c>
      <c r="G1837" s="7" t="n">
        <v>1000</v>
      </c>
      <c r="H1837" s="6" t="n">
        <v>38.565</v>
      </c>
      <c r="I1837" s="6" t="n">
        <v>-38565</v>
      </c>
      <c r="J1837" s="6" t="n">
        <v>-0</v>
      </c>
      <c r="K1837" s="6" t="n">
        <v>-27</v>
      </c>
      <c r="L1837" s="6" t="n">
        <v>-0</v>
      </c>
      <c r="M1837" s="6"/>
      <c r="N1837" s="6" t="s">
        <f>=I1837+J1837+K1837+L1837</f>
      </c>
      <c r="O1837" s="6"/>
      <c r="P1837" s="16"/>
    </row>
    <row collapsed="false" customFormat="false" customHeight="false" hidden="false" ht="12.1" outlineLevel="0" r="1838">
      <c r="A1838" s="20" t="n">
        <v>45656.600821759</v>
      </c>
      <c r="B1838" s="16" t="s">
        <v>33</v>
      </c>
      <c r="C1838" s="16" t="s">
        <v>612</v>
      </c>
      <c r="D1838" s="16" t="s">
        <v>480</v>
      </c>
      <c r="E1838" s="16" t="s">
        <v>17</v>
      </c>
      <c r="F1838" s="16" t="s">
        <v>19</v>
      </c>
      <c r="G1838" s="7" t="n">
        <v>10</v>
      </c>
      <c r="H1838" s="6" t="n">
        <v>211.35</v>
      </c>
      <c r="I1838" s="6" t="n">
        <v>-2113.5</v>
      </c>
      <c r="J1838" s="6" t="n">
        <v>-0</v>
      </c>
      <c r="K1838" s="6" t="n">
        <v>-1.48</v>
      </c>
      <c r="L1838" s="6" t="n">
        <v>-0</v>
      </c>
      <c r="M1838" s="6"/>
      <c r="N1838" s="6" t="s">
        <f>=I1838+J1838+K1838+L1838</f>
      </c>
      <c r="O1838" s="6"/>
      <c r="P1838" s="16"/>
    </row>
    <row collapsed="false" customFormat="false" customHeight="false" hidden="false" ht="12.1" outlineLevel="0" r="1839">
      <c r="A1839" s="20" t="n">
        <v>45665.992939815</v>
      </c>
      <c r="B1839" s="16" t="s">
        <v>512</v>
      </c>
      <c r="C1839" s="16" t="s">
        <v>665</v>
      </c>
      <c r="D1839" s="16" t="s">
        <v>480</v>
      </c>
      <c r="E1839" s="16" t="s">
        <v>75</v>
      </c>
      <c r="F1839" s="16" t="s">
        <v>19</v>
      </c>
      <c r="G1839" s="7" t="n">
        <v>100</v>
      </c>
      <c r="H1839" s="6" t="n">
        <v>1.5698</v>
      </c>
      <c r="I1839" s="6" t="n">
        <v>-156.98</v>
      </c>
      <c r="J1839" s="6" t="n">
        <v>-0</v>
      </c>
      <c r="K1839" s="6" t="n">
        <v>-0</v>
      </c>
      <c r="L1839" s="6" t="n">
        <v>-0</v>
      </c>
      <c r="M1839" s="6"/>
      <c r="N1839" s="6" t="s">
        <f>=I1839+J1839+K1839+L1839</f>
      </c>
      <c r="O1839" s="6"/>
      <c r="P1839" s="16"/>
    </row>
    <row collapsed="false" customFormat="false" customHeight="false" hidden="false" ht="12.1" outlineLevel="0" r="1840">
      <c r="A1840" s="25" t="n">
        <v>45670</v>
      </c>
      <c r="B1840" s="26" t="s">
        <v>554</v>
      </c>
      <c r="C1840" s="26" t="s">
        <v>162</v>
      </c>
      <c r="D1840" s="26" t="s">
        <v>554</v>
      </c>
      <c r="E1840" s="26" t="s">
        <v>554</v>
      </c>
      <c r="F1840" s="26" t="s">
        <v>19</v>
      </c>
      <c r="G1840" s="27" t="n">
        <v>1</v>
      </c>
      <c r="H1840" s="28" t="n">
        <v>119000</v>
      </c>
      <c r="I1840" s="28" t="n">
        <v>119000</v>
      </c>
      <c r="J1840" s="28" t="n">
        <v>0</v>
      </c>
      <c r="K1840" s="28" t="n">
        <v>-0</v>
      </c>
      <c r="L1840" s="28" t="n">
        <v>-0</v>
      </c>
      <c r="M1840" s="28"/>
      <c r="N1840" s="6" t="s">
        <f>=I1840+J1840+K1840+L1840</f>
      </c>
      <c r="O1840" s="28"/>
      <c r="P1840" s="26"/>
    </row>
    <row collapsed="false" customFormat="false" customHeight="false" hidden="false" ht="12.1" outlineLevel="0" r="1841">
      <c r="A1841" s="25" t="n">
        <v>45670.020636574</v>
      </c>
      <c r="B1841" s="26" t="s">
        <v>554</v>
      </c>
      <c r="C1841" s="26" t="s">
        <v>162</v>
      </c>
      <c r="D1841" s="26" t="s">
        <v>554</v>
      </c>
      <c r="E1841" s="26" t="s">
        <v>554</v>
      </c>
      <c r="F1841" s="26" t="s">
        <v>19</v>
      </c>
      <c r="G1841" s="27" t="n">
        <v>1</v>
      </c>
      <c r="H1841" s="28" t="n">
        <v>119000</v>
      </c>
      <c r="I1841" s="28" t="n">
        <v>119000</v>
      </c>
      <c r="J1841" s="28" t="n">
        <v>0</v>
      </c>
      <c r="K1841" s="28" t="n">
        <v>-0</v>
      </c>
      <c r="L1841" s="28" t="n">
        <v>-0</v>
      </c>
      <c r="M1841" s="28"/>
      <c r="N1841" s="6" t="s">
        <f>=I1841+J1841+K1841+L1841</f>
      </c>
      <c r="O1841" s="28"/>
      <c r="P1841" s="26"/>
    </row>
    <row collapsed="false" customFormat="false" customHeight="false" hidden="false" ht="12.1" outlineLevel="0" r="1842">
      <c r="A1842" s="20" t="n">
        <v>45670.97462963</v>
      </c>
      <c r="B1842" s="16" t="s">
        <v>45</v>
      </c>
      <c r="C1842" s="16" t="s">
        <v>613</v>
      </c>
      <c r="D1842" s="16" t="s">
        <v>480</v>
      </c>
      <c r="E1842" s="16" t="s">
        <v>17</v>
      </c>
      <c r="F1842" s="16" t="s">
        <v>19</v>
      </c>
      <c r="G1842" s="7" t="n">
        <v>100</v>
      </c>
      <c r="H1842" s="6" t="n">
        <v>38.505</v>
      </c>
      <c r="I1842" s="6" t="n">
        <v>-3850.5</v>
      </c>
      <c r="J1842" s="6" t="n">
        <v>-0</v>
      </c>
      <c r="K1842" s="6" t="n">
        <v>-1.54</v>
      </c>
      <c r="L1842" s="6" t="n">
        <v>-0</v>
      </c>
      <c r="M1842" s="6"/>
      <c r="N1842" s="6" t="s">
        <f>=I1842+J1842+K1842+L1842</f>
      </c>
      <c r="O1842" s="6"/>
      <c r="P1842" s="16"/>
    </row>
    <row collapsed="false" customFormat="false" customHeight="false" hidden="false" ht="12.1" outlineLevel="0" r="1843">
      <c r="A1843" s="20" t="n">
        <v>45670.977881944</v>
      </c>
      <c r="B1843" s="16" t="s">
        <v>24</v>
      </c>
      <c r="C1843" s="16" t="s">
        <v>567</v>
      </c>
      <c r="D1843" s="16" t="s">
        <v>480</v>
      </c>
      <c r="E1843" s="16" t="s">
        <v>17</v>
      </c>
      <c r="F1843" s="16" t="s">
        <v>19</v>
      </c>
      <c r="G1843" s="7" t="n">
        <v>10</v>
      </c>
      <c r="H1843" s="6" t="n">
        <v>57.48</v>
      </c>
      <c r="I1843" s="6" t="n">
        <v>-574.8</v>
      </c>
      <c r="J1843" s="6" t="n">
        <v>-0</v>
      </c>
      <c r="K1843" s="6" t="n">
        <v>-0.23</v>
      </c>
      <c r="L1843" s="6" t="n">
        <v>-0</v>
      </c>
      <c r="M1843" s="6"/>
      <c r="N1843" s="6" t="s">
        <f>=I1843+J1843+K1843+L1843</f>
      </c>
      <c r="O1843" s="6"/>
      <c r="P1843" s="16"/>
    </row>
    <row collapsed="false" customFormat="false" customHeight="false" hidden="false" ht="12.1" outlineLevel="0" r="1844">
      <c r="A1844" s="20" t="n">
        <v>45670.978368056</v>
      </c>
      <c r="B1844" s="16" t="s">
        <v>24</v>
      </c>
      <c r="C1844" s="16" t="s">
        <v>567</v>
      </c>
      <c r="D1844" s="16" t="s">
        <v>480</v>
      </c>
      <c r="E1844" s="16" t="s">
        <v>17</v>
      </c>
      <c r="F1844" s="16" t="s">
        <v>19</v>
      </c>
      <c r="G1844" s="7" t="n">
        <v>50</v>
      </c>
      <c r="H1844" s="6" t="n">
        <v>57.48</v>
      </c>
      <c r="I1844" s="6" t="n">
        <v>-2874</v>
      </c>
      <c r="J1844" s="6" t="n">
        <v>-0</v>
      </c>
      <c r="K1844" s="6" t="n">
        <v>-1.15</v>
      </c>
      <c r="L1844" s="6" t="n">
        <v>-0</v>
      </c>
      <c r="M1844" s="6"/>
      <c r="N1844" s="6" t="s">
        <f>=I1844+J1844+K1844+L1844</f>
      </c>
      <c r="O1844" s="6"/>
      <c r="P1844" s="16"/>
    </row>
    <row collapsed="false" customFormat="false" customHeight="false" hidden="false" ht="12.1" outlineLevel="0" r="1845">
      <c r="A1845" s="20" t="n">
        <v>45670.978530093</v>
      </c>
      <c r="B1845" s="16" t="s">
        <v>24</v>
      </c>
      <c r="C1845" s="16" t="s">
        <v>567</v>
      </c>
      <c r="D1845" s="16" t="s">
        <v>480</v>
      </c>
      <c r="E1845" s="16" t="s">
        <v>17</v>
      </c>
      <c r="F1845" s="16" t="s">
        <v>19</v>
      </c>
      <c r="G1845" s="7" t="n">
        <v>150</v>
      </c>
      <c r="H1845" s="6" t="n">
        <v>57.48</v>
      </c>
      <c r="I1845" s="6" t="n">
        <v>-8622</v>
      </c>
      <c r="J1845" s="6" t="n">
        <v>-0</v>
      </c>
      <c r="K1845" s="6" t="n">
        <v>-3.45</v>
      </c>
      <c r="L1845" s="6" t="n">
        <v>-0</v>
      </c>
      <c r="M1845" s="6"/>
      <c r="N1845" s="6" t="s">
        <f>=I1845+J1845+K1845+L1845</f>
      </c>
      <c r="O1845" s="6"/>
      <c r="P1845" s="16"/>
    </row>
    <row collapsed="false" customFormat="false" customHeight="false" hidden="false" ht="12.1" outlineLevel="0" r="1846">
      <c r="A1846" s="20" t="n">
        <v>45670.978622685</v>
      </c>
      <c r="B1846" s="16" t="s">
        <v>24</v>
      </c>
      <c r="C1846" s="16" t="s">
        <v>567</v>
      </c>
      <c r="D1846" s="16" t="s">
        <v>480</v>
      </c>
      <c r="E1846" s="16" t="s">
        <v>17</v>
      </c>
      <c r="F1846" s="16" t="s">
        <v>19</v>
      </c>
      <c r="G1846" s="7" t="n">
        <v>200</v>
      </c>
      <c r="H1846" s="6" t="n">
        <v>57.48</v>
      </c>
      <c r="I1846" s="6" t="n">
        <v>-11496</v>
      </c>
      <c r="J1846" s="6" t="n">
        <v>-0</v>
      </c>
      <c r="K1846" s="6" t="n">
        <v>-4.6</v>
      </c>
      <c r="L1846" s="6" t="n">
        <v>-0</v>
      </c>
      <c r="M1846" s="6"/>
      <c r="N1846" s="6" t="s">
        <f>=I1846+J1846+K1846+L1846</f>
      </c>
      <c r="O1846" s="6"/>
      <c r="P1846" s="16"/>
    </row>
    <row collapsed="false" customFormat="false" customHeight="false" hidden="false" ht="12.1" outlineLevel="0" r="1847">
      <c r="A1847" s="20" t="n">
        <v>45670.980034722</v>
      </c>
      <c r="B1847" s="16" t="s">
        <v>24</v>
      </c>
      <c r="C1847" s="16" t="s">
        <v>567</v>
      </c>
      <c r="D1847" s="16" t="s">
        <v>480</v>
      </c>
      <c r="E1847" s="16" t="s">
        <v>17</v>
      </c>
      <c r="F1847" s="16" t="s">
        <v>19</v>
      </c>
      <c r="G1847" s="7" t="n">
        <v>50</v>
      </c>
      <c r="H1847" s="6" t="n">
        <v>57.48</v>
      </c>
      <c r="I1847" s="6" t="n">
        <v>-2874</v>
      </c>
      <c r="J1847" s="6" t="n">
        <v>-0</v>
      </c>
      <c r="K1847" s="6" t="n">
        <v>-1.15</v>
      </c>
      <c r="L1847" s="6" t="n">
        <v>-0</v>
      </c>
      <c r="M1847" s="6"/>
      <c r="N1847" s="6" t="s">
        <f>=I1847+J1847+K1847+L1847</f>
      </c>
      <c r="O1847" s="6"/>
      <c r="P1847" s="16"/>
    </row>
    <row collapsed="false" customFormat="false" customHeight="false" hidden="false" ht="12.1" outlineLevel="0" r="1848">
      <c r="A1848" s="20" t="n">
        <v>45670.980104167</v>
      </c>
      <c r="B1848" s="16" t="s">
        <v>24</v>
      </c>
      <c r="C1848" s="16" t="s">
        <v>567</v>
      </c>
      <c r="D1848" s="16" t="s">
        <v>480</v>
      </c>
      <c r="E1848" s="16" t="s">
        <v>17</v>
      </c>
      <c r="F1848" s="16" t="s">
        <v>19</v>
      </c>
      <c r="G1848" s="7" t="n">
        <v>600</v>
      </c>
      <c r="H1848" s="6" t="n">
        <v>57.48</v>
      </c>
      <c r="I1848" s="6" t="n">
        <v>-34488</v>
      </c>
      <c r="J1848" s="6" t="n">
        <v>-0</v>
      </c>
      <c r="K1848" s="6" t="n">
        <v>-13.8</v>
      </c>
      <c r="L1848" s="6" t="n">
        <v>-0</v>
      </c>
      <c r="M1848" s="6"/>
      <c r="N1848" s="6" t="s">
        <f>=I1848+J1848+K1848+L1848</f>
      </c>
      <c r="O1848" s="6"/>
      <c r="P1848" s="16"/>
    </row>
    <row collapsed="false" customFormat="false" customHeight="false" hidden="false" ht="12.1" outlineLevel="0" r="1849">
      <c r="A1849" s="20" t="n">
        <v>45670.98037037</v>
      </c>
      <c r="B1849" s="16" t="s">
        <v>24</v>
      </c>
      <c r="C1849" s="16" t="s">
        <v>567</v>
      </c>
      <c r="D1849" s="16" t="s">
        <v>480</v>
      </c>
      <c r="E1849" s="16" t="s">
        <v>17</v>
      </c>
      <c r="F1849" s="16" t="s">
        <v>19</v>
      </c>
      <c r="G1849" s="7" t="n">
        <v>10</v>
      </c>
      <c r="H1849" s="6" t="n">
        <v>57.48</v>
      </c>
      <c r="I1849" s="6" t="n">
        <v>-574.8</v>
      </c>
      <c r="J1849" s="6" t="n">
        <v>-0</v>
      </c>
      <c r="K1849" s="6" t="n">
        <v>-0.23</v>
      </c>
      <c r="L1849" s="6" t="n">
        <v>-0</v>
      </c>
      <c r="M1849" s="6"/>
      <c r="N1849" s="6" t="s">
        <f>=I1849+J1849+K1849+L1849</f>
      </c>
      <c r="O1849" s="6"/>
      <c r="P1849" s="16"/>
    </row>
    <row collapsed="false" customFormat="false" customHeight="false" hidden="false" ht="12.1" outlineLevel="0" r="1850">
      <c r="A1850" s="20" t="n">
        <v>45670.980451389</v>
      </c>
      <c r="B1850" s="16" t="s">
        <v>24</v>
      </c>
      <c r="C1850" s="16" t="s">
        <v>567</v>
      </c>
      <c r="D1850" s="16" t="s">
        <v>480</v>
      </c>
      <c r="E1850" s="16" t="s">
        <v>17</v>
      </c>
      <c r="F1850" s="16" t="s">
        <v>19</v>
      </c>
      <c r="G1850" s="7" t="n">
        <v>500</v>
      </c>
      <c r="H1850" s="6" t="n">
        <v>57.48</v>
      </c>
      <c r="I1850" s="6" t="n">
        <v>-28740</v>
      </c>
      <c r="J1850" s="6" t="n">
        <v>-0</v>
      </c>
      <c r="K1850" s="6" t="n">
        <v>-11.5</v>
      </c>
      <c r="L1850" s="6" t="n">
        <v>-0</v>
      </c>
      <c r="M1850" s="6"/>
      <c r="N1850" s="6" t="s">
        <f>=I1850+J1850+K1850+L1850</f>
      </c>
      <c r="O1850" s="6"/>
      <c r="P1850" s="16"/>
    </row>
    <row collapsed="false" customFormat="false" customHeight="false" hidden="false" ht="12.1" outlineLevel="0" r="1851">
      <c r="A1851" s="20" t="n">
        <v>45670.980694444</v>
      </c>
      <c r="B1851" s="16" t="s">
        <v>24</v>
      </c>
      <c r="C1851" s="16" t="s">
        <v>567</v>
      </c>
      <c r="D1851" s="16" t="s">
        <v>480</v>
      </c>
      <c r="E1851" s="16" t="s">
        <v>17</v>
      </c>
      <c r="F1851" s="16" t="s">
        <v>19</v>
      </c>
      <c r="G1851" s="7" t="n">
        <v>430</v>
      </c>
      <c r="H1851" s="6" t="n">
        <v>57.48</v>
      </c>
      <c r="I1851" s="6" t="n">
        <v>-24716.4</v>
      </c>
      <c r="J1851" s="6" t="n">
        <v>-0</v>
      </c>
      <c r="K1851" s="6" t="n">
        <v>-9.89</v>
      </c>
      <c r="L1851" s="6" t="n">
        <v>-0</v>
      </c>
      <c r="M1851" s="6"/>
      <c r="N1851" s="6" t="s">
        <f>=I1851+J1851+K1851+L1851</f>
      </c>
      <c r="O1851" s="6"/>
      <c r="P1851" s="16"/>
    </row>
    <row collapsed="false" customFormat="false" customHeight="false" hidden="false" ht="12.1" outlineLevel="0" r="1852">
      <c r="A1852" s="25" t="n">
        <v>45672</v>
      </c>
      <c r="B1852" s="26" t="s">
        <v>554</v>
      </c>
      <c r="C1852" s="26" t="s">
        <v>162</v>
      </c>
      <c r="D1852" s="26" t="s">
        <v>554</v>
      </c>
      <c r="E1852" s="26" t="s">
        <v>554</v>
      </c>
      <c r="F1852" s="26" t="s">
        <v>19</v>
      </c>
      <c r="G1852" s="27" t="n">
        <v>1</v>
      </c>
      <c r="H1852" s="28" t="n">
        <v>169000</v>
      </c>
      <c r="I1852" s="28" t="n">
        <v>169000</v>
      </c>
      <c r="J1852" s="28" t="n">
        <v>0</v>
      </c>
      <c r="K1852" s="28" t="n">
        <v>-0</v>
      </c>
      <c r="L1852" s="28" t="n">
        <v>-0</v>
      </c>
      <c r="M1852" s="28"/>
      <c r="N1852" s="6" t="s">
        <f>=I1852+J1852+K1852+L1852</f>
      </c>
      <c r="O1852" s="28"/>
      <c r="P1852" s="26"/>
    </row>
    <row collapsed="false" customFormat="false" customHeight="false" hidden="false" ht="12.1" outlineLevel="0" r="1853">
      <c r="A1853" s="33" t="n">
        <v>45672.011805556</v>
      </c>
      <c r="B1853" s="34" t="s">
        <v>602</v>
      </c>
      <c r="C1853" s="34" t="s">
        <v>344</v>
      </c>
      <c r="D1853" s="34" t="s">
        <v>602</v>
      </c>
      <c r="E1853" s="34" t="s">
        <v>602</v>
      </c>
      <c r="F1853" s="34" t="s">
        <v>19</v>
      </c>
      <c r="G1853" s="35" t="n">
        <v>637.67</v>
      </c>
      <c r="H1853" s="36" t="n">
        <v>-1</v>
      </c>
      <c r="I1853" s="36" t="n">
        <v>-637.67</v>
      </c>
      <c r="J1853" s="36" t="n">
        <v>0</v>
      </c>
      <c r="K1853" s="36" t="n">
        <v>-0</v>
      </c>
      <c r="L1853" s="36" t="n">
        <v>-0</v>
      </c>
      <c r="M1853" s="36"/>
      <c r="N1853" s="6" t="s">
        <f>=I1853+J1853+K1853+L1853</f>
      </c>
      <c r="O1853" s="36"/>
      <c r="P1853" s="34"/>
    </row>
    <row collapsed="false" customFormat="false" customHeight="false" hidden="false" ht="12.1" outlineLevel="0" r="1854">
      <c r="A1854" s="25" t="n">
        <v>45672.020636574</v>
      </c>
      <c r="B1854" s="26" t="s">
        <v>554</v>
      </c>
      <c r="C1854" s="26" t="s">
        <v>162</v>
      </c>
      <c r="D1854" s="26" t="s">
        <v>554</v>
      </c>
      <c r="E1854" s="26" t="s">
        <v>554</v>
      </c>
      <c r="F1854" s="26" t="s">
        <v>19</v>
      </c>
      <c r="G1854" s="27" t="n">
        <v>1</v>
      </c>
      <c r="H1854" s="28" t="n">
        <v>169000</v>
      </c>
      <c r="I1854" s="28" t="n">
        <v>169000</v>
      </c>
      <c r="J1854" s="28" t="n">
        <v>0</v>
      </c>
      <c r="K1854" s="28" t="n">
        <v>-0</v>
      </c>
      <c r="L1854" s="28" t="n">
        <v>-0</v>
      </c>
      <c r="M1854" s="28"/>
      <c r="N1854" s="6" t="s">
        <f>=I1854+J1854+K1854+L1854</f>
      </c>
      <c r="O1854" s="28"/>
      <c r="P1854" s="26"/>
    </row>
    <row collapsed="false" customFormat="false" customHeight="false" hidden="false" ht="12.1" outlineLevel="0" r="1855">
      <c r="A1855" s="20" t="n">
        <v>45672.576712963</v>
      </c>
      <c r="B1855" s="16" t="s">
        <v>513</v>
      </c>
      <c r="C1855" s="16" t="s">
        <v>666</v>
      </c>
      <c r="D1855" s="16" t="s">
        <v>480</v>
      </c>
      <c r="E1855" s="16" t="s">
        <v>17</v>
      </c>
      <c r="F1855" s="16" t="s">
        <v>19</v>
      </c>
      <c r="G1855" s="7" t="n">
        <v>1800</v>
      </c>
      <c r="H1855" s="6" t="n">
        <v>23.4</v>
      </c>
      <c r="I1855" s="6" t="n">
        <v>-42120</v>
      </c>
      <c r="J1855" s="6" t="n">
        <v>-0</v>
      </c>
      <c r="K1855" s="6" t="n">
        <v>-29.49</v>
      </c>
      <c r="L1855" s="6" t="n">
        <v>-0</v>
      </c>
      <c r="M1855" s="6"/>
      <c r="N1855" s="6" t="s">
        <f>=I1855+J1855+K1855+L1855</f>
      </c>
      <c r="O1855" s="6"/>
      <c r="P1855" s="16"/>
    </row>
    <row collapsed="false" customFormat="false" customHeight="false" hidden="false" ht="12.1" outlineLevel="0" r="1856">
      <c r="A1856" s="20" t="n">
        <v>45672.576712963</v>
      </c>
      <c r="B1856" s="16" t="s">
        <v>513</v>
      </c>
      <c r="C1856" s="16" t="s">
        <v>666</v>
      </c>
      <c r="D1856" s="16" t="s">
        <v>480</v>
      </c>
      <c r="E1856" s="16" t="s">
        <v>17</v>
      </c>
      <c r="F1856" s="16" t="s">
        <v>19</v>
      </c>
      <c r="G1856" s="7" t="n">
        <v>500</v>
      </c>
      <c r="H1856" s="6" t="n">
        <v>23.4</v>
      </c>
      <c r="I1856" s="6" t="n">
        <v>-11700</v>
      </c>
      <c r="J1856" s="6" t="n">
        <v>-0</v>
      </c>
      <c r="K1856" s="6" t="n">
        <v>-8.19</v>
      </c>
      <c r="L1856" s="6" t="n">
        <v>-0</v>
      </c>
      <c r="M1856" s="6"/>
      <c r="N1856" s="6" t="s">
        <f>=I1856+J1856+K1856+L1856</f>
      </c>
      <c r="O1856" s="6"/>
      <c r="P1856" s="16"/>
    </row>
    <row collapsed="false" customFormat="false" customHeight="false" hidden="false" ht="12.1" outlineLevel="0" r="1857">
      <c r="A1857" s="20" t="n">
        <v>45672.576712963</v>
      </c>
      <c r="B1857" s="16" t="s">
        <v>513</v>
      </c>
      <c r="C1857" s="16" t="s">
        <v>666</v>
      </c>
      <c r="D1857" s="16" t="s">
        <v>480</v>
      </c>
      <c r="E1857" s="16" t="s">
        <v>17</v>
      </c>
      <c r="F1857" s="16" t="s">
        <v>19</v>
      </c>
      <c r="G1857" s="7" t="n">
        <v>100</v>
      </c>
      <c r="H1857" s="6" t="n">
        <v>23.4</v>
      </c>
      <c r="I1857" s="6" t="n">
        <v>-2340</v>
      </c>
      <c r="J1857" s="6" t="n">
        <v>-0</v>
      </c>
      <c r="K1857" s="6" t="n">
        <v>-1.64</v>
      </c>
      <c r="L1857" s="6" t="n">
        <v>-0</v>
      </c>
      <c r="M1857" s="6"/>
      <c r="N1857" s="6" t="s">
        <f>=I1857+J1857+K1857+L1857</f>
      </c>
      <c r="O1857" s="6"/>
      <c r="P1857" s="16"/>
    </row>
    <row collapsed="false" customFormat="false" customHeight="false" hidden="false" ht="12.1" outlineLevel="0" r="1858">
      <c r="A1858" s="20" t="n">
        <v>45672.576712963</v>
      </c>
      <c r="B1858" s="16" t="s">
        <v>513</v>
      </c>
      <c r="C1858" s="16" t="s">
        <v>666</v>
      </c>
      <c r="D1858" s="16" t="s">
        <v>480</v>
      </c>
      <c r="E1858" s="16" t="s">
        <v>17</v>
      </c>
      <c r="F1858" s="16" t="s">
        <v>19</v>
      </c>
      <c r="G1858" s="7" t="n">
        <v>1800</v>
      </c>
      <c r="H1858" s="6" t="n">
        <v>23.4</v>
      </c>
      <c r="I1858" s="6" t="n">
        <v>-42120</v>
      </c>
      <c r="J1858" s="6" t="n">
        <v>-0</v>
      </c>
      <c r="K1858" s="6" t="n">
        <v>-29.49</v>
      </c>
      <c r="L1858" s="6" t="n">
        <v>-0</v>
      </c>
      <c r="M1858" s="6"/>
      <c r="N1858" s="6" t="s">
        <f>=I1858+J1858+K1858+L1858</f>
      </c>
      <c r="O1858" s="6"/>
      <c r="P1858" s="16"/>
    </row>
    <row collapsed="false" customFormat="false" customHeight="false" hidden="false" ht="12.1" outlineLevel="0" r="1859">
      <c r="A1859" s="20" t="n">
        <v>45672.576712963</v>
      </c>
      <c r="B1859" s="16" t="s">
        <v>513</v>
      </c>
      <c r="C1859" s="16" t="s">
        <v>666</v>
      </c>
      <c r="D1859" s="16" t="s">
        <v>480</v>
      </c>
      <c r="E1859" s="16" t="s">
        <v>17</v>
      </c>
      <c r="F1859" s="16" t="s">
        <v>19</v>
      </c>
      <c r="G1859" s="7" t="n">
        <v>800</v>
      </c>
      <c r="H1859" s="6" t="n">
        <v>23.4</v>
      </c>
      <c r="I1859" s="6" t="n">
        <v>-18720</v>
      </c>
      <c r="J1859" s="6" t="n">
        <v>-0</v>
      </c>
      <c r="K1859" s="6" t="n">
        <v>-13.11</v>
      </c>
      <c r="L1859" s="6" t="n">
        <v>-0</v>
      </c>
      <c r="M1859" s="6"/>
      <c r="N1859" s="6" t="s">
        <f>=I1859+J1859+K1859+L1859</f>
      </c>
      <c r="O1859" s="6"/>
      <c r="P1859" s="16"/>
    </row>
    <row collapsed="false" customFormat="false" customHeight="false" hidden="false" ht="12.1" outlineLevel="0" r="1860">
      <c r="A1860" s="20" t="n">
        <v>45672.578217593</v>
      </c>
      <c r="B1860" s="16" t="s">
        <v>513</v>
      </c>
      <c r="C1860" s="16" t="s">
        <v>666</v>
      </c>
      <c r="D1860" s="16" t="s">
        <v>480</v>
      </c>
      <c r="E1860" s="16" t="s">
        <v>17</v>
      </c>
      <c r="F1860" s="16" t="s">
        <v>19</v>
      </c>
      <c r="G1860" s="7" t="n">
        <v>100</v>
      </c>
      <c r="H1860" s="6" t="n">
        <v>23.4</v>
      </c>
      <c r="I1860" s="6" t="n">
        <v>-2340</v>
      </c>
      <c r="J1860" s="6" t="n">
        <v>-0</v>
      </c>
      <c r="K1860" s="6" t="n">
        <v>-0.94</v>
      </c>
      <c r="L1860" s="6" t="n">
        <v>-0</v>
      </c>
      <c r="M1860" s="6"/>
      <c r="N1860" s="6" t="s">
        <f>=I1860+J1860+K1860+L1860</f>
      </c>
      <c r="O1860" s="6"/>
      <c r="P1860" s="16"/>
    </row>
    <row collapsed="false" customFormat="false" customHeight="false" hidden="false" ht="12.1" outlineLevel="0" r="1861">
      <c r="A1861" s="20" t="n">
        <v>45672.578321759</v>
      </c>
      <c r="B1861" s="16" t="s">
        <v>513</v>
      </c>
      <c r="C1861" s="16" t="s">
        <v>666</v>
      </c>
      <c r="D1861" s="16" t="s">
        <v>480</v>
      </c>
      <c r="E1861" s="16" t="s">
        <v>17</v>
      </c>
      <c r="F1861" s="16" t="s">
        <v>19</v>
      </c>
      <c r="G1861" s="7" t="n">
        <v>2100</v>
      </c>
      <c r="H1861" s="6" t="n">
        <v>23.4</v>
      </c>
      <c r="I1861" s="6" t="n">
        <v>-49140</v>
      </c>
      <c r="J1861" s="6" t="n">
        <v>-0</v>
      </c>
      <c r="K1861" s="6" t="n">
        <v>-19.66</v>
      </c>
      <c r="L1861" s="6" t="n">
        <v>-0</v>
      </c>
      <c r="M1861" s="6"/>
      <c r="N1861" s="6" t="s">
        <f>=I1861+J1861+K1861+L1861</f>
      </c>
      <c r="O1861" s="6"/>
      <c r="P1861" s="16"/>
    </row>
    <row collapsed="false" customFormat="false" customHeight="false" hidden="false" ht="12.1" outlineLevel="0" r="1862">
      <c r="A1862" s="25" t="n">
        <v>45673</v>
      </c>
      <c r="B1862" s="26" t="s">
        <v>554</v>
      </c>
      <c r="C1862" s="26" t="s">
        <v>162</v>
      </c>
      <c r="D1862" s="26" t="s">
        <v>554</v>
      </c>
      <c r="E1862" s="26" t="s">
        <v>554</v>
      </c>
      <c r="F1862" s="26" t="s">
        <v>19</v>
      </c>
      <c r="G1862" s="27" t="n">
        <v>1</v>
      </c>
      <c r="H1862" s="28" t="n">
        <v>22771.74</v>
      </c>
      <c r="I1862" s="28" t="n">
        <v>22771.74</v>
      </c>
      <c r="J1862" s="28" t="n">
        <v>0</v>
      </c>
      <c r="K1862" s="28" t="n">
        <v>-0</v>
      </c>
      <c r="L1862" s="28" t="n">
        <v>-0</v>
      </c>
      <c r="M1862" s="28"/>
      <c r="N1862" s="6" t="s">
        <f>=I1862+J1862+K1862+L1862</f>
      </c>
      <c r="O1862" s="28"/>
      <c r="P1862" s="26"/>
    </row>
    <row collapsed="false" customFormat="false" customHeight="false" hidden="false" ht="12.1" outlineLevel="0" r="1863">
      <c r="A1863" s="25" t="n">
        <v>45673</v>
      </c>
      <c r="B1863" s="26" t="s">
        <v>576</v>
      </c>
      <c r="C1863" s="26" t="s">
        <v>667</v>
      </c>
      <c r="D1863" s="26" t="s">
        <v>576</v>
      </c>
      <c r="E1863" s="26" t="s">
        <v>576</v>
      </c>
      <c r="F1863" s="26" t="s">
        <v>19</v>
      </c>
      <c r="G1863" s="27" t="n">
        <v>1</v>
      </c>
      <c r="H1863" s="28" t="n">
        <v>7623.58</v>
      </c>
      <c r="I1863" s="28" t="n">
        <v>7623.58</v>
      </c>
      <c r="J1863" s="28" t="n">
        <v>0</v>
      </c>
      <c r="K1863" s="28" t="n">
        <v>-0</v>
      </c>
      <c r="L1863" s="28" t="n">
        <v>-0</v>
      </c>
      <c r="M1863" s="28"/>
      <c r="N1863" s="6" t="s">
        <f>=I1863+J1863+K1863+L1863</f>
      </c>
      <c r="O1863" s="28"/>
      <c r="P1863" s="26"/>
    </row>
    <row collapsed="false" customFormat="false" customHeight="false" hidden="false" ht="12.1" outlineLevel="0" r="1864">
      <c r="A1864" s="25" t="n">
        <v>45673.020636574</v>
      </c>
      <c r="B1864" s="26" t="s">
        <v>554</v>
      </c>
      <c r="C1864" s="26" t="s">
        <v>162</v>
      </c>
      <c r="D1864" s="26" t="s">
        <v>554</v>
      </c>
      <c r="E1864" s="26" t="s">
        <v>554</v>
      </c>
      <c r="F1864" s="26" t="s">
        <v>19</v>
      </c>
      <c r="G1864" s="27" t="n">
        <v>1</v>
      </c>
      <c r="H1864" s="28" t="n">
        <v>22771.74</v>
      </c>
      <c r="I1864" s="28" t="n">
        <v>22771.74</v>
      </c>
      <c r="J1864" s="28" t="n">
        <v>0</v>
      </c>
      <c r="K1864" s="28" t="n">
        <v>-0</v>
      </c>
      <c r="L1864" s="28" t="n">
        <v>-0</v>
      </c>
      <c r="M1864" s="28"/>
      <c r="N1864" s="6" t="s">
        <f>=I1864+J1864+K1864+L1864</f>
      </c>
      <c r="O1864" s="28"/>
      <c r="P1864" s="26"/>
    </row>
    <row collapsed="false" customFormat="false" customHeight="false" hidden="false" ht="12.1" outlineLevel="0" r="1865">
      <c r="A1865" s="20" t="n">
        <v>45673.851365741</v>
      </c>
      <c r="B1865" s="16" t="s">
        <v>513</v>
      </c>
      <c r="C1865" s="16" t="s">
        <v>666</v>
      </c>
      <c r="D1865" s="16" t="s">
        <v>480</v>
      </c>
      <c r="E1865" s="16" t="s">
        <v>17</v>
      </c>
      <c r="F1865" s="16" t="s">
        <v>19</v>
      </c>
      <c r="G1865" s="7" t="n">
        <v>1200</v>
      </c>
      <c r="H1865" s="6" t="n">
        <v>25.125</v>
      </c>
      <c r="I1865" s="6" t="n">
        <v>-30150</v>
      </c>
      <c r="J1865" s="6" t="n">
        <v>-0</v>
      </c>
      <c r="K1865" s="6" t="n">
        <v>-21.1</v>
      </c>
      <c r="L1865" s="6" t="n">
        <v>-0</v>
      </c>
      <c r="M1865" s="6"/>
      <c r="N1865" s="6" t="s">
        <f>=I1865+J1865+K1865+L1865</f>
      </c>
      <c r="O1865" s="6"/>
      <c r="P1865" s="16"/>
    </row>
    <row collapsed="false" customFormat="false" customHeight="false" hidden="false" ht="12.1" outlineLevel="0" r="1866">
      <c r="A1866" s="20" t="n">
        <v>45673.852523148</v>
      </c>
      <c r="B1866" s="16" t="s">
        <v>508</v>
      </c>
      <c r="C1866" s="16" t="s">
        <v>634</v>
      </c>
      <c r="D1866" s="16" t="s">
        <v>480</v>
      </c>
      <c r="E1866" s="16" t="s">
        <v>17</v>
      </c>
      <c r="F1866" s="16" t="s">
        <v>19</v>
      </c>
      <c r="G1866" s="7" t="n">
        <v>1</v>
      </c>
      <c r="H1866" s="6" t="n">
        <v>659.7</v>
      </c>
      <c r="I1866" s="6" t="n">
        <v>-659.7</v>
      </c>
      <c r="J1866" s="6" t="n">
        <v>-0</v>
      </c>
      <c r="K1866" s="6" t="n">
        <v>-0.45</v>
      </c>
      <c r="L1866" s="6" t="n">
        <v>-0</v>
      </c>
      <c r="M1866" s="6"/>
      <c r="N1866" s="6" t="s">
        <f>=I1866+J1866+K1866+L1866</f>
      </c>
      <c r="O1866" s="6"/>
      <c r="P1866" s="16"/>
    </row>
    <row collapsed="false" customFormat="false" customHeight="false" hidden="false" ht="12.1" outlineLevel="0" r="1867">
      <c r="A1867" s="20" t="n">
        <v>45673.854803241</v>
      </c>
      <c r="B1867" s="16" t="s">
        <v>494</v>
      </c>
      <c r="C1867" s="16" t="s">
        <v>571</v>
      </c>
      <c r="D1867" s="16" t="s">
        <v>480</v>
      </c>
      <c r="E1867" s="16" t="s">
        <v>17</v>
      </c>
      <c r="F1867" s="16" t="s">
        <v>19</v>
      </c>
      <c r="G1867" s="7" t="n">
        <v>1</v>
      </c>
      <c r="H1867" s="6" t="n">
        <v>676.8</v>
      </c>
      <c r="I1867" s="6" t="n">
        <v>-676.8</v>
      </c>
      <c r="J1867" s="6" t="n">
        <v>-0</v>
      </c>
      <c r="K1867" s="6" t="n">
        <v>-0.27</v>
      </c>
      <c r="L1867" s="6" t="n">
        <v>-0</v>
      </c>
      <c r="M1867" s="6"/>
      <c r="N1867" s="6" t="s">
        <f>=I1867+J1867+K1867+L1867</f>
      </c>
      <c r="O1867" s="6"/>
      <c r="P1867" s="16"/>
    </row>
    <row collapsed="false" customFormat="false" customHeight="false" hidden="false" ht="12.1" outlineLevel="0" r="1868">
      <c r="A1868" s="21" t="n">
        <v>45680</v>
      </c>
      <c r="B1868" s="22" t="s">
        <v>629</v>
      </c>
      <c r="C1868" s="22" t="s">
        <v>668</v>
      </c>
      <c r="D1868" s="22" t="s">
        <v>629</v>
      </c>
      <c r="E1868" s="22" t="s">
        <v>629</v>
      </c>
      <c r="F1868" s="22" t="s">
        <v>19</v>
      </c>
      <c r="G1868" s="23" t="n">
        <v>1</v>
      </c>
      <c r="H1868" s="24" t="n">
        <v>-1</v>
      </c>
      <c r="I1868" s="24" t="n">
        <v>-4931</v>
      </c>
      <c r="J1868" s="24" t="n">
        <v>0</v>
      </c>
      <c r="K1868" s="24" t="n">
        <v>-0</v>
      </c>
      <c r="L1868" s="24" t="n">
        <v>-0</v>
      </c>
      <c r="M1868" s="24"/>
      <c r="N1868" s="6" t="s">
        <f>=I1868+J1868+K1868+L1868</f>
      </c>
      <c r="O1868" s="24"/>
      <c r="P1868" s="22"/>
    </row>
    <row collapsed="false" customFormat="false" customHeight="false" hidden="false" ht="12.1" outlineLevel="0" r="1869">
      <c r="A1869" s="25" t="n">
        <v>45680</v>
      </c>
      <c r="B1869" s="26" t="s">
        <v>576</v>
      </c>
      <c r="C1869" s="26" t="s">
        <v>648</v>
      </c>
      <c r="D1869" s="26" t="s">
        <v>576</v>
      </c>
      <c r="E1869" s="26" t="s">
        <v>576</v>
      </c>
      <c r="F1869" s="26" t="s">
        <v>19</v>
      </c>
      <c r="G1869" s="27" t="n">
        <v>1</v>
      </c>
      <c r="H1869" s="28" t="n">
        <v>1</v>
      </c>
      <c r="I1869" s="28" t="n">
        <v>37927.59</v>
      </c>
      <c r="J1869" s="28" t="n">
        <v>0</v>
      </c>
      <c r="K1869" s="28" t="n">
        <v>-0</v>
      </c>
      <c r="L1869" s="28" t="n">
        <v>-0</v>
      </c>
      <c r="M1869" s="28"/>
      <c r="N1869" s="6" t="s">
        <f>=I1869+J1869+K1869+L1869</f>
      </c>
      <c r="O1869" s="28"/>
      <c r="P1869" s="26"/>
    </row>
    <row collapsed="false" customFormat="false" customHeight="false" hidden="false" ht="12.1" outlineLevel="0" r="1870">
      <c r="A1870" s="25" t="n">
        <v>45680</v>
      </c>
      <c r="B1870" s="26" t="s">
        <v>576</v>
      </c>
      <c r="C1870" s="26" t="s">
        <v>669</v>
      </c>
      <c r="D1870" s="26" t="s">
        <v>576</v>
      </c>
      <c r="E1870" s="26" t="s">
        <v>576</v>
      </c>
      <c r="F1870" s="26" t="s">
        <v>19</v>
      </c>
      <c r="G1870" s="27" t="n">
        <v>1</v>
      </c>
      <c r="H1870" s="28" t="n">
        <v>6883.45</v>
      </c>
      <c r="I1870" s="28" t="n">
        <v>6883.45</v>
      </c>
      <c r="J1870" s="28" t="n">
        <v>0</v>
      </c>
      <c r="K1870" s="28" t="n">
        <v>-0</v>
      </c>
      <c r="L1870" s="28" t="n">
        <v>-0</v>
      </c>
      <c r="M1870" s="28"/>
      <c r="N1870" s="6" t="s">
        <f>=I1870+J1870+K1870+L1870</f>
      </c>
      <c r="O1870" s="28"/>
      <c r="P1870" s="26"/>
    </row>
    <row collapsed="false" customFormat="false" customHeight="false" hidden="false" ht="12.1" outlineLevel="0" r="1871">
      <c r="A1871" s="25" t="n">
        <v>45680</v>
      </c>
      <c r="B1871" s="26" t="s">
        <v>554</v>
      </c>
      <c r="C1871" s="26" t="s">
        <v>162</v>
      </c>
      <c r="D1871" s="26" t="s">
        <v>554</v>
      </c>
      <c r="E1871" s="26" t="s">
        <v>554</v>
      </c>
      <c r="F1871" s="26" t="s">
        <v>19</v>
      </c>
      <c r="G1871" s="27" t="n">
        <v>1</v>
      </c>
      <c r="H1871" s="28" t="n">
        <v>20607</v>
      </c>
      <c r="I1871" s="28" t="n">
        <v>20607</v>
      </c>
      <c r="J1871" s="28" t="n">
        <v>0</v>
      </c>
      <c r="K1871" s="28" t="n">
        <v>-0</v>
      </c>
      <c r="L1871" s="28" t="n">
        <v>-0</v>
      </c>
      <c r="M1871" s="28"/>
      <c r="N1871" s="6" t="s">
        <f>=I1871+J1871+K1871+L1871</f>
      </c>
      <c r="O1871" s="28"/>
      <c r="P1871" s="26"/>
    </row>
    <row collapsed="false" customFormat="false" customHeight="false" hidden="false" ht="12.1" outlineLevel="0" r="1872">
      <c r="A1872" s="25" t="n">
        <v>45680.020636574</v>
      </c>
      <c r="B1872" s="26" t="s">
        <v>576</v>
      </c>
      <c r="C1872" s="26" t="s">
        <v>669</v>
      </c>
      <c r="D1872" s="26" t="s">
        <v>576</v>
      </c>
      <c r="E1872" s="26" t="s">
        <v>576</v>
      </c>
      <c r="F1872" s="26" t="s">
        <v>19</v>
      </c>
      <c r="G1872" s="27" t="n">
        <v>1</v>
      </c>
      <c r="H1872" s="28" t="n">
        <v>6883.45</v>
      </c>
      <c r="I1872" s="28" t="n">
        <v>6883.45</v>
      </c>
      <c r="J1872" s="28" t="n">
        <v>0</v>
      </c>
      <c r="K1872" s="28" t="n">
        <v>-0</v>
      </c>
      <c r="L1872" s="28" t="n">
        <v>-0</v>
      </c>
      <c r="M1872" s="28"/>
      <c r="N1872" s="6" t="s">
        <f>=I1872+J1872+K1872+L1872</f>
      </c>
      <c r="O1872" s="28"/>
      <c r="P1872" s="26"/>
    </row>
    <row collapsed="false" customFormat="false" customHeight="false" hidden="false" ht="12.1" outlineLevel="0" r="1873">
      <c r="A1873" s="25" t="n">
        <v>45680.020636574</v>
      </c>
      <c r="B1873" s="26" t="s">
        <v>554</v>
      </c>
      <c r="C1873" s="26" t="s">
        <v>162</v>
      </c>
      <c r="D1873" s="26" t="s">
        <v>554</v>
      </c>
      <c r="E1873" s="26" t="s">
        <v>554</v>
      </c>
      <c r="F1873" s="26" t="s">
        <v>19</v>
      </c>
      <c r="G1873" s="27" t="n">
        <v>1</v>
      </c>
      <c r="H1873" s="28" t="n">
        <v>20607</v>
      </c>
      <c r="I1873" s="28" t="n">
        <v>20607</v>
      </c>
      <c r="J1873" s="28" t="n">
        <v>0</v>
      </c>
      <c r="K1873" s="28" t="n">
        <v>-0</v>
      </c>
      <c r="L1873" s="28" t="n">
        <v>-0</v>
      </c>
      <c r="M1873" s="28"/>
      <c r="N1873" s="6" t="s">
        <f>=I1873+J1873+K1873+L1873</f>
      </c>
      <c r="O1873" s="28"/>
      <c r="P1873" s="26"/>
    </row>
    <row collapsed="false" customFormat="false" customHeight="false" hidden="false" ht="12.1" outlineLevel="0" r="1874">
      <c r="A1874" s="20" t="n">
        <v>45681.495243056</v>
      </c>
      <c r="B1874" s="16" t="s">
        <v>16</v>
      </c>
      <c r="C1874" s="16" t="s">
        <v>622</v>
      </c>
      <c r="D1874" s="16" t="s">
        <v>480</v>
      </c>
      <c r="E1874" s="16" t="s">
        <v>17</v>
      </c>
      <c r="F1874" s="16" t="s">
        <v>19</v>
      </c>
      <c r="G1874" s="7" t="n">
        <v>28</v>
      </c>
      <c r="H1874" s="6" t="n">
        <v>1182</v>
      </c>
      <c r="I1874" s="6" t="n">
        <v>-33096</v>
      </c>
      <c r="J1874" s="6" t="n">
        <v>-0</v>
      </c>
      <c r="K1874" s="6" t="n">
        <v>-13.24</v>
      </c>
      <c r="L1874" s="6" t="n">
        <v>-0</v>
      </c>
      <c r="M1874" s="6"/>
      <c r="N1874" s="6" t="s">
        <f>=I1874+J1874+K1874+L1874</f>
      </c>
      <c r="O1874" s="6"/>
      <c r="P1874" s="16"/>
    </row>
    <row collapsed="false" customFormat="false" customHeight="false" hidden="false" ht="12.1" outlineLevel="0" r="1875">
      <c r="A1875" s="20" t="n">
        <v>45681.507395833</v>
      </c>
      <c r="B1875" s="16" t="s">
        <v>513</v>
      </c>
      <c r="C1875" s="16" t="s">
        <v>666</v>
      </c>
      <c r="D1875" s="16" t="s">
        <v>480</v>
      </c>
      <c r="E1875" s="16" t="s">
        <v>17</v>
      </c>
      <c r="F1875" s="16" t="s">
        <v>19</v>
      </c>
      <c r="G1875" s="7" t="n">
        <v>900</v>
      </c>
      <c r="H1875" s="6" t="n">
        <v>28.78</v>
      </c>
      <c r="I1875" s="6" t="n">
        <v>-25902</v>
      </c>
      <c r="J1875" s="6" t="n">
        <v>-0</v>
      </c>
      <c r="K1875" s="6" t="n">
        <v>-10.36</v>
      </c>
      <c r="L1875" s="6" t="n">
        <v>-0</v>
      </c>
      <c r="M1875" s="6"/>
      <c r="N1875" s="6" t="s">
        <f>=I1875+J1875+K1875+L1875</f>
      </c>
      <c r="O1875" s="6"/>
      <c r="P1875" s="16"/>
    </row>
    <row collapsed="false" customFormat="false" customHeight="false" hidden="false" ht="12.1" outlineLevel="0" r="1876">
      <c r="A1876" s="25" t="n">
        <v>45688</v>
      </c>
      <c r="B1876" s="26" t="s">
        <v>554</v>
      </c>
      <c r="C1876" s="26" t="s">
        <v>162</v>
      </c>
      <c r="D1876" s="26" t="s">
        <v>554</v>
      </c>
      <c r="E1876" s="26" t="s">
        <v>554</v>
      </c>
      <c r="F1876" s="26" t="s">
        <v>19</v>
      </c>
      <c r="G1876" s="27" t="n">
        <v>1</v>
      </c>
      <c r="H1876" s="28" t="n">
        <v>12711</v>
      </c>
      <c r="I1876" s="28" t="n">
        <v>12711</v>
      </c>
      <c r="J1876" s="28" t="n">
        <v>0</v>
      </c>
      <c r="K1876" s="28" t="n">
        <v>-0</v>
      </c>
      <c r="L1876" s="28" t="n">
        <v>-0</v>
      </c>
      <c r="M1876" s="28"/>
      <c r="N1876" s="6" t="s">
        <f>=I1876+J1876+K1876+L1876</f>
      </c>
      <c r="O1876" s="28"/>
      <c r="P1876" s="26"/>
    </row>
    <row collapsed="false" customFormat="false" customHeight="false" hidden="false" ht="12.1" outlineLevel="0" r="1877">
      <c r="A1877" s="25" t="n">
        <v>45688</v>
      </c>
      <c r="B1877" s="26" t="s">
        <v>554</v>
      </c>
      <c r="C1877" s="26" t="s">
        <v>162</v>
      </c>
      <c r="D1877" s="26" t="s">
        <v>554</v>
      </c>
      <c r="E1877" s="26" t="s">
        <v>554</v>
      </c>
      <c r="F1877" s="26" t="s">
        <v>19</v>
      </c>
      <c r="G1877" s="27" t="n">
        <v>1</v>
      </c>
      <c r="H1877" s="28" t="n">
        <v>140000</v>
      </c>
      <c r="I1877" s="28" t="n">
        <v>140000</v>
      </c>
      <c r="J1877" s="28" t="n">
        <v>0</v>
      </c>
      <c r="K1877" s="28" t="n">
        <v>-0</v>
      </c>
      <c r="L1877" s="28" t="n">
        <v>-0</v>
      </c>
      <c r="M1877" s="28"/>
      <c r="N1877" s="6" t="s">
        <f>=I1877+J1877+K1877+L1877</f>
      </c>
      <c r="O1877" s="28"/>
      <c r="P1877" s="26"/>
    </row>
    <row collapsed="false" customFormat="false" customHeight="false" hidden="false" ht="12.1" outlineLevel="0" r="1878">
      <c r="A1878" s="25" t="n">
        <v>45688.020636574</v>
      </c>
      <c r="B1878" s="26" t="s">
        <v>554</v>
      </c>
      <c r="C1878" s="26" t="s">
        <v>162</v>
      </c>
      <c r="D1878" s="26" t="s">
        <v>554</v>
      </c>
      <c r="E1878" s="26" t="s">
        <v>554</v>
      </c>
      <c r="F1878" s="26" t="s">
        <v>19</v>
      </c>
      <c r="G1878" s="27" t="n">
        <v>1</v>
      </c>
      <c r="H1878" s="28" t="n">
        <v>140000</v>
      </c>
      <c r="I1878" s="28" t="n">
        <v>140000</v>
      </c>
      <c r="J1878" s="28" t="n">
        <v>0</v>
      </c>
      <c r="K1878" s="28" t="n">
        <v>-0</v>
      </c>
      <c r="L1878" s="28" t="n">
        <v>-0</v>
      </c>
      <c r="M1878" s="28"/>
      <c r="N1878" s="6" t="s">
        <f>=I1878+J1878+K1878+L1878</f>
      </c>
      <c r="O1878" s="28"/>
      <c r="P1878" s="26"/>
    </row>
    <row collapsed="false" customFormat="false" customHeight="false" hidden="false" ht="12.1" outlineLevel="0" r="1879">
      <c r="A1879" s="25" t="n">
        <v>45688.020636574</v>
      </c>
      <c r="B1879" s="26" t="s">
        <v>554</v>
      </c>
      <c r="C1879" s="26" t="s">
        <v>162</v>
      </c>
      <c r="D1879" s="26" t="s">
        <v>554</v>
      </c>
      <c r="E1879" s="26" t="s">
        <v>554</v>
      </c>
      <c r="F1879" s="26" t="s">
        <v>19</v>
      </c>
      <c r="G1879" s="27" t="n">
        <v>1</v>
      </c>
      <c r="H1879" s="28" t="n">
        <v>12711</v>
      </c>
      <c r="I1879" s="28" t="n">
        <v>12711</v>
      </c>
      <c r="J1879" s="28" t="n">
        <v>0</v>
      </c>
      <c r="K1879" s="28" t="n">
        <v>-0</v>
      </c>
      <c r="L1879" s="28" t="n">
        <v>-0</v>
      </c>
      <c r="M1879" s="28"/>
      <c r="N1879" s="6" t="s">
        <f>=I1879+J1879+K1879+L1879</f>
      </c>
      <c r="O1879" s="28"/>
      <c r="P1879" s="26"/>
    </row>
    <row collapsed="false" customFormat="false" customHeight="false" hidden="false" ht="12.1" outlineLevel="0" r="1880">
      <c r="A1880" s="20" t="n">
        <v>45688.97630787</v>
      </c>
      <c r="B1880" s="16" t="s">
        <v>513</v>
      </c>
      <c r="C1880" s="16" t="s">
        <v>666</v>
      </c>
      <c r="D1880" s="16" t="s">
        <v>480</v>
      </c>
      <c r="E1880" s="16" t="s">
        <v>17</v>
      </c>
      <c r="F1880" s="16" t="s">
        <v>19</v>
      </c>
      <c r="G1880" s="7" t="n">
        <v>1800</v>
      </c>
      <c r="H1880" s="6" t="n">
        <v>27.7</v>
      </c>
      <c r="I1880" s="6" t="n">
        <v>-49860</v>
      </c>
      <c r="J1880" s="6" t="n">
        <v>-0</v>
      </c>
      <c r="K1880" s="6" t="n">
        <v>-34.9</v>
      </c>
      <c r="L1880" s="6" t="n">
        <v>-0</v>
      </c>
      <c r="M1880" s="6"/>
      <c r="N1880" s="6" t="s">
        <f>=I1880+J1880+K1880+L1880</f>
      </c>
      <c r="O1880" s="6"/>
      <c r="P1880" s="16"/>
    </row>
    <row collapsed="false" customFormat="false" customHeight="false" hidden="false" ht="12.1" outlineLevel="0" r="1881">
      <c r="A1881" s="20" t="n">
        <v>45688.977430556</v>
      </c>
      <c r="B1881" s="16" t="s">
        <v>33</v>
      </c>
      <c r="C1881" s="16" t="s">
        <v>612</v>
      </c>
      <c r="D1881" s="16" t="s">
        <v>480</v>
      </c>
      <c r="E1881" s="16" t="s">
        <v>17</v>
      </c>
      <c r="F1881" s="16" t="s">
        <v>19</v>
      </c>
      <c r="G1881" s="7" t="n">
        <v>200</v>
      </c>
      <c r="H1881" s="6" t="n">
        <v>227.85</v>
      </c>
      <c r="I1881" s="6" t="n">
        <v>-45570</v>
      </c>
      <c r="J1881" s="6" t="n">
        <v>-0</v>
      </c>
      <c r="K1881" s="6" t="n">
        <v>-18.23</v>
      </c>
      <c r="L1881" s="6" t="n">
        <v>-0</v>
      </c>
      <c r="M1881" s="6"/>
      <c r="N1881" s="6" t="s">
        <f>=I1881+J1881+K1881+L1881</f>
      </c>
      <c r="O1881" s="6"/>
      <c r="P1881" s="16"/>
    </row>
    <row collapsed="false" customFormat="false" customHeight="false" hidden="false" ht="12.1" outlineLevel="0" r="1882">
      <c r="A1882" s="20" t="n">
        <v>45688.985104167</v>
      </c>
      <c r="B1882" s="16" t="s">
        <v>16</v>
      </c>
      <c r="C1882" s="16" t="s">
        <v>622</v>
      </c>
      <c r="D1882" s="16" t="s">
        <v>480</v>
      </c>
      <c r="E1882" s="16" t="s">
        <v>17</v>
      </c>
      <c r="F1882" s="16" t="s">
        <v>19</v>
      </c>
      <c r="G1882" s="7" t="n">
        <v>50</v>
      </c>
      <c r="H1882" s="6" t="n">
        <v>1154</v>
      </c>
      <c r="I1882" s="6" t="n">
        <v>-57700</v>
      </c>
      <c r="J1882" s="6" t="n">
        <v>-0</v>
      </c>
      <c r="K1882" s="6" t="n">
        <v>-23.08</v>
      </c>
      <c r="L1882" s="6" t="n">
        <v>-0</v>
      </c>
      <c r="M1882" s="6"/>
      <c r="N1882" s="6" t="s">
        <f>=I1882+J1882+K1882+L1882</f>
      </c>
      <c r="O1882" s="6"/>
      <c r="P1882" s="16"/>
    </row>
    <row collapsed="false" customFormat="false" customHeight="false" hidden="false" ht="12.1" outlineLevel="0" r="1883">
      <c r="A1883" s="25" t="n">
        <v>45695</v>
      </c>
      <c r="B1883" s="26" t="s">
        <v>576</v>
      </c>
      <c r="C1883" s="26" t="s">
        <v>667</v>
      </c>
      <c r="D1883" s="26" t="s">
        <v>576</v>
      </c>
      <c r="E1883" s="26" t="s">
        <v>576</v>
      </c>
      <c r="F1883" s="26" t="s">
        <v>19</v>
      </c>
      <c r="G1883" s="27" t="n">
        <v>1</v>
      </c>
      <c r="H1883" s="28" t="n">
        <v>2196.77</v>
      </c>
      <c r="I1883" s="28" t="n">
        <v>2196.77</v>
      </c>
      <c r="J1883" s="28" t="n">
        <v>0</v>
      </c>
      <c r="K1883" s="28" t="n">
        <v>-0</v>
      </c>
      <c r="L1883" s="28" t="n">
        <v>-0</v>
      </c>
      <c r="M1883" s="28"/>
      <c r="N1883" s="6" t="s">
        <f>=I1883+J1883+K1883+L1883</f>
      </c>
      <c r="O1883" s="28"/>
      <c r="P1883" s="26"/>
    </row>
    <row collapsed="false" customFormat="false" customHeight="false" hidden="false" ht="12.1" outlineLevel="0" r="1884">
      <c r="A1884" s="25" t="n">
        <v>45698</v>
      </c>
      <c r="B1884" s="26" t="s">
        <v>554</v>
      </c>
      <c r="C1884" s="26" t="s">
        <v>162</v>
      </c>
      <c r="D1884" s="26" t="s">
        <v>554</v>
      </c>
      <c r="E1884" s="26" t="s">
        <v>554</v>
      </c>
      <c r="F1884" s="26" t="s">
        <v>19</v>
      </c>
      <c r="G1884" s="27" t="n">
        <v>1</v>
      </c>
      <c r="H1884" s="28" t="n">
        <v>4964</v>
      </c>
      <c r="I1884" s="28" t="n">
        <v>4964</v>
      </c>
      <c r="J1884" s="28" t="n">
        <v>0</v>
      </c>
      <c r="K1884" s="28" t="n">
        <v>-0</v>
      </c>
      <c r="L1884" s="28" t="n">
        <v>-0</v>
      </c>
      <c r="M1884" s="28"/>
      <c r="N1884" s="6" t="s">
        <f>=I1884+J1884+K1884+L1884</f>
      </c>
      <c r="O1884" s="28"/>
      <c r="P1884" s="26"/>
    </row>
    <row collapsed="false" customFormat="false" customHeight="false" hidden="false" ht="12.1" outlineLevel="0" r="1885">
      <c r="A1885" s="25" t="n">
        <v>45698.020636574</v>
      </c>
      <c r="B1885" s="26" t="s">
        <v>554</v>
      </c>
      <c r="C1885" s="26" t="s">
        <v>162</v>
      </c>
      <c r="D1885" s="26" t="s">
        <v>554</v>
      </c>
      <c r="E1885" s="26" t="s">
        <v>554</v>
      </c>
      <c r="F1885" s="26" t="s">
        <v>19</v>
      </c>
      <c r="G1885" s="27" t="n">
        <v>1</v>
      </c>
      <c r="H1885" s="28" t="n">
        <v>4964</v>
      </c>
      <c r="I1885" s="28" t="n">
        <v>4964</v>
      </c>
      <c r="J1885" s="28" t="n">
        <v>0</v>
      </c>
      <c r="K1885" s="28" t="n">
        <v>-0</v>
      </c>
      <c r="L1885" s="28" t="n">
        <v>-0</v>
      </c>
      <c r="M1885" s="28"/>
      <c r="N1885" s="6" t="s">
        <f>=I1885+J1885+K1885+L1885</f>
      </c>
      <c r="O1885" s="28"/>
      <c r="P1885" s="26"/>
    </row>
    <row collapsed="false" customFormat="false" customHeight="false" hidden="false" ht="12.1" outlineLevel="0" r="1886">
      <c r="A1886" s="20" t="n">
        <v>45698.441527778</v>
      </c>
      <c r="B1886" s="16" t="s">
        <v>16</v>
      </c>
      <c r="C1886" s="16" t="s">
        <v>622</v>
      </c>
      <c r="D1886" s="16" t="s">
        <v>480</v>
      </c>
      <c r="E1886" s="16" t="s">
        <v>17</v>
      </c>
      <c r="F1886" s="16" t="s">
        <v>19</v>
      </c>
      <c r="G1886" s="7" t="n">
        <v>3</v>
      </c>
      <c r="H1886" s="6" t="n">
        <v>1136.8</v>
      </c>
      <c r="I1886" s="6" t="n">
        <v>-3410.4</v>
      </c>
      <c r="J1886" s="6" t="n">
        <v>-0</v>
      </c>
      <c r="K1886" s="6" t="n">
        <v>-2.38</v>
      </c>
      <c r="L1886" s="6" t="n">
        <v>-0</v>
      </c>
      <c r="M1886" s="6"/>
      <c r="N1886" s="6" t="s">
        <f>=I1886+J1886+K1886+L1886</f>
      </c>
      <c r="O1886" s="6"/>
      <c r="P1886" s="16"/>
    </row>
    <row collapsed="false" customFormat="false" customHeight="false" hidden="false" ht="12.1" outlineLevel="0" r="1887">
      <c r="A1887" s="25" t="n">
        <v>45699</v>
      </c>
      <c r="B1887" s="26" t="s">
        <v>554</v>
      </c>
      <c r="C1887" s="26" t="s">
        <v>162</v>
      </c>
      <c r="D1887" s="26" t="s">
        <v>554</v>
      </c>
      <c r="E1887" s="26" t="s">
        <v>554</v>
      </c>
      <c r="F1887" s="26" t="s">
        <v>19</v>
      </c>
      <c r="G1887" s="27" t="n">
        <v>1</v>
      </c>
      <c r="H1887" s="28" t="n">
        <v>169000</v>
      </c>
      <c r="I1887" s="28" t="n">
        <v>169000</v>
      </c>
      <c r="J1887" s="28" t="n">
        <v>0</v>
      </c>
      <c r="K1887" s="28" t="n">
        <v>-0</v>
      </c>
      <c r="L1887" s="28" t="n">
        <v>-0</v>
      </c>
      <c r="M1887" s="28"/>
      <c r="N1887" s="6" t="s">
        <f>=I1887+J1887+K1887+L1887</f>
      </c>
      <c r="O1887" s="28"/>
      <c r="P1887" s="26"/>
    </row>
    <row collapsed="false" customFormat="false" customHeight="false" hidden="false" ht="12.1" outlineLevel="0" r="1888">
      <c r="A1888" s="25" t="n">
        <v>45699.020636574</v>
      </c>
      <c r="B1888" s="26" t="s">
        <v>554</v>
      </c>
      <c r="C1888" s="26" t="s">
        <v>162</v>
      </c>
      <c r="D1888" s="26" t="s">
        <v>554</v>
      </c>
      <c r="E1888" s="26" t="s">
        <v>554</v>
      </c>
      <c r="F1888" s="26" t="s">
        <v>19</v>
      </c>
      <c r="G1888" s="27" t="n">
        <v>1</v>
      </c>
      <c r="H1888" s="28" t="n">
        <v>169000</v>
      </c>
      <c r="I1888" s="28" t="n">
        <v>169000</v>
      </c>
      <c r="J1888" s="28" t="n">
        <v>0</v>
      </c>
      <c r="K1888" s="28" t="n">
        <v>-0</v>
      </c>
      <c r="L1888" s="28" t="n">
        <v>-0</v>
      </c>
      <c r="M1888" s="28"/>
      <c r="N1888" s="6" t="s">
        <f>=I1888+J1888+K1888+L1888</f>
      </c>
      <c r="O1888" s="28"/>
      <c r="P1888" s="26"/>
    </row>
    <row collapsed="false" customFormat="false" customHeight="false" hidden="false" ht="12.1" outlineLevel="0" r="1889">
      <c r="A1889" s="20" t="n">
        <v>45699.420636574</v>
      </c>
      <c r="B1889" s="16" t="s">
        <v>24</v>
      </c>
      <c r="C1889" s="16" t="s">
        <v>567</v>
      </c>
      <c r="D1889" s="16" t="s">
        <v>480</v>
      </c>
      <c r="E1889" s="16" t="s">
        <v>17</v>
      </c>
      <c r="F1889" s="16" t="s">
        <v>19</v>
      </c>
      <c r="G1889" s="7" t="n">
        <v>770</v>
      </c>
      <c r="H1889" s="6" t="n">
        <v>58.46</v>
      </c>
      <c r="I1889" s="6" t="n">
        <v>-45014.2</v>
      </c>
      <c r="J1889" s="6" t="n">
        <v>-0</v>
      </c>
      <c r="K1889" s="6" t="n">
        <v>-31.51</v>
      </c>
      <c r="L1889" s="6" t="n">
        <v>-0</v>
      </c>
      <c r="M1889" s="6"/>
      <c r="N1889" s="6" t="s">
        <f>=I1889+J1889+K1889+L1889</f>
      </c>
      <c r="O1889" s="6"/>
      <c r="P1889" s="16"/>
    </row>
    <row collapsed="false" customFormat="false" customHeight="false" hidden="false" ht="12.1" outlineLevel="0" r="1890">
      <c r="A1890" s="20" t="n">
        <v>45699.420636574</v>
      </c>
      <c r="B1890" s="16" t="s">
        <v>24</v>
      </c>
      <c r="C1890" s="16" t="s">
        <v>567</v>
      </c>
      <c r="D1890" s="16" t="s">
        <v>480</v>
      </c>
      <c r="E1890" s="16" t="s">
        <v>17</v>
      </c>
      <c r="F1890" s="16" t="s">
        <v>19</v>
      </c>
      <c r="G1890" s="7" t="n">
        <v>330</v>
      </c>
      <c r="H1890" s="6" t="n">
        <v>58.46</v>
      </c>
      <c r="I1890" s="6" t="n">
        <v>-19291.8</v>
      </c>
      <c r="J1890" s="6" t="n">
        <v>-0</v>
      </c>
      <c r="K1890" s="6" t="n">
        <v>-13.51</v>
      </c>
      <c r="L1890" s="6" t="n">
        <v>-0</v>
      </c>
      <c r="M1890" s="6"/>
      <c r="N1890" s="6" t="s">
        <f>=I1890+J1890+K1890+L1890</f>
      </c>
      <c r="O1890" s="6"/>
      <c r="P1890" s="16"/>
    </row>
    <row collapsed="false" customFormat="false" customHeight="false" hidden="false" ht="12.1" outlineLevel="0" r="1891">
      <c r="A1891" s="20" t="n">
        <v>45699.422986111</v>
      </c>
      <c r="B1891" s="16" t="s">
        <v>490</v>
      </c>
      <c r="C1891" s="16" t="s">
        <v>563</v>
      </c>
      <c r="D1891" s="16" t="s">
        <v>480</v>
      </c>
      <c r="E1891" s="16" t="s">
        <v>17</v>
      </c>
      <c r="F1891" s="16" t="s">
        <v>19</v>
      </c>
      <c r="G1891" s="7" t="n">
        <v>15</v>
      </c>
      <c r="H1891" s="6" t="n">
        <v>7165.5</v>
      </c>
      <c r="I1891" s="6" t="n">
        <v>-107482.5</v>
      </c>
      <c r="J1891" s="6" t="n">
        <v>-0</v>
      </c>
      <c r="K1891" s="6" t="n">
        <v>-42.99</v>
      </c>
      <c r="L1891" s="6" t="n">
        <v>-0</v>
      </c>
      <c r="M1891" s="6"/>
      <c r="N1891" s="6" t="s">
        <f>=I1891+J1891+K1891+L1891</f>
      </c>
      <c r="O1891" s="6"/>
      <c r="P1891" s="16"/>
    </row>
    <row collapsed="false" customFormat="false" customHeight="false" hidden="false" ht="12.1" outlineLevel="0" r="1892">
      <c r="A1892" s="20" t="n">
        <v>45699.460902778</v>
      </c>
      <c r="B1892" s="16" t="s">
        <v>504</v>
      </c>
      <c r="C1892" s="16" t="s">
        <v>651</v>
      </c>
      <c r="D1892" s="16" t="s">
        <v>480</v>
      </c>
      <c r="E1892" s="16" t="s">
        <v>17</v>
      </c>
      <c r="F1892" s="16" t="s">
        <v>19</v>
      </c>
      <c r="G1892" s="7" t="n">
        <v>3000</v>
      </c>
      <c r="H1892" s="6" t="n">
        <v>0.5442</v>
      </c>
      <c r="I1892" s="6" t="n">
        <v>-1632.6</v>
      </c>
      <c r="J1892" s="6" t="n">
        <v>-0</v>
      </c>
      <c r="K1892" s="6" t="n">
        <v>-1.14</v>
      </c>
      <c r="L1892" s="6" t="n">
        <v>-0</v>
      </c>
      <c r="M1892" s="6"/>
      <c r="N1892" s="6" t="s">
        <f>=I1892+J1892+K1892+L1892</f>
      </c>
      <c r="O1892" s="6"/>
      <c r="P1892" s="16"/>
    </row>
    <row collapsed="false" customFormat="false" customHeight="false" hidden="false" ht="12.1" outlineLevel="0" r="1893">
      <c r="A1893" s="29" t="n">
        <v>45699.483761574</v>
      </c>
      <c r="B1893" s="30" t="s">
        <v>493</v>
      </c>
      <c r="C1893" s="30" t="s">
        <v>569</v>
      </c>
      <c r="D1893" s="30" t="s">
        <v>482</v>
      </c>
      <c r="E1893" s="30" t="s">
        <v>17</v>
      </c>
      <c r="F1893" s="30" t="s">
        <v>19</v>
      </c>
      <c r="G1893" s="31" t="n">
        <v>-350</v>
      </c>
      <c r="H1893" s="32" t="n">
        <v>119.86</v>
      </c>
      <c r="I1893" s="32" t="n">
        <v>41951</v>
      </c>
      <c r="J1893" s="32" t="n">
        <v>0</v>
      </c>
      <c r="K1893" s="32" t="n">
        <v>-16.78</v>
      </c>
      <c r="L1893" s="32" t="n">
        <v>-0</v>
      </c>
      <c r="M1893" s="32"/>
      <c r="N1893" s="6" t="s">
        <f>=I1893+J1893+K1893+L1893</f>
      </c>
      <c r="O1893" s="32"/>
      <c r="P1893" s="30"/>
    </row>
    <row collapsed="false" customFormat="false" customHeight="false" hidden="false" ht="12.1" outlineLevel="0" r="1894">
      <c r="A1894" s="29" t="n">
        <v>45699.483773148</v>
      </c>
      <c r="B1894" s="30" t="s">
        <v>493</v>
      </c>
      <c r="C1894" s="30" t="s">
        <v>569</v>
      </c>
      <c r="D1894" s="30" t="s">
        <v>482</v>
      </c>
      <c r="E1894" s="30" t="s">
        <v>17</v>
      </c>
      <c r="F1894" s="30" t="s">
        <v>19</v>
      </c>
      <c r="G1894" s="31" t="n">
        <v>-450</v>
      </c>
      <c r="H1894" s="32" t="n">
        <v>119.86</v>
      </c>
      <c r="I1894" s="32" t="n">
        <v>53937</v>
      </c>
      <c r="J1894" s="32" t="n">
        <v>0</v>
      </c>
      <c r="K1894" s="32" t="n">
        <v>-21.57</v>
      </c>
      <c r="L1894" s="32" t="n">
        <v>-0</v>
      </c>
      <c r="M1894" s="32"/>
      <c r="N1894" s="6" t="s">
        <f>=I1894+J1894+K1894+L1894</f>
      </c>
      <c r="O1894" s="32"/>
      <c r="P1894" s="30"/>
    </row>
    <row collapsed="false" customFormat="false" customHeight="false" hidden="false" ht="12.1" outlineLevel="0" r="1895">
      <c r="A1895" s="29" t="n">
        <v>45699.485162037</v>
      </c>
      <c r="B1895" s="30" t="s">
        <v>512</v>
      </c>
      <c r="C1895" s="30" t="s">
        <v>665</v>
      </c>
      <c r="D1895" s="30" t="s">
        <v>482</v>
      </c>
      <c r="E1895" s="30" t="s">
        <v>75</v>
      </c>
      <c r="F1895" s="30" t="s">
        <v>19</v>
      </c>
      <c r="G1895" s="31" t="n">
        <v>-100</v>
      </c>
      <c r="H1895" s="32" t="n">
        <v>1.5994</v>
      </c>
      <c r="I1895" s="32" t="n">
        <v>159.94</v>
      </c>
      <c r="J1895" s="32" t="n">
        <v>0</v>
      </c>
      <c r="K1895" s="32" t="n">
        <v>-0</v>
      </c>
      <c r="L1895" s="32" t="n">
        <v>-0</v>
      </c>
      <c r="M1895" s="32"/>
      <c r="N1895" s="6" t="s">
        <f>=I1895+J1895+K1895+L1895</f>
      </c>
      <c r="O1895" s="32"/>
      <c r="P1895" s="30"/>
    </row>
    <row collapsed="false" customFormat="false" customHeight="false" hidden="false" ht="12.1" outlineLevel="0" r="1896">
      <c r="A1896" s="20" t="n">
        <v>45699.614618056</v>
      </c>
      <c r="B1896" s="16" t="s">
        <v>496</v>
      </c>
      <c r="C1896" s="16" t="s">
        <v>573</v>
      </c>
      <c r="D1896" s="16" t="s">
        <v>480</v>
      </c>
      <c r="E1896" s="16" t="s">
        <v>17</v>
      </c>
      <c r="F1896" s="16" t="s">
        <v>19</v>
      </c>
      <c r="G1896" s="7" t="n">
        <v>22000</v>
      </c>
      <c r="H1896" s="6" t="n">
        <v>0.5417</v>
      </c>
      <c r="I1896" s="6" t="n">
        <v>-11917.4</v>
      </c>
      <c r="J1896" s="6" t="n">
        <v>-0</v>
      </c>
      <c r="K1896" s="6" t="n">
        <v>-4.77</v>
      </c>
      <c r="L1896" s="6" t="n">
        <v>-0</v>
      </c>
      <c r="M1896" s="6"/>
      <c r="N1896" s="6" t="s">
        <f>=I1896+J1896+K1896+L1896</f>
      </c>
      <c r="O1896" s="6"/>
      <c r="P1896" s="16"/>
    </row>
    <row collapsed="false" customFormat="false" customHeight="false" hidden="false" ht="12.1" outlineLevel="0" r="1897">
      <c r="A1897" s="20" t="n">
        <v>45699.615613426</v>
      </c>
      <c r="B1897" s="16" t="s">
        <v>496</v>
      </c>
      <c r="C1897" s="16" t="s">
        <v>573</v>
      </c>
      <c r="D1897" s="16" t="s">
        <v>480</v>
      </c>
      <c r="E1897" s="16" t="s">
        <v>17</v>
      </c>
      <c r="F1897" s="16" t="s">
        <v>19</v>
      </c>
      <c r="G1897" s="7" t="n">
        <v>14000</v>
      </c>
      <c r="H1897" s="6" t="n">
        <v>0.5417</v>
      </c>
      <c r="I1897" s="6" t="n">
        <v>-7583.8</v>
      </c>
      <c r="J1897" s="6" t="n">
        <v>-0</v>
      </c>
      <c r="K1897" s="6" t="n">
        <v>-3.03</v>
      </c>
      <c r="L1897" s="6" t="n">
        <v>-0</v>
      </c>
      <c r="M1897" s="6"/>
      <c r="N1897" s="6" t="s">
        <f>=I1897+J1897+K1897+L1897</f>
      </c>
      <c r="O1897" s="6"/>
      <c r="P1897" s="16"/>
    </row>
    <row collapsed="false" customFormat="false" customHeight="false" hidden="false" ht="12.1" outlineLevel="0" r="1898">
      <c r="A1898" s="20" t="n">
        <v>45699.618217593</v>
      </c>
      <c r="B1898" s="16" t="s">
        <v>496</v>
      </c>
      <c r="C1898" s="16" t="s">
        <v>573</v>
      </c>
      <c r="D1898" s="16" t="s">
        <v>480</v>
      </c>
      <c r="E1898" s="16" t="s">
        <v>17</v>
      </c>
      <c r="F1898" s="16" t="s">
        <v>19</v>
      </c>
      <c r="G1898" s="7" t="n">
        <v>100000</v>
      </c>
      <c r="H1898" s="6" t="n">
        <v>0.5417</v>
      </c>
      <c r="I1898" s="6" t="n">
        <v>-54170</v>
      </c>
      <c r="J1898" s="6" t="n">
        <v>-0</v>
      </c>
      <c r="K1898" s="6" t="n">
        <v>-21.67</v>
      </c>
      <c r="L1898" s="6" t="n">
        <v>-0</v>
      </c>
      <c r="M1898" s="6"/>
      <c r="N1898" s="6" t="s">
        <f>=I1898+J1898+K1898+L1898</f>
      </c>
      <c r="O1898" s="6"/>
      <c r="P1898" s="16"/>
    </row>
    <row collapsed="false" customFormat="false" customHeight="false" hidden="false" ht="12.1" outlineLevel="0" r="1899">
      <c r="A1899" s="20" t="n">
        <v>45699.618229167</v>
      </c>
      <c r="B1899" s="16" t="s">
        <v>496</v>
      </c>
      <c r="C1899" s="16" t="s">
        <v>573</v>
      </c>
      <c r="D1899" s="16" t="s">
        <v>480</v>
      </c>
      <c r="E1899" s="16" t="s">
        <v>17</v>
      </c>
      <c r="F1899" s="16" t="s">
        <v>19</v>
      </c>
      <c r="G1899" s="7" t="n">
        <v>42000</v>
      </c>
      <c r="H1899" s="6" t="n">
        <v>0.5417</v>
      </c>
      <c r="I1899" s="6" t="n">
        <v>-22751.4</v>
      </c>
      <c r="J1899" s="6" t="n">
        <v>-0</v>
      </c>
      <c r="K1899" s="6" t="n">
        <v>-9.1</v>
      </c>
      <c r="L1899" s="6" t="n">
        <v>-0</v>
      </c>
      <c r="M1899" s="6"/>
      <c r="N1899" s="6" t="s">
        <f>=I1899+J1899+K1899+L1899</f>
      </c>
      <c r="O1899" s="6"/>
      <c r="P1899" s="16"/>
    </row>
    <row collapsed="false" customFormat="false" customHeight="false" hidden="false" ht="12.1" outlineLevel="0" r="1900">
      <c r="A1900" s="25" t="n">
        <v>45700</v>
      </c>
      <c r="B1900" s="26" t="s">
        <v>554</v>
      </c>
      <c r="C1900" s="26" t="s">
        <v>162</v>
      </c>
      <c r="D1900" s="26" t="s">
        <v>554</v>
      </c>
      <c r="E1900" s="26" t="s">
        <v>554</v>
      </c>
      <c r="F1900" s="26" t="s">
        <v>19</v>
      </c>
      <c r="G1900" s="27" t="n">
        <v>1</v>
      </c>
      <c r="H1900" s="28" t="n">
        <v>200000</v>
      </c>
      <c r="I1900" s="28" t="n">
        <v>200000</v>
      </c>
      <c r="J1900" s="28" t="n">
        <v>0</v>
      </c>
      <c r="K1900" s="28" t="n">
        <v>-0</v>
      </c>
      <c r="L1900" s="28" t="n">
        <v>-0</v>
      </c>
      <c r="M1900" s="28"/>
      <c r="N1900" s="6" t="s">
        <f>=I1900+J1900+K1900+L1900</f>
      </c>
      <c r="O1900" s="28"/>
      <c r="P1900" s="26"/>
    </row>
    <row collapsed="false" customFormat="false" customHeight="false" hidden="false" ht="12.1" outlineLevel="0" r="1901">
      <c r="A1901" s="25" t="n">
        <v>45700.020636574</v>
      </c>
      <c r="B1901" s="26" t="s">
        <v>554</v>
      </c>
      <c r="C1901" s="26" t="s">
        <v>162</v>
      </c>
      <c r="D1901" s="26" t="s">
        <v>554</v>
      </c>
      <c r="E1901" s="26" t="s">
        <v>554</v>
      </c>
      <c r="F1901" s="26" t="s">
        <v>19</v>
      </c>
      <c r="G1901" s="27" t="n">
        <v>1</v>
      </c>
      <c r="H1901" s="28" t="n">
        <v>200000</v>
      </c>
      <c r="I1901" s="28" t="n">
        <v>200000</v>
      </c>
      <c r="J1901" s="28" t="n">
        <v>0</v>
      </c>
      <c r="K1901" s="28" t="n">
        <v>-0</v>
      </c>
      <c r="L1901" s="28" t="n">
        <v>-0</v>
      </c>
      <c r="M1901" s="28"/>
      <c r="N1901" s="6" t="s">
        <f>=I1901+J1901+K1901+L1901</f>
      </c>
      <c r="O1901" s="28"/>
      <c r="P1901" s="26"/>
    </row>
    <row collapsed="false" customFormat="false" customHeight="false" hidden="false" ht="12.1" outlineLevel="0" r="1902">
      <c r="A1902" s="20" t="n">
        <v>45700.429131944</v>
      </c>
      <c r="B1902" s="16" t="s">
        <v>16</v>
      </c>
      <c r="C1902" s="16" t="s">
        <v>622</v>
      </c>
      <c r="D1902" s="16" t="s">
        <v>480</v>
      </c>
      <c r="E1902" s="16" t="s">
        <v>17</v>
      </c>
      <c r="F1902" s="16" t="s">
        <v>19</v>
      </c>
      <c r="G1902" s="7" t="n">
        <v>50</v>
      </c>
      <c r="H1902" s="6" t="n">
        <v>1209</v>
      </c>
      <c r="I1902" s="6" t="n">
        <v>-60450</v>
      </c>
      <c r="J1902" s="6" t="n">
        <v>-0</v>
      </c>
      <c r="K1902" s="6" t="n">
        <v>-24.18</v>
      </c>
      <c r="L1902" s="6" t="n">
        <v>-0</v>
      </c>
      <c r="M1902" s="6"/>
      <c r="N1902" s="6" t="s">
        <f>=I1902+J1902+K1902+L1902</f>
      </c>
      <c r="O1902" s="6"/>
      <c r="P1902" s="16"/>
    </row>
    <row collapsed="false" customFormat="false" customHeight="false" hidden="false" ht="12.1" outlineLevel="0" r="1903">
      <c r="A1903" s="20" t="n">
        <v>45700.429409722</v>
      </c>
      <c r="B1903" s="16" t="s">
        <v>24</v>
      </c>
      <c r="C1903" s="16" t="s">
        <v>567</v>
      </c>
      <c r="D1903" s="16" t="s">
        <v>480</v>
      </c>
      <c r="E1903" s="16" t="s">
        <v>17</v>
      </c>
      <c r="F1903" s="16" t="s">
        <v>19</v>
      </c>
      <c r="G1903" s="7" t="n">
        <v>1200</v>
      </c>
      <c r="H1903" s="6" t="n">
        <v>59.56</v>
      </c>
      <c r="I1903" s="6" t="n">
        <v>-71472</v>
      </c>
      <c r="J1903" s="6" t="n">
        <v>-0</v>
      </c>
      <c r="K1903" s="6" t="n">
        <v>-50.03</v>
      </c>
      <c r="L1903" s="6" t="n">
        <v>-0</v>
      </c>
      <c r="M1903" s="6"/>
      <c r="N1903" s="6" t="s">
        <f>=I1903+J1903+K1903+L1903</f>
      </c>
      <c r="O1903" s="6"/>
      <c r="P1903" s="16"/>
    </row>
    <row collapsed="false" customFormat="false" customHeight="false" hidden="false" ht="12.1" outlineLevel="0" r="1904">
      <c r="A1904" s="20" t="n">
        <v>45700.437037037</v>
      </c>
      <c r="B1904" s="16" t="s">
        <v>508</v>
      </c>
      <c r="C1904" s="16" t="s">
        <v>634</v>
      </c>
      <c r="D1904" s="16" t="s">
        <v>480</v>
      </c>
      <c r="E1904" s="16" t="s">
        <v>17</v>
      </c>
      <c r="F1904" s="16" t="s">
        <v>19</v>
      </c>
      <c r="G1904" s="7" t="n">
        <v>96</v>
      </c>
      <c r="H1904" s="6" t="n">
        <v>679</v>
      </c>
      <c r="I1904" s="6" t="n">
        <v>-65184</v>
      </c>
      <c r="J1904" s="6" t="n">
        <v>-0</v>
      </c>
      <c r="K1904" s="6" t="n">
        <v>-26.07</v>
      </c>
      <c r="L1904" s="6" t="n">
        <v>-0</v>
      </c>
      <c r="M1904" s="6"/>
      <c r="N1904" s="6" t="s">
        <f>=I1904+J1904+K1904+L1904</f>
      </c>
      <c r="O1904" s="6"/>
      <c r="P1904" s="16"/>
    </row>
    <row collapsed="false" customFormat="false" customHeight="false" hidden="false" ht="12.1" outlineLevel="0" r="1905">
      <c r="A1905" s="20" t="n">
        <v>45700.43712963</v>
      </c>
      <c r="B1905" s="16" t="s">
        <v>508</v>
      </c>
      <c r="C1905" s="16" t="s">
        <v>634</v>
      </c>
      <c r="D1905" s="16" t="s">
        <v>480</v>
      </c>
      <c r="E1905" s="16" t="s">
        <v>17</v>
      </c>
      <c r="F1905" s="16" t="s">
        <v>19</v>
      </c>
      <c r="G1905" s="7" t="n">
        <v>1</v>
      </c>
      <c r="H1905" s="6" t="n">
        <v>679</v>
      </c>
      <c r="I1905" s="6" t="n">
        <v>-679</v>
      </c>
      <c r="J1905" s="6" t="n">
        <v>-0</v>
      </c>
      <c r="K1905" s="6" t="n">
        <v>-0.27</v>
      </c>
      <c r="L1905" s="6" t="n">
        <v>-0</v>
      </c>
      <c r="M1905" s="6"/>
      <c r="N1905" s="6" t="s">
        <f>=I1905+J1905+K1905+L1905</f>
      </c>
      <c r="O1905" s="6"/>
      <c r="P1905" s="16"/>
    </row>
    <row collapsed="false" customFormat="false" customHeight="false" hidden="false" ht="12.1" outlineLevel="0" r="1906">
      <c r="A1906" s="20" t="n">
        <v>45700.437222222</v>
      </c>
      <c r="B1906" s="16" t="s">
        <v>508</v>
      </c>
      <c r="C1906" s="16" t="s">
        <v>634</v>
      </c>
      <c r="D1906" s="16" t="s">
        <v>480</v>
      </c>
      <c r="E1906" s="16" t="s">
        <v>17</v>
      </c>
      <c r="F1906" s="16" t="s">
        <v>19</v>
      </c>
      <c r="G1906" s="7" t="n">
        <v>3</v>
      </c>
      <c r="H1906" s="6" t="n">
        <v>679</v>
      </c>
      <c r="I1906" s="6" t="n">
        <v>-2037</v>
      </c>
      <c r="J1906" s="6" t="n">
        <v>-0</v>
      </c>
      <c r="K1906" s="6" t="n">
        <v>-0.81</v>
      </c>
      <c r="L1906" s="6" t="n">
        <v>-0</v>
      </c>
      <c r="M1906" s="6"/>
      <c r="N1906" s="6" t="s">
        <f>=I1906+J1906+K1906+L1906</f>
      </c>
      <c r="O1906" s="6"/>
      <c r="P1906" s="16"/>
    </row>
    <row collapsed="false" customFormat="false" customHeight="false" hidden="false" ht="12.1" outlineLevel="0" r="1907">
      <c r="A1907" s="25" t="n">
        <v>45702</v>
      </c>
      <c r="B1907" s="26" t="s">
        <v>554</v>
      </c>
      <c r="C1907" s="26" t="s">
        <v>162</v>
      </c>
      <c r="D1907" s="26" t="s">
        <v>554</v>
      </c>
      <c r="E1907" s="26" t="s">
        <v>554</v>
      </c>
      <c r="F1907" s="26" t="s">
        <v>19</v>
      </c>
      <c r="G1907" s="27" t="n">
        <v>1</v>
      </c>
      <c r="H1907" s="28" t="n">
        <v>200000</v>
      </c>
      <c r="I1907" s="28" t="n">
        <v>200000</v>
      </c>
      <c r="J1907" s="28" t="n">
        <v>0</v>
      </c>
      <c r="K1907" s="28" t="n">
        <v>-0</v>
      </c>
      <c r="L1907" s="28" t="n">
        <v>-0</v>
      </c>
      <c r="M1907" s="28"/>
      <c r="N1907" s="6" t="s">
        <f>=I1907+J1907+K1907+L1907</f>
      </c>
      <c r="O1907" s="28"/>
      <c r="P1907" s="26"/>
    </row>
    <row collapsed="false" customFormat="false" customHeight="false" hidden="false" ht="12.1" outlineLevel="0" r="1908">
      <c r="A1908" s="25" t="n">
        <v>45702.020636574</v>
      </c>
      <c r="B1908" s="26" t="s">
        <v>554</v>
      </c>
      <c r="C1908" s="26" t="s">
        <v>162</v>
      </c>
      <c r="D1908" s="26" t="s">
        <v>554</v>
      </c>
      <c r="E1908" s="26" t="s">
        <v>554</v>
      </c>
      <c r="F1908" s="26" t="s">
        <v>19</v>
      </c>
      <c r="G1908" s="27" t="n">
        <v>1</v>
      </c>
      <c r="H1908" s="28" t="n">
        <v>200000</v>
      </c>
      <c r="I1908" s="28" t="n">
        <v>200000</v>
      </c>
      <c r="J1908" s="28" t="n">
        <v>0</v>
      </c>
      <c r="K1908" s="28" t="n">
        <v>-0</v>
      </c>
      <c r="L1908" s="28" t="n">
        <v>-0</v>
      </c>
      <c r="M1908" s="28"/>
      <c r="N1908" s="6" t="s">
        <f>=I1908+J1908+K1908+L1908</f>
      </c>
      <c r="O1908" s="28"/>
      <c r="P1908" s="26"/>
    </row>
    <row collapsed="false" customFormat="false" customHeight="false" hidden="false" ht="12.1" outlineLevel="0" r="1909">
      <c r="A1909" s="20" t="n">
        <v>45702.659664352</v>
      </c>
      <c r="B1909" s="16" t="s">
        <v>513</v>
      </c>
      <c r="C1909" s="16" t="s">
        <v>666</v>
      </c>
      <c r="D1909" s="16" t="s">
        <v>480</v>
      </c>
      <c r="E1909" s="16" t="s">
        <v>17</v>
      </c>
      <c r="F1909" s="16" t="s">
        <v>19</v>
      </c>
      <c r="G1909" s="7" t="n">
        <v>1000</v>
      </c>
      <c r="H1909" s="6" t="n">
        <v>28.62</v>
      </c>
      <c r="I1909" s="6" t="n">
        <v>-28620</v>
      </c>
      <c r="J1909" s="6" t="n">
        <v>-0</v>
      </c>
      <c r="K1909" s="6" t="n">
        <v>-11.45</v>
      </c>
      <c r="L1909" s="6" t="n">
        <v>-0</v>
      </c>
      <c r="M1909" s="6"/>
      <c r="N1909" s="6" t="s">
        <f>=I1909+J1909+K1909+L1909</f>
      </c>
      <c r="O1909" s="6"/>
      <c r="P1909" s="16"/>
    </row>
    <row collapsed="false" customFormat="false" customHeight="false" hidden="false" ht="12.1" outlineLevel="0" r="1910">
      <c r="A1910" s="20" t="n">
        <v>45702.660439815</v>
      </c>
      <c r="B1910" s="16" t="s">
        <v>24</v>
      </c>
      <c r="C1910" s="16" t="s">
        <v>567</v>
      </c>
      <c r="D1910" s="16" t="s">
        <v>480</v>
      </c>
      <c r="E1910" s="16" t="s">
        <v>17</v>
      </c>
      <c r="F1910" s="16" t="s">
        <v>19</v>
      </c>
      <c r="G1910" s="7" t="n">
        <v>3000</v>
      </c>
      <c r="H1910" s="6" t="n">
        <v>56.91</v>
      </c>
      <c r="I1910" s="6" t="n">
        <v>-170730</v>
      </c>
      <c r="J1910" s="6" t="n">
        <v>-0</v>
      </c>
      <c r="K1910" s="6" t="n">
        <v>-68.29</v>
      </c>
      <c r="L1910" s="6" t="n">
        <v>-0</v>
      </c>
      <c r="M1910" s="6"/>
      <c r="N1910" s="6" t="s">
        <f>=I1910+J1910+K1910+L1910</f>
      </c>
      <c r="O1910" s="6"/>
      <c r="P1910" s="16"/>
    </row>
    <row collapsed="false" customFormat="false" customHeight="false" hidden="false" ht="12.1" outlineLevel="0" r="1911">
      <c r="A1911" s="25" t="n">
        <v>45714</v>
      </c>
      <c r="B1911" s="26" t="s">
        <v>554</v>
      </c>
      <c r="C1911" s="26" t="s">
        <v>162</v>
      </c>
      <c r="D1911" s="26" t="s">
        <v>554</v>
      </c>
      <c r="E1911" s="26" t="s">
        <v>554</v>
      </c>
      <c r="F1911" s="26" t="s">
        <v>19</v>
      </c>
      <c r="G1911" s="27" t="n">
        <v>1</v>
      </c>
      <c r="H1911" s="28" t="n">
        <v>30000</v>
      </c>
      <c r="I1911" s="28" t="n">
        <v>30000</v>
      </c>
      <c r="J1911" s="28" t="n">
        <v>0</v>
      </c>
      <c r="K1911" s="28" t="n">
        <v>-0</v>
      </c>
      <c r="L1911" s="28" t="n">
        <v>-0</v>
      </c>
      <c r="M1911" s="28"/>
      <c r="N1911" s="6" t="s">
        <f>=I1911+J1911+K1911+L1911</f>
      </c>
      <c r="O1911" s="28"/>
      <c r="P1911" s="26"/>
    </row>
    <row collapsed="false" customFormat="false" customHeight="false" hidden="false" ht="12.1" outlineLevel="0" r="1912">
      <c r="A1912" s="25" t="n">
        <v>45714</v>
      </c>
      <c r="B1912" s="26" t="s">
        <v>554</v>
      </c>
      <c r="C1912" s="26" t="s">
        <v>162</v>
      </c>
      <c r="D1912" s="26" t="s">
        <v>554</v>
      </c>
      <c r="E1912" s="26" t="s">
        <v>554</v>
      </c>
      <c r="F1912" s="26" t="s">
        <v>19</v>
      </c>
      <c r="G1912" s="27" t="n">
        <v>1</v>
      </c>
      <c r="H1912" s="28" t="n">
        <v>25000</v>
      </c>
      <c r="I1912" s="28" t="n">
        <v>25000</v>
      </c>
      <c r="J1912" s="28" t="n">
        <v>0</v>
      </c>
      <c r="K1912" s="28" t="n">
        <v>-0</v>
      </c>
      <c r="L1912" s="28" t="n">
        <v>-0</v>
      </c>
      <c r="M1912" s="28"/>
      <c r="N1912" s="6" t="s">
        <f>=I1912+J1912+K1912+L1912</f>
      </c>
      <c r="O1912" s="28"/>
      <c r="P1912" s="26"/>
    </row>
    <row collapsed="false" customFormat="false" customHeight="false" hidden="false" ht="12.1" outlineLevel="0" r="1913">
      <c r="A1913" s="25" t="n">
        <v>45714.020636574</v>
      </c>
      <c r="B1913" s="26" t="s">
        <v>554</v>
      </c>
      <c r="C1913" s="26" t="s">
        <v>162</v>
      </c>
      <c r="D1913" s="26" t="s">
        <v>554</v>
      </c>
      <c r="E1913" s="26" t="s">
        <v>554</v>
      </c>
      <c r="F1913" s="26" t="s">
        <v>19</v>
      </c>
      <c r="G1913" s="27" t="n">
        <v>1</v>
      </c>
      <c r="H1913" s="28" t="n">
        <v>30000</v>
      </c>
      <c r="I1913" s="28" t="n">
        <v>30000</v>
      </c>
      <c r="J1913" s="28" t="n">
        <v>0</v>
      </c>
      <c r="K1913" s="28" t="n">
        <v>-0</v>
      </c>
      <c r="L1913" s="28" t="n">
        <v>-0</v>
      </c>
      <c r="M1913" s="28"/>
      <c r="N1913" s="6" t="s">
        <f>=I1913+J1913+K1913+L1913</f>
      </c>
      <c r="O1913" s="28"/>
      <c r="P1913" s="26"/>
    </row>
    <row collapsed="false" customFormat="false" customHeight="false" hidden="false" ht="12.1" outlineLevel="0" r="1914">
      <c r="A1914" s="25" t="n">
        <v>45714.020636574</v>
      </c>
      <c r="B1914" s="26" t="s">
        <v>554</v>
      </c>
      <c r="C1914" s="26" t="s">
        <v>162</v>
      </c>
      <c r="D1914" s="26" t="s">
        <v>554</v>
      </c>
      <c r="E1914" s="26" t="s">
        <v>554</v>
      </c>
      <c r="F1914" s="26" t="s">
        <v>19</v>
      </c>
      <c r="G1914" s="27" t="n">
        <v>1</v>
      </c>
      <c r="H1914" s="28" t="n">
        <v>25000</v>
      </c>
      <c r="I1914" s="28" t="n">
        <v>25000</v>
      </c>
      <c r="J1914" s="28" t="n">
        <v>0</v>
      </c>
      <c r="K1914" s="28" t="n">
        <v>-0</v>
      </c>
      <c r="L1914" s="28" t="n">
        <v>-0</v>
      </c>
      <c r="M1914" s="28"/>
      <c r="N1914" s="6" t="s">
        <f>=I1914+J1914+K1914+L1914</f>
      </c>
      <c r="O1914" s="28"/>
      <c r="P1914" s="26"/>
    </row>
    <row collapsed="false" customFormat="false" customHeight="false" hidden="false" ht="12.1" outlineLevel="0" r="1915">
      <c r="A1915" s="20" t="n">
        <v>45714.698518519</v>
      </c>
      <c r="B1915" s="16" t="s">
        <v>24</v>
      </c>
      <c r="C1915" s="16" t="s">
        <v>567</v>
      </c>
      <c r="D1915" s="16" t="s">
        <v>480</v>
      </c>
      <c r="E1915" s="16" t="s">
        <v>17</v>
      </c>
      <c r="F1915" s="16" t="s">
        <v>19</v>
      </c>
      <c r="G1915" s="7" t="n">
        <v>530</v>
      </c>
      <c r="H1915" s="6" t="n">
        <v>56.41</v>
      </c>
      <c r="I1915" s="6" t="n">
        <v>-29897.3</v>
      </c>
      <c r="J1915" s="6" t="n">
        <v>-0</v>
      </c>
      <c r="K1915" s="6" t="n">
        <v>-11.96</v>
      </c>
      <c r="L1915" s="6" t="n">
        <v>-0</v>
      </c>
      <c r="M1915" s="6"/>
      <c r="N1915" s="6" t="s">
        <f>=I1915+J1915+K1915+L1915</f>
      </c>
      <c r="O1915" s="6"/>
      <c r="P1915" s="16"/>
    </row>
    <row collapsed="false" customFormat="false" customHeight="false" hidden="false" ht="12.1" outlineLevel="0" r="1916">
      <c r="A1916" s="29" t="n">
        <v>45714.702673611</v>
      </c>
      <c r="B1916" s="30" t="s">
        <v>499</v>
      </c>
      <c r="C1916" s="30" t="s">
        <v>610</v>
      </c>
      <c r="D1916" s="30" t="s">
        <v>482</v>
      </c>
      <c r="E1916" s="30" t="s">
        <v>17</v>
      </c>
      <c r="F1916" s="30" t="s">
        <v>19</v>
      </c>
      <c r="G1916" s="31" t="n">
        <v>-79000</v>
      </c>
      <c r="H1916" s="32" t="n">
        <v>2.565</v>
      </c>
      <c r="I1916" s="32" t="n">
        <v>202635</v>
      </c>
      <c r="J1916" s="32" t="n">
        <v>0</v>
      </c>
      <c r="K1916" s="32" t="n">
        <v>-141.84</v>
      </c>
      <c r="L1916" s="32" t="n">
        <v>-0</v>
      </c>
      <c r="M1916" s="32"/>
      <c r="N1916" s="6" t="s">
        <f>=I1916+J1916+K1916+L1916</f>
      </c>
      <c r="O1916" s="32"/>
      <c r="P1916" s="30"/>
    </row>
    <row collapsed="false" customFormat="false" customHeight="false" hidden="false" ht="12.1" outlineLevel="0" r="1917">
      <c r="A1917" s="29" t="n">
        <v>45714.702673611</v>
      </c>
      <c r="B1917" s="30" t="s">
        <v>499</v>
      </c>
      <c r="C1917" s="30" t="s">
        <v>610</v>
      </c>
      <c r="D1917" s="30" t="s">
        <v>482</v>
      </c>
      <c r="E1917" s="30" t="s">
        <v>17</v>
      </c>
      <c r="F1917" s="30" t="s">
        <v>19</v>
      </c>
      <c r="G1917" s="31" t="n">
        <v>-22000</v>
      </c>
      <c r="H1917" s="32" t="n">
        <v>2.565</v>
      </c>
      <c r="I1917" s="32" t="n">
        <v>56430</v>
      </c>
      <c r="J1917" s="32" t="n">
        <v>0</v>
      </c>
      <c r="K1917" s="32" t="n">
        <v>-39.49</v>
      </c>
      <c r="L1917" s="32" t="n">
        <v>-0</v>
      </c>
      <c r="M1917" s="32"/>
      <c r="N1917" s="6" t="s">
        <f>=I1917+J1917+K1917+L1917</f>
      </c>
      <c r="O1917" s="32"/>
      <c r="P1917" s="30"/>
    </row>
    <row collapsed="false" customFormat="false" customHeight="false" hidden="false" ht="12.1" outlineLevel="0" r="1918">
      <c r="A1918" s="29" t="n">
        <v>45714.702673611</v>
      </c>
      <c r="B1918" s="30" t="s">
        <v>499</v>
      </c>
      <c r="C1918" s="30" t="s">
        <v>610</v>
      </c>
      <c r="D1918" s="30" t="s">
        <v>482</v>
      </c>
      <c r="E1918" s="30" t="s">
        <v>17</v>
      </c>
      <c r="F1918" s="30" t="s">
        <v>19</v>
      </c>
      <c r="G1918" s="31" t="n">
        <v>-1000</v>
      </c>
      <c r="H1918" s="32" t="n">
        <v>2.565</v>
      </c>
      <c r="I1918" s="32" t="n">
        <v>2565</v>
      </c>
      <c r="J1918" s="32" t="n">
        <v>0</v>
      </c>
      <c r="K1918" s="32" t="n">
        <v>-1.03</v>
      </c>
      <c r="L1918" s="32" t="n">
        <v>-0</v>
      </c>
      <c r="M1918" s="32"/>
      <c r="N1918" s="6" t="s">
        <f>=I1918+J1918+K1918+L1918</f>
      </c>
      <c r="O1918" s="32"/>
      <c r="P1918" s="30"/>
    </row>
    <row collapsed="false" customFormat="false" customHeight="false" hidden="false" ht="12.1" outlineLevel="0" r="1919">
      <c r="A1919" s="29" t="n">
        <v>45714.703229167</v>
      </c>
      <c r="B1919" s="30" t="s">
        <v>499</v>
      </c>
      <c r="C1919" s="30" t="s">
        <v>610</v>
      </c>
      <c r="D1919" s="30" t="s">
        <v>482</v>
      </c>
      <c r="E1919" s="30" t="s">
        <v>17</v>
      </c>
      <c r="F1919" s="30" t="s">
        <v>19</v>
      </c>
      <c r="G1919" s="31" t="n">
        <v>-1000</v>
      </c>
      <c r="H1919" s="32" t="n">
        <v>2.565</v>
      </c>
      <c r="I1919" s="32" t="n">
        <v>2565</v>
      </c>
      <c r="J1919" s="32" t="n">
        <v>0</v>
      </c>
      <c r="K1919" s="32" t="n">
        <v>-1.03</v>
      </c>
      <c r="L1919" s="32" t="n">
        <v>-0</v>
      </c>
      <c r="M1919" s="32"/>
      <c r="N1919" s="6" t="s">
        <f>=I1919+J1919+K1919+L1919</f>
      </c>
      <c r="O1919" s="32"/>
      <c r="P1919" s="30"/>
    </row>
    <row collapsed="false" customFormat="false" customHeight="false" hidden="false" ht="12.1" outlineLevel="0" r="1920">
      <c r="A1920" s="29" t="n">
        <v>45714.704618056</v>
      </c>
      <c r="B1920" s="30" t="s">
        <v>499</v>
      </c>
      <c r="C1920" s="30" t="s">
        <v>610</v>
      </c>
      <c r="D1920" s="30" t="s">
        <v>482</v>
      </c>
      <c r="E1920" s="30" t="s">
        <v>17</v>
      </c>
      <c r="F1920" s="30" t="s">
        <v>19</v>
      </c>
      <c r="G1920" s="31" t="n">
        <v>-2000</v>
      </c>
      <c r="H1920" s="32" t="n">
        <v>2.565</v>
      </c>
      <c r="I1920" s="32" t="n">
        <v>5130</v>
      </c>
      <c r="J1920" s="32" t="n">
        <v>0</v>
      </c>
      <c r="K1920" s="32" t="n">
        <v>-2.05</v>
      </c>
      <c r="L1920" s="32" t="n">
        <v>-0</v>
      </c>
      <c r="M1920" s="32"/>
      <c r="N1920" s="6" t="s">
        <f>=I1920+J1920+K1920+L1920</f>
      </c>
      <c r="O1920" s="32"/>
      <c r="P1920" s="30"/>
    </row>
    <row collapsed="false" customFormat="false" customHeight="false" hidden="false" ht="12.1" outlineLevel="0" r="1921">
      <c r="A1921" s="29" t="n">
        <v>45714.705081019</v>
      </c>
      <c r="B1921" s="30" t="s">
        <v>499</v>
      </c>
      <c r="C1921" s="30" t="s">
        <v>610</v>
      </c>
      <c r="D1921" s="30" t="s">
        <v>482</v>
      </c>
      <c r="E1921" s="30" t="s">
        <v>17</v>
      </c>
      <c r="F1921" s="30" t="s">
        <v>19</v>
      </c>
      <c r="G1921" s="31" t="n">
        <v>-23000</v>
      </c>
      <c r="H1921" s="32" t="n">
        <v>2.565</v>
      </c>
      <c r="I1921" s="32" t="n">
        <v>58995</v>
      </c>
      <c r="J1921" s="32" t="n">
        <v>0</v>
      </c>
      <c r="K1921" s="32" t="n">
        <v>-23.6</v>
      </c>
      <c r="L1921" s="32" t="n">
        <v>-0</v>
      </c>
      <c r="M1921" s="32"/>
      <c r="N1921" s="6" t="s">
        <f>=I1921+J1921+K1921+L1921</f>
      </c>
      <c r="O1921" s="32"/>
      <c r="P1921" s="30"/>
    </row>
    <row collapsed="false" customFormat="false" customHeight="false" hidden="false" ht="12.1" outlineLevel="0" r="1922">
      <c r="A1922" s="29" t="n">
        <v>45714.717488426</v>
      </c>
      <c r="B1922" s="30" t="s">
        <v>496</v>
      </c>
      <c r="C1922" s="30" t="s">
        <v>573</v>
      </c>
      <c r="D1922" s="30" t="s">
        <v>482</v>
      </c>
      <c r="E1922" s="30" t="s">
        <v>17</v>
      </c>
      <c r="F1922" s="30" t="s">
        <v>19</v>
      </c>
      <c r="G1922" s="31" t="n">
        <v>-178000</v>
      </c>
      <c r="H1922" s="32" t="n">
        <v>0.563</v>
      </c>
      <c r="I1922" s="32" t="n">
        <v>100214</v>
      </c>
      <c r="J1922" s="32" t="n">
        <v>0</v>
      </c>
      <c r="K1922" s="32" t="n">
        <v>-40.09</v>
      </c>
      <c r="L1922" s="32" t="n">
        <v>-0</v>
      </c>
      <c r="M1922" s="32"/>
      <c r="N1922" s="6" t="s">
        <f>=I1922+J1922+K1922+L1922</f>
      </c>
      <c r="O1922" s="32"/>
      <c r="P1922" s="30"/>
    </row>
    <row collapsed="false" customFormat="false" customHeight="false" hidden="false" ht="12.1" outlineLevel="0" r="1923">
      <c r="A1923" s="20" t="n">
        <v>45715.536944444</v>
      </c>
      <c r="B1923" s="16" t="s">
        <v>24</v>
      </c>
      <c r="C1923" s="16" t="s">
        <v>567</v>
      </c>
      <c r="D1923" s="16" t="s">
        <v>480</v>
      </c>
      <c r="E1923" s="16" t="s">
        <v>17</v>
      </c>
      <c r="F1923" s="16" t="s">
        <v>19</v>
      </c>
      <c r="G1923" s="7" t="n">
        <v>600</v>
      </c>
      <c r="H1923" s="6" t="n">
        <v>56.3</v>
      </c>
      <c r="I1923" s="6" t="n">
        <v>-33780</v>
      </c>
      <c r="J1923" s="6" t="n">
        <v>-0</v>
      </c>
      <c r="K1923" s="6" t="n">
        <v>-13.51</v>
      </c>
      <c r="L1923" s="6" t="n">
        <v>-0</v>
      </c>
      <c r="M1923" s="6"/>
      <c r="N1923" s="6" t="s">
        <f>=I1923+J1923+K1923+L1923</f>
      </c>
      <c r="O1923" s="6"/>
      <c r="P1923" s="16"/>
    </row>
    <row collapsed="false" customFormat="false" customHeight="false" hidden="false" ht="12.1" outlineLevel="0" r="1924">
      <c r="A1924" s="20" t="n">
        <v>45715.669282407</v>
      </c>
      <c r="B1924" s="16" t="s">
        <v>16</v>
      </c>
      <c r="C1924" s="16" t="s">
        <v>622</v>
      </c>
      <c r="D1924" s="16" t="s">
        <v>480</v>
      </c>
      <c r="E1924" s="16" t="s">
        <v>17</v>
      </c>
      <c r="F1924" s="16" t="s">
        <v>19</v>
      </c>
      <c r="G1924" s="7" t="n">
        <v>200</v>
      </c>
      <c r="H1924" s="6" t="n">
        <v>1189</v>
      </c>
      <c r="I1924" s="6" t="n">
        <v>-237800</v>
      </c>
      <c r="J1924" s="6" t="n">
        <v>-0</v>
      </c>
      <c r="K1924" s="6" t="n">
        <v>-95.12</v>
      </c>
      <c r="L1924" s="6" t="n">
        <v>-0</v>
      </c>
      <c r="M1924" s="6"/>
      <c r="N1924" s="6" t="s">
        <f>=I1924+J1924+K1924+L1924</f>
      </c>
      <c r="O1924" s="6"/>
      <c r="P1924" s="16"/>
    </row>
    <row collapsed="false" customFormat="false" customHeight="false" hidden="false" ht="12.1" outlineLevel="0" r="1925">
      <c r="A1925" s="20" t="n">
        <v>45715.66994213</v>
      </c>
      <c r="B1925" s="16" t="s">
        <v>499</v>
      </c>
      <c r="C1925" s="16" t="s">
        <v>610</v>
      </c>
      <c r="D1925" s="16" t="s">
        <v>480</v>
      </c>
      <c r="E1925" s="16" t="s">
        <v>17</v>
      </c>
      <c r="F1925" s="16" t="s">
        <v>19</v>
      </c>
      <c r="G1925" s="7" t="n">
        <v>8000</v>
      </c>
      <c r="H1925" s="6" t="n">
        <v>2.492</v>
      </c>
      <c r="I1925" s="6" t="n">
        <v>-19936</v>
      </c>
      <c r="J1925" s="6" t="n">
        <v>-0</v>
      </c>
      <c r="K1925" s="6" t="n">
        <v>-7.97</v>
      </c>
      <c r="L1925" s="6" t="n">
        <v>-0</v>
      </c>
      <c r="M1925" s="6"/>
      <c r="N1925" s="6" t="s">
        <f>=I1925+J1925+K1925+L1925</f>
      </c>
      <c r="O1925" s="6"/>
      <c r="P1925" s="16"/>
    </row>
    <row collapsed="false" customFormat="false" customHeight="false" hidden="false" ht="12.1" outlineLevel="0" r="1926">
      <c r="A1926" s="20" t="n">
        <v>45715.66994213</v>
      </c>
      <c r="B1926" s="16" t="s">
        <v>499</v>
      </c>
      <c r="C1926" s="16" t="s">
        <v>610</v>
      </c>
      <c r="D1926" s="16" t="s">
        <v>480</v>
      </c>
      <c r="E1926" s="16" t="s">
        <v>17</v>
      </c>
      <c r="F1926" s="16" t="s">
        <v>19</v>
      </c>
      <c r="G1926" s="7" t="n">
        <v>45000</v>
      </c>
      <c r="H1926" s="6" t="n">
        <v>2.492</v>
      </c>
      <c r="I1926" s="6" t="n">
        <v>-112140</v>
      </c>
      <c r="J1926" s="6" t="n">
        <v>-0</v>
      </c>
      <c r="K1926" s="6" t="n">
        <v>-44.86</v>
      </c>
      <c r="L1926" s="6" t="n">
        <v>-0</v>
      </c>
      <c r="M1926" s="6"/>
      <c r="N1926" s="6" t="s">
        <f>=I1926+J1926+K1926+L1926</f>
      </c>
      <c r="O1926" s="6"/>
      <c r="P1926" s="16"/>
    </row>
    <row collapsed="false" customFormat="false" customHeight="false" hidden="false" ht="12.1" outlineLevel="0" r="1927">
      <c r="A1927" s="20" t="n">
        <v>45715.66994213</v>
      </c>
      <c r="B1927" s="16" t="s">
        <v>499</v>
      </c>
      <c r="C1927" s="16" t="s">
        <v>610</v>
      </c>
      <c r="D1927" s="16" t="s">
        <v>480</v>
      </c>
      <c r="E1927" s="16" t="s">
        <v>17</v>
      </c>
      <c r="F1927" s="16" t="s">
        <v>19</v>
      </c>
      <c r="G1927" s="7" t="n">
        <v>9000</v>
      </c>
      <c r="H1927" s="6" t="n">
        <v>2.492</v>
      </c>
      <c r="I1927" s="6" t="n">
        <v>-22428</v>
      </c>
      <c r="J1927" s="6" t="n">
        <v>-0</v>
      </c>
      <c r="K1927" s="6" t="n">
        <v>-8.97</v>
      </c>
      <c r="L1927" s="6" t="n">
        <v>-0</v>
      </c>
      <c r="M1927" s="6"/>
      <c r="N1927" s="6" t="s">
        <f>=I1927+J1927+K1927+L1927</f>
      </c>
      <c r="O1927" s="6"/>
      <c r="P1927" s="16"/>
    </row>
    <row collapsed="false" customFormat="false" customHeight="false" hidden="false" ht="12.1" outlineLevel="0" r="1928">
      <c r="A1928" s="20" t="n">
        <v>45715.66994213</v>
      </c>
      <c r="B1928" s="16" t="s">
        <v>499</v>
      </c>
      <c r="C1928" s="16" t="s">
        <v>610</v>
      </c>
      <c r="D1928" s="16" t="s">
        <v>480</v>
      </c>
      <c r="E1928" s="16" t="s">
        <v>17</v>
      </c>
      <c r="F1928" s="16" t="s">
        <v>19</v>
      </c>
      <c r="G1928" s="7" t="n">
        <v>11000</v>
      </c>
      <c r="H1928" s="6" t="n">
        <v>2.492</v>
      </c>
      <c r="I1928" s="6" t="n">
        <v>-27412</v>
      </c>
      <c r="J1928" s="6" t="n">
        <v>-0</v>
      </c>
      <c r="K1928" s="6" t="n">
        <v>-10.96</v>
      </c>
      <c r="L1928" s="6" t="n">
        <v>-0</v>
      </c>
      <c r="M1928" s="6"/>
      <c r="N1928" s="6" t="s">
        <f>=I1928+J1928+K1928+L1928</f>
      </c>
      <c r="O1928" s="6"/>
      <c r="P1928" s="16"/>
    </row>
    <row collapsed="false" customFormat="false" customHeight="false" hidden="false" ht="12.1" outlineLevel="0" r="1929">
      <c r="A1929" s="29" t="n">
        <v>45715.71255787</v>
      </c>
      <c r="B1929" s="30" t="s">
        <v>494</v>
      </c>
      <c r="C1929" s="30" t="s">
        <v>571</v>
      </c>
      <c r="D1929" s="30" t="s">
        <v>482</v>
      </c>
      <c r="E1929" s="30" t="s">
        <v>17</v>
      </c>
      <c r="F1929" s="30" t="s">
        <v>19</v>
      </c>
      <c r="G1929" s="31" t="n">
        <v>-812</v>
      </c>
      <c r="H1929" s="32" t="n">
        <v>720.9</v>
      </c>
      <c r="I1929" s="32" t="n">
        <v>585370.8</v>
      </c>
      <c r="J1929" s="32" t="n">
        <v>0</v>
      </c>
      <c r="K1929" s="32" t="n">
        <v>-234.15</v>
      </c>
      <c r="L1929" s="32" t="n">
        <v>-0</v>
      </c>
      <c r="M1929" s="32"/>
      <c r="N1929" s="6" t="s">
        <f>=I1929+J1929+K1929+L1929</f>
      </c>
      <c r="O1929" s="32"/>
      <c r="P1929" s="30"/>
    </row>
    <row collapsed="false" customFormat="false" customHeight="false" hidden="false" ht="12.1" outlineLevel="0" r="1930">
      <c r="A1930" s="29" t="n">
        <v>45715.71255787</v>
      </c>
      <c r="B1930" s="30" t="s">
        <v>494</v>
      </c>
      <c r="C1930" s="30" t="s">
        <v>571</v>
      </c>
      <c r="D1930" s="30" t="s">
        <v>482</v>
      </c>
      <c r="E1930" s="30" t="s">
        <v>17</v>
      </c>
      <c r="F1930" s="30" t="s">
        <v>19</v>
      </c>
      <c r="G1930" s="31" t="n">
        <v>-28</v>
      </c>
      <c r="H1930" s="32" t="n">
        <v>720.9</v>
      </c>
      <c r="I1930" s="32" t="n">
        <v>20185.2</v>
      </c>
      <c r="J1930" s="32" t="n">
        <v>0</v>
      </c>
      <c r="K1930" s="32" t="n">
        <v>-8.07</v>
      </c>
      <c r="L1930" s="32" t="n">
        <v>-0</v>
      </c>
      <c r="M1930" s="32"/>
      <c r="N1930" s="6" t="s">
        <f>=I1930+J1930+K1930+L1930</f>
      </c>
      <c r="O1930" s="32"/>
      <c r="P1930" s="30"/>
    </row>
    <row collapsed="false" customFormat="false" customHeight="false" hidden="false" ht="12.1" outlineLevel="0" r="1931">
      <c r="A1931" s="29" t="n">
        <v>45715.71255787</v>
      </c>
      <c r="B1931" s="30" t="s">
        <v>494</v>
      </c>
      <c r="C1931" s="30" t="s">
        <v>571</v>
      </c>
      <c r="D1931" s="30" t="s">
        <v>482</v>
      </c>
      <c r="E1931" s="30" t="s">
        <v>17</v>
      </c>
      <c r="F1931" s="30" t="s">
        <v>19</v>
      </c>
      <c r="G1931" s="31" t="n">
        <v>-190</v>
      </c>
      <c r="H1931" s="32" t="n">
        <v>720.9</v>
      </c>
      <c r="I1931" s="32" t="n">
        <v>136971</v>
      </c>
      <c r="J1931" s="32" t="n">
        <v>0</v>
      </c>
      <c r="K1931" s="32" t="n">
        <v>-54.79</v>
      </c>
      <c r="L1931" s="32" t="n">
        <v>-0</v>
      </c>
      <c r="M1931" s="32"/>
      <c r="N1931" s="6" t="s">
        <f>=I1931+J1931+K1931+L1931</f>
      </c>
      <c r="O1931" s="32"/>
      <c r="P1931" s="30"/>
    </row>
    <row collapsed="false" customFormat="false" customHeight="false" hidden="false" ht="12.1" outlineLevel="0" r="1932">
      <c r="A1932" s="29" t="n">
        <v>45715.71255787</v>
      </c>
      <c r="B1932" s="30" t="s">
        <v>494</v>
      </c>
      <c r="C1932" s="30" t="s">
        <v>571</v>
      </c>
      <c r="D1932" s="30" t="s">
        <v>482</v>
      </c>
      <c r="E1932" s="30" t="s">
        <v>17</v>
      </c>
      <c r="F1932" s="30" t="s">
        <v>19</v>
      </c>
      <c r="G1932" s="31" t="n">
        <v>-187</v>
      </c>
      <c r="H1932" s="32" t="n">
        <v>720.9</v>
      </c>
      <c r="I1932" s="32" t="n">
        <v>134808.3</v>
      </c>
      <c r="J1932" s="32" t="n">
        <v>0</v>
      </c>
      <c r="K1932" s="32" t="n">
        <v>-53.92</v>
      </c>
      <c r="L1932" s="32" t="n">
        <v>-0</v>
      </c>
      <c r="M1932" s="32"/>
      <c r="N1932" s="6" t="s">
        <f>=I1932+J1932+K1932+L1932</f>
      </c>
      <c r="O1932" s="32"/>
      <c r="P1932" s="30"/>
    </row>
    <row collapsed="false" customFormat="false" customHeight="false" hidden="false" ht="12.1" outlineLevel="0" r="1933">
      <c r="A1933" s="29" t="n">
        <v>45715.71255787</v>
      </c>
      <c r="B1933" s="30" t="s">
        <v>494</v>
      </c>
      <c r="C1933" s="30" t="s">
        <v>571</v>
      </c>
      <c r="D1933" s="30" t="s">
        <v>482</v>
      </c>
      <c r="E1933" s="30" t="s">
        <v>17</v>
      </c>
      <c r="F1933" s="30" t="s">
        <v>19</v>
      </c>
      <c r="G1933" s="31" t="n">
        <v>-5</v>
      </c>
      <c r="H1933" s="32" t="n">
        <v>720.9</v>
      </c>
      <c r="I1933" s="32" t="n">
        <v>3604.5</v>
      </c>
      <c r="J1933" s="32" t="n">
        <v>0</v>
      </c>
      <c r="K1933" s="32" t="n">
        <v>-1.44</v>
      </c>
      <c r="L1933" s="32" t="n">
        <v>-0</v>
      </c>
      <c r="M1933" s="32"/>
      <c r="N1933" s="6" t="s">
        <f>=I1933+J1933+K1933+L1933</f>
      </c>
      <c r="O1933" s="32"/>
      <c r="P1933" s="30"/>
    </row>
    <row collapsed="false" customFormat="false" customHeight="false" hidden="false" ht="12.1" outlineLevel="0" r="1934">
      <c r="A1934" s="29" t="n">
        <v>45715.71255787</v>
      </c>
      <c r="B1934" s="30" t="s">
        <v>494</v>
      </c>
      <c r="C1934" s="30" t="s">
        <v>571</v>
      </c>
      <c r="D1934" s="30" t="s">
        <v>482</v>
      </c>
      <c r="E1934" s="30" t="s">
        <v>17</v>
      </c>
      <c r="F1934" s="30" t="s">
        <v>19</v>
      </c>
      <c r="G1934" s="31" t="n">
        <v>-176</v>
      </c>
      <c r="H1934" s="32" t="n">
        <v>720.9</v>
      </c>
      <c r="I1934" s="32" t="n">
        <v>126878.4</v>
      </c>
      <c r="J1934" s="32" t="n">
        <v>0</v>
      </c>
      <c r="K1934" s="32" t="n">
        <v>-50.75</v>
      </c>
      <c r="L1934" s="32" t="n">
        <v>-0</v>
      </c>
      <c r="M1934" s="32"/>
      <c r="N1934" s="6" t="s">
        <f>=I1934+J1934+K1934+L1934</f>
      </c>
      <c r="O1934" s="32"/>
      <c r="P1934" s="30"/>
    </row>
    <row collapsed="false" customFormat="false" customHeight="false" hidden="false" ht="12.1" outlineLevel="0" r="1935">
      <c r="A1935" s="29" t="n">
        <v>45715.712569444</v>
      </c>
      <c r="B1935" s="30" t="s">
        <v>494</v>
      </c>
      <c r="C1935" s="30" t="s">
        <v>571</v>
      </c>
      <c r="D1935" s="30" t="s">
        <v>482</v>
      </c>
      <c r="E1935" s="30" t="s">
        <v>17</v>
      </c>
      <c r="F1935" s="30" t="s">
        <v>19</v>
      </c>
      <c r="G1935" s="31" t="n">
        <v>-784</v>
      </c>
      <c r="H1935" s="32" t="n">
        <v>720.9</v>
      </c>
      <c r="I1935" s="32" t="n">
        <v>565185.6</v>
      </c>
      <c r="J1935" s="32" t="n">
        <v>0</v>
      </c>
      <c r="K1935" s="32" t="n">
        <v>-226.07</v>
      </c>
      <c r="L1935" s="32" t="n">
        <v>-0</v>
      </c>
      <c r="M1935" s="32"/>
      <c r="N1935" s="6" t="s">
        <f>=I1935+J1935+K1935+L1935</f>
      </c>
      <c r="O1935" s="32"/>
      <c r="P1935" s="30"/>
    </row>
    <row collapsed="false" customFormat="false" customHeight="false" hidden="false" ht="12.1" outlineLevel="0" r="1936">
      <c r="A1936" s="20" t="n">
        <v>45715.71525463</v>
      </c>
      <c r="B1936" s="16" t="s">
        <v>508</v>
      </c>
      <c r="C1936" s="16" t="s">
        <v>634</v>
      </c>
      <c r="D1936" s="16" t="s">
        <v>480</v>
      </c>
      <c r="E1936" s="16" t="s">
        <v>17</v>
      </c>
      <c r="F1936" s="16" t="s">
        <v>19</v>
      </c>
      <c r="G1936" s="7" t="n">
        <v>26</v>
      </c>
      <c r="H1936" s="6" t="n">
        <v>678.8</v>
      </c>
      <c r="I1936" s="6" t="n">
        <v>-17648.8</v>
      </c>
      <c r="J1936" s="6" t="n">
        <v>-0</v>
      </c>
      <c r="K1936" s="6" t="n">
        <v>-7.06</v>
      </c>
      <c r="L1936" s="6" t="n">
        <v>-0</v>
      </c>
      <c r="M1936" s="6"/>
      <c r="N1936" s="6" t="s">
        <f>=I1936+J1936+K1936+L1936</f>
      </c>
      <c r="O1936" s="6"/>
      <c r="P1936" s="16"/>
    </row>
    <row collapsed="false" customFormat="false" customHeight="false" hidden="false" ht="12.1" outlineLevel="0" r="1937">
      <c r="A1937" s="20" t="n">
        <v>45715.71619213</v>
      </c>
      <c r="B1937" s="16" t="s">
        <v>508</v>
      </c>
      <c r="C1937" s="16" t="s">
        <v>634</v>
      </c>
      <c r="D1937" s="16" t="s">
        <v>480</v>
      </c>
      <c r="E1937" s="16" t="s">
        <v>17</v>
      </c>
      <c r="F1937" s="16" t="s">
        <v>19</v>
      </c>
      <c r="G1937" s="7" t="n">
        <v>171</v>
      </c>
      <c r="H1937" s="6" t="n">
        <v>678.8</v>
      </c>
      <c r="I1937" s="6" t="n">
        <v>-116074.8</v>
      </c>
      <c r="J1937" s="6" t="n">
        <v>-0</v>
      </c>
      <c r="K1937" s="6" t="n">
        <v>-46.43</v>
      </c>
      <c r="L1937" s="6" t="n">
        <v>-0</v>
      </c>
      <c r="M1937" s="6"/>
      <c r="N1937" s="6" t="s">
        <f>=I1937+J1937+K1937+L1937</f>
      </c>
      <c r="O1937" s="6"/>
      <c r="P1937" s="16"/>
    </row>
    <row collapsed="false" customFormat="false" customHeight="false" hidden="false" ht="12.1" outlineLevel="0" r="1938">
      <c r="A1938" s="20" t="n">
        <v>45715.716377315</v>
      </c>
      <c r="B1938" s="16" t="s">
        <v>508</v>
      </c>
      <c r="C1938" s="16" t="s">
        <v>634</v>
      </c>
      <c r="D1938" s="16" t="s">
        <v>480</v>
      </c>
      <c r="E1938" s="16" t="s">
        <v>17</v>
      </c>
      <c r="F1938" s="16" t="s">
        <v>19</v>
      </c>
      <c r="G1938" s="7" t="n">
        <v>211</v>
      </c>
      <c r="H1938" s="6" t="n">
        <v>678.8</v>
      </c>
      <c r="I1938" s="6" t="n">
        <v>-143226.8</v>
      </c>
      <c r="J1938" s="6" t="n">
        <v>-0</v>
      </c>
      <c r="K1938" s="6" t="n">
        <v>-57.29</v>
      </c>
      <c r="L1938" s="6" t="n">
        <v>-0</v>
      </c>
      <c r="M1938" s="6"/>
      <c r="N1938" s="6" t="s">
        <f>=I1938+J1938+K1938+L1938</f>
      </c>
      <c r="O1938" s="6"/>
      <c r="P1938" s="16"/>
    </row>
    <row collapsed="false" customFormat="false" customHeight="false" hidden="false" ht="12.1" outlineLevel="0" r="1939">
      <c r="A1939" s="20" t="n">
        <v>45715.7165625</v>
      </c>
      <c r="B1939" s="16" t="s">
        <v>508</v>
      </c>
      <c r="C1939" s="16" t="s">
        <v>634</v>
      </c>
      <c r="D1939" s="16" t="s">
        <v>480</v>
      </c>
      <c r="E1939" s="16" t="s">
        <v>17</v>
      </c>
      <c r="F1939" s="16" t="s">
        <v>19</v>
      </c>
      <c r="G1939" s="7" t="n">
        <v>100</v>
      </c>
      <c r="H1939" s="6" t="n">
        <v>678.8</v>
      </c>
      <c r="I1939" s="6" t="n">
        <v>-67880</v>
      </c>
      <c r="J1939" s="6" t="n">
        <v>-0</v>
      </c>
      <c r="K1939" s="6" t="n">
        <v>-27.15</v>
      </c>
      <c r="L1939" s="6" t="n">
        <v>-0</v>
      </c>
      <c r="M1939" s="6"/>
      <c r="N1939" s="6" t="s">
        <f>=I1939+J1939+K1939+L1939</f>
      </c>
      <c r="O1939" s="6"/>
      <c r="P1939" s="16"/>
    </row>
    <row collapsed="false" customFormat="false" customHeight="false" hidden="false" ht="12.1" outlineLevel="0" r="1940">
      <c r="A1940" s="20" t="n">
        <v>45715.716678241</v>
      </c>
      <c r="B1940" s="16" t="s">
        <v>508</v>
      </c>
      <c r="C1940" s="16" t="s">
        <v>634</v>
      </c>
      <c r="D1940" s="16" t="s">
        <v>480</v>
      </c>
      <c r="E1940" s="16" t="s">
        <v>17</v>
      </c>
      <c r="F1940" s="16" t="s">
        <v>19</v>
      </c>
      <c r="G1940" s="7" t="n">
        <v>760</v>
      </c>
      <c r="H1940" s="6" t="n">
        <v>678.8</v>
      </c>
      <c r="I1940" s="6" t="n">
        <v>-515888</v>
      </c>
      <c r="J1940" s="6" t="n">
        <v>-0</v>
      </c>
      <c r="K1940" s="6" t="n">
        <v>-206.36</v>
      </c>
      <c r="L1940" s="6" t="n">
        <v>-0</v>
      </c>
      <c r="M1940" s="6"/>
      <c r="N1940" s="6" t="s">
        <f>=I1940+J1940+K1940+L1940</f>
      </c>
      <c r="O1940" s="6"/>
      <c r="P1940" s="16"/>
    </row>
    <row collapsed="false" customFormat="false" customHeight="false" hidden="false" ht="12.1" outlineLevel="0" r="1941">
      <c r="A1941" s="20" t="n">
        <v>45715.716759259</v>
      </c>
      <c r="B1941" s="16" t="s">
        <v>508</v>
      </c>
      <c r="C1941" s="16" t="s">
        <v>634</v>
      </c>
      <c r="D1941" s="16" t="s">
        <v>480</v>
      </c>
      <c r="E1941" s="16" t="s">
        <v>17</v>
      </c>
      <c r="F1941" s="16" t="s">
        <v>19</v>
      </c>
      <c r="G1941" s="7" t="n">
        <v>211</v>
      </c>
      <c r="H1941" s="6" t="n">
        <v>678.8</v>
      </c>
      <c r="I1941" s="6" t="n">
        <v>-143226.8</v>
      </c>
      <c r="J1941" s="6" t="n">
        <v>-0</v>
      </c>
      <c r="K1941" s="6" t="n">
        <v>-57.29</v>
      </c>
      <c r="L1941" s="6" t="n">
        <v>-0</v>
      </c>
      <c r="M1941" s="6"/>
      <c r="N1941" s="6" t="s">
        <f>=I1941+J1941+K1941+L1941</f>
      </c>
      <c r="O1941" s="6"/>
      <c r="P1941" s="16"/>
    </row>
    <row collapsed="false" customFormat="false" customHeight="false" hidden="false" ht="12.1" outlineLevel="0" r="1942">
      <c r="A1942" s="20" t="n">
        <v>45715.716921296</v>
      </c>
      <c r="B1942" s="16" t="s">
        <v>508</v>
      </c>
      <c r="C1942" s="16" t="s">
        <v>634</v>
      </c>
      <c r="D1942" s="16" t="s">
        <v>480</v>
      </c>
      <c r="E1942" s="16" t="s">
        <v>17</v>
      </c>
      <c r="F1942" s="16" t="s">
        <v>19</v>
      </c>
      <c r="G1942" s="7" t="n">
        <v>45</v>
      </c>
      <c r="H1942" s="6" t="n">
        <v>678.8</v>
      </c>
      <c r="I1942" s="6" t="n">
        <v>-30546</v>
      </c>
      <c r="J1942" s="6" t="n">
        <v>-0</v>
      </c>
      <c r="K1942" s="6" t="n">
        <v>-12.22</v>
      </c>
      <c r="L1942" s="6" t="n">
        <v>-0</v>
      </c>
      <c r="M1942" s="6"/>
      <c r="N1942" s="6" t="s">
        <f>=I1942+J1942+K1942+L1942</f>
      </c>
      <c r="O1942" s="6"/>
      <c r="P1942" s="16"/>
    </row>
    <row collapsed="false" customFormat="false" customHeight="false" hidden="false" ht="12.1" outlineLevel="0" r="1943">
      <c r="A1943" s="20" t="n">
        <v>45715.716944444</v>
      </c>
      <c r="B1943" s="16" t="s">
        <v>508</v>
      </c>
      <c r="C1943" s="16" t="s">
        <v>634</v>
      </c>
      <c r="D1943" s="16" t="s">
        <v>480</v>
      </c>
      <c r="E1943" s="16" t="s">
        <v>17</v>
      </c>
      <c r="F1943" s="16" t="s">
        <v>19</v>
      </c>
      <c r="G1943" s="7" t="n">
        <v>210</v>
      </c>
      <c r="H1943" s="6" t="n">
        <v>678.8</v>
      </c>
      <c r="I1943" s="6" t="n">
        <v>-142548</v>
      </c>
      <c r="J1943" s="6" t="n">
        <v>-0</v>
      </c>
      <c r="K1943" s="6" t="n">
        <v>-57.02</v>
      </c>
      <c r="L1943" s="6" t="n">
        <v>-0</v>
      </c>
      <c r="M1943" s="6"/>
      <c r="N1943" s="6" t="s">
        <f>=I1943+J1943+K1943+L1943</f>
      </c>
      <c r="O1943" s="6"/>
      <c r="P1943" s="16"/>
    </row>
    <row collapsed="false" customFormat="false" customHeight="false" hidden="false" ht="12.1" outlineLevel="0" r="1944">
      <c r="A1944" s="20" t="n">
        <v>45715.716990741</v>
      </c>
      <c r="B1944" s="16" t="s">
        <v>508</v>
      </c>
      <c r="C1944" s="16" t="s">
        <v>634</v>
      </c>
      <c r="D1944" s="16" t="s">
        <v>480</v>
      </c>
      <c r="E1944" s="16" t="s">
        <v>17</v>
      </c>
      <c r="F1944" s="16" t="s">
        <v>19</v>
      </c>
      <c r="G1944" s="7" t="n">
        <v>1</v>
      </c>
      <c r="H1944" s="6" t="n">
        <v>678.8</v>
      </c>
      <c r="I1944" s="6" t="n">
        <v>-678.8</v>
      </c>
      <c r="J1944" s="6" t="n">
        <v>-0</v>
      </c>
      <c r="K1944" s="6" t="n">
        <v>-0.27</v>
      </c>
      <c r="L1944" s="6" t="n">
        <v>-0</v>
      </c>
      <c r="M1944" s="6"/>
      <c r="N1944" s="6" t="s">
        <f>=I1944+J1944+K1944+L1944</f>
      </c>
      <c r="O1944" s="6"/>
      <c r="P1944" s="16"/>
    </row>
    <row collapsed="false" customFormat="false" customHeight="false" hidden="false" ht="12.1" outlineLevel="0" r="1945">
      <c r="A1945" s="20" t="n">
        <v>45715.71712963</v>
      </c>
      <c r="B1945" s="16" t="s">
        <v>508</v>
      </c>
      <c r="C1945" s="16" t="s">
        <v>634</v>
      </c>
      <c r="D1945" s="16" t="s">
        <v>480</v>
      </c>
      <c r="E1945" s="16" t="s">
        <v>17</v>
      </c>
      <c r="F1945" s="16" t="s">
        <v>19</v>
      </c>
      <c r="G1945" s="7" t="n">
        <v>300</v>
      </c>
      <c r="H1945" s="6" t="n">
        <v>678.8</v>
      </c>
      <c r="I1945" s="6" t="n">
        <v>-203640</v>
      </c>
      <c r="J1945" s="6" t="n">
        <v>-0</v>
      </c>
      <c r="K1945" s="6" t="n">
        <v>-81.46</v>
      </c>
      <c r="L1945" s="6" t="n">
        <v>-0</v>
      </c>
      <c r="M1945" s="6"/>
      <c r="N1945" s="6" t="s">
        <f>=I1945+J1945+K1945+L1945</f>
      </c>
      <c r="O1945" s="6"/>
      <c r="P1945" s="16"/>
    </row>
    <row collapsed="false" customFormat="false" customHeight="false" hidden="false" ht="12.1" outlineLevel="0" r="1946">
      <c r="A1946" s="20" t="n">
        <v>45715.71712963</v>
      </c>
      <c r="B1946" s="16" t="s">
        <v>508</v>
      </c>
      <c r="C1946" s="16" t="s">
        <v>634</v>
      </c>
      <c r="D1946" s="16" t="s">
        <v>480</v>
      </c>
      <c r="E1946" s="16" t="s">
        <v>17</v>
      </c>
      <c r="F1946" s="16" t="s">
        <v>19</v>
      </c>
      <c r="G1946" s="7" t="n">
        <v>211</v>
      </c>
      <c r="H1946" s="6" t="n">
        <v>678.8</v>
      </c>
      <c r="I1946" s="6" t="n">
        <v>-143226.8</v>
      </c>
      <c r="J1946" s="6" t="n">
        <v>-0</v>
      </c>
      <c r="K1946" s="6" t="n">
        <v>-57.29</v>
      </c>
      <c r="L1946" s="6" t="n">
        <v>-0</v>
      </c>
      <c r="M1946" s="6"/>
      <c r="N1946" s="6" t="s">
        <f>=I1946+J1946+K1946+L1946</f>
      </c>
      <c r="O1946" s="6"/>
      <c r="P1946" s="16"/>
    </row>
    <row collapsed="false" customFormat="false" customHeight="false" hidden="false" ht="12.1" outlineLevel="0" r="1947">
      <c r="A1947" s="20" t="n">
        <v>45715.717152778</v>
      </c>
      <c r="B1947" s="16" t="s">
        <v>508</v>
      </c>
      <c r="C1947" s="16" t="s">
        <v>634</v>
      </c>
      <c r="D1947" s="16" t="s">
        <v>480</v>
      </c>
      <c r="E1947" s="16" t="s">
        <v>17</v>
      </c>
      <c r="F1947" s="16" t="s">
        <v>19</v>
      </c>
      <c r="G1947" s="7" t="n">
        <v>69</v>
      </c>
      <c r="H1947" s="6" t="n">
        <v>678.8</v>
      </c>
      <c r="I1947" s="6" t="n">
        <v>-46837.2</v>
      </c>
      <c r="J1947" s="6" t="n">
        <v>-0</v>
      </c>
      <c r="K1947" s="6" t="n">
        <v>-18.73</v>
      </c>
      <c r="L1947" s="6" t="n">
        <v>-0</v>
      </c>
      <c r="M1947" s="6"/>
      <c r="N1947" s="6" t="s">
        <f>=I1947+J1947+K1947+L1947</f>
      </c>
      <c r="O1947" s="6"/>
      <c r="P1947" s="16"/>
    </row>
    <row collapsed="false" customFormat="false" customHeight="false" hidden="false" ht="12.1" outlineLevel="0" r="1948">
      <c r="A1948" s="25" t="n">
        <v>45716</v>
      </c>
      <c r="B1948" s="26" t="s">
        <v>554</v>
      </c>
      <c r="C1948" s="26" t="s">
        <v>162</v>
      </c>
      <c r="D1948" s="26" t="s">
        <v>554</v>
      </c>
      <c r="E1948" s="26" t="s">
        <v>554</v>
      </c>
      <c r="F1948" s="26" t="s">
        <v>19</v>
      </c>
      <c r="G1948" s="27" t="n">
        <v>1</v>
      </c>
      <c r="H1948" s="28" t="n">
        <v>11000</v>
      </c>
      <c r="I1948" s="28" t="n">
        <v>11000</v>
      </c>
      <c r="J1948" s="28" t="n">
        <v>0</v>
      </c>
      <c r="K1948" s="28" t="n">
        <v>-0</v>
      </c>
      <c r="L1948" s="28" t="n">
        <v>-0</v>
      </c>
      <c r="M1948" s="28"/>
      <c r="N1948" s="6" t="s">
        <f>=I1948+J1948+K1948+L1948</f>
      </c>
      <c r="O1948" s="28"/>
      <c r="P1948" s="26"/>
    </row>
    <row collapsed="false" customFormat="false" customHeight="false" hidden="false" ht="12.1" outlineLevel="0" r="1949">
      <c r="A1949" s="25" t="n">
        <v>45716</v>
      </c>
      <c r="B1949" s="26" t="s">
        <v>554</v>
      </c>
      <c r="C1949" s="26" t="s">
        <v>162</v>
      </c>
      <c r="D1949" s="26" t="s">
        <v>554</v>
      </c>
      <c r="E1949" s="26" t="s">
        <v>554</v>
      </c>
      <c r="F1949" s="26" t="s">
        <v>19</v>
      </c>
      <c r="G1949" s="27" t="n">
        <v>1</v>
      </c>
      <c r="H1949" s="28" t="n">
        <v>2000</v>
      </c>
      <c r="I1949" s="28" t="n">
        <v>2000</v>
      </c>
      <c r="J1949" s="28" t="n">
        <v>0</v>
      </c>
      <c r="K1949" s="28" t="n">
        <v>-0</v>
      </c>
      <c r="L1949" s="28" t="n">
        <v>-0</v>
      </c>
      <c r="M1949" s="28"/>
      <c r="N1949" s="6" t="s">
        <f>=I1949+J1949+K1949+L1949</f>
      </c>
      <c r="O1949" s="28"/>
      <c r="P1949" s="26"/>
    </row>
    <row collapsed="false" customFormat="false" customHeight="false" hidden="false" ht="12.1" outlineLevel="0" r="1950">
      <c r="A1950" s="25" t="n">
        <v>45716.020636574</v>
      </c>
      <c r="B1950" s="26" t="s">
        <v>554</v>
      </c>
      <c r="C1950" s="26" t="s">
        <v>162</v>
      </c>
      <c r="D1950" s="26" t="s">
        <v>554</v>
      </c>
      <c r="E1950" s="26" t="s">
        <v>554</v>
      </c>
      <c r="F1950" s="26" t="s">
        <v>19</v>
      </c>
      <c r="G1950" s="27" t="n">
        <v>1</v>
      </c>
      <c r="H1950" s="28" t="n">
        <v>2000</v>
      </c>
      <c r="I1950" s="28" t="n">
        <v>2000</v>
      </c>
      <c r="J1950" s="28" t="n">
        <v>0</v>
      </c>
      <c r="K1950" s="28" t="n">
        <v>-0</v>
      </c>
      <c r="L1950" s="28" t="n">
        <v>-0</v>
      </c>
      <c r="M1950" s="28"/>
      <c r="N1950" s="6" t="s">
        <f>=I1950+J1950+K1950+L1950</f>
      </c>
      <c r="O1950" s="28"/>
      <c r="P1950" s="26"/>
    </row>
    <row collapsed="false" customFormat="false" customHeight="false" hidden="false" ht="12.1" outlineLevel="0" r="1951">
      <c r="A1951" s="25" t="n">
        <v>45716.020636574</v>
      </c>
      <c r="B1951" s="26" t="s">
        <v>554</v>
      </c>
      <c r="C1951" s="26" t="s">
        <v>162</v>
      </c>
      <c r="D1951" s="26" t="s">
        <v>554</v>
      </c>
      <c r="E1951" s="26" t="s">
        <v>554</v>
      </c>
      <c r="F1951" s="26" t="s">
        <v>19</v>
      </c>
      <c r="G1951" s="27" t="n">
        <v>1</v>
      </c>
      <c r="H1951" s="28" t="n">
        <v>11000</v>
      </c>
      <c r="I1951" s="28" t="n">
        <v>11000</v>
      </c>
      <c r="J1951" s="28" t="n">
        <v>0</v>
      </c>
      <c r="K1951" s="28" t="n">
        <v>-0</v>
      </c>
      <c r="L1951" s="28" t="n">
        <v>-0</v>
      </c>
      <c r="M1951" s="28"/>
      <c r="N1951" s="6" t="s">
        <f>=I1951+J1951+K1951+L1951</f>
      </c>
      <c r="O1951" s="28"/>
      <c r="P1951" s="26"/>
    </row>
    <row collapsed="false" customFormat="false" customHeight="false" hidden="false" ht="12.1" outlineLevel="0" r="1952">
      <c r="A1952" s="29" t="n">
        <v>45716.391331019</v>
      </c>
      <c r="B1952" s="30" t="s">
        <v>30</v>
      </c>
      <c r="C1952" s="30" t="s">
        <v>643</v>
      </c>
      <c r="D1952" s="30" t="s">
        <v>482</v>
      </c>
      <c r="E1952" s="30" t="s">
        <v>17</v>
      </c>
      <c r="F1952" s="30" t="s">
        <v>19</v>
      </c>
      <c r="G1952" s="31" t="n">
        <v>-1070000</v>
      </c>
      <c r="H1952" s="32" t="n">
        <v>0.08098</v>
      </c>
      <c r="I1952" s="32" t="n">
        <v>86648.6</v>
      </c>
      <c r="J1952" s="32" t="n">
        <v>0</v>
      </c>
      <c r="K1952" s="32" t="n">
        <v>-34.66</v>
      </c>
      <c r="L1952" s="32" t="n">
        <v>-0</v>
      </c>
      <c r="M1952" s="32"/>
      <c r="N1952" s="6" t="s">
        <f>=I1952+J1952+K1952+L1952</f>
      </c>
      <c r="O1952" s="32"/>
      <c r="P1952" s="30"/>
    </row>
    <row collapsed="false" customFormat="false" customHeight="false" hidden="false" ht="12.1" outlineLevel="0" r="1953">
      <c r="A1953" s="20" t="n">
        <v>45716.510393519</v>
      </c>
      <c r="B1953" s="16" t="s">
        <v>513</v>
      </c>
      <c r="C1953" s="16" t="s">
        <v>666</v>
      </c>
      <c r="D1953" s="16" t="s">
        <v>480</v>
      </c>
      <c r="E1953" s="16" t="s">
        <v>17</v>
      </c>
      <c r="F1953" s="16" t="s">
        <v>19</v>
      </c>
      <c r="G1953" s="7" t="n">
        <v>400</v>
      </c>
      <c r="H1953" s="6" t="n">
        <v>27.28</v>
      </c>
      <c r="I1953" s="6" t="n">
        <v>-10912</v>
      </c>
      <c r="J1953" s="6" t="n">
        <v>-0</v>
      </c>
      <c r="K1953" s="6" t="n">
        <v>-4.36</v>
      </c>
      <c r="L1953" s="6" t="n">
        <v>-0</v>
      </c>
      <c r="M1953" s="6"/>
      <c r="N1953" s="6" t="s">
        <f>=I1953+J1953+K1953+L1953</f>
      </c>
      <c r="O1953" s="6"/>
      <c r="P1953" s="16"/>
    </row>
    <row collapsed="false" customFormat="false" customHeight="false" hidden="false" ht="12.1" outlineLevel="0" r="1954">
      <c r="A1954" s="29" t="n">
        <v>45716.534733796</v>
      </c>
      <c r="B1954" s="30" t="s">
        <v>16</v>
      </c>
      <c r="C1954" s="30" t="s">
        <v>622</v>
      </c>
      <c r="D1954" s="30" t="s">
        <v>482</v>
      </c>
      <c r="E1954" s="30" t="s">
        <v>17</v>
      </c>
      <c r="F1954" s="30" t="s">
        <v>19</v>
      </c>
      <c r="G1954" s="31" t="n">
        <v>-783</v>
      </c>
      <c r="H1954" s="32" t="n">
        <v>1159.4</v>
      </c>
      <c r="I1954" s="32" t="n">
        <v>907810.2</v>
      </c>
      <c r="J1954" s="32" t="n">
        <v>0</v>
      </c>
      <c r="K1954" s="32" t="n">
        <v>-363.12</v>
      </c>
      <c r="L1954" s="32" t="n">
        <v>-0</v>
      </c>
      <c r="M1954" s="32"/>
      <c r="N1954" s="6" t="s">
        <f>=I1954+J1954+K1954+L1954</f>
      </c>
      <c r="O1954" s="32"/>
      <c r="P1954" s="30"/>
    </row>
    <row collapsed="false" customFormat="false" customHeight="false" hidden="false" ht="12.1" outlineLevel="0" r="1955">
      <c r="A1955" s="29" t="n">
        <v>45716.534756944</v>
      </c>
      <c r="B1955" s="30" t="s">
        <v>16</v>
      </c>
      <c r="C1955" s="30" t="s">
        <v>622</v>
      </c>
      <c r="D1955" s="30" t="s">
        <v>482</v>
      </c>
      <c r="E1955" s="30" t="s">
        <v>17</v>
      </c>
      <c r="F1955" s="30" t="s">
        <v>19</v>
      </c>
      <c r="G1955" s="31" t="n">
        <v>-5</v>
      </c>
      <c r="H1955" s="32" t="n">
        <v>1159.4</v>
      </c>
      <c r="I1955" s="32" t="n">
        <v>5797</v>
      </c>
      <c r="J1955" s="32" t="n">
        <v>0</v>
      </c>
      <c r="K1955" s="32" t="n">
        <v>-2.32</v>
      </c>
      <c r="L1955" s="32" t="n">
        <v>-0</v>
      </c>
      <c r="M1955" s="32"/>
      <c r="N1955" s="6" t="s">
        <f>=I1955+J1955+K1955+L1955</f>
      </c>
      <c r="O1955" s="32"/>
      <c r="P1955" s="30"/>
    </row>
    <row collapsed="false" customFormat="false" customHeight="false" hidden="false" ht="12.1" outlineLevel="0" r="1956">
      <c r="A1956" s="29" t="n">
        <v>45716.534826389</v>
      </c>
      <c r="B1956" s="30" t="s">
        <v>16</v>
      </c>
      <c r="C1956" s="30" t="s">
        <v>622</v>
      </c>
      <c r="D1956" s="30" t="s">
        <v>482</v>
      </c>
      <c r="E1956" s="30" t="s">
        <v>17</v>
      </c>
      <c r="F1956" s="30" t="s">
        <v>19</v>
      </c>
      <c r="G1956" s="31" t="n">
        <v>-25</v>
      </c>
      <c r="H1956" s="32" t="n">
        <v>1159.4</v>
      </c>
      <c r="I1956" s="32" t="n">
        <v>28985</v>
      </c>
      <c r="J1956" s="32" t="n">
        <v>0</v>
      </c>
      <c r="K1956" s="32" t="n">
        <v>-11.59</v>
      </c>
      <c r="L1956" s="32" t="n">
        <v>-0</v>
      </c>
      <c r="M1956" s="32"/>
      <c r="N1956" s="6" t="s">
        <f>=I1956+J1956+K1956+L1956</f>
      </c>
      <c r="O1956" s="32"/>
      <c r="P1956" s="30"/>
    </row>
    <row collapsed="false" customFormat="false" customHeight="false" hidden="false" ht="12.1" outlineLevel="0" r="1957">
      <c r="A1957" s="29" t="n">
        <v>45716.534884259</v>
      </c>
      <c r="B1957" s="30" t="s">
        <v>16</v>
      </c>
      <c r="C1957" s="30" t="s">
        <v>622</v>
      </c>
      <c r="D1957" s="30" t="s">
        <v>482</v>
      </c>
      <c r="E1957" s="30" t="s">
        <v>17</v>
      </c>
      <c r="F1957" s="30" t="s">
        <v>19</v>
      </c>
      <c r="G1957" s="31" t="n">
        <v>-1</v>
      </c>
      <c r="H1957" s="32" t="n">
        <v>1159.4</v>
      </c>
      <c r="I1957" s="32" t="n">
        <v>1159.4</v>
      </c>
      <c r="J1957" s="32" t="n">
        <v>0</v>
      </c>
      <c r="K1957" s="32" t="n">
        <v>-0.46</v>
      </c>
      <c r="L1957" s="32" t="n">
        <v>-0</v>
      </c>
      <c r="M1957" s="32"/>
      <c r="N1957" s="6" t="s">
        <f>=I1957+J1957+K1957+L1957</f>
      </c>
      <c r="O1957" s="32"/>
      <c r="P1957" s="30"/>
    </row>
    <row collapsed="false" customFormat="false" customHeight="false" hidden="false" ht="12.1" outlineLevel="0" r="1958">
      <c r="A1958" s="29" t="n">
        <v>45716.534918981</v>
      </c>
      <c r="B1958" s="30" t="s">
        <v>16</v>
      </c>
      <c r="C1958" s="30" t="s">
        <v>622</v>
      </c>
      <c r="D1958" s="30" t="s">
        <v>482</v>
      </c>
      <c r="E1958" s="30" t="s">
        <v>17</v>
      </c>
      <c r="F1958" s="30" t="s">
        <v>19</v>
      </c>
      <c r="G1958" s="31" t="n">
        <v>-1</v>
      </c>
      <c r="H1958" s="32" t="n">
        <v>1159.4</v>
      </c>
      <c r="I1958" s="32" t="n">
        <v>1159.4</v>
      </c>
      <c r="J1958" s="32" t="n">
        <v>0</v>
      </c>
      <c r="K1958" s="32" t="n">
        <v>-0.46</v>
      </c>
      <c r="L1958" s="32" t="n">
        <v>-0</v>
      </c>
      <c r="M1958" s="32"/>
      <c r="N1958" s="6" t="s">
        <f>=I1958+J1958+K1958+L1958</f>
      </c>
      <c r="O1958" s="32"/>
      <c r="P1958" s="30"/>
    </row>
    <row collapsed="false" customFormat="false" customHeight="false" hidden="false" ht="12.1" outlineLevel="0" r="1959">
      <c r="A1959" s="29" t="n">
        <v>45716.534965278</v>
      </c>
      <c r="B1959" s="30" t="s">
        <v>16</v>
      </c>
      <c r="C1959" s="30" t="s">
        <v>622</v>
      </c>
      <c r="D1959" s="30" t="s">
        <v>482</v>
      </c>
      <c r="E1959" s="30" t="s">
        <v>17</v>
      </c>
      <c r="F1959" s="30" t="s">
        <v>19</v>
      </c>
      <c r="G1959" s="31" t="n">
        <v>-1</v>
      </c>
      <c r="H1959" s="32" t="n">
        <v>1159.4</v>
      </c>
      <c r="I1959" s="32" t="n">
        <v>1159.4</v>
      </c>
      <c r="J1959" s="32" t="n">
        <v>0</v>
      </c>
      <c r="K1959" s="32" t="n">
        <v>-0.46</v>
      </c>
      <c r="L1959" s="32" t="n">
        <v>-0</v>
      </c>
      <c r="M1959" s="32"/>
      <c r="N1959" s="6" t="s">
        <f>=I1959+J1959+K1959+L1959</f>
      </c>
      <c r="O1959" s="32"/>
      <c r="P1959" s="30"/>
    </row>
    <row collapsed="false" customFormat="false" customHeight="false" hidden="false" ht="12.1" outlineLevel="0" r="1960">
      <c r="A1960" s="29" t="n">
        <v>45716.534988426</v>
      </c>
      <c r="B1960" s="30" t="s">
        <v>16</v>
      </c>
      <c r="C1960" s="30" t="s">
        <v>622</v>
      </c>
      <c r="D1960" s="30" t="s">
        <v>482</v>
      </c>
      <c r="E1960" s="30" t="s">
        <v>17</v>
      </c>
      <c r="F1960" s="30" t="s">
        <v>19</v>
      </c>
      <c r="G1960" s="31" t="n">
        <v>-1</v>
      </c>
      <c r="H1960" s="32" t="n">
        <v>1159.4</v>
      </c>
      <c r="I1960" s="32" t="n">
        <v>1159.4</v>
      </c>
      <c r="J1960" s="32" t="n">
        <v>0</v>
      </c>
      <c r="K1960" s="32" t="n">
        <v>-0.46</v>
      </c>
      <c r="L1960" s="32" t="n">
        <v>-0</v>
      </c>
      <c r="M1960" s="32"/>
      <c r="N1960" s="6" t="s">
        <f>=I1960+J1960+K1960+L1960</f>
      </c>
      <c r="O1960" s="32"/>
      <c r="P1960" s="30"/>
    </row>
    <row collapsed="false" customFormat="false" customHeight="false" hidden="false" ht="12.1" outlineLevel="0" r="1961">
      <c r="A1961" s="29" t="n">
        <v>45716.535069444</v>
      </c>
      <c r="B1961" s="30" t="s">
        <v>16</v>
      </c>
      <c r="C1961" s="30" t="s">
        <v>622</v>
      </c>
      <c r="D1961" s="30" t="s">
        <v>482</v>
      </c>
      <c r="E1961" s="30" t="s">
        <v>17</v>
      </c>
      <c r="F1961" s="30" t="s">
        <v>19</v>
      </c>
      <c r="G1961" s="31" t="n">
        <v>-7</v>
      </c>
      <c r="H1961" s="32" t="n">
        <v>1159.4</v>
      </c>
      <c r="I1961" s="32" t="n">
        <v>8115.8</v>
      </c>
      <c r="J1961" s="32" t="n">
        <v>0</v>
      </c>
      <c r="K1961" s="32" t="n">
        <v>-3.25</v>
      </c>
      <c r="L1961" s="32" t="n">
        <v>-0</v>
      </c>
      <c r="M1961" s="32"/>
      <c r="N1961" s="6" t="s">
        <f>=I1961+J1961+K1961+L1961</f>
      </c>
      <c r="O1961" s="32"/>
      <c r="P1961" s="30"/>
    </row>
    <row collapsed="false" customFormat="false" customHeight="false" hidden="false" ht="12.1" outlineLevel="0" r="1962">
      <c r="A1962" s="29" t="n">
        <v>45716.535138889</v>
      </c>
      <c r="B1962" s="30" t="s">
        <v>16</v>
      </c>
      <c r="C1962" s="30" t="s">
        <v>622</v>
      </c>
      <c r="D1962" s="30" t="s">
        <v>482</v>
      </c>
      <c r="E1962" s="30" t="s">
        <v>17</v>
      </c>
      <c r="F1962" s="30" t="s">
        <v>19</v>
      </c>
      <c r="G1962" s="31" t="n">
        <v>-100</v>
      </c>
      <c r="H1962" s="32" t="n">
        <v>1159.4</v>
      </c>
      <c r="I1962" s="32" t="n">
        <v>115940</v>
      </c>
      <c r="J1962" s="32" t="n">
        <v>0</v>
      </c>
      <c r="K1962" s="32" t="n">
        <v>-46.38</v>
      </c>
      <c r="L1962" s="32" t="n">
        <v>-0</v>
      </c>
      <c r="M1962" s="32"/>
      <c r="N1962" s="6" t="s">
        <f>=I1962+J1962+K1962+L1962</f>
      </c>
      <c r="O1962" s="32"/>
      <c r="P1962" s="30"/>
    </row>
    <row collapsed="false" customFormat="false" customHeight="false" hidden="false" ht="12.1" outlineLevel="0" r="1963">
      <c r="A1963" s="29" t="n">
        <v>45716.535196759</v>
      </c>
      <c r="B1963" s="30" t="s">
        <v>16</v>
      </c>
      <c r="C1963" s="30" t="s">
        <v>622</v>
      </c>
      <c r="D1963" s="30" t="s">
        <v>482</v>
      </c>
      <c r="E1963" s="30" t="s">
        <v>17</v>
      </c>
      <c r="F1963" s="30" t="s">
        <v>19</v>
      </c>
      <c r="G1963" s="31" t="n">
        <v>-76</v>
      </c>
      <c r="H1963" s="32" t="n">
        <v>1159.4</v>
      </c>
      <c r="I1963" s="32" t="n">
        <v>88114.4</v>
      </c>
      <c r="J1963" s="32" t="n">
        <v>0</v>
      </c>
      <c r="K1963" s="32" t="n">
        <v>-35.25</v>
      </c>
      <c r="L1963" s="32" t="n">
        <v>-0</v>
      </c>
      <c r="M1963" s="32"/>
      <c r="N1963" s="6" t="s">
        <f>=I1963+J1963+K1963+L1963</f>
      </c>
      <c r="O1963" s="32"/>
      <c r="P1963" s="30"/>
    </row>
    <row collapsed="false" customFormat="false" customHeight="false" hidden="false" ht="12.1" outlineLevel="0" r="1964">
      <c r="A1964" s="29" t="n">
        <v>45716.535196759</v>
      </c>
      <c r="B1964" s="30" t="s">
        <v>16</v>
      </c>
      <c r="C1964" s="30" t="s">
        <v>622</v>
      </c>
      <c r="D1964" s="30" t="s">
        <v>482</v>
      </c>
      <c r="E1964" s="30" t="s">
        <v>17</v>
      </c>
      <c r="F1964" s="30" t="s">
        <v>19</v>
      </c>
      <c r="G1964" s="31" t="n">
        <v>-116</v>
      </c>
      <c r="H1964" s="32" t="n">
        <v>1159.4</v>
      </c>
      <c r="I1964" s="32" t="n">
        <v>134490.4</v>
      </c>
      <c r="J1964" s="32" t="n">
        <v>0</v>
      </c>
      <c r="K1964" s="32" t="n">
        <v>-53.8</v>
      </c>
      <c r="L1964" s="32" t="n">
        <v>-0</v>
      </c>
      <c r="M1964" s="32"/>
      <c r="N1964" s="6" t="s">
        <f>=I1964+J1964+K1964+L1964</f>
      </c>
      <c r="O1964" s="32"/>
      <c r="P1964" s="30"/>
    </row>
    <row collapsed="false" customFormat="false" customHeight="false" hidden="false" ht="12.1" outlineLevel="0" r="1965">
      <c r="A1965" s="29" t="n">
        <v>45716.535277778</v>
      </c>
      <c r="B1965" s="30" t="s">
        <v>16</v>
      </c>
      <c r="C1965" s="30" t="s">
        <v>622</v>
      </c>
      <c r="D1965" s="30" t="s">
        <v>482</v>
      </c>
      <c r="E1965" s="30" t="s">
        <v>17</v>
      </c>
      <c r="F1965" s="30" t="s">
        <v>19</v>
      </c>
      <c r="G1965" s="31" t="n">
        <v>-1</v>
      </c>
      <c r="H1965" s="32" t="n">
        <v>1159.4</v>
      </c>
      <c r="I1965" s="32" t="n">
        <v>1159.4</v>
      </c>
      <c r="J1965" s="32" t="n">
        <v>0</v>
      </c>
      <c r="K1965" s="32" t="n">
        <v>-0.46</v>
      </c>
      <c r="L1965" s="32" t="n">
        <v>-0</v>
      </c>
      <c r="M1965" s="32"/>
      <c r="N1965" s="6" t="s">
        <f>=I1965+J1965+K1965+L1965</f>
      </c>
      <c r="O1965" s="32"/>
      <c r="P1965" s="30"/>
    </row>
    <row collapsed="false" customFormat="false" customHeight="false" hidden="false" ht="12.1" outlineLevel="0" r="1966">
      <c r="A1966" s="29" t="n">
        <v>45716.535289352</v>
      </c>
      <c r="B1966" s="30" t="s">
        <v>16</v>
      </c>
      <c r="C1966" s="30" t="s">
        <v>622</v>
      </c>
      <c r="D1966" s="30" t="s">
        <v>482</v>
      </c>
      <c r="E1966" s="30" t="s">
        <v>17</v>
      </c>
      <c r="F1966" s="30" t="s">
        <v>19</v>
      </c>
      <c r="G1966" s="31" t="n">
        <v>-1</v>
      </c>
      <c r="H1966" s="32" t="n">
        <v>1159.4</v>
      </c>
      <c r="I1966" s="32" t="n">
        <v>1159.4</v>
      </c>
      <c r="J1966" s="32" t="n">
        <v>0</v>
      </c>
      <c r="K1966" s="32" t="n">
        <v>-0.46</v>
      </c>
      <c r="L1966" s="32" t="n">
        <v>-0</v>
      </c>
      <c r="M1966" s="32"/>
      <c r="N1966" s="6" t="s">
        <f>=I1966+J1966+K1966+L1966</f>
      </c>
      <c r="O1966" s="32"/>
      <c r="P1966" s="30"/>
    </row>
    <row collapsed="false" customFormat="false" customHeight="false" hidden="false" ht="12.1" outlineLevel="0" r="1967">
      <c r="A1967" s="29" t="n">
        <v>45716.535324074</v>
      </c>
      <c r="B1967" s="30" t="s">
        <v>16</v>
      </c>
      <c r="C1967" s="30" t="s">
        <v>622</v>
      </c>
      <c r="D1967" s="30" t="s">
        <v>482</v>
      </c>
      <c r="E1967" s="30" t="s">
        <v>17</v>
      </c>
      <c r="F1967" s="30" t="s">
        <v>19</v>
      </c>
      <c r="G1967" s="31" t="n">
        <v>-28</v>
      </c>
      <c r="H1967" s="32" t="n">
        <v>1159.4</v>
      </c>
      <c r="I1967" s="32" t="n">
        <v>32463.2</v>
      </c>
      <c r="J1967" s="32" t="n">
        <v>0</v>
      </c>
      <c r="K1967" s="32" t="n">
        <v>-12.99</v>
      </c>
      <c r="L1967" s="32" t="n">
        <v>-0</v>
      </c>
      <c r="M1967" s="32"/>
      <c r="N1967" s="6" t="s">
        <f>=I1967+J1967+K1967+L1967</f>
      </c>
      <c r="O1967" s="32"/>
      <c r="P1967" s="30"/>
    </row>
    <row collapsed="false" customFormat="false" customHeight="false" hidden="false" ht="12.1" outlineLevel="0" r="1968">
      <c r="A1968" s="20" t="n">
        <v>45716.711678241</v>
      </c>
      <c r="B1968" s="16" t="s">
        <v>16</v>
      </c>
      <c r="C1968" s="16" t="s">
        <v>622</v>
      </c>
      <c r="D1968" s="16" t="s">
        <v>480</v>
      </c>
      <c r="E1968" s="16" t="s">
        <v>17</v>
      </c>
      <c r="F1968" s="16" t="s">
        <v>19</v>
      </c>
      <c r="G1968" s="7" t="n">
        <v>1221</v>
      </c>
      <c r="H1968" s="6" t="n">
        <v>1158</v>
      </c>
      <c r="I1968" s="6" t="n">
        <v>-1413918</v>
      </c>
      <c r="J1968" s="6" t="n">
        <v>-0</v>
      </c>
      <c r="K1968" s="6" t="n">
        <v>-565.57</v>
      </c>
      <c r="L1968" s="6" t="n">
        <v>-0</v>
      </c>
      <c r="M1968" s="6"/>
      <c r="N1968" s="6" t="s">
        <f>=I1968+J1968+K1968+L1968</f>
      </c>
      <c r="O1968" s="6"/>
      <c r="P1968" s="16"/>
    </row>
    <row collapsed="false" customFormat="false" customHeight="false" hidden="false" ht="12.1" outlineLevel="0" r="1969">
      <c r="A1969" s="20" t="n">
        <v>45719.974641204</v>
      </c>
      <c r="B1969" s="16" t="s">
        <v>16</v>
      </c>
      <c r="C1969" s="16" t="s">
        <v>622</v>
      </c>
      <c r="D1969" s="16" t="s">
        <v>480</v>
      </c>
      <c r="E1969" s="16" t="s">
        <v>17</v>
      </c>
      <c r="F1969" s="16" t="s">
        <v>19</v>
      </c>
      <c r="G1969" s="7" t="n">
        <v>1</v>
      </c>
      <c r="H1969" s="6" t="n">
        <v>1157.6</v>
      </c>
      <c r="I1969" s="6" t="n">
        <v>-1157.6</v>
      </c>
      <c r="J1969" s="6" t="n">
        <v>-0</v>
      </c>
      <c r="K1969" s="6" t="n">
        <v>-0.35</v>
      </c>
      <c r="L1969" s="6" t="n">
        <v>-0</v>
      </c>
      <c r="M1969" s="6"/>
      <c r="N1969" s="6" t="s">
        <f>=I1969+J1969+K1969+L1969</f>
      </c>
      <c r="O1969" s="6"/>
      <c r="P1969" s="16"/>
    </row>
    <row collapsed="false" customFormat="false" customHeight="false" hidden="false" ht="12.1" outlineLevel="0" r="1970">
      <c r="A1970" s="20" t="n">
        <v>45719.977731481</v>
      </c>
      <c r="B1970" s="16" t="s">
        <v>508</v>
      </c>
      <c r="C1970" s="16" t="s">
        <v>634</v>
      </c>
      <c r="D1970" s="16" t="s">
        <v>480</v>
      </c>
      <c r="E1970" s="16" t="s">
        <v>17</v>
      </c>
      <c r="F1970" s="16" t="s">
        <v>19</v>
      </c>
      <c r="G1970" s="7" t="n">
        <v>1</v>
      </c>
      <c r="H1970" s="6" t="n">
        <v>675</v>
      </c>
      <c r="I1970" s="6" t="n">
        <v>-675</v>
      </c>
      <c r="J1970" s="6" t="n">
        <v>-0</v>
      </c>
      <c r="K1970" s="6" t="n">
        <v>-0</v>
      </c>
      <c r="L1970" s="6" t="n">
        <v>-0</v>
      </c>
      <c r="M1970" s="6"/>
      <c r="N1970" s="6" t="s">
        <f>=I1970+J1970+K1970+L1970</f>
      </c>
      <c r="O1970" s="6"/>
      <c r="P1970" s="16"/>
    </row>
    <row collapsed="false" customFormat="false" customHeight="false" hidden="false" ht="12.1" outlineLevel="0" r="1971">
      <c r="A1971" s="25" t="n">
        <v>45722</v>
      </c>
      <c r="B1971" s="26" t="s">
        <v>554</v>
      </c>
      <c r="C1971" s="26" t="s">
        <v>162</v>
      </c>
      <c r="D1971" s="26" t="s">
        <v>554</v>
      </c>
      <c r="E1971" s="26" t="s">
        <v>554</v>
      </c>
      <c r="F1971" s="26" t="s">
        <v>19</v>
      </c>
      <c r="G1971" s="27" t="n">
        <v>1</v>
      </c>
      <c r="H1971" s="28" t="n">
        <v>58000</v>
      </c>
      <c r="I1971" s="28" t="n">
        <v>58000</v>
      </c>
      <c r="J1971" s="28" t="n">
        <v>0</v>
      </c>
      <c r="K1971" s="28" t="n">
        <v>-0</v>
      </c>
      <c r="L1971" s="28" t="n">
        <v>-0</v>
      </c>
      <c r="M1971" s="28"/>
      <c r="N1971" s="6" t="s">
        <f>=I1971+J1971+K1971+L1971</f>
      </c>
      <c r="O1971" s="28"/>
      <c r="P1971" s="26"/>
    </row>
    <row collapsed="false" customFormat="false" customHeight="false" hidden="false" ht="12.1" outlineLevel="0" r="1972">
      <c r="A1972" s="25" t="n">
        <v>45722</v>
      </c>
      <c r="B1972" s="26" t="s">
        <v>554</v>
      </c>
      <c r="C1972" s="26" t="s">
        <v>162</v>
      </c>
      <c r="D1972" s="26" t="s">
        <v>554</v>
      </c>
      <c r="E1972" s="26" t="s">
        <v>554</v>
      </c>
      <c r="F1972" s="26" t="s">
        <v>19</v>
      </c>
      <c r="G1972" s="27" t="n">
        <v>1</v>
      </c>
      <c r="H1972" s="28" t="n">
        <v>70000</v>
      </c>
      <c r="I1972" s="28" t="n">
        <v>70000</v>
      </c>
      <c r="J1972" s="28" t="n">
        <v>0</v>
      </c>
      <c r="K1972" s="28" t="n">
        <v>-0</v>
      </c>
      <c r="L1972" s="28" t="n">
        <v>-0</v>
      </c>
      <c r="M1972" s="28"/>
      <c r="N1972" s="6" t="s">
        <f>=I1972+J1972+K1972+L1972</f>
      </c>
      <c r="O1972" s="28"/>
      <c r="P1972" s="26"/>
    </row>
    <row collapsed="false" customFormat="false" customHeight="false" hidden="false" ht="12.1" outlineLevel="0" r="1973">
      <c r="A1973" s="25" t="n">
        <v>45722.020636574</v>
      </c>
      <c r="B1973" s="26" t="s">
        <v>554</v>
      </c>
      <c r="C1973" s="26" t="s">
        <v>403</v>
      </c>
      <c r="D1973" s="26" t="s">
        <v>554</v>
      </c>
      <c r="E1973" s="26" t="s">
        <v>554</v>
      </c>
      <c r="F1973" s="26" t="s">
        <v>19</v>
      </c>
      <c r="G1973" s="27" t="n">
        <v>1</v>
      </c>
      <c r="H1973" s="28" t="n">
        <v>58000</v>
      </c>
      <c r="I1973" s="28" t="n">
        <v>58000</v>
      </c>
      <c r="J1973" s="28" t="n">
        <v>0</v>
      </c>
      <c r="K1973" s="28" t="n">
        <v>-0</v>
      </c>
      <c r="L1973" s="28" t="n">
        <v>-0</v>
      </c>
      <c r="M1973" s="28"/>
      <c r="N1973" s="6" t="s">
        <f>=I1973+J1973+K1973+L1973</f>
      </c>
      <c r="O1973" s="28"/>
      <c r="P1973" s="26"/>
    </row>
    <row collapsed="false" customFormat="false" customHeight="false" hidden="false" ht="12.1" outlineLevel="0" r="1974">
      <c r="A1974" s="25" t="n">
        <v>45722.020636574</v>
      </c>
      <c r="B1974" s="26" t="s">
        <v>554</v>
      </c>
      <c r="C1974" s="26" t="s">
        <v>403</v>
      </c>
      <c r="D1974" s="26" t="s">
        <v>554</v>
      </c>
      <c r="E1974" s="26" t="s">
        <v>554</v>
      </c>
      <c r="F1974" s="26" t="s">
        <v>19</v>
      </c>
      <c r="G1974" s="27" t="n">
        <v>1</v>
      </c>
      <c r="H1974" s="28" t="n">
        <v>70000</v>
      </c>
      <c r="I1974" s="28" t="n">
        <v>70000</v>
      </c>
      <c r="J1974" s="28" t="n">
        <v>0</v>
      </c>
      <c r="K1974" s="28" t="n">
        <v>-0</v>
      </c>
      <c r="L1974" s="28" t="n">
        <v>-0</v>
      </c>
      <c r="M1974" s="28"/>
      <c r="N1974" s="6" t="s">
        <f>=I1974+J1974+K1974+L1974</f>
      </c>
      <c r="O1974" s="28"/>
      <c r="P1974" s="26"/>
    </row>
    <row collapsed="false" customFormat="false" customHeight="false" hidden="false" ht="12.1" outlineLevel="0" r="1975">
      <c r="A1975" s="20" t="n">
        <v>45722.508599537</v>
      </c>
      <c r="B1975" s="16" t="s">
        <v>499</v>
      </c>
      <c r="C1975" s="16" t="s">
        <v>610</v>
      </c>
      <c r="D1975" s="16" t="s">
        <v>480</v>
      </c>
      <c r="E1975" s="16" t="s">
        <v>17</v>
      </c>
      <c r="F1975" s="16" t="s">
        <v>19</v>
      </c>
      <c r="G1975" s="7" t="n">
        <v>25000</v>
      </c>
      <c r="H1975" s="6" t="n">
        <v>2.252</v>
      </c>
      <c r="I1975" s="6" t="n">
        <v>-56300</v>
      </c>
      <c r="J1975" s="6" t="n">
        <v>-0</v>
      </c>
      <c r="K1975" s="6" t="n">
        <v>-39.41</v>
      </c>
      <c r="L1975" s="6" t="n">
        <v>-0</v>
      </c>
      <c r="M1975" s="6"/>
      <c r="N1975" s="6" t="s">
        <f>=I1975+J1975+K1975+L1975</f>
      </c>
      <c r="O1975" s="6"/>
      <c r="P1975" s="16"/>
    </row>
    <row collapsed="false" customFormat="false" customHeight="false" hidden="false" ht="12.1" outlineLevel="0" r="1976">
      <c r="A1976" s="20" t="n">
        <v>45722.511747685</v>
      </c>
      <c r="B1976" s="16" t="s">
        <v>499</v>
      </c>
      <c r="C1976" s="16" t="s">
        <v>610</v>
      </c>
      <c r="D1976" s="16" t="s">
        <v>480</v>
      </c>
      <c r="E1976" s="16" t="s">
        <v>17</v>
      </c>
      <c r="F1976" s="16" t="s">
        <v>19</v>
      </c>
      <c r="G1976" s="7" t="n">
        <v>31000</v>
      </c>
      <c r="H1976" s="6" t="n">
        <v>2.261</v>
      </c>
      <c r="I1976" s="6" t="n">
        <v>-70091</v>
      </c>
      <c r="J1976" s="6" t="n">
        <v>-0</v>
      </c>
      <c r="K1976" s="6" t="n">
        <v>-28.04</v>
      </c>
      <c r="L1976" s="6" t="n">
        <v>-0</v>
      </c>
      <c r="M1976" s="6"/>
      <c r="N1976" s="6" t="s">
        <f>=I1976+J1976+K1976+L1976</f>
      </c>
      <c r="O1976" s="6"/>
      <c r="P1976" s="16"/>
    </row>
    <row collapsed="false" customFormat="false" customHeight="false" hidden="false" ht="12.1" outlineLevel="0" r="1977">
      <c r="A1977" s="25" t="n">
        <v>45726</v>
      </c>
      <c r="B1977" s="26" t="s">
        <v>576</v>
      </c>
      <c r="C1977" s="26" t="s">
        <v>667</v>
      </c>
      <c r="D1977" s="26" t="s">
        <v>576</v>
      </c>
      <c r="E1977" s="26" t="s">
        <v>576</v>
      </c>
      <c r="F1977" s="26" t="s">
        <v>19</v>
      </c>
      <c r="G1977" s="27" t="n">
        <v>1</v>
      </c>
      <c r="H1977" s="28" t="n">
        <v>1976.05</v>
      </c>
      <c r="I1977" s="28" t="n">
        <v>1976.05</v>
      </c>
      <c r="J1977" s="28" t="n">
        <v>0</v>
      </c>
      <c r="K1977" s="28" t="n">
        <v>-0</v>
      </c>
      <c r="L1977" s="28" t="n">
        <v>-0</v>
      </c>
      <c r="M1977" s="28"/>
      <c r="N1977" s="6" t="s">
        <f>=I1977+J1977+K1977+L1977</f>
      </c>
      <c r="O1977" s="28"/>
      <c r="P1977" s="26"/>
    </row>
    <row collapsed="false" customFormat="false" customHeight="false" hidden="false" ht="12.1" outlineLevel="0" r="1978">
      <c r="A1978" s="25" t="n">
        <v>45729</v>
      </c>
      <c r="B1978" s="26" t="s">
        <v>554</v>
      </c>
      <c r="C1978" s="26" t="s">
        <v>162</v>
      </c>
      <c r="D1978" s="26" t="s">
        <v>554</v>
      </c>
      <c r="E1978" s="26" t="s">
        <v>554</v>
      </c>
      <c r="F1978" s="26" t="s">
        <v>19</v>
      </c>
      <c r="G1978" s="27" t="n">
        <v>1</v>
      </c>
      <c r="H1978" s="28" t="n">
        <v>4467</v>
      </c>
      <c r="I1978" s="28" t="n">
        <v>4467</v>
      </c>
      <c r="J1978" s="28" t="n">
        <v>0</v>
      </c>
      <c r="K1978" s="28" t="n">
        <v>-0</v>
      </c>
      <c r="L1978" s="28" t="n">
        <v>-0</v>
      </c>
      <c r="M1978" s="28"/>
      <c r="N1978" s="6" t="s">
        <f>=I1978+J1978+K1978+L1978</f>
      </c>
      <c r="O1978" s="28"/>
      <c r="P1978" s="26"/>
    </row>
    <row collapsed="false" customFormat="false" customHeight="false" hidden="false" ht="12.1" outlineLevel="0" r="1979">
      <c r="A1979" s="25" t="n">
        <v>45729.020636574</v>
      </c>
      <c r="B1979" s="26" t="s">
        <v>554</v>
      </c>
      <c r="C1979" s="26" t="s">
        <v>403</v>
      </c>
      <c r="D1979" s="26" t="s">
        <v>554</v>
      </c>
      <c r="E1979" s="26" t="s">
        <v>554</v>
      </c>
      <c r="F1979" s="26" t="s">
        <v>19</v>
      </c>
      <c r="G1979" s="27" t="n">
        <v>1</v>
      </c>
      <c r="H1979" s="28" t="n">
        <v>4467</v>
      </c>
      <c r="I1979" s="28" t="n">
        <v>4467</v>
      </c>
      <c r="J1979" s="28" t="n">
        <v>0</v>
      </c>
      <c r="K1979" s="28" t="n">
        <v>-0</v>
      </c>
      <c r="L1979" s="28" t="n">
        <v>-0</v>
      </c>
      <c r="M1979" s="28"/>
      <c r="N1979" s="6" t="s">
        <f>=I1979+J1979+K1979+L1979</f>
      </c>
      <c r="O1979" s="28"/>
      <c r="P1979" s="26"/>
    </row>
    <row collapsed="false" customFormat="false" customHeight="false" hidden="false" ht="12.1" outlineLevel="0" r="1980">
      <c r="A1980" s="20" t="n">
        <v>45729.94349537</v>
      </c>
      <c r="B1980" s="16" t="s">
        <v>24</v>
      </c>
      <c r="C1980" s="16" t="s">
        <v>567</v>
      </c>
      <c r="D1980" s="16" t="s">
        <v>480</v>
      </c>
      <c r="E1980" s="16" t="s">
        <v>17</v>
      </c>
      <c r="F1980" s="16" t="s">
        <v>19</v>
      </c>
      <c r="G1980" s="7" t="n">
        <v>40</v>
      </c>
      <c r="H1980" s="6" t="n">
        <v>54.28</v>
      </c>
      <c r="I1980" s="6" t="n">
        <v>-2171.2</v>
      </c>
      <c r="J1980" s="6" t="n">
        <v>-0</v>
      </c>
      <c r="K1980" s="6" t="n">
        <v>-0.87</v>
      </c>
      <c r="L1980" s="6" t="n">
        <v>-0</v>
      </c>
      <c r="M1980" s="6"/>
      <c r="N1980" s="6" t="s">
        <f>=I1980+J1980+K1980+L1980</f>
      </c>
      <c r="O1980" s="6"/>
      <c r="P1980" s="16"/>
    </row>
    <row collapsed="false" customFormat="false" customHeight="false" hidden="false" ht="12.1" outlineLevel="0" r="1981">
      <c r="A1981" s="20" t="n">
        <v>45729.944247685</v>
      </c>
      <c r="B1981" s="16" t="s">
        <v>24</v>
      </c>
      <c r="C1981" s="16" t="s">
        <v>567</v>
      </c>
      <c r="D1981" s="16" t="s">
        <v>480</v>
      </c>
      <c r="E1981" s="16" t="s">
        <v>17</v>
      </c>
      <c r="F1981" s="16" t="s">
        <v>19</v>
      </c>
      <c r="G1981" s="7" t="n">
        <v>110</v>
      </c>
      <c r="H1981" s="6" t="n">
        <v>54.275</v>
      </c>
      <c r="I1981" s="6" t="n">
        <v>-5970.25</v>
      </c>
      <c r="J1981" s="6" t="n">
        <v>-0</v>
      </c>
      <c r="K1981" s="6" t="n">
        <v>-4.18</v>
      </c>
      <c r="L1981" s="6" t="n">
        <v>-0</v>
      </c>
      <c r="M1981" s="6"/>
      <c r="N1981" s="6" t="s">
        <f>=I1981+J1981+K1981+L1981</f>
      </c>
      <c r="O1981" s="6"/>
      <c r="P1981" s="16"/>
    </row>
    <row collapsed="false" customFormat="false" customHeight="false" hidden="false" ht="12.1" outlineLevel="0" r="1982">
      <c r="A1982" s="29" t="n">
        <v>45741.776712963</v>
      </c>
      <c r="B1982" s="30" t="s">
        <v>51</v>
      </c>
      <c r="C1982" s="30" t="s">
        <v>620</v>
      </c>
      <c r="D1982" s="30" t="s">
        <v>482</v>
      </c>
      <c r="E1982" s="30" t="s">
        <v>17</v>
      </c>
      <c r="F1982" s="30" t="s">
        <v>19</v>
      </c>
      <c r="G1982" s="31" t="n">
        <v>-15</v>
      </c>
      <c r="H1982" s="32" t="n">
        <v>6889</v>
      </c>
      <c r="I1982" s="32" t="n">
        <v>103335</v>
      </c>
      <c r="J1982" s="32" t="n">
        <v>0</v>
      </c>
      <c r="K1982" s="32" t="n">
        <v>-72.34</v>
      </c>
      <c r="L1982" s="32" t="n">
        <v>-0</v>
      </c>
      <c r="M1982" s="32"/>
      <c r="N1982" s="6" t="s">
        <f>=I1982+J1982+K1982+L1982</f>
      </c>
      <c r="O1982" s="32"/>
      <c r="P1982" s="30"/>
    </row>
    <row collapsed="false" customFormat="false" customHeight="false" hidden="false" ht="12.1" outlineLevel="0" r="1983">
      <c r="A1983" s="29" t="n">
        <v>45744.418541667</v>
      </c>
      <c r="B1983" s="30" t="s">
        <v>497</v>
      </c>
      <c r="C1983" s="30" t="s">
        <v>605</v>
      </c>
      <c r="D1983" s="30" t="s">
        <v>482</v>
      </c>
      <c r="E1983" s="30" t="s">
        <v>17</v>
      </c>
      <c r="F1983" s="30" t="s">
        <v>19</v>
      </c>
      <c r="G1983" s="31" t="n">
        <v>-70</v>
      </c>
      <c r="H1983" s="32" t="n">
        <v>269.95</v>
      </c>
      <c r="I1983" s="32" t="n">
        <v>18896.5</v>
      </c>
      <c r="J1983" s="32" t="n">
        <v>0</v>
      </c>
      <c r="K1983" s="32" t="n">
        <v>-7.56</v>
      </c>
      <c r="L1983" s="32" t="n">
        <v>-0</v>
      </c>
      <c r="M1983" s="32"/>
      <c r="N1983" s="6" t="s">
        <f>=I1983+J1983+K1983+L1983</f>
      </c>
      <c r="O1983" s="32"/>
      <c r="P1983" s="30"/>
    </row>
    <row collapsed="false" customFormat="false" customHeight="false" hidden="false" ht="12.1" outlineLevel="0" r="1984">
      <c r="A1984" s="29" t="n">
        <v>45744.418541667</v>
      </c>
      <c r="B1984" s="30" t="s">
        <v>497</v>
      </c>
      <c r="C1984" s="30" t="s">
        <v>605</v>
      </c>
      <c r="D1984" s="30" t="s">
        <v>482</v>
      </c>
      <c r="E1984" s="30" t="s">
        <v>17</v>
      </c>
      <c r="F1984" s="30" t="s">
        <v>19</v>
      </c>
      <c r="G1984" s="31" t="n">
        <v>-10</v>
      </c>
      <c r="H1984" s="32" t="n">
        <v>269.95</v>
      </c>
      <c r="I1984" s="32" t="n">
        <v>2699.5</v>
      </c>
      <c r="J1984" s="32" t="n">
        <v>0</v>
      </c>
      <c r="K1984" s="32" t="n">
        <v>-1.08</v>
      </c>
      <c r="L1984" s="32" t="n">
        <v>-0</v>
      </c>
      <c r="M1984" s="32"/>
      <c r="N1984" s="6" t="s">
        <f>=I1984+J1984+K1984+L1984</f>
      </c>
      <c r="O1984" s="32"/>
      <c r="P1984" s="30"/>
    </row>
    <row collapsed="false" customFormat="false" customHeight="false" hidden="false" ht="12.1" outlineLevel="0" r="1985">
      <c r="A1985" s="29" t="n">
        <v>45744.418541667</v>
      </c>
      <c r="B1985" s="30" t="s">
        <v>497</v>
      </c>
      <c r="C1985" s="30" t="s">
        <v>605</v>
      </c>
      <c r="D1985" s="30" t="s">
        <v>482</v>
      </c>
      <c r="E1985" s="30" t="s">
        <v>17</v>
      </c>
      <c r="F1985" s="30" t="s">
        <v>19</v>
      </c>
      <c r="G1985" s="31" t="n">
        <v>-190</v>
      </c>
      <c r="H1985" s="32" t="n">
        <v>269.95</v>
      </c>
      <c r="I1985" s="32" t="n">
        <v>51290.5</v>
      </c>
      <c r="J1985" s="32" t="n">
        <v>0</v>
      </c>
      <c r="K1985" s="32" t="n">
        <v>-20.52</v>
      </c>
      <c r="L1985" s="32" t="n">
        <v>-0</v>
      </c>
      <c r="M1985" s="32"/>
      <c r="N1985" s="6" t="s">
        <f>=I1985+J1985+K1985+L1985</f>
      </c>
      <c r="O1985" s="32"/>
      <c r="P1985" s="30"/>
    </row>
    <row collapsed="false" customFormat="false" customHeight="false" hidden="false" ht="12.1" outlineLevel="0" r="1986">
      <c r="A1986" s="29" t="n">
        <v>45744.418541667</v>
      </c>
      <c r="B1986" s="30" t="s">
        <v>497</v>
      </c>
      <c r="C1986" s="30" t="s">
        <v>605</v>
      </c>
      <c r="D1986" s="30" t="s">
        <v>482</v>
      </c>
      <c r="E1986" s="30" t="s">
        <v>17</v>
      </c>
      <c r="F1986" s="30" t="s">
        <v>19</v>
      </c>
      <c r="G1986" s="31" t="n">
        <v>-150</v>
      </c>
      <c r="H1986" s="32" t="n">
        <v>269.95</v>
      </c>
      <c r="I1986" s="32" t="n">
        <v>40492.5</v>
      </c>
      <c r="J1986" s="32" t="n">
        <v>0</v>
      </c>
      <c r="K1986" s="32" t="n">
        <v>-16.2</v>
      </c>
      <c r="L1986" s="32" t="n">
        <v>-0</v>
      </c>
      <c r="M1986" s="32"/>
      <c r="N1986" s="6" t="s">
        <f>=I1986+J1986+K1986+L1986</f>
      </c>
      <c r="O1986" s="32"/>
      <c r="P1986" s="30"/>
    </row>
    <row collapsed="false" customFormat="false" customHeight="false" hidden="false" ht="12.1" outlineLevel="0" r="1987">
      <c r="A1987" s="29" t="n">
        <v>45744.418541667</v>
      </c>
      <c r="B1987" s="30" t="s">
        <v>497</v>
      </c>
      <c r="C1987" s="30" t="s">
        <v>605</v>
      </c>
      <c r="D1987" s="30" t="s">
        <v>482</v>
      </c>
      <c r="E1987" s="30" t="s">
        <v>17</v>
      </c>
      <c r="F1987" s="30" t="s">
        <v>19</v>
      </c>
      <c r="G1987" s="31" t="n">
        <v>-10</v>
      </c>
      <c r="H1987" s="32" t="n">
        <v>269.95</v>
      </c>
      <c r="I1987" s="32" t="n">
        <v>2699.5</v>
      </c>
      <c r="J1987" s="32" t="n">
        <v>0</v>
      </c>
      <c r="K1987" s="32" t="n">
        <v>-1.08</v>
      </c>
      <c r="L1987" s="32" t="n">
        <v>-0</v>
      </c>
      <c r="M1987" s="32"/>
      <c r="N1987" s="6" t="s">
        <f>=I1987+J1987+K1987+L1987</f>
      </c>
      <c r="O1987" s="32"/>
      <c r="P1987" s="30"/>
    </row>
    <row collapsed="false" customFormat="false" customHeight="false" hidden="false" ht="12.1" outlineLevel="0" r="1988">
      <c r="A1988" s="29" t="n">
        <v>45744.418553241</v>
      </c>
      <c r="B1988" s="30" t="s">
        <v>497</v>
      </c>
      <c r="C1988" s="30" t="s">
        <v>605</v>
      </c>
      <c r="D1988" s="30" t="s">
        <v>482</v>
      </c>
      <c r="E1988" s="30" t="s">
        <v>17</v>
      </c>
      <c r="F1988" s="30" t="s">
        <v>19</v>
      </c>
      <c r="G1988" s="31" t="n">
        <v>-30</v>
      </c>
      <c r="H1988" s="32" t="n">
        <v>269.95</v>
      </c>
      <c r="I1988" s="32" t="n">
        <v>8098.5</v>
      </c>
      <c r="J1988" s="32" t="n">
        <v>0</v>
      </c>
      <c r="K1988" s="32" t="n">
        <v>-3.24</v>
      </c>
      <c r="L1988" s="32" t="n">
        <v>-0</v>
      </c>
      <c r="M1988" s="32"/>
      <c r="N1988" s="6" t="s">
        <f>=I1988+J1988+K1988+L1988</f>
      </c>
      <c r="O1988" s="32"/>
      <c r="P1988" s="30"/>
    </row>
    <row collapsed="false" customFormat="false" customHeight="false" hidden="false" ht="12.1" outlineLevel="0" r="1989">
      <c r="A1989" s="29" t="n">
        <v>45744.418553241</v>
      </c>
      <c r="B1989" s="30" t="s">
        <v>497</v>
      </c>
      <c r="C1989" s="30" t="s">
        <v>605</v>
      </c>
      <c r="D1989" s="30" t="s">
        <v>482</v>
      </c>
      <c r="E1989" s="30" t="s">
        <v>17</v>
      </c>
      <c r="F1989" s="30" t="s">
        <v>19</v>
      </c>
      <c r="G1989" s="31" t="n">
        <v>-970</v>
      </c>
      <c r="H1989" s="32" t="n">
        <v>269.95</v>
      </c>
      <c r="I1989" s="32" t="n">
        <v>261851.5</v>
      </c>
      <c r="J1989" s="32" t="n">
        <v>0</v>
      </c>
      <c r="K1989" s="32" t="n">
        <v>-104.74</v>
      </c>
      <c r="L1989" s="32" t="n">
        <v>-0</v>
      </c>
      <c r="M1989" s="32"/>
      <c r="N1989" s="6" t="s">
        <f>=I1989+J1989+K1989+L1989</f>
      </c>
      <c r="O1989" s="32"/>
      <c r="P1989" s="30"/>
    </row>
    <row collapsed="false" customFormat="false" customHeight="false" hidden="false" ht="12.1" outlineLevel="0" r="1990">
      <c r="A1990" s="29" t="n">
        <v>45744.418611111</v>
      </c>
      <c r="B1990" s="30" t="s">
        <v>497</v>
      </c>
      <c r="C1990" s="30" t="s">
        <v>605</v>
      </c>
      <c r="D1990" s="30" t="s">
        <v>482</v>
      </c>
      <c r="E1990" s="30" t="s">
        <v>17</v>
      </c>
      <c r="F1990" s="30" t="s">
        <v>19</v>
      </c>
      <c r="G1990" s="31" t="n">
        <v>-100</v>
      </c>
      <c r="H1990" s="32" t="n">
        <v>269.95</v>
      </c>
      <c r="I1990" s="32" t="n">
        <v>26995</v>
      </c>
      <c r="J1990" s="32" t="n">
        <v>0</v>
      </c>
      <c r="K1990" s="32" t="n">
        <v>-10.8</v>
      </c>
      <c r="L1990" s="32" t="n">
        <v>-0</v>
      </c>
      <c r="M1990" s="32"/>
      <c r="N1990" s="6" t="s">
        <f>=I1990+J1990+K1990+L1990</f>
      </c>
      <c r="O1990" s="32"/>
      <c r="P1990" s="30"/>
    </row>
    <row collapsed="false" customFormat="false" customHeight="false" hidden="false" ht="12.1" outlineLevel="0" r="1991">
      <c r="A1991" s="29" t="n">
        <v>45744.418622685</v>
      </c>
      <c r="B1991" s="30" t="s">
        <v>497</v>
      </c>
      <c r="C1991" s="30" t="s">
        <v>605</v>
      </c>
      <c r="D1991" s="30" t="s">
        <v>482</v>
      </c>
      <c r="E1991" s="30" t="s">
        <v>17</v>
      </c>
      <c r="F1991" s="30" t="s">
        <v>19</v>
      </c>
      <c r="G1991" s="31" t="n">
        <v>-100</v>
      </c>
      <c r="H1991" s="32" t="n">
        <v>269.95</v>
      </c>
      <c r="I1991" s="32" t="n">
        <v>26995</v>
      </c>
      <c r="J1991" s="32" t="n">
        <v>0</v>
      </c>
      <c r="K1991" s="32" t="n">
        <v>-10.8</v>
      </c>
      <c r="L1991" s="32" t="n">
        <v>-0</v>
      </c>
      <c r="M1991" s="32"/>
      <c r="N1991" s="6" t="s">
        <f>=I1991+J1991+K1991+L1991</f>
      </c>
      <c r="O1991" s="32"/>
      <c r="P1991" s="30"/>
    </row>
    <row collapsed="false" customFormat="false" customHeight="false" hidden="false" ht="12.1" outlineLevel="0" r="1992">
      <c r="A1992" s="29" t="n">
        <v>45744.418634259</v>
      </c>
      <c r="B1992" s="30" t="s">
        <v>497</v>
      </c>
      <c r="C1992" s="30" t="s">
        <v>605</v>
      </c>
      <c r="D1992" s="30" t="s">
        <v>482</v>
      </c>
      <c r="E1992" s="30" t="s">
        <v>17</v>
      </c>
      <c r="F1992" s="30" t="s">
        <v>19</v>
      </c>
      <c r="G1992" s="31" t="n">
        <v>-10</v>
      </c>
      <c r="H1992" s="32" t="n">
        <v>269.95</v>
      </c>
      <c r="I1992" s="32" t="n">
        <v>2699.5</v>
      </c>
      <c r="J1992" s="32" t="n">
        <v>0</v>
      </c>
      <c r="K1992" s="32" t="n">
        <v>-1.08</v>
      </c>
      <c r="L1992" s="32" t="n">
        <v>-0</v>
      </c>
      <c r="M1992" s="32"/>
      <c r="N1992" s="6" t="s">
        <f>=I1992+J1992+K1992+L1992</f>
      </c>
      <c r="O1992" s="32"/>
      <c r="P1992" s="30"/>
    </row>
    <row collapsed="false" customFormat="false" customHeight="false" hidden="false" ht="12.1" outlineLevel="0" r="1993">
      <c r="A1993" s="29" t="n">
        <v>45744.418645833</v>
      </c>
      <c r="B1993" s="30" t="s">
        <v>497</v>
      </c>
      <c r="C1993" s="30" t="s">
        <v>605</v>
      </c>
      <c r="D1993" s="30" t="s">
        <v>482</v>
      </c>
      <c r="E1993" s="30" t="s">
        <v>17</v>
      </c>
      <c r="F1993" s="30" t="s">
        <v>19</v>
      </c>
      <c r="G1993" s="31" t="n">
        <v>-260</v>
      </c>
      <c r="H1993" s="32" t="n">
        <v>269.95</v>
      </c>
      <c r="I1993" s="32" t="n">
        <v>70187</v>
      </c>
      <c r="J1993" s="32" t="n">
        <v>0</v>
      </c>
      <c r="K1993" s="32" t="n">
        <v>-28.07</v>
      </c>
      <c r="L1993" s="32" t="n">
        <v>-0</v>
      </c>
      <c r="M1993" s="32"/>
      <c r="N1993" s="6" t="s">
        <f>=I1993+J1993+K1993+L1993</f>
      </c>
      <c r="O1993" s="32"/>
      <c r="P1993" s="30"/>
    </row>
    <row collapsed="false" customFormat="false" customHeight="false" hidden="false" ht="12.1" outlineLevel="0" r="1994">
      <c r="A1994" s="29" t="n">
        <v>45744.418645833</v>
      </c>
      <c r="B1994" s="30" t="s">
        <v>497</v>
      </c>
      <c r="C1994" s="30" t="s">
        <v>605</v>
      </c>
      <c r="D1994" s="30" t="s">
        <v>482</v>
      </c>
      <c r="E1994" s="30" t="s">
        <v>17</v>
      </c>
      <c r="F1994" s="30" t="s">
        <v>19</v>
      </c>
      <c r="G1994" s="31" t="n">
        <v>-600</v>
      </c>
      <c r="H1994" s="32" t="n">
        <v>269.95</v>
      </c>
      <c r="I1994" s="32" t="n">
        <v>161970</v>
      </c>
      <c r="J1994" s="32" t="n">
        <v>0</v>
      </c>
      <c r="K1994" s="32" t="n">
        <v>-64.79</v>
      </c>
      <c r="L1994" s="32" t="n">
        <v>-0</v>
      </c>
      <c r="M1994" s="32"/>
      <c r="N1994" s="6" t="s">
        <f>=I1994+J1994+K1994+L1994</f>
      </c>
      <c r="O1994" s="32"/>
      <c r="P1994" s="30"/>
    </row>
    <row collapsed="false" customFormat="false" customHeight="false" hidden="false" ht="12.1" outlineLevel="0" r="1995">
      <c r="A1995" s="29" t="n">
        <v>45744.418645833</v>
      </c>
      <c r="B1995" s="30" t="s">
        <v>497</v>
      </c>
      <c r="C1995" s="30" t="s">
        <v>605</v>
      </c>
      <c r="D1995" s="30" t="s">
        <v>482</v>
      </c>
      <c r="E1995" s="30" t="s">
        <v>17</v>
      </c>
      <c r="F1995" s="30" t="s">
        <v>19</v>
      </c>
      <c r="G1995" s="31" t="n">
        <v>-1500</v>
      </c>
      <c r="H1995" s="32" t="n">
        <v>269.95</v>
      </c>
      <c r="I1995" s="32" t="n">
        <v>404925</v>
      </c>
      <c r="J1995" s="32" t="n">
        <v>0</v>
      </c>
      <c r="K1995" s="32" t="n">
        <v>-161.97</v>
      </c>
      <c r="L1995" s="32" t="n">
        <v>-0</v>
      </c>
      <c r="M1995" s="32"/>
      <c r="N1995" s="6" t="s">
        <f>=I1995+J1995+K1995+L1995</f>
      </c>
      <c r="O1995" s="32"/>
      <c r="P1995" s="30"/>
    </row>
    <row collapsed="false" customFormat="false" customHeight="false" hidden="false" ht="12.1" outlineLevel="0" r="1996">
      <c r="A1996" s="20" t="n">
        <v>45744.624201389</v>
      </c>
      <c r="B1996" s="16" t="s">
        <v>497</v>
      </c>
      <c r="C1996" s="16" t="s">
        <v>605</v>
      </c>
      <c r="D1996" s="16" t="s">
        <v>480</v>
      </c>
      <c r="E1996" s="16" t="s">
        <v>17</v>
      </c>
      <c r="F1996" s="16" t="s">
        <v>19</v>
      </c>
      <c r="G1996" s="7" t="n">
        <v>3600</v>
      </c>
      <c r="H1996" s="6" t="n">
        <v>266.15</v>
      </c>
      <c r="I1996" s="6" t="n">
        <v>-958140</v>
      </c>
      <c r="J1996" s="6" t="n">
        <v>-0</v>
      </c>
      <c r="K1996" s="6" t="n">
        <v>-383.26</v>
      </c>
      <c r="L1996" s="6" t="n">
        <v>-0</v>
      </c>
      <c r="M1996" s="6"/>
      <c r="N1996" s="6" t="s">
        <f>=I1996+J1996+K1996+L1996</f>
      </c>
      <c r="O1996" s="6"/>
      <c r="P1996" s="16"/>
    </row>
    <row collapsed="false" customFormat="false" customHeight="false" hidden="false" ht="12.1" outlineLevel="0" r="1997">
      <c r="A1997" s="20" t="n">
        <v>45744.703599537</v>
      </c>
      <c r="B1997" s="16" t="s">
        <v>508</v>
      </c>
      <c r="C1997" s="16" t="s">
        <v>634</v>
      </c>
      <c r="D1997" s="16" t="s">
        <v>480</v>
      </c>
      <c r="E1997" s="16" t="s">
        <v>17</v>
      </c>
      <c r="F1997" s="16" t="s">
        <v>19</v>
      </c>
      <c r="G1997" s="7" t="n">
        <v>7</v>
      </c>
      <c r="H1997" s="6" t="n">
        <v>647.3</v>
      </c>
      <c r="I1997" s="6" t="n">
        <v>-4531.1</v>
      </c>
      <c r="J1997" s="6" t="n">
        <v>-0</v>
      </c>
      <c r="K1997" s="6" t="n">
        <v>-1.81</v>
      </c>
      <c r="L1997" s="6" t="n">
        <v>-0</v>
      </c>
      <c r="M1997" s="6"/>
      <c r="N1997" s="6" t="s">
        <f>=I1997+J1997+K1997+L1997</f>
      </c>
      <c r="O1997" s="6"/>
      <c r="P1997" s="16"/>
    </row>
    <row collapsed="false" customFormat="false" customHeight="false" hidden="false" ht="12.1" outlineLevel="0" r="1998">
      <c r="A1998" s="20" t="n">
        <v>45744.703599537</v>
      </c>
      <c r="B1998" s="16" t="s">
        <v>508</v>
      </c>
      <c r="C1998" s="16" t="s">
        <v>634</v>
      </c>
      <c r="D1998" s="16" t="s">
        <v>480</v>
      </c>
      <c r="E1998" s="16" t="s">
        <v>17</v>
      </c>
      <c r="F1998" s="16" t="s">
        <v>19</v>
      </c>
      <c r="G1998" s="7" t="n">
        <v>43</v>
      </c>
      <c r="H1998" s="6" t="n">
        <v>647.3</v>
      </c>
      <c r="I1998" s="6" t="n">
        <v>-27833.9</v>
      </c>
      <c r="J1998" s="6" t="n">
        <v>-0</v>
      </c>
      <c r="K1998" s="6" t="n">
        <v>-11.13</v>
      </c>
      <c r="L1998" s="6" t="n">
        <v>-0</v>
      </c>
      <c r="M1998" s="6"/>
      <c r="N1998" s="6" t="s">
        <f>=I1998+J1998+K1998+L1998</f>
      </c>
      <c r="O1998" s="6"/>
      <c r="P1998" s="16"/>
    </row>
    <row collapsed="false" customFormat="false" customHeight="false" hidden="false" ht="12.1" outlineLevel="0" r="1999">
      <c r="A1999" s="20" t="n">
        <v>45744.706412037</v>
      </c>
      <c r="B1999" s="16" t="s">
        <v>24</v>
      </c>
      <c r="C1999" s="16" t="s">
        <v>567</v>
      </c>
      <c r="D1999" s="16" t="s">
        <v>480</v>
      </c>
      <c r="E1999" s="16" t="s">
        <v>17</v>
      </c>
      <c r="F1999" s="16" t="s">
        <v>19</v>
      </c>
      <c r="G1999" s="7" t="n">
        <v>660</v>
      </c>
      <c r="H1999" s="6" t="n">
        <v>53.96</v>
      </c>
      <c r="I1999" s="6" t="n">
        <v>-35613.6</v>
      </c>
      <c r="J1999" s="6" t="n">
        <v>-0</v>
      </c>
      <c r="K1999" s="6" t="n">
        <v>-14.25</v>
      </c>
      <c r="L1999" s="6" t="n">
        <v>-0</v>
      </c>
      <c r="M1999" s="6"/>
      <c r="N1999" s="6" t="s">
        <f>=I1999+J1999+K1999+L1999</f>
      </c>
      <c r="O1999" s="6"/>
      <c r="P1999" s="16"/>
    </row>
    <row collapsed="false" customFormat="false" customHeight="false" hidden="false" ht="12.1" outlineLevel="0" r="2000">
      <c r="A2000" s="20" t="n">
        <v>45744.707164352</v>
      </c>
      <c r="B2000" s="16" t="s">
        <v>16</v>
      </c>
      <c r="C2000" s="16" t="s">
        <v>622</v>
      </c>
      <c r="D2000" s="16" t="s">
        <v>480</v>
      </c>
      <c r="E2000" s="16" t="s">
        <v>17</v>
      </c>
      <c r="F2000" s="16" t="s">
        <v>19</v>
      </c>
      <c r="G2000" s="7" t="n">
        <v>44</v>
      </c>
      <c r="H2000" s="6" t="n">
        <v>1197.4</v>
      </c>
      <c r="I2000" s="6" t="n">
        <v>-52685.6</v>
      </c>
      <c r="J2000" s="6" t="n">
        <v>-0</v>
      </c>
      <c r="K2000" s="6" t="n">
        <v>-21.07</v>
      </c>
      <c r="L2000" s="6" t="n">
        <v>-0</v>
      </c>
      <c r="M2000" s="6"/>
      <c r="N2000" s="6" t="s">
        <f>=I2000+J2000+K2000+L2000</f>
      </c>
      <c r="O2000" s="6"/>
      <c r="P2000" s="16"/>
    </row>
    <row collapsed="false" customFormat="false" customHeight="false" hidden="false" ht="12.1" outlineLevel="0" r="2001">
      <c r="A2001" s="20" t="n">
        <v>45745.36775463</v>
      </c>
      <c r="B2001" s="16" t="s">
        <v>508</v>
      </c>
      <c r="C2001" s="16" t="s">
        <v>634</v>
      </c>
      <c r="D2001" s="16" t="s">
        <v>480</v>
      </c>
      <c r="E2001" s="16" t="s">
        <v>17</v>
      </c>
      <c r="F2001" s="16" t="s">
        <v>19</v>
      </c>
      <c r="G2001" s="7" t="n">
        <v>1</v>
      </c>
      <c r="H2001" s="6" t="n">
        <v>640.6</v>
      </c>
      <c r="I2001" s="6" t="n">
        <v>-640.6</v>
      </c>
      <c r="J2001" s="6" t="n">
        <v>-0</v>
      </c>
      <c r="K2001" s="6" t="n">
        <v>-0.26</v>
      </c>
      <c r="L2001" s="6" t="n">
        <v>-0</v>
      </c>
      <c r="M2001" s="6"/>
      <c r="N2001" s="6" t="s">
        <f>=I2001+J2001+K2001+L2001</f>
      </c>
      <c r="O2001" s="6"/>
      <c r="P2001" s="16"/>
    </row>
    <row collapsed="false" customFormat="false" customHeight="false" hidden="false" ht="12.1" outlineLevel="0" r="2002">
      <c r="A2002" s="20" t="n">
        <v>45747.292997685</v>
      </c>
      <c r="B2002" s="16" t="s">
        <v>51</v>
      </c>
      <c r="C2002" s="16" t="s">
        <v>620</v>
      </c>
      <c r="D2002" s="16" t="s">
        <v>480</v>
      </c>
      <c r="E2002" s="16" t="s">
        <v>17</v>
      </c>
      <c r="F2002" s="16" t="s">
        <v>19</v>
      </c>
      <c r="G2002" s="7" t="n">
        <v>15</v>
      </c>
      <c r="H2002" s="6" t="n">
        <v>6357</v>
      </c>
      <c r="I2002" s="6" t="n">
        <v>-95355</v>
      </c>
      <c r="J2002" s="6" t="n">
        <v>-0</v>
      </c>
      <c r="K2002" s="6" t="n">
        <v>-66.75</v>
      </c>
      <c r="L2002" s="6" t="n">
        <v>-0</v>
      </c>
      <c r="M2002" s="6"/>
      <c r="N2002" s="6" t="s">
        <f>=I2002+J2002+K2002+L2002</f>
      </c>
      <c r="O2002" s="6"/>
      <c r="P2002" s="16"/>
    </row>
    <row collapsed="false" customFormat="false" customHeight="false" hidden="false" ht="12.1" outlineLevel="0" r="2003">
      <c r="A2003" s="20" t="n">
        <v>45747.477581019</v>
      </c>
      <c r="B2003" s="16" t="s">
        <v>51</v>
      </c>
      <c r="C2003" s="16" t="s">
        <v>620</v>
      </c>
      <c r="D2003" s="16" t="s">
        <v>480</v>
      </c>
      <c r="E2003" s="16" t="s">
        <v>17</v>
      </c>
      <c r="F2003" s="16" t="s">
        <v>19</v>
      </c>
      <c r="G2003" s="7" t="n">
        <v>1</v>
      </c>
      <c r="H2003" s="6" t="n">
        <v>6432</v>
      </c>
      <c r="I2003" s="6" t="n">
        <v>-6432</v>
      </c>
      <c r="J2003" s="6" t="n">
        <v>-0</v>
      </c>
      <c r="K2003" s="6" t="n">
        <v>-2.57</v>
      </c>
      <c r="L2003" s="6" t="n">
        <v>-0</v>
      </c>
      <c r="M2003" s="6"/>
      <c r="N2003" s="6" t="s">
        <f>=I2003+J2003+K2003+L2003</f>
      </c>
      <c r="O2003" s="6"/>
      <c r="P2003" s="16"/>
    </row>
    <row collapsed="false" customFormat="false" customHeight="false" hidden="false" ht="12.1" outlineLevel="0" r="2004">
      <c r="A2004" s="20" t="n">
        <v>45747.480740741</v>
      </c>
      <c r="B2004" s="16" t="s">
        <v>508</v>
      </c>
      <c r="C2004" s="16" t="s">
        <v>634</v>
      </c>
      <c r="D2004" s="16" t="s">
        <v>480</v>
      </c>
      <c r="E2004" s="16" t="s">
        <v>17</v>
      </c>
      <c r="F2004" s="16" t="s">
        <v>19</v>
      </c>
      <c r="G2004" s="7" t="n">
        <v>2</v>
      </c>
      <c r="H2004" s="6" t="n">
        <v>634.9</v>
      </c>
      <c r="I2004" s="6" t="n">
        <v>-1269.8</v>
      </c>
      <c r="J2004" s="6" t="n">
        <v>-0</v>
      </c>
      <c r="K2004" s="6" t="n">
        <v>-0.51</v>
      </c>
      <c r="L2004" s="6" t="n">
        <v>-0</v>
      </c>
      <c r="M2004" s="6"/>
      <c r="N2004" s="6" t="s">
        <f>=I2004+J2004+K2004+L2004</f>
      </c>
      <c r="O2004" s="6"/>
      <c r="P2004" s="16"/>
    </row>
    <row collapsed="false" customFormat="false" customHeight="false" hidden="false" ht="12.1" outlineLevel="0" r="2005">
      <c r="A2005" s="20" t="n">
        <v>45747.4859375</v>
      </c>
      <c r="B2005" s="16" t="s">
        <v>24</v>
      </c>
      <c r="C2005" s="16" t="s">
        <v>567</v>
      </c>
      <c r="D2005" s="16" t="s">
        <v>480</v>
      </c>
      <c r="E2005" s="16" t="s">
        <v>17</v>
      </c>
      <c r="F2005" s="16" t="s">
        <v>19</v>
      </c>
      <c r="G2005" s="7" t="n">
        <v>10</v>
      </c>
      <c r="H2005" s="6" t="n">
        <v>53.36</v>
      </c>
      <c r="I2005" s="6" t="n">
        <v>-533.6</v>
      </c>
      <c r="J2005" s="6" t="n">
        <v>-0</v>
      </c>
      <c r="K2005" s="6" t="n">
        <v>-0.21</v>
      </c>
      <c r="L2005" s="6" t="n">
        <v>-0</v>
      </c>
      <c r="M2005" s="6"/>
      <c r="N2005" s="6" t="s">
        <f>=I2005+J2005+K2005+L2005</f>
      </c>
      <c r="O2005" s="6"/>
      <c r="P2005" s="16"/>
    </row>
    <row collapsed="false" customFormat="false" customHeight="false" hidden="false" ht="12.1" outlineLevel="0" r="2006">
      <c r="A2006" s="25" t="n">
        <v>45749</v>
      </c>
      <c r="B2006" s="26" t="s">
        <v>554</v>
      </c>
      <c r="C2006" s="26" t="s">
        <v>162</v>
      </c>
      <c r="D2006" s="26" t="s">
        <v>554</v>
      </c>
      <c r="E2006" s="26" t="s">
        <v>554</v>
      </c>
      <c r="F2006" s="26" t="s">
        <v>19</v>
      </c>
      <c r="G2006" s="27" t="n">
        <v>1</v>
      </c>
      <c r="H2006" s="28" t="n">
        <v>130000</v>
      </c>
      <c r="I2006" s="28" t="n">
        <v>130000</v>
      </c>
      <c r="J2006" s="28" t="n">
        <v>0</v>
      </c>
      <c r="K2006" s="28" t="n">
        <v>-0</v>
      </c>
      <c r="L2006" s="28" t="n">
        <v>-0</v>
      </c>
      <c r="M2006" s="28"/>
      <c r="N2006" s="6" t="s">
        <f>=I2006+J2006+K2006+L2006</f>
      </c>
      <c r="O2006" s="28"/>
      <c r="P2006" s="26"/>
    </row>
    <row collapsed="false" customFormat="false" customHeight="false" hidden="false" ht="12.1" outlineLevel="0" r="2007">
      <c r="A2007" s="25" t="n">
        <v>45749.020636574</v>
      </c>
      <c r="B2007" s="26" t="s">
        <v>554</v>
      </c>
      <c r="C2007" s="26" t="s">
        <v>403</v>
      </c>
      <c r="D2007" s="26" t="s">
        <v>554</v>
      </c>
      <c r="E2007" s="26" t="s">
        <v>554</v>
      </c>
      <c r="F2007" s="26" t="s">
        <v>19</v>
      </c>
      <c r="G2007" s="27" t="n">
        <v>1</v>
      </c>
      <c r="H2007" s="28" t="n">
        <v>130000</v>
      </c>
      <c r="I2007" s="28" t="n">
        <v>130000</v>
      </c>
      <c r="J2007" s="28" t="n">
        <v>0</v>
      </c>
      <c r="K2007" s="28" t="n">
        <v>-0</v>
      </c>
      <c r="L2007" s="28" t="n">
        <v>-0</v>
      </c>
      <c r="M2007" s="28"/>
      <c r="N2007" s="6" t="s">
        <f>=I2007+J2007+K2007+L2007</f>
      </c>
      <c r="O2007" s="28"/>
      <c r="P2007" s="26"/>
    </row>
    <row collapsed="false" customFormat="false" customHeight="false" hidden="false" ht="12.1" outlineLevel="0" r="2008">
      <c r="A2008" s="20" t="n">
        <v>45749.72619213</v>
      </c>
      <c r="B2008" s="16" t="s">
        <v>24</v>
      </c>
      <c r="C2008" s="16" t="s">
        <v>567</v>
      </c>
      <c r="D2008" s="16" t="s">
        <v>480</v>
      </c>
      <c r="E2008" s="16" t="s">
        <v>17</v>
      </c>
      <c r="F2008" s="16" t="s">
        <v>19</v>
      </c>
      <c r="G2008" s="7" t="n">
        <v>2400</v>
      </c>
      <c r="H2008" s="6" t="n">
        <v>52.75</v>
      </c>
      <c r="I2008" s="6" t="n">
        <v>-126600</v>
      </c>
      <c r="J2008" s="6" t="n">
        <v>-0</v>
      </c>
      <c r="K2008" s="6" t="n">
        <v>-50.64</v>
      </c>
      <c r="L2008" s="6" t="n">
        <v>-0</v>
      </c>
      <c r="M2008" s="6"/>
      <c r="N2008" s="6" t="s">
        <f>=I2008+J2008+K2008+L2008</f>
      </c>
      <c r="O2008" s="6"/>
      <c r="P2008" s="16"/>
    </row>
    <row collapsed="false" customFormat="false" customHeight="false" hidden="false" ht="12.1" outlineLevel="0" r="2009">
      <c r="A2009" s="20" t="n">
        <v>45749.74037037</v>
      </c>
      <c r="B2009" s="16" t="s">
        <v>508</v>
      </c>
      <c r="C2009" s="16" t="s">
        <v>634</v>
      </c>
      <c r="D2009" s="16" t="s">
        <v>480</v>
      </c>
      <c r="E2009" s="16" t="s">
        <v>17</v>
      </c>
      <c r="F2009" s="16" t="s">
        <v>19</v>
      </c>
      <c r="G2009" s="7" t="n">
        <v>5</v>
      </c>
      <c r="H2009" s="6" t="n">
        <v>612.1</v>
      </c>
      <c r="I2009" s="6" t="n">
        <v>-3060.5</v>
      </c>
      <c r="J2009" s="6" t="n">
        <v>-0</v>
      </c>
      <c r="K2009" s="6" t="n">
        <v>-1.22</v>
      </c>
      <c r="L2009" s="6" t="n">
        <v>-0</v>
      </c>
      <c r="M2009" s="6"/>
      <c r="N2009" s="6" t="s">
        <f>=I2009+J2009+K2009+L2009</f>
      </c>
      <c r="O2009" s="6"/>
      <c r="P2009" s="16"/>
    </row>
    <row collapsed="false" customFormat="false" customHeight="false" hidden="false" ht="12.1" outlineLevel="0" r="2010">
      <c r="A2010" s="29" t="n">
        <v>45749.7721875</v>
      </c>
      <c r="B2010" s="30" t="s">
        <v>505</v>
      </c>
      <c r="C2010" s="30" t="s">
        <v>623</v>
      </c>
      <c r="D2010" s="30" t="s">
        <v>482</v>
      </c>
      <c r="E2010" s="30" t="s">
        <v>17</v>
      </c>
      <c r="F2010" s="30" t="s">
        <v>19</v>
      </c>
      <c r="G2010" s="31" t="n">
        <v>-1</v>
      </c>
      <c r="H2010" s="32" t="n">
        <v>8080</v>
      </c>
      <c r="I2010" s="32" t="n">
        <v>8080</v>
      </c>
      <c r="J2010" s="32" t="n">
        <v>0</v>
      </c>
      <c r="K2010" s="32" t="n">
        <v>-3.23</v>
      </c>
      <c r="L2010" s="32" t="n">
        <v>-0</v>
      </c>
      <c r="M2010" s="32"/>
      <c r="N2010" s="6" t="s">
        <f>=I2010+J2010+K2010+L2010</f>
      </c>
      <c r="O2010" s="32"/>
      <c r="P2010" s="30"/>
    </row>
    <row collapsed="false" customFormat="false" customHeight="false" hidden="false" ht="12.1" outlineLevel="0" r="2011">
      <c r="A2011" s="29" t="n">
        <v>45749.776030093</v>
      </c>
      <c r="B2011" s="30" t="s">
        <v>505</v>
      </c>
      <c r="C2011" s="30" t="s">
        <v>623</v>
      </c>
      <c r="D2011" s="30" t="s">
        <v>482</v>
      </c>
      <c r="E2011" s="30" t="s">
        <v>17</v>
      </c>
      <c r="F2011" s="30" t="s">
        <v>19</v>
      </c>
      <c r="G2011" s="31" t="n">
        <v>-2</v>
      </c>
      <c r="H2011" s="32" t="n">
        <v>8080</v>
      </c>
      <c r="I2011" s="32" t="n">
        <v>16160</v>
      </c>
      <c r="J2011" s="32" t="n">
        <v>0</v>
      </c>
      <c r="K2011" s="32" t="n">
        <v>-6.46</v>
      </c>
      <c r="L2011" s="32" t="n">
        <v>-0</v>
      </c>
      <c r="M2011" s="32"/>
      <c r="N2011" s="6" t="s">
        <f>=I2011+J2011+K2011+L2011</f>
      </c>
      <c r="O2011" s="32"/>
      <c r="P2011" s="30"/>
    </row>
    <row collapsed="false" customFormat="false" customHeight="false" hidden="false" ht="12.1" outlineLevel="0" r="2012">
      <c r="A2012" s="20" t="n">
        <v>45749.870335648</v>
      </c>
      <c r="B2012" s="16" t="s">
        <v>508</v>
      </c>
      <c r="C2012" s="16" t="s">
        <v>634</v>
      </c>
      <c r="D2012" s="16" t="s">
        <v>480</v>
      </c>
      <c r="E2012" s="16" t="s">
        <v>17</v>
      </c>
      <c r="F2012" s="16" t="s">
        <v>19</v>
      </c>
      <c r="G2012" s="7" t="n">
        <v>6</v>
      </c>
      <c r="H2012" s="6" t="n">
        <v>617.7</v>
      </c>
      <c r="I2012" s="6" t="n">
        <v>-3706.2</v>
      </c>
      <c r="J2012" s="6" t="n">
        <v>-0</v>
      </c>
      <c r="K2012" s="6" t="n">
        <v>-1.48</v>
      </c>
      <c r="L2012" s="6" t="n">
        <v>-0</v>
      </c>
      <c r="M2012" s="6"/>
      <c r="N2012" s="6" t="s">
        <f>=I2012+J2012+K2012+L2012</f>
      </c>
      <c r="O2012" s="6"/>
      <c r="P2012" s="16"/>
    </row>
    <row collapsed="false" customFormat="false" customHeight="false" hidden="false" ht="12.1" outlineLevel="0" r="2013">
      <c r="A2013" s="29" t="n">
        <v>45750.426423611</v>
      </c>
      <c r="B2013" s="30" t="s">
        <v>505</v>
      </c>
      <c r="C2013" s="30" t="s">
        <v>623</v>
      </c>
      <c r="D2013" s="30" t="s">
        <v>482</v>
      </c>
      <c r="E2013" s="30" t="s">
        <v>17</v>
      </c>
      <c r="F2013" s="30" t="s">
        <v>19</v>
      </c>
      <c r="G2013" s="31" t="n">
        <v>-1</v>
      </c>
      <c r="H2013" s="32" t="n">
        <v>8100</v>
      </c>
      <c r="I2013" s="32" t="n">
        <v>8100</v>
      </c>
      <c r="J2013" s="32" t="n">
        <v>0</v>
      </c>
      <c r="K2013" s="32" t="n">
        <v>-3.24</v>
      </c>
      <c r="L2013" s="32" t="n">
        <v>-0</v>
      </c>
      <c r="M2013" s="32"/>
      <c r="N2013" s="6" t="s">
        <f>=I2013+J2013+K2013+L2013</f>
      </c>
      <c r="O2013" s="32"/>
      <c r="P2013" s="30"/>
    </row>
    <row collapsed="false" customFormat="false" customHeight="false" hidden="false" ht="12.1" outlineLevel="0" r="2014">
      <c r="A2014" s="29" t="n">
        <v>45750.463425926</v>
      </c>
      <c r="B2014" s="30" t="s">
        <v>505</v>
      </c>
      <c r="C2014" s="30" t="s">
        <v>623</v>
      </c>
      <c r="D2014" s="30" t="s">
        <v>482</v>
      </c>
      <c r="E2014" s="30" t="s">
        <v>17</v>
      </c>
      <c r="F2014" s="30" t="s">
        <v>19</v>
      </c>
      <c r="G2014" s="31" t="n">
        <v>-1</v>
      </c>
      <c r="H2014" s="32" t="n">
        <v>8100</v>
      </c>
      <c r="I2014" s="32" t="n">
        <v>8100</v>
      </c>
      <c r="J2014" s="32" t="n">
        <v>0</v>
      </c>
      <c r="K2014" s="32" t="n">
        <v>-3.24</v>
      </c>
      <c r="L2014" s="32" t="n">
        <v>-0</v>
      </c>
      <c r="M2014" s="32"/>
      <c r="N2014" s="6" t="s">
        <f>=I2014+J2014+K2014+L2014</f>
      </c>
      <c r="O2014" s="32"/>
      <c r="P2014" s="30"/>
    </row>
    <row collapsed="false" customFormat="false" customHeight="false" hidden="false" ht="12.1" outlineLevel="0" r="2015">
      <c r="A2015" s="29" t="n">
        <v>45750.482175926</v>
      </c>
      <c r="B2015" s="30" t="s">
        <v>505</v>
      </c>
      <c r="C2015" s="30" t="s">
        <v>623</v>
      </c>
      <c r="D2015" s="30" t="s">
        <v>482</v>
      </c>
      <c r="E2015" s="30" t="s">
        <v>17</v>
      </c>
      <c r="F2015" s="30" t="s">
        <v>19</v>
      </c>
      <c r="G2015" s="31" t="n">
        <v>-2</v>
      </c>
      <c r="H2015" s="32" t="n">
        <v>8100</v>
      </c>
      <c r="I2015" s="32" t="n">
        <v>16200</v>
      </c>
      <c r="J2015" s="32" t="n">
        <v>0</v>
      </c>
      <c r="K2015" s="32" t="n">
        <v>-6.48</v>
      </c>
      <c r="L2015" s="32" t="n">
        <v>-0</v>
      </c>
      <c r="M2015" s="32"/>
      <c r="N2015" s="6" t="s">
        <f>=I2015+J2015+K2015+L2015</f>
      </c>
      <c r="O2015" s="32"/>
      <c r="P2015" s="30"/>
    </row>
    <row collapsed="false" customFormat="false" customHeight="false" hidden="false" ht="12.1" outlineLevel="0" r="2016">
      <c r="A2016" s="29" t="n">
        <v>45750.482731481</v>
      </c>
      <c r="B2016" s="30" t="s">
        <v>505</v>
      </c>
      <c r="C2016" s="30" t="s">
        <v>623</v>
      </c>
      <c r="D2016" s="30" t="s">
        <v>482</v>
      </c>
      <c r="E2016" s="30" t="s">
        <v>17</v>
      </c>
      <c r="F2016" s="30" t="s">
        <v>19</v>
      </c>
      <c r="G2016" s="31" t="n">
        <v>-1</v>
      </c>
      <c r="H2016" s="32" t="n">
        <v>8100</v>
      </c>
      <c r="I2016" s="32" t="n">
        <v>8100</v>
      </c>
      <c r="J2016" s="32" t="n">
        <v>0</v>
      </c>
      <c r="K2016" s="32" t="n">
        <v>-3.24</v>
      </c>
      <c r="L2016" s="32" t="n">
        <v>-0</v>
      </c>
      <c r="M2016" s="32"/>
      <c r="N2016" s="6" t="s">
        <f>=I2016+J2016+K2016+L2016</f>
      </c>
      <c r="O2016" s="32"/>
      <c r="P2016" s="30"/>
    </row>
    <row collapsed="false" customFormat="false" customHeight="false" hidden="false" ht="12.1" outlineLevel="0" r="2017">
      <c r="A2017" s="20" t="n">
        <v>45750.521643519</v>
      </c>
      <c r="B2017" s="16" t="s">
        <v>490</v>
      </c>
      <c r="C2017" s="16" t="s">
        <v>563</v>
      </c>
      <c r="D2017" s="16" t="s">
        <v>480</v>
      </c>
      <c r="E2017" s="16" t="s">
        <v>17</v>
      </c>
      <c r="F2017" s="16" t="s">
        <v>19</v>
      </c>
      <c r="G2017" s="7" t="n">
        <v>8</v>
      </c>
      <c r="H2017" s="6" t="n">
        <v>6901</v>
      </c>
      <c r="I2017" s="6" t="n">
        <v>-55208</v>
      </c>
      <c r="J2017" s="6" t="n">
        <v>-0</v>
      </c>
      <c r="K2017" s="6" t="n">
        <v>-22.08</v>
      </c>
      <c r="L2017" s="6" t="n">
        <v>-0</v>
      </c>
      <c r="M2017" s="6"/>
      <c r="N2017" s="6" t="s">
        <f>=I2017+J2017+K2017+L2017</f>
      </c>
      <c r="O2017" s="6"/>
      <c r="P2017" s="16"/>
    </row>
    <row collapsed="false" customFormat="false" customHeight="false" hidden="false" ht="12.1" outlineLevel="0" r="2018">
      <c r="A2018" s="20" t="n">
        <v>45750.763773148</v>
      </c>
      <c r="B2018" s="16" t="s">
        <v>508</v>
      </c>
      <c r="C2018" s="16" t="s">
        <v>634</v>
      </c>
      <c r="D2018" s="16" t="s">
        <v>480</v>
      </c>
      <c r="E2018" s="16" t="s">
        <v>17</v>
      </c>
      <c r="F2018" s="16" t="s">
        <v>19</v>
      </c>
      <c r="G2018" s="7" t="n">
        <v>9</v>
      </c>
      <c r="H2018" s="6" t="n">
        <v>619.1</v>
      </c>
      <c r="I2018" s="6" t="n">
        <v>-5571.9</v>
      </c>
      <c r="J2018" s="6" t="n">
        <v>-0</v>
      </c>
      <c r="K2018" s="6" t="n">
        <v>-2.23</v>
      </c>
      <c r="L2018" s="6" t="n">
        <v>-0</v>
      </c>
      <c r="M2018" s="6"/>
      <c r="N2018" s="6" t="s">
        <f>=I2018+J2018+K2018+L2018</f>
      </c>
      <c r="O2018" s="6"/>
      <c r="P2018" s="16"/>
    </row>
    <row collapsed="false" customFormat="false" customHeight="false" hidden="false" ht="12.1" outlineLevel="0" r="2019">
      <c r="A2019" s="29" t="n">
        <v>45751.850706019</v>
      </c>
      <c r="B2019" s="30" t="s">
        <v>56</v>
      </c>
      <c r="C2019" s="30" t="s">
        <v>618</v>
      </c>
      <c r="D2019" s="30" t="s">
        <v>482</v>
      </c>
      <c r="E2019" s="30" t="s">
        <v>17</v>
      </c>
      <c r="F2019" s="30" t="s">
        <v>19</v>
      </c>
      <c r="G2019" s="31" t="n">
        <v>-1</v>
      </c>
      <c r="H2019" s="32" t="n">
        <v>1081.2</v>
      </c>
      <c r="I2019" s="32" t="n">
        <v>1081.2</v>
      </c>
      <c r="J2019" s="32" t="n">
        <v>0</v>
      </c>
      <c r="K2019" s="32" t="n">
        <v>-0.43</v>
      </c>
      <c r="L2019" s="32" t="n">
        <v>-0</v>
      </c>
      <c r="M2019" s="32"/>
      <c r="N2019" s="6" t="s">
        <f>=I2019+J2019+K2019+L2019</f>
      </c>
      <c r="O2019" s="32"/>
      <c r="P2019" s="30"/>
    </row>
    <row collapsed="false" customFormat="false" customHeight="false" hidden="false" ht="12.1" outlineLevel="0" r="2020">
      <c r="A2020" s="29" t="n">
        <v>45751.850763889</v>
      </c>
      <c r="B2020" s="30" t="s">
        <v>56</v>
      </c>
      <c r="C2020" s="30" t="s">
        <v>618</v>
      </c>
      <c r="D2020" s="30" t="s">
        <v>482</v>
      </c>
      <c r="E2020" s="30" t="s">
        <v>17</v>
      </c>
      <c r="F2020" s="30" t="s">
        <v>19</v>
      </c>
      <c r="G2020" s="31" t="n">
        <v>-1</v>
      </c>
      <c r="H2020" s="32" t="n">
        <v>1081.2</v>
      </c>
      <c r="I2020" s="32" t="n">
        <v>1081.2</v>
      </c>
      <c r="J2020" s="32" t="n">
        <v>0</v>
      </c>
      <c r="K2020" s="32" t="n">
        <v>-0.43</v>
      </c>
      <c r="L2020" s="32" t="n">
        <v>-0</v>
      </c>
      <c r="M2020" s="32"/>
      <c r="N2020" s="6" t="s">
        <f>=I2020+J2020+K2020+L2020</f>
      </c>
      <c r="O2020" s="32"/>
      <c r="P2020" s="30"/>
    </row>
    <row collapsed="false" customFormat="false" customHeight="false" hidden="false" ht="12.1" outlineLevel="0" r="2021">
      <c r="A2021" s="29" t="n">
        <v>45751.850810185</v>
      </c>
      <c r="B2021" s="30" t="s">
        <v>56</v>
      </c>
      <c r="C2021" s="30" t="s">
        <v>618</v>
      </c>
      <c r="D2021" s="30" t="s">
        <v>482</v>
      </c>
      <c r="E2021" s="30" t="s">
        <v>17</v>
      </c>
      <c r="F2021" s="30" t="s">
        <v>19</v>
      </c>
      <c r="G2021" s="31" t="n">
        <v>-3</v>
      </c>
      <c r="H2021" s="32" t="n">
        <v>1081.2</v>
      </c>
      <c r="I2021" s="32" t="n">
        <v>3243.6</v>
      </c>
      <c r="J2021" s="32" t="n">
        <v>0</v>
      </c>
      <c r="K2021" s="32" t="n">
        <v>-1.3</v>
      </c>
      <c r="L2021" s="32" t="n">
        <v>-0</v>
      </c>
      <c r="M2021" s="32"/>
      <c r="N2021" s="6" t="s">
        <f>=I2021+J2021+K2021+L2021</f>
      </c>
      <c r="O2021" s="32"/>
      <c r="P2021" s="30"/>
    </row>
    <row collapsed="false" customFormat="false" customHeight="false" hidden="false" ht="12.1" outlineLevel="0" r="2022">
      <c r="A2022" s="29" t="n">
        <v>45751.850891204</v>
      </c>
      <c r="B2022" s="30" t="s">
        <v>56</v>
      </c>
      <c r="C2022" s="30" t="s">
        <v>618</v>
      </c>
      <c r="D2022" s="30" t="s">
        <v>482</v>
      </c>
      <c r="E2022" s="30" t="s">
        <v>17</v>
      </c>
      <c r="F2022" s="30" t="s">
        <v>19</v>
      </c>
      <c r="G2022" s="31" t="n">
        <v>-5</v>
      </c>
      <c r="H2022" s="32" t="n">
        <v>1081.2</v>
      </c>
      <c r="I2022" s="32" t="n">
        <v>5406</v>
      </c>
      <c r="J2022" s="32" t="n">
        <v>0</v>
      </c>
      <c r="K2022" s="32" t="n">
        <v>-2.16</v>
      </c>
      <c r="L2022" s="32" t="n">
        <v>-0</v>
      </c>
      <c r="M2022" s="32"/>
      <c r="N2022" s="6" t="s">
        <f>=I2022+J2022+K2022+L2022</f>
      </c>
      <c r="O2022" s="32"/>
      <c r="P2022" s="30"/>
    </row>
    <row collapsed="false" customFormat="false" customHeight="false" hidden="false" ht="12.1" outlineLevel="0" r="2023">
      <c r="A2023" s="29" t="n">
        <v>45751.850914352</v>
      </c>
      <c r="B2023" s="30" t="s">
        <v>56</v>
      </c>
      <c r="C2023" s="30" t="s">
        <v>618</v>
      </c>
      <c r="D2023" s="30" t="s">
        <v>482</v>
      </c>
      <c r="E2023" s="30" t="s">
        <v>17</v>
      </c>
      <c r="F2023" s="30" t="s">
        <v>19</v>
      </c>
      <c r="G2023" s="31" t="n">
        <v>-2</v>
      </c>
      <c r="H2023" s="32" t="n">
        <v>1081.2</v>
      </c>
      <c r="I2023" s="32" t="n">
        <v>2162.4</v>
      </c>
      <c r="J2023" s="32" t="n">
        <v>0</v>
      </c>
      <c r="K2023" s="32" t="n">
        <v>-0.86</v>
      </c>
      <c r="L2023" s="32" t="n">
        <v>-0</v>
      </c>
      <c r="M2023" s="32"/>
      <c r="N2023" s="6" t="s">
        <f>=I2023+J2023+K2023+L2023</f>
      </c>
      <c r="O2023" s="32"/>
      <c r="P2023" s="30"/>
    </row>
    <row collapsed="false" customFormat="false" customHeight="false" hidden="false" ht="12.1" outlineLevel="0" r="2024">
      <c r="A2024" s="29" t="n">
        <v>45751.85099537</v>
      </c>
      <c r="B2024" s="30" t="s">
        <v>56</v>
      </c>
      <c r="C2024" s="30" t="s">
        <v>618</v>
      </c>
      <c r="D2024" s="30" t="s">
        <v>482</v>
      </c>
      <c r="E2024" s="30" t="s">
        <v>17</v>
      </c>
      <c r="F2024" s="30" t="s">
        <v>19</v>
      </c>
      <c r="G2024" s="31" t="n">
        <v>-1</v>
      </c>
      <c r="H2024" s="32" t="n">
        <v>1081.2</v>
      </c>
      <c r="I2024" s="32" t="n">
        <v>1081.2</v>
      </c>
      <c r="J2024" s="32" t="n">
        <v>0</v>
      </c>
      <c r="K2024" s="32" t="n">
        <v>-0.43</v>
      </c>
      <c r="L2024" s="32" t="n">
        <v>-0</v>
      </c>
      <c r="M2024" s="32"/>
      <c r="N2024" s="6" t="s">
        <f>=I2024+J2024+K2024+L2024</f>
      </c>
      <c r="O2024" s="32"/>
      <c r="P2024" s="30"/>
    </row>
    <row collapsed="false" customFormat="false" customHeight="false" hidden="false" ht="12.1" outlineLevel="0" r="2025">
      <c r="A2025" s="29" t="n">
        <v>45751.851087963</v>
      </c>
      <c r="B2025" s="30" t="s">
        <v>56</v>
      </c>
      <c r="C2025" s="30" t="s">
        <v>618</v>
      </c>
      <c r="D2025" s="30" t="s">
        <v>482</v>
      </c>
      <c r="E2025" s="30" t="s">
        <v>17</v>
      </c>
      <c r="F2025" s="30" t="s">
        <v>19</v>
      </c>
      <c r="G2025" s="31" t="n">
        <v>-17</v>
      </c>
      <c r="H2025" s="32" t="n">
        <v>1081.2</v>
      </c>
      <c r="I2025" s="32" t="n">
        <v>18380.4</v>
      </c>
      <c r="J2025" s="32" t="n">
        <v>0</v>
      </c>
      <c r="K2025" s="32" t="n">
        <v>-7.35</v>
      </c>
      <c r="L2025" s="32" t="n">
        <v>-0</v>
      </c>
      <c r="M2025" s="32"/>
      <c r="N2025" s="6" t="s">
        <f>=I2025+J2025+K2025+L2025</f>
      </c>
      <c r="O2025" s="32"/>
      <c r="P2025" s="30"/>
    </row>
    <row collapsed="false" customFormat="false" customHeight="false" hidden="false" ht="12.1" outlineLevel="0" r="2026">
      <c r="A2026" s="29" t="n">
        <v>45751.851099537</v>
      </c>
      <c r="B2026" s="30" t="s">
        <v>56</v>
      </c>
      <c r="C2026" s="30" t="s">
        <v>618</v>
      </c>
      <c r="D2026" s="30" t="s">
        <v>482</v>
      </c>
      <c r="E2026" s="30" t="s">
        <v>17</v>
      </c>
      <c r="F2026" s="30" t="s">
        <v>19</v>
      </c>
      <c r="G2026" s="31" t="n">
        <v>-97</v>
      </c>
      <c r="H2026" s="32" t="n">
        <v>1081.2</v>
      </c>
      <c r="I2026" s="32" t="n">
        <v>104876.4</v>
      </c>
      <c r="J2026" s="32" t="n">
        <v>0</v>
      </c>
      <c r="K2026" s="32" t="n">
        <v>-41.95</v>
      </c>
      <c r="L2026" s="32" t="n">
        <v>-0</v>
      </c>
      <c r="M2026" s="32"/>
      <c r="N2026" s="6" t="s">
        <f>=I2026+J2026+K2026+L2026</f>
      </c>
      <c r="O2026" s="32"/>
      <c r="P2026" s="30"/>
    </row>
    <row collapsed="false" customFormat="false" customHeight="false" hidden="false" ht="12.1" outlineLevel="0" r="2027">
      <c r="A2027" s="29" t="n">
        <v>45751.851099537</v>
      </c>
      <c r="B2027" s="30" t="s">
        <v>56</v>
      </c>
      <c r="C2027" s="30" t="s">
        <v>618</v>
      </c>
      <c r="D2027" s="30" t="s">
        <v>482</v>
      </c>
      <c r="E2027" s="30" t="s">
        <v>17</v>
      </c>
      <c r="F2027" s="30" t="s">
        <v>19</v>
      </c>
      <c r="G2027" s="31" t="n">
        <v>-3</v>
      </c>
      <c r="H2027" s="32" t="n">
        <v>1081.2</v>
      </c>
      <c r="I2027" s="32" t="n">
        <v>3243.6</v>
      </c>
      <c r="J2027" s="32" t="n">
        <v>0</v>
      </c>
      <c r="K2027" s="32" t="n">
        <v>-1.3</v>
      </c>
      <c r="L2027" s="32" t="n">
        <v>-0</v>
      </c>
      <c r="M2027" s="32"/>
      <c r="N2027" s="6" t="s">
        <f>=I2027+J2027+K2027+L2027</f>
      </c>
      <c r="O2027" s="32"/>
      <c r="P2027" s="30"/>
    </row>
    <row collapsed="false" customFormat="false" customHeight="false" hidden="false" ht="12.1" outlineLevel="0" r="2028">
      <c r="A2028" s="20" t="n">
        <v>45751.852685185</v>
      </c>
      <c r="B2028" s="16" t="s">
        <v>490</v>
      </c>
      <c r="C2028" s="16" t="s">
        <v>563</v>
      </c>
      <c r="D2028" s="16" t="s">
        <v>480</v>
      </c>
      <c r="E2028" s="16" t="s">
        <v>17</v>
      </c>
      <c r="F2028" s="16" t="s">
        <v>19</v>
      </c>
      <c r="G2028" s="7" t="n">
        <v>2</v>
      </c>
      <c r="H2028" s="6" t="n">
        <v>6486</v>
      </c>
      <c r="I2028" s="6" t="n">
        <v>-12972</v>
      </c>
      <c r="J2028" s="6" t="n">
        <v>-0</v>
      </c>
      <c r="K2028" s="6" t="n">
        <v>-5.19</v>
      </c>
      <c r="L2028" s="6" t="n">
        <v>-0</v>
      </c>
      <c r="M2028" s="6"/>
      <c r="N2028" s="6" t="s">
        <f>=I2028+J2028+K2028+L2028</f>
      </c>
      <c r="O2028" s="6"/>
      <c r="P2028" s="16"/>
    </row>
    <row collapsed="false" customFormat="false" customHeight="false" hidden="false" ht="12.1" outlineLevel="0" r="2029">
      <c r="A2029" s="20" t="n">
        <v>45751.852719907</v>
      </c>
      <c r="B2029" s="16" t="s">
        <v>490</v>
      </c>
      <c r="C2029" s="16" t="s">
        <v>563</v>
      </c>
      <c r="D2029" s="16" t="s">
        <v>480</v>
      </c>
      <c r="E2029" s="16" t="s">
        <v>17</v>
      </c>
      <c r="F2029" s="16" t="s">
        <v>19</v>
      </c>
      <c r="G2029" s="7" t="n">
        <v>10</v>
      </c>
      <c r="H2029" s="6" t="n">
        <v>6486</v>
      </c>
      <c r="I2029" s="6" t="n">
        <v>-64860</v>
      </c>
      <c r="J2029" s="6" t="n">
        <v>-0</v>
      </c>
      <c r="K2029" s="6" t="n">
        <v>-25.94</v>
      </c>
      <c r="L2029" s="6" t="n">
        <v>-0</v>
      </c>
      <c r="M2029" s="6"/>
      <c r="N2029" s="6" t="s">
        <f>=I2029+J2029+K2029+L2029</f>
      </c>
      <c r="O2029" s="6"/>
      <c r="P2029" s="16"/>
    </row>
    <row collapsed="false" customFormat="false" customHeight="false" hidden="false" ht="12.1" outlineLevel="0" r="2030">
      <c r="A2030" s="20" t="n">
        <v>45751.854490741</v>
      </c>
      <c r="B2030" s="16" t="s">
        <v>36</v>
      </c>
      <c r="C2030" s="16" t="s">
        <v>627</v>
      </c>
      <c r="D2030" s="16" t="s">
        <v>480</v>
      </c>
      <c r="E2030" s="16" t="s">
        <v>17</v>
      </c>
      <c r="F2030" s="16" t="s">
        <v>19</v>
      </c>
      <c r="G2030" s="7" t="n">
        <v>180</v>
      </c>
      <c r="H2030" s="6" t="n">
        <v>284.58</v>
      </c>
      <c r="I2030" s="6" t="n">
        <v>-51224.4</v>
      </c>
      <c r="J2030" s="6" t="n">
        <v>-0</v>
      </c>
      <c r="K2030" s="6" t="n">
        <v>-20.49</v>
      </c>
      <c r="L2030" s="6" t="n">
        <v>-0</v>
      </c>
      <c r="M2030" s="6"/>
      <c r="N2030" s="6" t="s">
        <f>=I2030+J2030+K2030+L2030</f>
      </c>
      <c r="O2030" s="6"/>
      <c r="P2030" s="16"/>
    </row>
    <row collapsed="false" customFormat="false" customHeight="false" hidden="false" ht="12.1" outlineLevel="0" r="2031">
      <c r="A2031" s="20" t="n">
        <v>45751.854490741</v>
      </c>
      <c r="B2031" s="16" t="s">
        <v>36</v>
      </c>
      <c r="C2031" s="16" t="s">
        <v>627</v>
      </c>
      <c r="D2031" s="16" t="s">
        <v>480</v>
      </c>
      <c r="E2031" s="16" t="s">
        <v>17</v>
      </c>
      <c r="F2031" s="16" t="s">
        <v>19</v>
      </c>
      <c r="G2031" s="7" t="n">
        <v>20</v>
      </c>
      <c r="H2031" s="6" t="n">
        <v>284.58</v>
      </c>
      <c r="I2031" s="6" t="n">
        <v>-5691.6</v>
      </c>
      <c r="J2031" s="6" t="n">
        <v>-0</v>
      </c>
      <c r="K2031" s="6" t="n">
        <v>-2.28</v>
      </c>
      <c r="L2031" s="6" t="n">
        <v>-0</v>
      </c>
      <c r="M2031" s="6"/>
      <c r="N2031" s="6" t="s">
        <f>=I2031+J2031+K2031+L2031</f>
      </c>
      <c r="O2031" s="6"/>
      <c r="P2031" s="16"/>
    </row>
    <row collapsed="false" customFormat="false" customHeight="false" hidden="false" ht="12.1" outlineLevel="0" r="2032">
      <c r="A2032" s="29" t="n">
        <v>45751.871689815</v>
      </c>
      <c r="B2032" s="30" t="s">
        <v>499</v>
      </c>
      <c r="C2032" s="30" t="s">
        <v>610</v>
      </c>
      <c r="D2032" s="30" t="s">
        <v>482</v>
      </c>
      <c r="E2032" s="30" t="s">
        <v>17</v>
      </c>
      <c r="F2032" s="30" t="s">
        <v>19</v>
      </c>
      <c r="G2032" s="31" t="n">
        <v>-3000</v>
      </c>
      <c r="H2032" s="32" t="n">
        <v>1.755</v>
      </c>
      <c r="I2032" s="32" t="n">
        <v>5265</v>
      </c>
      <c r="J2032" s="32" t="n">
        <v>0</v>
      </c>
      <c r="K2032" s="32" t="n">
        <v>-3.69</v>
      </c>
      <c r="L2032" s="32" t="n">
        <v>-0</v>
      </c>
      <c r="M2032" s="32"/>
      <c r="N2032" s="6" t="s">
        <f>=I2032+J2032+K2032+L2032</f>
      </c>
      <c r="O2032" s="32"/>
      <c r="P2032" s="30"/>
    </row>
    <row collapsed="false" customFormat="false" customHeight="false" hidden="false" ht="12.1" outlineLevel="0" r="2033">
      <c r="A2033" s="29" t="n">
        <v>45751.871689815</v>
      </c>
      <c r="B2033" s="30" t="s">
        <v>499</v>
      </c>
      <c r="C2033" s="30" t="s">
        <v>610</v>
      </c>
      <c r="D2033" s="30" t="s">
        <v>482</v>
      </c>
      <c r="E2033" s="30" t="s">
        <v>17</v>
      </c>
      <c r="F2033" s="30" t="s">
        <v>19</v>
      </c>
      <c r="G2033" s="31" t="n">
        <v>-3000</v>
      </c>
      <c r="H2033" s="32" t="n">
        <v>1.755</v>
      </c>
      <c r="I2033" s="32" t="n">
        <v>5265</v>
      </c>
      <c r="J2033" s="32" t="n">
        <v>0</v>
      </c>
      <c r="K2033" s="32" t="n">
        <v>-3.69</v>
      </c>
      <c r="L2033" s="32" t="n">
        <v>-0</v>
      </c>
      <c r="M2033" s="32"/>
      <c r="N2033" s="6" t="s">
        <f>=I2033+J2033+K2033+L2033</f>
      </c>
      <c r="O2033" s="32"/>
      <c r="P2033" s="30"/>
    </row>
    <row collapsed="false" customFormat="false" customHeight="false" hidden="false" ht="12.1" outlineLevel="0" r="2034">
      <c r="A2034" s="29" t="n">
        <v>45751.872696759</v>
      </c>
      <c r="B2034" s="30" t="s">
        <v>499</v>
      </c>
      <c r="C2034" s="30" t="s">
        <v>610</v>
      </c>
      <c r="D2034" s="30" t="s">
        <v>482</v>
      </c>
      <c r="E2034" s="30" t="s">
        <v>17</v>
      </c>
      <c r="F2034" s="30" t="s">
        <v>19</v>
      </c>
      <c r="G2034" s="31" t="n">
        <v>-1000</v>
      </c>
      <c r="H2034" s="32" t="n">
        <v>1.755</v>
      </c>
      <c r="I2034" s="32" t="n">
        <v>1755</v>
      </c>
      <c r="J2034" s="32" t="n">
        <v>0</v>
      </c>
      <c r="K2034" s="32" t="n">
        <v>-0.7</v>
      </c>
      <c r="L2034" s="32" t="n">
        <v>-0</v>
      </c>
      <c r="M2034" s="32"/>
      <c r="N2034" s="6" t="s">
        <f>=I2034+J2034+K2034+L2034</f>
      </c>
      <c r="O2034" s="32"/>
      <c r="P2034" s="30"/>
    </row>
    <row collapsed="false" customFormat="false" customHeight="false" hidden="false" ht="12.1" outlineLevel="0" r="2035">
      <c r="A2035" s="29" t="n">
        <v>45751.872962963</v>
      </c>
      <c r="B2035" s="30" t="s">
        <v>499</v>
      </c>
      <c r="C2035" s="30" t="s">
        <v>610</v>
      </c>
      <c r="D2035" s="30" t="s">
        <v>482</v>
      </c>
      <c r="E2035" s="30" t="s">
        <v>17</v>
      </c>
      <c r="F2035" s="30" t="s">
        <v>19</v>
      </c>
      <c r="G2035" s="31" t="n">
        <v>-1000</v>
      </c>
      <c r="H2035" s="32" t="n">
        <v>1.755</v>
      </c>
      <c r="I2035" s="32" t="n">
        <v>1755</v>
      </c>
      <c r="J2035" s="32" t="n">
        <v>0</v>
      </c>
      <c r="K2035" s="32" t="n">
        <v>-0.7</v>
      </c>
      <c r="L2035" s="32" t="n">
        <v>-0</v>
      </c>
      <c r="M2035" s="32"/>
      <c r="N2035" s="6" t="s">
        <f>=I2035+J2035+K2035+L2035</f>
      </c>
      <c r="O2035" s="32"/>
      <c r="P2035" s="30"/>
    </row>
    <row collapsed="false" customFormat="false" customHeight="false" hidden="false" ht="12.1" outlineLevel="0" r="2036">
      <c r="A2036" s="29" t="n">
        <v>45751.873819444</v>
      </c>
      <c r="B2036" s="30" t="s">
        <v>504</v>
      </c>
      <c r="C2036" s="30" t="s">
        <v>651</v>
      </c>
      <c r="D2036" s="30" t="s">
        <v>482</v>
      </c>
      <c r="E2036" s="30" t="s">
        <v>17</v>
      </c>
      <c r="F2036" s="30" t="s">
        <v>19</v>
      </c>
      <c r="G2036" s="31" t="n">
        <v>-202000</v>
      </c>
      <c r="H2036" s="32" t="n">
        <v>0.4942</v>
      </c>
      <c r="I2036" s="32" t="n">
        <v>99828.4</v>
      </c>
      <c r="J2036" s="32" t="n">
        <v>0</v>
      </c>
      <c r="K2036" s="32" t="n">
        <v>-69.88</v>
      </c>
      <c r="L2036" s="32" t="n">
        <v>-0</v>
      </c>
      <c r="M2036" s="32"/>
      <c r="N2036" s="6" t="s">
        <f>=I2036+J2036+K2036+L2036</f>
      </c>
      <c r="O2036" s="32"/>
      <c r="P2036" s="30"/>
    </row>
    <row collapsed="false" customFormat="false" customHeight="false" hidden="false" ht="12.1" outlineLevel="0" r="2037">
      <c r="A2037" s="29" t="n">
        <v>45751.8759375</v>
      </c>
      <c r="B2037" s="30" t="s">
        <v>499</v>
      </c>
      <c r="C2037" s="30" t="s">
        <v>610</v>
      </c>
      <c r="D2037" s="30" t="s">
        <v>482</v>
      </c>
      <c r="E2037" s="30" t="s">
        <v>17</v>
      </c>
      <c r="F2037" s="30" t="s">
        <v>19</v>
      </c>
      <c r="G2037" s="31" t="n">
        <v>-11000</v>
      </c>
      <c r="H2037" s="32" t="n">
        <v>1.755</v>
      </c>
      <c r="I2037" s="32" t="n">
        <v>19305</v>
      </c>
      <c r="J2037" s="32" t="n">
        <v>0</v>
      </c>
      <c r="K2037" s="32" t="n">
        <v>-7.72</v>
      </c>
      <c r="L2037" s="32" t="n">
        <v>-0</v>
      </c>
      <c r="M2037" s="32"/>
      <c r="N2037" s="6" t="s">
        <f>=I2037+J2037+K2037+L2037</f>
      </c>
      <c r="O2037" s="32"/>
      <c r="P2037" s="30"/>
    </row>
    <row collapsed="false" customFormat="false" customHeight="false" hidden="false" ht="12.1" outlineLevel="0" r="2038">
      <c r="A2038" s="29" t="n">
        <v>45751.875983796</v>
      </c>
      <c r="B2038" s="30" t="s">
        <v>499</v>
      </c>
      <c r="C2038" s="30" t="s">
        <v>610</v>
      </c>
      <c r="D2038" s="30" t="s">
        <v>482</v>
      </c>
      <c r="E2038" s="30" t="s">
        <v>17</v>
      </c>
      <c r="F2038" s="30" t="s">
        <v>19</v>
      </c>
      <c r="G2038" s="31" t="n">
        <v>-1000</v>
      </c>
      <c r="H2038" s="32" t="n">
        <v>1.755</v>
      </c>
      <c r="I2038" s="32" t="n">
        <v>1755</v>
      </c>
      <c r="J2038" s="32" t="n">
        <v>0</v>
      </c>
      <c r="K2038" s="32" t="n">
        <v>-0.7</v>
      </c>
      <c r="L2038" s="32" t="n">
        <v>-0</v>
      </c>
      <c r="M2038" s="32"/>
      <c r="N2038" s="6" t="s">
        <f>=I2038+J2038+K2038+L2038</f>
      </c>
      <c r="O2038" s="32"/>
      <c r="P2038" s="30"/>
    </row>
    <row collapsed="false" customFormat="false" customHeight="false" hidden="false" ht="12.1" outlineLevel="0" r="2039">
      <c r="A2039" s="29" t="n">
        <v>45751.876481481</v>
      </c>
      <c r="B2039" s="30" t="s">
        <v>499</v>
      </c>
      <c r="C2039" s="30" t="s">
        <v>610</v>
      </c>
      <c r="D2039" s="30" t="s">
        <v>482</v>
      </c>
      <c r="E2039" s="30" t="s">
        <v>17</v>
      </c>
      <c r="F2039" s="30" t="s">
        <v>19</v>
      </c>
      <c r="G2039" s="31" t="n">
        <v>-109000</v>
      </c>
      <c r="H2039" s="32" t="n">
        <v>1.755</v>
      </c>
      <c r="I2039" s="32" t="n">
        <v>191295</v>
      </c>
      <c r="J2039" s="32" t="n">
        <v>0</v>
      </c>
      <c r="K2039" s="32" t="n">
        <v>-76.52</v>
      </c>
      <c r="L2039" s="32" t="n">
        <v>-0</v>
      </c>
      <c r="M2039" s="32"/>
      <c r="N2039" s="6" t="s">
        <f>=I2039+J2039+K2039+L2039</f>
      </c>
      <c r="O2039" s="32"/>
      <c r="P2039" s="30"/>
    </row>
    <row collapsed="false" customFormat="false" customHeight="false" hidden="false" ht="12.1" outlineLevel="0" r="2040">
      <c r="A2040" s="20" t="n">
        <v>45751.877511574</v>
      </c>
      <c r="B2040" s="16" t="s">
        <v>490</v>
      </c>
      <c r="C2040" s="16" t="s">
        <v>563</v>
      </c>
      <c r="D2040" s="16" t="s">
        <v>480</v>
      </c>
      <c r="E2040" s="16" t="s">
        <v>17</v>
      </c>
      <c r="F2040" s="16" t="s">
        <v>19</v>
      </c>
      <c r="G2040" s="7" t="n">
        <v>18</v>
      </c>
      <c r="H2040" s="6" t="n">
        <v>6474</v>
      </c>
      <c r="I2040" s="6" t="n">
        <v>-116532</v>
      </c>
      <c r="J2040" s="6" t="n">
        <v>-0</v>
      </c>
      <c r="K2040" s="6" t="n">
        <v>-81.57</v>
      </c>
      <c r="L2040" s="6" t="n">
        <v>-0</v>
      </c>
      <c r="M2040" s="6"/>
      <c r="N2040" s="6" t="s">
        <f>=I2040+J2040+K2040+L2040</f>
      </c>
      <c r="O2040" s="6"/>
      <c r="P2040" s="16"/>
    </row>
    <row collapsed="false" customFormat="false" customHeight="false" hidden="false" ht="12.1" outlineLevel="0" r="2041">
      <c r="A2041" s="20" t="n">
        <v>45751.877511574</v>
      </c>
      <c r="B2041" s="16" t="s">
        <v>490</v>
      </c>
      <c r="C2041" s="16" t="s">
        <v>563</v>
      </c>
      <c r="D2041" s="16" t="s">
        <v>480</v>
      </c>
      <c r="E2041" s="16" t="s">
        <v>17</v>
      </c>
      <c r="F2041" s="16" t="s">
        <v>19</v>
      </c>
      <c r="G2041" s="7" t="n">
        <v>2</v>
      </c>
      <c r="H2041" s="6" t="n">
        <v>6474</v>
      </c>
      <c r="I2041" s="6" t="n">
        <v>-12948</v>
      </c>
      <c r="J2041" s="6" t="n">
        <v>-0</v>
      </c>
      <c r="K2041" s="6" t="n">
        <v>-9.06</v>
      </c>
      <c r="L2041" s="6" t="n">
        <v>-0</v>
      </c>
      <c r="M2041" s="6"/>
      <c r="N2041" s="6" t="s">
        <f>=I2041+J2041+K2041+L2041</f>
      </c>
      <c r="O2041" s="6"/>
      <c r="P2041" s="16"/>
    </row>
    <row collapsed="false" customFormat="false" customHeight="false" hidden="false" ht="12.1" outlineLevel="0" r="2042">
      <c r="A2042" s="20" t="n">
        <v>45751.878576389</v>
      </c>
      <c r="B2042" s="16" t="s">
        <v>36</v>
      </c>
      <c r="C2042" s="16" t="s">
        <v>627</v>
      </c>
      <c r="D2042" s="16" t="s">
        <v>480</v>
      </c>
      <c r="E2042" s="16" t="s">
        <v>17</v>
      </c>
      <c r="F2042" s="16" t="s">
        <v>19</v>
      </c>
      <c r="G2042" s="7" t="n">
        <v>140</v>
      </c>
      <c r="H2042" s="6" t="n">
        <v>286.2</v>
      </c>
      <c r="I2042" s="6" t="n">
        <v>-40068</v>
      </c>
      <c r="J2042" s="6" t="n">
        <v>-0</v>
      </c>
      <c r="K2042" s="6" t="n">
        <v>-28.05</v>
      </c>
      <c r="L2042" s="6" t="n">
        <v>-0</v>
      </c>
      <c r="M2042" s="6"/>
      <c r="N2042" s="6" t="s">
        <f>=I2042+J2042+K2042+L2042</f>
      </c>
      <c r="O2042" s="6"/>
      <c r="P2042" s="16"/>
    </row>
    <row collapsed="false" customFormat="false" customHeight="false" hidden="false" ht="12.1" outlineLevel="0" r="2043">
      <c r="A2043" s="20" t="n">
        <v>45751.879178241</v>
      </c>
      <c r="B2043" s="16" t="s">
        <v>36</v>
      </c>
      <c r="C2043" s="16" t="s">
        <v>627</v>
      </c>
      <c r="D2043" s="16" t="s">
        <v>480</v>
      </c>
      <c r="E2043" s="16" t="s">
        <v>17</v>
      </c>
      <c r="F2043" s="16" t="s">
        <v>19</v>
      </c>
      <c r="G2043" s="7" t="n">
        <v>350</v>
      </c>
      <c r="H2043" s="6" t="n">
        <v>286.2</v>
      </c>
      <c r="I2043" s="6" t="n">
        <v>-100170</v>
      </c>
      <c r="J2043" s="6" t="n">
        <v>-0</v>
      </c>
      <c r="K2043" s="6" t="n">
        <v>-40.07</v>
      </c>
      <c r="L2043" s="6" t="n">
        <v>-0</v>
      </c>
      <c r="M2043" s="6"/>
      <c r="N2043" s="6" t="s">
        <f>=I2043+J2043+K2043+L2043</f>
      </c>
      <c r="O2043" s="6"/>
      <c r="P2043" s="16"/>
    </row>
    <row collapsed="false" customFormat="false" customHeight="false" hidden="false" ht="12.1" outlineLevel="0" r="2044">
      <c r="A2044" s="20" t="n">
        <v>45751.883402778</v>
      </c>
      <c r="B2044" s="16" t="s">
        <v>508</v>
      </c>
      <c r="C2044" s="16" t="s">
        <v>634</v>
      </c>
      <c r="D2044" s="16" t="s">
        <v>480</v>
      </c>
      <c r="E2044" s="16" t="s">
        <v>17</v>
      </c>
      <c r="F2044" s="16" t="s">
        <v>19</v>
      </c>
      <c r="G2044" s="7" t="n">
        <v>39</v>
      </c>
      <c r="H2044" s="6" t="n">
        <v>600</v>
      </c>
      <c r="I2044" s="6" t="n">
        <v>-23400</v>
      </c>
      <c r="J2044" s="6" t="n">
        <v>-0</v>
      </c>
      <c r="K2044" s="6" t="n">
        <v>-9.36</v>
      </c>
      <c r="L2044" s="6" t="n">
        <v>-0</v>
      </c>
      <c r="M2044" s="6"/>
      <c r="N2044" s="6" t="s">
        <f>=I2044+J2044+K2044+L2044</f>
      </c>
      <c r="O2044" s="6"/>
      <c r="P2044" s="16"/>
    </row>
    <row collapsed="false" customFormat="false" customHeight="false" hidden="false" ht="12.1" outlineLevel="0" r="2045">
      <c r="A2045" s="20" t="n">
        <v>45751.88400463</v>
      </c>
      <c r="B2045" s="16" t="s">
        <v>508</v>
      </c>
      <c r="C2045" s="16" t="s">
        <v>634</v>
      </c>
      <c r="D2045" s="16" t="s">
        <v>480</v>
      </c>
      <c r="E2045" s="16" t="s">
        <v>17</v>
      </c>
      <c r="F2045" s="16" t="s">
        <v>19</v>
      </c>
      <c r="G2045" s="7" t="n">
        <v>2</v>
      </c>
      <c r="H2045" s="6" t="n">
        <v>600</v>
      </c>
      <c r="I2045" s="6" t="n">
        <v>-1200</v>
      </c>
      <c r="J2045" s="6" t="n">
        <v>-0</v>
      </c>
      <c r="K2045" s="6" t="n">
        <v>-0.48</v>
      </c>
      <c r="L2045" s="6" t="n">
        <v>-0</v>
      </c>
      <c r="M2045" s="6"/>
      <c r="N2045" s="6" t="s">
        <f>=I2045+J2045+K2045+L2045</f>
      </c>
      <c r="O2045" s="6"/>
      <c r="P2045" s="16"/>
    </row>
    <row collapsed="false" customFormat="false" customHeight="false" hidden="false" ht="12.1" outlineLevel="0" r="2046">
      <c r="A2046" s="20" t="n">
        <v>45751.884421296</v>
      </c>
      <c r="B2046" s="16" t="s">
        <v>508</v>
      </c>
      <c r="C2046" s="16" t="s">
        <v>634</v>
      </c>
      <c r="D2046" s="16" t="s">
        <v>480</v>
      </c>
      <c r="E2046" s="16" t="s">
        <v>17</v>
      </c>
      <c r="F2046" s="16" t="s">
        <v>19</v>
      </c>
      <c r="G2046" s="7" t="n">
        <v>5</v>
      </c>
      <c r="H2046" s="6" t="n">
        <v>600</v>
      </c>
      <c r="I2046" s="6" t="n">
        <v>-3000</v>
      </c>
      <c r="J2046" s="6" t="n">
        <v>-0</v>
      </c>
      <c r="K2046" s="6" t="n">
        <v>-1.2</v>
      </c>
      <c r="L2046" s="6" t="n">
        <v>-0</v>
      </c>
      <c r="M2046" s="6"/>
      <c r="N2046" s="6" t="s">
        <f>=I2046+J2046+K2046+L2046</f>
      </c>
      <c r="O2046" s="6"/>
      <c r="P2046" s="16"/>
    </row>
    <row collapsed="false" customFormat="false" customHeight="false" hidden="false" ht="12.1" outlineLevel="0" r="2047">
      <c r="A2047" s="20" t="n">
        <v>45751.884675926</v>
      </c>
      <c r="B2047" s="16" t="s">
        <v>508</v>
      </c>
      <c r="C2047" s="16" t="s">
        <v>634</v>
      </c>
      <c r="D2047" s="16" t="s">
        <v>480</v>
      </c>
      <c r="E2047" s="16" t="s">
        <v>17</v>
      </c>
      <c r="F2047" s="16" t="s">
        <v>19</v>
      </c>
      <c r="G2047" s="7" t="n">
        <v>15</v>
      </c>
      <c r="H2047" s="6" t="n">
        <v>600</v>
      </c>
      <c r="I2047" s="6" t="n">
        <v>-9000</v>
      </c>
      <c r="J2047" s="6" t="n">
        <v>-0</v>
      </c>
      <c r="K2047" s="6" t="n">
        <v>-3.6</v>
      </c>
      <c r="L2047" s="6" t="n">
        <v>-0</v>
      </c>
      <c r="M2047" s="6"/>
      <c r="N2047" s="6" t="s">
        <f>=I2047+J2047+K2047+L2047</f>
      </c>
      <c r="O2047" s="6"/>
      <c r="P2047" s="16"/>
    </row>
    <row collapsed="false" customFormat="false" customHeight="false" hidden="false" ht="12.1" outlineLevel="0" r="2048">
      <c r="A2048" s="20" t="n">
        <v>45751.885</v>
      </c>
      <c r="B2048" s="16" t="s">
        <v>508</v>
      </c>
      <c r="C2048" s="16" t="s">
        <v>634</v>
      </c>
      <c r="D2048" s="16" t="s">
        <v>480</v>
      </c>
      <c r="E2048" s="16" t="s">
        <v>17</v>
      </c>
      <c r="F2048" s="16" t="s">
        <v>19</v>
      </c>
      <c r="G2048" s="7" t="n">
        <v>39</v>
      </c>
      <c r="H2048" s="6" t="n">
        <v>600</v>
      </c>
      <c r="I2048" s="6" t="n">
        <v>-23400</v>
      </c>
      <c r="J2048" s="6" t="n">
        <v>-0</v>
      </c>
      <c r="K2048" s="6" t="n">
        <v>-9.36</v>
      </c>
      <c r="L2048" s="6" t="n">
        <v>-0</v>
      </c>
      <c r="M2048" s="6"/>
      <c r="N2048" s="6" t="s">
        <f>=I2048+J2048+K2048+L2048</f>
      </c>
      <c r="O2048" s="6"/>
      <c r="P2048" s="16"/>
    </row>
    <row collapsed="false" customFormat="false" customHeight="false" hidden="false" ht="12.1" outlineLevel="0" r="2049">
      <c r="A2049" s="20" t="n">
        <v>45751.890578704</v>
      </c>
      <c r="B2049" s="16" t="s">
        <v>508</v>
      </c>
      <c r="C2049" s="16" t="s">
        <v>634</v>
      </c>
      <c r="D2049" s="16" t="s">
        <v>480</v>
      </c>
      <c r="E2049" s="16" t="s">
        <v>17</v>
      </c>
      <c r="F2049" s="16" t="s">
        <v>19</v>
      </c>
      <c r="G2049" s="7" t="n">
        <v>3</v>
      </c>
      <c r="H2049" s="6" t="n">
        <v>600</v>
      </c>
      <c r="I2049" s="6" t="n">
        <v>-1800</v>
      </c>
      <c r="J2049" s="6" t="n">
        <v>-0</v>
      </c>
      <c r="K2049" s="6" t="n">
        <v>-0.72</v>
      </c>
      <c r="L2049" s="6" t="n">
        <v>-0</v>
      </c>
      <c r="M2049" s="6"/>
      <c r="N2049" s="6" t="s">
        <f>=I2049+J2049+K2049+L2049</f>
      </c>
      <c r="O2049" s="6"/>
      <c r="P2049" s="16"/>
    </row>
    <row collapsed="false" customFormat="false" customHeight="false" hidden="false" ht="12.1" outlineLevel="0" r="2050">
      <c r="A2050" s="29" t="n">
        <v>45753.682650463</v>
      </c>
      <c r="B2050" s="30" t="s">
        <v>30</v>
      </c>
      <c r="C2050" s="30" t="s">
        <v>643</v>
      </c>
      <c r="D2050" s="30" t="s">
        <v>482</v>
      </c>
      <c r="E2050" s="30" t="s">
        <v>17</v>
      </c>
      <c r="F2050" s="30" t="s">
        <v>19</v>
      </c>
      <c r="G2050" s="31" t="n">
        <v>-50000</v>
      </c>
      <c r="H2050" s="32" t="n">
        <v>0.07072</v>
      </c>
      <c r="I2050" s="32" t="n">
        <v>3536</v>
      </c>
      <c r="J2050" s="32" t="n">
        <v>0</v>
      </c>
      <c r="K2050" s="32" t="n">
        <v>-1.41</v>
      </c>
      <c r="L2050" s="32" t="n">
        <v>-0</v>
      </c>
      <c r="M2050" s="32"/>
      <c r="N2050" s="6" t="s">
        <f>=I2050+J2050+K2050+L2050</f>
      </c>
      <c r="O2050" s="32"/>
      <c r="P2050" s="30"/>
    </row>
    <row collapsed="false" customFormat="false" customHeight="false" hidden="false" ht="12.1" outlineLevel="0" r="2051">
      <c r="A2051" s="29" t="n">
        <v>45753.683240741</v>
      </c>
      <c r="B2051" s="30" t="s">
        <v>30</v>
      </c>
      <c r="C2051" s="30" t="s">
        <v>643</v>
      </c>
      <c r="D2051" s="30" t="s">
        <v>482</v>
      </c>
      <c r="E2051" s="30" t="s">
        <v>17</v>
      </c>
      <c r="F2051" s="30" t="s">
        <v>19</v>
      </c>
      <c r="G2051" s="31" t="n">
        <v>-20000</v>
      </c>
      <c r="H2051" s="32" t="n">
        <v>0.07072</v>
      </c>
      <c r="I2051" s="32" t="n">
        <v>1414.4</v>
      </c>
      <c r="J2051" s="32" t="n">
        <v>0</v>
      </c>
      <c r="K2051" s="32" t="n">
        <v>-0.57</v>
      </c>
      <c r="L2051" s="32" t="n">
        <v>-0</v>
      </c>
      <c r="M2051" s="32"/>
      <c r="N2051" s="6" t="s">
        <f>=I2051+J2051+K2051+L2051</f>
      </c>
      <c r="O2051" s="32"/>
      <c r="P2051" s="30"/>
    </row>
    <row collapsed="false" customFormat="false" customHeight="false" hidden="false" ht="12.1" outlineLevel="0" r="2052">
      <c r="A2052" s="29" t="n">
        <v>45753.683240741</v>
      </c>
      <c r="B2052" s="30" t="s">
        <v>30</v>
      </c>
      <c r="C2052" s="30" t="s">
        <v>643</v>
      </c>
      <c r="D2052" s="30" t="s">
        <v>482</v>
      </c>
      <c r="E2052" s="30" t="s">
        <v>17</v>
      </c>
      <c r="F2052" s="30" t="s">
        <v>19</v>
      </c>
      <c r="G2052" s="31" t="n">
        <v>-20000</v>
      </c>
      <c r="H2052" s="32" t="n">
        <v>0.07072</v>
      </c>
      <c r="I2052" s="32" t="n">
        <v>1414.4</v>
      </c>
      <c r="J2052" s="32" t="n">
        <v>0</v>
      </c>
      <c r="K2052" s="32" t="n">
        <v>-0.57</v>
      </c>
      <c r="L2052" s="32" t="n">
        <v>-0</v>
      </c>
      <c r="M2052" s="32"/>
      <c r="N2052" s="6" t="s">
        <f>=I2052+J2052+K2052+L2052</f>
      </c>
      <c r="O2052" s="32"/>
      <c r="P2052" s="30"/>
    </row>
    <row collapsed="false" customFormat="false" customHeight="false" hidden="false" ht="12.1" outlineLevel="0" r="2053">
      <c r="A2053" s="29" t="n">
        <v>45753.683240741</v>
      </c>
      <c r="B2053" s="30" t="s">
        <v>30</v>
      </c>
      <c r="C2053" s="30" t="s">
        <v>643</v>
      </c>
      <c r="D2053" s="30" t="s">
        <v>482</v>
      </c>
      <c r="E2053" s="30" t="s">
        <v>17</v>
      </c>
      <c r="F2053" s="30" t="s">
        <v>19</v>
      </c>
      <c r="G2053" s="31" t="n">
        <v>-1520000</v>
      </c>
      <c r="H2053" s="32" t="n">
        <v>0.07072</v>
      </c>
      <c r="I2053" s="32" t="n">
        <v>107494.4</v>
      </c>
      <c r="J2053" s="32" t="n">
        <v>0</v>
      </c>
      <c r="K2053" s="32" t="n">
        <v>-43</v>
      </c>
      <c r="L2053" s="32" t="n">
        <v>-0</v>
      </c>
      <c r="M2053" s="32"/>
      <c r="N2053" s="6" t="s">
        <f>=I2053+J2053+K2053+L2053</f>
      </c>
      <c r="O2053" s="32"/>
      <c r="P2053" s="30"/>
    </row>
    <row collapsed="false" customFormat="false" customHeight="false" hidden="false" ht="12.1" outlineLevel="0" r="2054">
      <c r="A2054" s="29" t="n">
        <v>45753.683460648</v>
      </c>
      <c r="B2054" s="30" t="s">
        <v>30</v>
      </c>
      <c r="C2054" s="30" t="s">
        <v>643</v>
      </c>
      <c r="D2054" s="30" t="s">
        <v>482</v>
      </c>
      <c r="E2054" s="30" t="s">
        <v>17</v>
      </c>
      <c r="F2054" s="30" t="s">
        <v>19</v>
      </c>
      <c r="G2054" s="31" t="n">
        <v>-1730000</v>
      </c>
      <c r="H2054" s="32" t="n">
        <v>0.07072</v>
      </c>
      <c r="I2054" s="32" t="n">
        <v>122345.6</v>
      </c>
      <c r="J2054" s="32" t="n">
        <v>0</v>
      </c>
      <c r="K2054" s="32" t="n">
        <v>-48.94</v>
      </c>
      <c r="L2054" s="32" t="n">
        <v>-0</v>
      </c>
      <c r="M2054" s="32"/>
      <c r="N2054" s="6" t="s">
        <f>=I2054+J2054+K2054+L2054</f>
      </c>
      <c r="O2054" s="32"/>
      <c r="P2054" s="30"/>
    </row>
    <row collapsed="false" customFormat="false" customHeight="false" hidden="false" ht="12.1" outlineLevel="0" r="2055">
      <c r="A2055" s="29" t="n">
        <v>45753.683715278</v>
      </c>
      <c r="B2055" s="30" t="s">
        <v>30</v>
      </c>
      <c r="C2055" s="30" t="s">
        <v>643</v>
      </c>
      <c r="D2055" s="30" t="s">
        <v>482</v>
      </c>
      <c r="E2055" s="30" t="s">
        <v>17</v>
      </c>
      <c r="F2055" s="30" t="s">
        <v>19</v>
      </c>
      <c r="G2055" s="31" t="n">
        <v>-750000</v>
      </c>
      <c r="H2055" s="32" t="n">
        <v>0.07072</v>
      </c>
      <c r="I2055" s="32" t="n">
        <v>53040</v>
      </c>
      <c r="J2055" s="32" t="n">
        <v>0</v>
      </c>
      <c r="K2055" s="32" t="n">
        <v>-21.22</v>
      </c>
      <c r="L2055" s="32" t="n">
        <v>-0</v>
      </c>
      <c r="M2055" s="32"/>
      <c r="N2055" s="6" t="s">
        <f>=I2055+J2055+K2055+L2055</f>
      </c>
      <c r="O2055" s="32"/>
      <c r="P2055" s="30"/>
    </row>
    <row collapsed="false" customFormat="false" customHeight="false" hidden="false" ht="12.1" outlineLevel="0" r="2056">
      <c r="A2056" s="29" t="n">
        <v>45753.684594907</v>
      </c>
      <c r="B2056" s="30" t="s">
        <v>30</v>
      </c>
      <c r="C2056" s="30" t="s">
        <v>643</v>
      </c>
      <c r="D2056" s="30" t="s">
        <v>482</v>
      </c>
      <c r="E2056" s="30" t="s">
        <v>17</v>
      </c>
      <c r="F2056" s="30" t="s">
        <v>19</v>
      </c>
      <c r="G2056" s="31" t="n">
        <v>-130000</v>
      </c>
      <c r="H2056" s="32" t="n">
        <v>0.07072</v>
      </c>
      <c r="I2056" s="32" t="n">
        <v>9193.6</v>
      </c>
      <c r="J2056" s="32" t="n">
        <v>0</v>
      </c>
      <c r="K2056" s="32" t="n">
        <v>-3.68</v>
      </c>
      <c r="L2056" s="32" t="n">
        <v>-0</v>
      </c>
      <c r="M2056" s="32"/>
      <c r="N2056" s="6" t="s">
        <f>=I2056+J2056+K2056+L2056</f>
      </c>
      <c r="O2056" s="32"/>
      <c r="P2056" s="30"/>
    </row>
    <row collapsed="false" customFormat="false" customHeight="false" hidden="false" ht="12.1" outlineLevel="0" r="2057">
      <c r="A2057" s="29" t="n">
        <v>45753.6846875</v>
      </c>
      <c r="B2057" s="30" t="s">
        <v>30</v>
      </c>
      <c r="C2057" s="30" t="s">
        <v>643</v>
      </c>
      <c r="D2057" s="30" t="s">
        <v>482</v>
      </c>
      <c r="E2057" s="30" t="s">
        <v>17</v>
      </c>
      <c r="F2057" s="30" t="s">
        <v>19</v>
      </c>
      <c r="G2057" s="31" t="n">
        <v>-50000</v>
      </c>
      <c r="H2057" s="32" t="n">
        <v>0.07072</v>
      </c>
      <c r="I2057" s="32" t="n">
        <v>3536</v>
      </c>
      <c r="J2057" s="32" t="n">
        <v>0</v>
      </c>
      <c r="K2057" s="32" t="n">
        <v>-1.41</v>
      </c>
      <c r="L2057" s="32" t="n">
        <v>-0</v>
      </c>
      <c r="M2057" s="32"/>
      <c r="N2057" s="6" t="s">
        <f>=I2057+J2057+K2057+L2057</f>
      </c>
      <c r="O2057" s="32"/>
      <c r="P2057" s="30"/>
    </row>
    <row collapsed="false" customFormat="false" customHeight="false" hidden="false" ht="12.1" outlineLevel="0" r="2058">
      <c r="A2058" s="29" t="n">
        <v>45753.685208333</v>
      </c>
      <c r="B2058" s="30" t="s">
        <v>30</v>
      </c>
      <c r="C2058" s="30" t="s">
        <v>643</v>
      </c>
      <c r="D2058" s="30" t="s">
        <v>482</v>
      </c>
      <c r="E2058" s="30" t="s">
        <v>17</v>
      </c>
      <c r="F2058" s="30" t="s">
        <v>19</v>
      </c>
      <c r="G2058" s="31" t="n">
        <v>-1800000</v>
      </c>
      <c r="H2058" s="32" t="n">
        <v>0.07072</v>
      </c>
      <c r="I2058" s="32" t="n">
        <v>127296</v>
      </c>
      <c r="J2058" s="32" t="n">
        <v>0</v>
      </c>
      <c r="K2058" s="32" t="n">
        <v>-50.92</v>
      </c>
      <c r="L2058" s="32" t="n">
        <v>-0</v>
      </c>
      <c r="M2058" s="32"/>
      <c r="N2058" s="6" t="s">
        <f>=I2058+J2058+K2058+L2058</f>
      </c>
      <c r="O2058" s="32"/>
      <c r="P2058" s="30"/>
    </row>
    <row collapsed="false" customFormat="false" customHeight="false" hidden="false" ht="12.1" outlineLevel="0" r="2059">
      <c r="A2059" s="29" t="n">
        <v>45753.685208333</v>
      </c>
      <c r="B2059" s="30" t="s">
        <v>30</v>
      </c>
      <c r="C2059" s="30" t="s">
        <v>643</v>
      </c>
      <c r="D2059" s="30" t="s">
        <v>482</v>
      </c>
      <c r="E2059" s="30" t="s">
        <v>17</v>
      </c>
      <c r="F2059" s="30" t="s">
        <v>19</v>
      </c>
      <c r="G2059" s="31" t="n">
        <v>-60000</v>
      </c>
      <c r="H2059" s="32" t="n">
        <v>0.07072</v>
      </c>
      <c r="I2059" s="32" t="n">
        <v>4243.2</v>
      </c>
      <c r="J2059" s="32" t="n">
        <v>0</v>
      </c>
      <c r="K2059" s="32" t="n">
        <v>-1.7</v>
      </c>
      <c r="L2059" s="32" t="n">
        <v>-0</v>
      </c>
      <c r="M2059" s="32"/>
      <c r="N2059" s="6" t="s">
        <f>=I2059+J2059+K2059+L2059</f>
      </c>
      <c r="O2059" s="32"/>
      <c r="P2059" s="30"/>
    </row>
    <row collapsed="false" customFormat="false" customHeight="false" hidden="false" ht="12.1" outlineLevel="0" r="2060">
      <c r="A2060" s="29" t="n">
        <v>45753.685659722</v>
      </c>
      <c r="B2060" s="30" t="s">
        <v>30</v>
      </c>
      <c r="C2060" s="30" t="s">
        <v>643</v>
      </c>
      <c r="D2060" s="30" t="s">
        <v>482</v>
      </c>
      <c r="E2060" s="30" t="s">
        <v>17</v>
      </c>
      <c r="F2060" s="30" t="s">
        <v>19</v>
      </c>
      <c r="G2060" s="31" t="n">
        <v>-350000</v>
      </c>
      <c r="H2060" s="32" t="n">
        <v>0.07072</v>
      </c>
      <c r="I2060" s="32" t="n">
        <v>24752</v>
      </c>
      <c r="J2060" s="32" t="n">
        <v>0</v>
      </c>
      <c r="K2060" s="32" t="n">
        <v>-9.9</v>
      </c>
      <c r="L2060" s="32" t="n">
        <v>-0</v>
      </c>
      <c r="M2060" s="32"/>
      <c r="N2060" s="6" t="s">
        <f>=I2060+J2060+K2060+L2060</f>
      </c>
      <c r="O2060" s="32"/>
      <c r="P2060" s="30"/>
    </row>
    <row collapsed="false" customFormat="false" customHeight="false" hidden="false" ht="12.1" outlineLevel="0" r="2061">
      <c r="A2061" s="29" t="n">
        <v>45753.685810185</v>
      </c>
      <c r="B2061" s="30" t="s">
        <v>30</v>
      </c>
      <c r="C2061" s="30" t="s">
        <v>643</v>
      </c>
      <c r="D2061" s="30" t="s">
        <v>482</v>
      </c>
      <c r="E2061" s="30" t="s">
        <v>17</v>
      </c>
      <c r="F2061" s="30" t="s">
        <v>19</v>
      </c>
      <c r="G2061" s="31" t="n">
        <v>-1380000</v>
      </c>
      <c r="H2061" s="32" t="n">
        <v>0.07072</v>
      </c>
      <c r="I2061" s="32" t="n">
        <v>97593.6</v>
      </c>
      <c r="J2061" s="32" t="n">
        <v>0</v>
      </c>
      <c r="K2061" s="32" t="n">
        <v>-39.04</v>
      </c>
      <c r="L2061" s="32" t="n">
        <v>-0</v>
      </c>
      <c r="M2061" s="32"/>
      <c r="N2061" s="6" t="s">
        <f>=I2061+J2061+K2061+L2061</f>
      </c>
      <c r="O2061" s="32"/>
      <c r="P2061" s="30"/>
    </row>
    <row collapsed="false" customFormat="false" customHeight="false" hidden="false" ht="12.1" outlineLevel="0" r="2062">
      <c r="A2062" s="20" t="n">
        <v>45754.443553241</v>
      </c>
      <c r="B2062" s="16" t="s">
        <v>490</v>
      </c>
      <c r="C2062" s="16" t="s">
        <v>563</v>
      </c>
      <c r="D2062" s="16" t="s">
        <v>480</v>
      </c>
      <c r="E2062" s="16" t="s">
        <v>17</v>
      </c>
      <c r="F2062" s="16" t="s">
        <v>19</v>
      </c>
      <c r="G2062" s="7" t="n">
        <v>10</v>
      </c>
      <c r="H2062" s="6" t="n">
        <v>6473.5</v>
      </c>
      <c r="I2062" s="6" t="n">
        <v>-64735</v>
      </c>
      <c r="J2062" s="6" t="n">
        <v>-0</v>
      </c>
      <c r="K2062" s="6" t="n">
        <v>-45.31</v>
      </c>
      <c r="L2062" s="6" t="n">
        <v>-0</v>
      </c>
      <c r="M2062" s="6"/>
      <c r="N2062" s="6" t="s">
        <f>=I2062+J2062+K2062+L2062</f>
      </c>
      <c r="O2062" s="6"/>
      <c r="P2062" s="16"/>
    </row>
    <row collapsed="false" customFormat="false" customHeight="false" hidden="false" ht="12.1" outlineLevel="0" r="2063">
      <c r="A2063" s="20" t="n">
        <v>45754.443553241</v>
      </c>
      <c r="B2063" s="16" t="s">
        <v>490</v>
      </c>
      <c r="C2063" s="16" t="s">
        <v>563</v>
      </c>
      <c r="D2063" s="16" t="s">
        <v>480</v>
      </c>
      <c r="E2063" s="16" t="s">
        <v>17</v>
      </c>
      <c r="F2063" s="16" t="s">
        <v>19</v>
      </c>
      <c r="G2063" s="7" t="n">
        <v>20</v>
      </c>
      <c r="H2063" s="6" t="n">
        <v>6473</v>
      </c>
      <c r="I2063" s="6" t="n">
        <v>-129460</v>
      </c>
      <c r="J2063" s="6" t="n">
        <v>-0</v>
      </c>
      <c r="K2063" s="6" t="n">
        <v>-90.62</v>
      </c>
      <c r="L2063" s="6" t="n">
        <v>-0</v>
      </c>
      <c r="M2063" s="6"/>
      <c r="N2063" s="6" t="s">
        <f>=I2063+J2063+K2063+L2063</f>
      </c>
      <c r="O2063" s="6"/>
      <c r="P2063" s="16"/>
    </row>
    <row collapsed="false" customFormat="false" customHeight="false" hidden="false" ht="12.1" outlineLevel="0" r="2064">
      <c r="A2064" s="20" t="n">
        <v>45754.472743056</v>
      </c>
      <c r="B2064" s="16" t="s">
        <v>24</v>
      </c>
      <c r="C2064" s="16" t="s">
        <v>567</v>
      </c>
      <c r="D2064" s="16" t="s">
        <v>480</v>
      </c>
      <c r="E2064" s="16" t="s">
        <v>17</v>
      </c>
      <c r="F2064" s="16" t="s">
        <v>19</v>
      </c>
      <c r="G2064" s="7" t="n">
        <v>440</v>
      </c>
      <c r="H2064" s="6" t="n">
        <v>51.26</v>
      </c>
      <c r="I2064" s="6" t="n">
        <v>-22554.4</v>
      </c>
      <c r="J2064" s="6" t="n">
        <v>-0</v>
      </c>
      <c r="K2064" s="6" t="n">
        <v>-9.02</v>
      </c>
      <c r="L2064" s="6" t="n">
        <v>-0</v>
      </c>
      <c r="M2064" s="6"/>
      <c r="N2064" s="6" t="s">
        <f>=I2064+J2064+K2064+L2064</f>
      </c>
      <c r="O2064" s="6"/>
      <c r="P2064" s="16"/>
    </row>
    <row collapsed="false" customFormat="false" customHeight="false" hidden="false" ht="12.1" outlineLevel="0" r="2065">
      <c r="A2065" s="20" t="n">
        <v>45754.47275463</v>
      </c>
      <c r="B2065" s="16" t="s">
        <v>24</v>
      </c>
      <c r="C2065" s="16" t="s">
        <v>567</v>
      </c>
      <c r="D2065" s="16" t="s">
        <v>480</v>
      </c>
      <c r="E2065" s="16" t="s">
        <v>17</v>
      </c>
      <c r="F2065" s="16" t="s">
        <v>19</v>
      </c>
      <c r="G2065" s="7" t="n">
        <v>370</v>
      </c>
      <c r="H2065" s="6" t="n">
        <v>51.26</v>
      </c>
      <c r="I2065" s="6" t="n">
        <v>-18966.2</v>
      </c>
      <c r="J2065" s="6" t="n">
        <v>-0</v>
      </c>
      <c r="K2065" s="6" t="n">
        <v>-7.59</v>
      </c>
      <c r="L2065" s="6" t="n">
        <v>-0</v>
      </c>
      <c r="M2065" s="6"/>
      <c r="N2065" s="6" t="s">
        <f>=I2065+J2065+K2065+L2065</f>
      </c>
      <c r="O2065" s="6"/>
      <c r="P2065" s="16"/>
    </row>
    <row collapsed="false" customFormat="false" customHeight="false" hidden="false" ht="12.1" outlineLevel="0" r="2066">
      <c r="A2066" s="20" t="n">
        <v>45754.47275463</v>
      </c>
      <c r="B2066" s="16" t="s">
        <v>24</v>
      </c>
      <c r="C2066" s="16" t="s">
        <v>567</v>
      </c>
      <c r="D2066" s="16" t="s">
        <v>480</v>
      </c>
      <c r="E2066" s="16" t="s">
        <v>17</v>
      </c>
      <c r="F2066" s="16" t="s">
        <v>19</v>
      </c>
      <c r="G2066" s="7" t="n">
        <v>190</v>
      </c>
      <c r="H2066" s="6" t="n">
        <v>51.26</v>
      </c>
      <c r="I2066" s="6" t="n">
        <v>-9739.4</v>
      </c>
      <c r="J2066" s="6" t="n">
        <v>-0</v>
      </c>
      <c r="K2066" s="6" t="n">
        <v>-3.9</v>
      </c>
      <c r="L2066" s="6" t="n">
        <v>-0</v>
      </c>
      <c r="M2066" s="6"/>
      <c r="N2066" s="6" t="s">
        <f>=I2066+J2066+K2066+L2066</f>
      </c>
      <c r="O2066" s="6"/>
      <c r="P2066" s="16"/>
    </row>
    <row collapsed="false" customFormat="false" customHeight="false" hidden="false" ht="12.1" outlineLevel="0" r="2067">
      <c r="A2067" s="20" t="n">
        <v>45754.482430556</v>
      </c>
      <c r="B2067" s="16" t="s">
        <v>508</v>
      </c>
      <c r="C2067" s="16" t="s">
        <v>634</v>
      </c>
      <c r="D2067" s="16" t="s">
        <v>480</v>
      </c>
      <c r="E2067" s="16" t="s">
        <v>17</v>
      </c>
      <c r="F2067" s="16" t="s">
        <v>19</v>
      </c>
      <c r="G2067" s="7" t="n">
        <v>7</v>
      </c>
      <c r="H2067" s="6" t="n">
        <v>603</v>
      </c>
      <c r="I2067" s="6" t="n">
        <v>-4221</v>
      </c>
      <c r="J2067" s="6" t="n">
        <v>-0</v>
      </c>
      <c r="K2067" s="6" t="n">
        <v>-1.69</v>
      </c>
      <c r="L2067" s="6" t="n">
        <v>-0</v>
      </c>
      <c r="M2067" s="6"/>
      <c r="N2067" s="6" t="s">
        <f>=I2067+J2067+K2067+L2067</f>
      </c>
      <c r="O2067" s="6"/>
      <c r="P2067" s="16"/>
    </row>
    <row collapsed="false" customFormat="false" customHeight="false" hidden="false" ht="12.1" outlineLevel="0" r="2068">
      <c r="A2068" s="25" t="n">
        <v>45755</v>
      </c>
      <c r="B2068" s="26" t="s">
        <v>576</v>
      </c>
      <c r="C2068" s="26" t="s">
        <v>667</v>
      </c>
      <c r="D2068" s="26" t="s">
        <v>576</v>
      </c>
      <c r="E2068" s="26" t="s">
        <v>576</v>
      </c>
      <c r="F2068" s="26" t="s">
        <v>19</v>
      </c>
      <c r="G2068" s="27" t="n">
        <v>1</v>
      </c>
      <c r="H2068" s="28" t="n">
        <v>2221.93</v>
      </c>
      <c r="I2068" s="28" t="n">
        <v>2221.93</v>
      </c>
      <c r="J2068" s="28" t="n">
        <v>0</v>
      </c>
      <c r="K2068" s="28" t="n">
        <v>-0</v>
      </c>
      <c r="L2068" s="28" t="n">
        <v>-0</v>
      </c>
      <c r="M2068" s="28"/>
      <c r="N2068" s="6" t="s">
        <f>=I2068+J2068+K2068+L2068</f>
      </c>
      <c r="O2068" s="28"/>
      <c r="P2068" s="26"/>
    </row>
    <row collapsed="false" customFormat="false" customHeight="false" hidden="false" ht="12.1" outlineLevel="0" r="2069">
      <c r="A2069" s="20" t="n">
        <v>45756.433634259</v>
      </c>
      <c r="B2069" s="16" t="s">
        <v>490</v>
      </c>
      <c r="C2069" s="16" t="s">
        <v>563</v>
      </c>
      <c r="D2069" s="16" t="s">
        <v>480</v>
      </c>
      <c r="E2069" s="16" t="s">
        <v>17</v>
      </c>
      <c r="F2069" s="16" t="s">
        <v>19</v>
      </c>
      <c r="G2069" s="7" t="n">
        <v>16</v>
      </c>
      <c r="H2069" s="6" t="n">
        <v>6253</v>
      </c>
      <c r="I2069" s="6" t="n">
        <v>-100048</v>
      </c>
      <c r="J2069" s="6" t="n">
        <v>-0</v>
      </c>
      <c r="K2069" s="6" t="n">
        <v>-40.02</v>
      </c>
      <c r="L2069" s="6" t="n">
        <v>-0</v>
      </c>
      <c r="M2069" s="6"/>
      <c r="N2069" s="6" t="s">
        <f>=I2069+J2069+K2069+L2069</f>
      </c>
      <c r="O2069" s="6"/>
      <c r="P2069" s="16"/>
    </row>
    <row collapsed="false" customFormat="false" customHeight="false" hidden="false" ht="12.1" outlineLevel="0" r="2070">
      <c r="A2070" s="20" t="n">
        <v>45756.437060185</v>
      </c>
      <c r="B2070" s="16" t="s">
        <v>24</v>
      </c>
      <c r="C2070" s="16" t="s">
        <v>567</v>
      </c>
      <c r="D2070" s="16" t="s">
        <v>480</v>
      </c>
      <c r="E2070" s="16" t="s">
        <v>17</v>
      </c>
      <c r="F2070" s="16" t="s">
        <v>19</v>
      </c>
      <c r="G2070" s="7" t="n">
        <v>350</v>
      </c>
      <c r="H2070" s="6" t="n">
        <v>51.15</v>
      </c>
      <c r="I2070" s="6" t="n">
        <v>-17902.5</v>
      </c>
      <c r="J2070" s="6" t="n">
        <v>-0</v>
      </c>
      <c r="K2070" s="6" t="n">
        <v>-12.53</v>
      </c>
      <c r="L2070" s="6" t="n">
        <v>-0</v>
      </c>
      <c r="M2070" s="6"/>
      <c r="N2070" s="6" t="s">
        <f>=I2070+J2070+K2070+L2070</f>
      </c>
      <c r="O2070" s="6"/>
      <c r="P2070" s="16"/>
    </row>
    <row collapsed="false" customFormat="false" customHeight="false" hidden="false" ht="12.1" outlineLevel="0" r="2071">
      <c r="A2071" s="20" t="n">
        <v>45756.437060185</v>
      </c>
      <c r="B2071" s="16" t="s">
        <v>24</v>
      </c>
      <c r="C2071" s="16" t="s">
        <v>567</v>
      </c>
      <c r="D2071" s="16" t="s">
        <v>480</v>
      </c>
      <c r="E2071" s="16" t="s">
        <v>17</v>
      </c>
      <c r="F2071" s="16" t="s">
        <v>19</v>
      </c>
      <c r="G2071" s="7" t="n">
        <v>1450</v>
      </c>
      <c r="H2071" s="6" t="n">
        <v>51.15</v>
      </c>
      <c r="I2071" s="6" t="n">
        <v>-74167.5</v>
      </c>
      <c r="J2071" s="6" t="n">
        <v>-0</v>
      </c>
      <c r="K2071" s="6" t="n">
        <v>-51.92</v>
      </c>
      <c r="L2071" s="6" t="n">
        <v>-0</v>
      </c>
      <c r="M2071" s="6"/>
      <c r="N2071" s="6" t="s">
        <f>=I2071+J2071+K2071+L2071</f>
      </c>
      <c r="O2071" s="6"/>
      <c r="P2071" s="16"/>
    </row>
    <row collapsed="false" customFormat="false" customHeight="false" hidden="false" ht="12.1" outlineLevel="0" r="2072">
      <c r="A2072" s="20" t="n">
        <v>45756.437060185</v>
      </c>
      <c r="B2072" s="16" t="s">
        <v>24</v>
      </c>
      <c r="C2072" s="16" t="s">
        <v>567</v>
      </c>
      <c r="D2072" s="16" t="s">
        <v>480</v>
      </c>
      <c r="E2072" s="16" t="s">
        <v>17</v>
      </c>
      <c r="F2072" s="16" t="s">
        <v>19</v>
      </c>
      <c r="G2072" s="7" t="n">
        <v>200</v>
      </c>
      <c r="H2072" s="6" t="n">
        <v>51.15</v>
      </c>
      <c r="I2072" s="6" t="n">
        <v>-10230</v>
      </c>
      <c r="J2072" s="6" t="n">
        <v>-0</v>
      </c>
      <c r="K2072" s="6" t="n">
        <v>-7.15</v>
      </c>
      <c r="L2072" s="6" t="n">
        <v>-0</v>
      </c>
      <c r="M2072" s="6"/>
      <c r="N2072" s="6" t="s">
        <f>=I2072+J2072+K2072+L2072</f>
      </c>
      <c r="O2072" s="6"/>
      <c r="P2072" s="16"/>
    </row>
    <row collapsed="false" customFormat="false" customHeight="false" hidden="false" ht="12.1" outlineLevel="0" r="2073">
      <c r="A2073" s="20" t="n">
        <v>45756.479675926</v>
      </c>
      <c r="B2073" s="16" t="s">
        <v>508</v>
      </c>
      <c r="C2073" s="16" t="s">
        <v>634</v>
      </c>
      <c r="D2073" s="16" t="s">
        <v>480</v>
      </c>
      <c r="E2073" s="16" t="s">
        <v>17</v>
      </c>
      <c r="F2073" s="16" t="s">
        <v>19</v>
      </c>
      <c r="G2073" s="7" t="n">
        <v>77</v>
      </c>
      <c r="H2073" s="6" t="n">
        <v>602.8</v>
      </c>
      <c r="I2073" s="6" t="n">
        <v>-46415.6</v>
      </c>
      <c r="J2073" s="6" t="n">
        <v>-0</v>
      </c>
      <c r="K2073" s="6" t="n">
        <v>-18.57</v>
      </c>
      <c r="L2073" s="6" t="n">
        <v>-0</v>
      </c>
      <c r="M2073" s="6"/>
      <c r="N2073" s="6" t="s">
        <f>=I2073+J2073+K2073+L2073</f>
      </c>
      <c r="O2073" s="6"/>
      <c r="P2073" s="16"/>
    </row>
    <row collapsed="false" customFormat="false" customHeight="false" hidden="false" ht="12.1" outlineLevel="0" r="2074">
      <c r="A2074" s="20" t="n">
        <v>45756.479803241</v>
      </c>
      <c r="B2074" s="16" t="s">
        <v>508</v>
      </c>
      <c r="C2074" s="16" t="s">
        <v>634</v>
      </c>
      <c r="D2074" s="16" t="s">
        <v>480</v>
      </c>
      <c r="E2074" s="16" t="s">
        <v>17</v>
      </c>
      <c r="F2074" s="16" t="s">
        <v>19</v>
      </c>
      <c r="G2074" s="7" t="n">
        <v>99</v>
      </c>
      <c r="H2074" s="6" t="n">
        <v>602.8</v>
      </c>
      <c r="I2074" s="6" t="n">
        <v>-59677.2</v>
      </c>
      <c r="J2074" s="6" t="n">
        <v>-0</v>
      </c>
      <c r="K2074" s="6" t="n">
        <v>-23.87</v>
      </c>
      <c r="L2074" s="6" t="n">
        <v>-0</v>
      </c>
      <c r="M2074" s="6"/>
      <c r="N2074" s="6" t="s">
        <f>=I2074+J2074+K2074+L2074</f>
      </c>
      <c r="O2074" s="6"/>
      <c r="P2074" s="16"/>
    </row>
    <row collapsed="false" customFormat="false" customHeight="false" hidden="false" ht="12.1" outlineLevel="0" r="2075">
      <c r="A2075" s="25" t="n">
        <v>45794.020636574</v>
      </c>
      <c r="B2075" s="26" t="s">
        <v>554</v>
      </c>
      <c r="C2075" s="26" t="s">
        <v>407</v>
      </c>
      <c r="D2075" s="26" t="s">
        <v>554</v>
      </c>
      <c r="E2075" s="26" t="s">
        <v>554</v>
      </c>
      <c r="F2075" s="26" t="s">
        <v>19</v>
      </c>
      <c r="G2075" s="27" t="n">
        <v>1</v>
      </c>
      <c r="H2075" s="28" t="n">
        <v>4845</v>
      </c>
      <c r="I2075" s="28" t="n">
        <v>4845</v>
      </c>
      <c r="J2075" s="28" t="n">
        <v>0</v>
      </c>
      <c r="K2075" s="28" t="n">
        <v>-0</v>
      </c>
      <c r="L2075" s="28" t="n">
        <v>-0</v>
      </c>
      <c r="M2075" s="28"/>
      <c r="N2075" s="6" t="s">
        <f>=I2075+J2075+K2075+L2075</f>
      </c>
      <c r="O2075" s="28"/>
      <c r="P2075" s="26"/>
    </row>
    <row collapsed="false" customFormat="false" customHeight="false" hidden="false" ht="12.1" outlineLevel="0" r="2076">
      <c r="A2076" s="20" t="n">
        <v>45797.649328704</v>
      </c>
      <c r="B2076" s="16" t="s">
        <v>16</v>
      </c>
      <c r="C2076" s="16" t="s">
        <v>622</v>
      </c>
      <c r="D2076" s="16" t="s">
        <v>480</v>
      </c>
      <c r="E2076" s="16" t="s">
        <v>17</v>
      </c>
      <c r="F2076" s="16" t="s">
        <v>19</v>
      </c>
      <c r="G2076" s="7" t="n">
        <v>5</v>
      </c>
      <c r="H2076" s="6" t="n">
        <v>1249</v>
      </c>
      <c r="I2076" s="6" t="n">
        <v>-6245</v>
      </c>
      <c r="J2076" s="6" t="n">
        <v>-0</v>
      </c>
      <c r="K2076" s="6" t="n">
        <v>-4.38</v>
      </c>
      <c r="L2076" s="6" t="n">
        <v>-0</v>
      </c>
      <c r="M2076" s="6"/>
      <c r="N2076" s="6" t="s">
        <f>=I2076+J2076+K2076+L2076</f>
      </c>
      <c r="O2076" s="6"/>
      <c r="P2076" s="16"/>
    </row>
    <row collapsed="false" customFormat="false" customHeight="false" hidden="false" ht="12.1" outlineLevel="0" r="2077">
      <c r="A2077" s="20" t="n">
        <v>45797.650335648</v>
      </c>
      <c r="B2077" s="16" t="s">
        <v>24</v>
      </c>
      <c r="C2077" s="16" t="s">
        <v>567</v>
      </c>
      <c r="D2077" s="16" t="s">
        <v>480</v>
      </c>
      <c r="E2077" s="16" t="s">
        <v>17</v>
      </c>
      <c r="F2077" s="16" t="s">
        <v>19</v>
      </c>
      <c r="G2077" s="7" t="n">
        <v>10</v>
      </c>
      <c r="H2077" s="6" t="n">
        <v>52.24</v>
      </c>
      <c r="I2077" s="6" t="n">
        <v>-522.4</v>
      </c>
      <c r="J2077" s="6" t="n">
        <v>-0</v>
      </c>
      <c r="K2077" s="6" t="n">
        <v>-0.37</v>
      </c>
      <c r="L2077" s="6" t="n">
        <v>-0</v>
      </c>
      <c r="M2077" s="6"/>
      <c r="N2077" s="6" t="s">
        <f>=I2077+J2077+K2077+L2077</f>
      </c>
      <c r="O2077" s="6"/>
      <c r="P2077" s="16"/>
    </row>
    <row collapsed="false" customFormat="false" customHeight="false" hidden="false" ht="12.1" outlineLevel="0" r="2078">
      <c r="A2078" s="25" t="n">
        <v>45799.020636574</v>
      </c>
      <c r="B2078" s="26" t="s">
        <v>554</v>
      </c>
      <c r="C2078" s="26" t="s">
        <v>403</v>
      </c>
      <c r="D2078" s="26" t="s">
        <v>554</v>
      </c>
      <c r="E2078" s="26" t="s">
        <v>554</v>
      </c>
      <c r="F2078" s="26" t="s">
        <v>19</v>
      </c>
      <c r="G2078" s="27" t="n">
        <v>1</v>
      </c>
      <c r="H2078" s="28" t="n">
        <v>50000</v>
      </c>
      <c r="I2078" s="28" t="n">
        <v>50000</v>
      </c>
      <c r="J2078" s="28" t="n">
        <v>0</v>
      </c>
      <c r="K2078" s="28" t="n">
        <v>-0</v>
      </c>
      <c r="L2078" s="28" t="n">
        <v>-0</v>
      </c>
      <c r="M2078" s="28"/>
      <c r="N2078" s="6" t="s">
        <f>=I2078+J2078+K2078+L2078</f>
      </c>
      <c r="O2078" s="28"/>
      <c r="P2078" s="26"/>
    </row>
    <row collapsed="false" customFormat="false" customHeight="false" hidden="false" ht="12.1" outlineLevel="0" r="2079">
      <c r="A2079" s="20" t="n">
        <v>45799.435717593</v>
      </c>
      <c r="B2079" s="16" t="s">
        <v>508</v>
      </c>
      <c r="C2079" s="16" t="s">
        <v>634</v>
      </c>
      <c r="D2079" s="16" t="s">
        <v>480</v>
      </c>
      <c r="E2079" s="16" t="s">
        <v>17</v>
      </c>
      <c r="F2079" s="16" t="s">
        <v>19</v>
      </c>
      <c r="G2079" s="7" t="n">
        <v>77</v>
      </c>
      <c r="H2079" s="6" t="n">
        <v>644.8</v>
      </c>
      <c r="I2079" s="6" t="n">
        <v>-49649.6</v>
      </c>
      <c r="J2079" s="6" t="n">
        <v>-0</v>
      </c>
      <c r="K2079" s="6" t="n">
        <v>-19.86</v>
      </c>
      <c r="L2079" s="6" t="n">
        <v>-0</v>
      </c>
      <c r="M2079" s="6"/>
      <c r="N2079" s="6" t="s">
        <f>=I2079+J2079+K2079+L2079</f>
      </c>
      <c r="O2079" s="6"/>
      <c r="P2079" s="16"/>
    </row>
    <row collapsed="false" customFormat="false" customHeight="false" hidden="false" ht="12.1" outlineLevel="0" r="2080">
      <c r="A2080" s="20" t="n">
        <v>45799.705300926</v>
      </c>
      <c r="B2080" s="16" t="s">
        <v>24</v>
      </c>
      <c r="C2080" s="16" t="s">
        <v>567</v>
      </c>
      <c r="D2080" s="16" t="s">
        <v>480</v>
      </c>
      <c r="E2080" s="16" t="s">
        <v>17</v>
      </c>
      <c r="F2080" s="16" t="s">
        <v>19</v>
      </c>
      <c r="G2080" s="7" t="n">
        <v>10</v>
      </c>
      <c r="H2080" s="6" t="n">
        <v>50.505</v>
      </c>
      <c r="I2080" s="6" t="n">
        <v>-505.05</v>
      </c>
      <c r="J2080" s="6" t="n">
        <v>-0</v>
      </c>
      <c r="K2080" s="6" t="n">
        <v>-0.2</v>
      </c>
      <c r="L2080" s="6" t="n">
        <v>-0</v>
      </c>
      <c r="M2080" s="6"/>
      <c r="N2080" s="6" t="s">
        <f>=I2080+J2080+K2080+L2080</f>
      </c>
      <c r="O2080" s="6"/>
      <c r="P2080" s="16"/>
    </row>
    <row collapsed="false" customFormat="false" customHeight="false" hidden="false" ht="12.1" outlineLevel="0" r="2081">
      <c r="A2081" s="25" t="n">
        <v>45800.020636574</v>
      </c>
      <c r="B2081" s="26" t="s">
        <v>554</v>
      </c>
      <c r="C2081" s="26" t="s">
        <v>403</v>
      </c>
      <c r="D2081" s="26" t="s">
        <v>554</v>
      </c>
      <c r="E2081" s="26" t="s">
        <v>554</v>
      </c>
      <c r="F2081" s="26" t="s">
        <v>19</v>
      </c>
      <c r="G2081" s="27" t="n">
        <v>1</v>
      </c>
      <c r="H2081" s="28" t="n">
        <v>175000</v>
      </c>
      <c r="I2081" s="28" t="n">
        <v>175000</v>
      </c>
      <c r="J2081" s="28" t="n">
        <v>0</v>
      </c>
      <c r="K2081" s="28" t="n">
        <v>-0</v>
      </c>
      <c r="L2081" s="28" t="n">
        <v>-0</v>
      </c>
      <c r="M2081" s="28"/>
      <c r="N2081" s="6" t="s">
        <f>=I2081+J2081+K2081+L2081</f>
      </c>
      <c r="O2081" s="28"/>
      <c r="P2081" s="26"/>
    </row>
    <row collapsed="false" customFormat="false" customHeight="false" hidden="false" ht="12.1" outlineLevel="0" r="2082">
      <c r="A2082" s="20" t="n">
        <v>45800.478368056</v>
      </c>
      <c r="B2082" s="16" t="s">
        <v>24</v>
      </c>
      <c r="C2082" s="16" t="s">
        <v>567</v>
      </c>
      <c r="D2082" s="16" t="s">
        <v>480</v>
      </c>
      <c r="E2082" s="16" t="s">
        <v>17</v>
      </c>
      <c r="F2082" s="16" t="s">
        <v>19</v>
      </c>
      <c r="G2082" s="7" t="n">
        <v>450</v>
      </c>
      <c r="H2082" s="6" t="n">
        <v>51.075</v>
      </c>
      <c r="I2082" s="6" t="n">
        <v>-22983.75</v>
      </c>
      <c r="J2082" s="6" t="n">
        <v>-0</v>
      </c>
      <c r="K2082" s="6" t="n">
        <v>-16.08</v>
      </c>
      <c r="L2082" s="6" t="n">
        <v>-0</v>
      </c>
      <c r="M2082" s="6"/>
      <c r="N2082" s="6" t="s">
        <f>=I2082+J2082+K2082+L2082</f>
      </c>
      <c r="O2082" s="6"/>
      <c r="P2082" s="16"/>
    </row>
    <row collapsed="false" customFormat="false" customHeight="false" hidden="false" ht="12.1" outlineLevel="0" r="2083">
      <c r="A2083" s="20" t="n">
        <v>45800.478784722</v>
      </c>
      <c r="B2083" s="16" t="s">
        <v>16</v>
      </c>
      <c r="C2083" s="16" t="s">
        <v>622</v>
      </c>
      <c r="D2083" s="16" t="s">
        <v>480</v>
      </c>
      <c r="E2083" s="16" t="s">
        <v>17</v>
      </c>
      <c r="F2083" s="16" t="s">
        <v>19</v>
      </c>
      <c r="G2083" s="7" t="n">
        <v>5</v>
      </c>
      <c r="H2083" s="6" t="n">
        <v>1235.6</v>
      </c>
      <c r="I2083" s="6" t="n">
        <v>-6178</v>
      </c>
      <c r="J2083" s="6" t="n">
        <v>-0</v>
      </c>
      <c r="K2083" s="6" t="n">
        <v>-2.47</v>
      </c>
      <c r="L2083" s="6" t="n">
        <v>-0</v>
      </c>
      <c r="M2083" s="6"/>
      <c r="N2083" s="6" t="s">
        <f>=I2083+J2083+K2083+L2083</f>
      </c>
      <c r="O2083" s="6"/>
      <c r="P2083" s="16"/>
    </row>
    <row collapsed="false" customFormat="false" customHeight="false" hidden="false" ht="12.1" outlineLevel="0" r="2084">
      <c r="A2084" s="20" t="n">
        <v>45800.478969907</v>
      </c>
      <c r="B2084" s="16" t="s">
        <v>16</v>
      </c>
      <c r="C2084" s="16" t="s">
        <v>622</v>
      </c>
      <c r="D2084" s="16" t="s">
        <v>480</v>
      </c>
      <c r="E2084" s="16" t="s">
        <v>17</v>
      </c>
      <c r="F2084" s="16" t="s">
        <v>19</v>
      </c>
      <c r="G2084" s="7" t="n">
        <v>1</v>
      </c>
      <c r="H2084" s="6" t="n">
        <v>1235.6</v>
      </c>
      <c r="I2084" s="6" t="n">
        <v>-1235.6</v>
      </c>
      <c r="J2084" s="6" t="n">
        <v>-0</v>
      </c>
      <c r="K2084" s="6" t="n">
        <v>-0.49</v>
      </c>
      <c r="L2084" s="6" t="n">
        <v>-0</v>
      </c>
      <c r="M2084" s="6"/>
      <c r="N2084" s="6" t="s">
        <f>=I2084+J2084+K2084+L2084</f>
      </c>
      <c r="O2084" s="6"/>
      <c r="P2084" s="16"/>
    </row>
    <row collapsed="false" customFormat="false" customHeight="false" hidden="false" ht="12.1" outlineLevel="0" r="2085">
      <c r="A2085" s="20" t="n">
        <v>45800.480173611</v>
      </c>
      <c r="B2085" s="16" t="s">
        <v>16</v>
      </c>
      <c r="C2085" s="16" t="s">
        <v>622</v>
      </c>
      <c r="D2085" s="16" t="s">
        <v>480</v>
      </c>
      <c r="E2085" s="16" t="s">
        <v>17</v>
      </c>
      <c r="F2085" s="16" t="s">
        <v>19</v>
      </c>
      <c r="G2085" s="7" t="n">
        <v>5</v>
      </c>
      <c r="H2085" s="6" t="n">
        <v>1235.6</v>
      </c>
      <c r="I2085" s="6" t="n">
        <v>-6178</v>
      </c>
      <c r="J2085" s="6" t="n">
        <v>-0</v>
      </c>
      <c r="K2085" s="6" t="n">
        <v>-2.47</v>
      </c>
      <c r="L2085" s="6" t="n">
        <v>-0</v>
      </c>
      <c r="M2085" s="6"/>
      <c r="N2085" s="6" t="s">
        <f>=I2085+J2085+K2085+L2085</f>
      </c>
      <c r="O2085" s="6"/>
      <c r="P2085" s="16"/>
    </row>
    <row collapsed="false" customFormat="false" customHeight="false" hidden="false" ht="12.1" outlineLevel="0" r="2086">
      <c r="A2086" s="20" t="n">
        <v>45800.480196759</v>
      </c>
      <c r="B2086" s="16" t="s">
        <v>16</v>
      </c>
      <c r="C2086" s="16" t="s">
        <v>622</v>
      </c>
      <c r="D2086" s="16" t="s">
        <v>480</v>
      </c>
      <c r="E2086" s="16" t="s">
        <v>17</v>
      </c>
      <c r="F2086" s="16" t="s">
        <v>19</v>
      </c>
      <c r="G2086" s="7" t="n">
        <v>4</v>
      </c>
      <c r="H2086" s="6" t="n">
        <v>1235.6</v>
      </c>
      <c r="I2086" s="6" t="n">
        <v>-4942.4</v>
      </c>
      <c r="J2086" s="6" t="n">
        <v>-0</v>
      </c>
      <c r="K2086" s="6" t="n">
        <v>-1.98</v>
      </c>
      <c r="L2086" s="6" t="n">
        <v>-0</v>
      </c>
      <c r="M2086" s="6"/>
      <c r="N2086" s="6" t="s">
        <f>=I2086+J2086+K2086+L2086</f>
      </c>
      <c r="O2086" s="6"/>
      <c r="P2086" s="16"/>
    </row>
    <row collapsed="false" customFormat="false" customHeight="false" hidden="false" ht="12.1" outlineLevel="0" r="2087">
      <c r="A2087" s="20" t="n">
        <v>45800.480208333</v>
      </c>
      <c r="B2087" s="16" t="s">
        <v>16</v>
      </c>
      <c r="C2087" s="16" t="s">
        <v>622</v>
      </c>
      <c r="D2087" s="16" t="s">
        <v>480</v>
      </c>
      <c r="E2087" s="16" t="s">
        <v>17</v>
      </c>
      <c r="F2087" s="16" t="s">
        <v>19</v>
      </c>
      <c r="G2087" s="7" t="n">
        <v>2</v>
      </c>
      <c r="H2087" s="6" t="n">
        <v>1235.6</v>
      </c>
      <c r="I2087" s="6" t="n">
        <v>-2471.2</v>
      </c>
      <c r="J2087" s="6" t="n">
        <v>-0</v>
      </c>
      <c r="K2087" s="6" t="n">
        <v>-0.99</v>
      </c>
      <c r="L2087" s="6" t="n">
        <v>-0</v>
      </c>
      <c r="M2087" s="6"/>
      <c r="N2087" s="6" t="s">
        <f>=I2087+J2087+K2087+L2087</f>
      </c>
      <c r="O2087" s="6"/>
      <c r="P2087" s="16"/>
    </row>
    <row collapsed="false" customFormat="false" customHeight="false" hidden="false" ht="12.1" outlineLevel="0" r="2088">
      <c r="A2088" s="20" t="n">
        <v>45800.480231481</v>
      </c>
      <c r="B2088" s="16" t="s">
        <v>16</v>
      </c>
      <c r="C2088" s="16" t="s">
        <v>622</v>
      </c>
      <c r="D2088" s="16" t="s">
        <v>480</v>
      </c>
      <c r="E2088" s="16" t="s">
        <v>17</v>
      </c>
      <c r="F2088" s="16" t="s">
        <v>19</v>
      </c>
      <c r="G2088" s="7" t="n">
        <v>5</v>
      </c>
      <c r="H2088" s="6" t="n">
        <v>1235.6</v>
      </c>
      <c r="I2088" s="6" t="n">
        <v>-6178</v>
      </c>
      <c r="J2088" s="6" t="n">
        <v>-0</v>
      </c>
      <c r="K2088" s="6" t="n">
        <v>-2.47</v>
      </c>
      <c r="L2088" s="6" t="n">
        <v>-0</v>
      </c>
      <c r="M2088" s="6"/>
      <c r="N2088" s="6" t="s">
        <f>=I2088+J2088+K2088+L2088</f>
      </c>
      <c r="O2088" s="6"/>
      <c r="P2088" s="16"/>
    </row>
    <row collapsed="false" customFormat="false" customHeight="false" hidden="false" ht="12.1" outlineLevel="0" r="2089">
      <c r="A2089" s="20" t="n">
        <v>45800.480243056</v>
      </c>
      <c r="B2089" s="16" t="s">
        <v>16</v>
      </c>
      <c r="C2089" s="16" t="s">
        <v>622</v>
      </c>
      <c r="D2089" s="16" t="s">
        <v>480</v>
      </c>
      <c r="E2089" s="16" t="s">
        <v>17</v>
      </c>
      <c r="F2089" s="16" t="s">
        <v>19</v>
      </c>
      <c r="G2089" s="7" t="n">
        <v>101</v>
      </c>
      <c r="H2089" s="6" t="n">
        <v>1235.6</v>
      </c>
      <c r="I2089" s="6" t="n">
        <v>-124795.6</v>
      </c>
      <c r="J2089" s="6" t="n">
        <v>-0</v>
      </c>
      <c r="K2089" s="6" t="n">
        <v>-49.92</v>
      </c>
      <c r="L2089" s="6" t="n">
        <v>-0</v>
      </c>
      <c r="M2089" s="6"/>
      <c r="N2089" s="6" t="s">
        <f>=I2089+J2089+K2089+L2089</f>
      </c>
      <c r="O2089" s="6"/>
      <c r="P2089" s="16"/>
    </row>
    <row collapsed="false" customFormat="false" customHeight="false" hidden="false" ht="12.1" outlineLevel="0" r="2090">
      <c r="A2090" s="25" t="n">
        <v>45803.020636574</v>
      </c>
      <c r="B2090" s="26" t="s">
        <v>554</v>
      </c>
      <c r="C2090" s="26" t="s">
        <v>403</v>
      </c>
      <c r="D2090" s="26" t="s">
        <v>554</v>
      </c>
      <c r="E2090" s="26" t="s">
        <v>554</v>
      </c>
      <c r="F2090" s="26" t="s">
        <v>19</v>
      </c>
      <c r="G2090" s="27" t="n">
        <v>1</v>
      </c>
      <c r="H2090" s="28" t="n">
        <v>308000</v>
      </c>
      <c r="I2090" s="28" t="n">
        <v>308000</v>
      </c>
      <c r="J2090" s="28" t="n">
        <v>0</v>
      </c>
      <c r="K2090" s="28" t="n">
        <v>-0</v>
      </c>
      <c r="L2090" s="28" t="n">
        <v>-0</v>
      </c>
      <c r="M2090" s="28"/>
      <c r="N2090" s="6" t="s">
        <f>=I2090+J2090+K2090+L2090</f>
      </c>
      <c r="O2090" s="28"/>
      <c r="P2090" s="26"/>
    </row>
    <row collapsed="false" customFormat="false" customHeight="false" hidden="false" ht="12.1" outlineLevel="0" r="2091">
      <c r="A2091" s="20" t="n">
        <v>45804.006828704</v>
      </c>
      <c r="B2091" s="16" t="s">
        <v>21</v>
      </c>
      <c r="C2091" s="16" t="s">
        <v>670</v>
      </c>
      <c r="D2091" s="16" t="s">
        <v>480</v>
      </c>
      <c r="E2091" s="16" t="s">
        <v>17</v>
      </c>
      <c r="F2091" s="16" t="s">
        <v>19</v>
      </c>
      <c r="G2091" s="7" t="n">
        <v>78</v>
      </c>
      <c r="H2091" s="6" t="n">
        <v>3169.5</v>
      </c>
      <c r="I2091" s="6" t="n">
        <v>-247221</v>
      </c>
      <c r="J2091" s="6" t="n">
        <v>-0</v>
      </c>
      <c r="K2091" s="6" t="n">
        <v>-98.89</v>
      </c>
      <c r="L2091" s="6" t="n">
        <v>-0</v>
      </c>
      <c r="M2091" s="6"/>
      <c r="N2091" s="6" t="s">
        <f>=I2091+J2091+K2091+L2091</f>
      </c>
      <c r="O2091" s="6"/>
      <c r="P2091" s="16"/>
    </row>
    <row collapsed="false" customFormat="false" customHeight="false" hidden="false" ht="12.1" outlineLevel="0" r="2092">
      <c r="A2092" s="20" t="n">
        <v>45804.006898148</v>
      </c>
      <c r="B2092" s="16" t="s">
        <v>21</v>
      </c>
      <c r="C2092" s="16" t="s">
        <v>670</v>
      </c>
      <c r="D2092" s="16" t="s">
        <v>480</v>
      </c>
      <c r="E2092" s="16" t="s">
        <v>17</v>
      </c>
      <c r="F2092" s="16" t="s">
        <v>19</v>
      </c>
      <c r="G2092" s="7" t="n">
        <v>1</v>
      </c>
      <c r="H2092" s="6" t="n">
        <v>3169.5</v>
      </c>
      <c r="I2092" s="6" t="n">
        <v>-3169.5</v>
      </c>
      <c r="J2092" s="6" t="n">
        <v>-0</v>
      </c>
      <c r="K2092" s="6" t="n">
        <v>-1.27</v>
      </c>
      <c r="L2092" s="6" t="n">
        <v>-0</v>
      </c>
      <c r="M2092" s="6"/>
      <c r="N2092" s="6" t="s">
        <f>=I2092+J2092+K2092+L2092</f>
      </c>
      <c r="O2092" s="6"/>
      <c r="P2092" s="16"/>
    </row>
    <row collapsed="false" customFormat="false" customHeight="false" hidden="false" ht="12.1" outlineLevel="0" r="2093">
      <c r="A2093" s="20" t="n">
        <v>45804.007013889</v>
      </c>
      <c r="B2093" s="16" t="s">
        <v>21</v>
      </c>
      <c r="C2093" s="16" t="s">
        <v>670</v>
      </c>
      <c r="D2093" s="16" t="s">
        <v>480</v>
      </c>
      <c r="E2093" s="16" t="s">
        <v>17</v>
      </c>
      <c r="F2093" s="16" t="s">
        <v>19</v>
      </c>
      <c r="G2093" s="7" t="n">
        <v>1</v>
      </c>
      <c r="H2093" s="6" t="n">
        <v>3169.5</v>
      </c>
      <c r="I2093" s="6" t="n">
        <v>-3169.5</v>
      </c>
      <c r="J2093" s="6" t="n">
        <v>-0</v>
      </c>
      <c r="K2093" s="6" t="n">
        <v>-1.27</v>
      </c>
      <c r="L2093" s="6" t="n">
        <v>-0</v>
      </c>
      <c r="M2093" s="6"/>
      <c r="N2093" s="6" t="s">
        <f>=I2093+J2093+K2093+L2093</f>
      </c>
      <c r="O2093" s="6"/>
      <c r="P2093" s="16"/>
    </row>
    <row collapsed="false" customFormat="false" customHeight="false" hidden="false" ht="12.1" outlineLevel="0" r="2094">
      <c r="A2094" s="20" t="n">
        <v>45804.458032407</v>
      </c>
      <c r="B2094" s="16" t="s">
        <v>490</v>
      </c>
      <c r="C2094" s="16" t="s">
        <v>563</v>
      </c>
      <c r="D2094" s="16" t="s">
        <v>480</v>
      </c>
      <c r="E2094" s="16" t="s">
        <v>17</v>
      </c>
      <c r="F2094" s="16" t="s">
        <v>19</v>
      </c>
      <c r="G2094" s="7" t="n">
        <v>8</v>
      </c>
      <c r="H2094" s="6" t="n">
        <v>6450</v>
      </c>
      <c r="I2094" s="6" t="n">
        <v>-51600</v>
      </c>
      <c r="J2094" s="6" t="n">
        <v>-0</v>
      </c>
      <c r="K2094" s="6" t="n">
        <v>-20.64</v>
      </c>
      <c r="L2094" s="6" t="n">
        <v>-0</v>
      </c>
      <c r="M2094" s="6"/>
      <c r="N2094" s="6" t="s">
        <f>=I2094+J2094+K2094+L2094</f>
      </c>
      <c r="O2094" s="6"/>
      <c r="P2094" s="16"/>
    </row>
    <row collapsed="false" customFormat="false" customHeight="false" hidden="false" ht="12.1" outlineLevel="0" r="2095">
      <c r="A2095" s="20" t="n">
        <v>45804.458726852</v>
      </c>
      <c r="B2095" s="16" t="s">
        <v>508</v>
      </c>
      <c r="C2095" s="16" t="s">
        <v>634</v>
      </c>
      <c r="D2095" s="16" t="s">
        <v>480</v>
      </c>
      <c r="E2095" s="16" t="s">
        <v>17</v>
      </c>
      <c r="F2095" s="16" t="s">
        <v>19</v>
      </c>
      <c r="G2095" s="7" t="n">
        <v>4</v>
      </c>
      <c r="H2095" s="6" t="n">
        <v>651.5</v>
      </c>
      <c r="I2095" s="6" t="n">
        <v>-2606</v>
      </c>
      <c r="J2095" s="6" t="n">
        <v>-0</v>
      </c>
      <c r="K2095" s="6" t="n">
        <v>-1.04</v>
      </c>
      <c r="L2095" s="6" t="n">
        <v>-0</v>
      </c>
      <c r="M2095" s="6"/>
      <c r="N2095" s="6" t="s">
        <f>=I2095+J2095+K2095+L2095</f>
      </c>
      <c r="O2095" s="6"/>
      <c r="P2095" s="16"/>
    </row>
    <row collapsed="false" customFormat="false" customHeight="false" hidden="false" ht="12.1" outlineLevel="0" r="2096">
      <c r="A2096" s="29" t="n">
        <v>45814.822488426</v>
      </c>
      <c r="B2096" s="30" t="s">
        <v>513</v>
      </c>
      <c r="C2096" s="30" t="s">
        <v>666</v>
      </c>
      <c r="D2096" s="30" t="s">
        <v>482</v>
      </c>
      <c r="E2096" s="30" t="s">
        <v>17</v>
      </c>
      <c r="F2096" s="30" t="s">
        <v>19</v>
      </c>
      <c r="G2096" s="31" t="n">
        <v>-2300</v>
      </c>
      <c r="H2096" s="32" t="n">
        <v>22.05</v>
      </c>
      <c r="I2096" s="32" t="n">
        <v>50715</v>
      </c>
      <c r="J2096" s="32" t="n">
        <v>0</v>
      </c>
      <c r="K2096" s="32" t="n">
        <v>-20.29</v>
      </c>
      <c r="L2096" s="32" t="n">
        <v>-0</v>
      </c>
      <c r="M2096" s="32"/>
      <c r="N2096" s="6" t="s">
        <f>=I2096+J2096+K2096+L2096</f>
      </c>
      <c r="O2096" s="32"/>
      <c r="P2096" s="30"/>
    </row>
    <row collapsed="false" customFormat="false" customHeight="false" hidden="false" ht="12.1" outlineLevel="0" r="2097">
      <c r="A2097" s="29" t="n">
        <v>45814.822488426</v>
      </c>
      <c r="B2097" s="30" t="s">
        <v>513</v>
      </c>
      <c r="C2097" s="30" t="s">
        <v>666</v>
      </c>
      <c r="D2097" s="30" t="s">
        <v>482</v>
      </c>
      <c r="E2097" s="30" t="s">
        <v>17</v>
      </c>
      <c r="F2097" s="30" t="s">
        <v>19</v>
      </c>
      <c r="G2097" s="31" t="n">
        <v>-100</v>
      </c>
      <c r="H2097" s="32" t="n">
        <v>22.05</v>
      </c>
      <c r="I2097" s="32" t="n">
        <v>2205</v>
      </c>
      <c r="J2097" s="32" t="n">
        <v>0</v>
      </c>
      <c r="K2097" s="32" t="n">
        <v>-0.88</v>
      </c>
      <c r="L2097" s="32" t="n">
        <v>-0</v>
      </c>
      <c r="M2097" s="32"/>
      <c r="N2097" s="6" t="s">
        <f>=I2097+J2097+K2097+L2097</f>
      </c>
      <c r="O2097" s="32"/>
      <c r="P2097" s="30"/>
    </row>
    <row collapsed="false" customFormat="false" customHeight="false" hidden="false" ht="12.1" outlineLevel="0" r="2098">
      <c r="A2098" s="29" t="n">
        <v>45814.822488426</v>
      </c>
      <c r="B2098" s="30" t="s">
        <v>513</v>
      </c>
      <c r="C2098" s="30" t="s">
        <v>666</v>
      </c>
      <c r="D2098" s="30" t="s">
        <v>482</v>
      </c>
      <c r="E2098" s="30" t="s">
        <v>17</v>
      </c>
      <c r="F2098" s="30" t="s">
        <v>19</v>
      </c>
      <c r="G2098" s="31" t="n">
        <v>-100</v>
      </c>
      <c r="H2098" s="32" t="n">
        <v>22.05</v>
      </c>
      <c r="I2098" s="32" t="n">
        <v>2205</v>
      </c>
      <c r="J2098" s="32" t="n">
        <v>0</v>
      </c>
      <c r="K2098" s="32" t="n">
        <v>-0.88</v>
      </c>
      <c r="L2098" s="32" t="n">
        <v>-0</v>
      </c>
      <c r="M2098" s="32"/>
      <c r="N2098" s="6" t="s">
        <f>=I2098+J2098+K2098+L2098</f>
      </c>
      <c r="O2098" s="32"/>
      <c r="P2098" s="30"/>
    </row>
    <row collapsed="false" customFormat="false" customHeight="false" hidden="false" ht="12.1" outlineLevel="0" r="2099">
      <c r="A2099" s="29" t="n">
        <v>45814.822488426</v>
      </c>
      <c r="B2099" s="30" t="s">
        <v>513</v>
      </c>
      <c r="C2099" s="30" t="s">
        <v>666</v>
      </c>
      <c r="D2099" s="30" t="s">
        <v>482</v>
      </c>
      <c r="E2099" s="30" t="s">
        <v>17</v>
      </c>
      <c r="F2099" s="30" t="s">
        <v>19</v>
      </c>
      <c r="G2099" s="31" t="n">
        <v>-1000</v>
      </c>
      <c r="H2099" s="32" t="n">
        <v>22.05</v>
      </c>
      <c r="I2099" s="32" t="n">
        <v>22050</v>
      </c>
      <c r="J2099" s="32" t="n">
        <v>0</v>
      </c>
      <c r="K2099" s="32" t="n">
        <v>-8.82</v>
      </c>
      <c r="L2099" s="32" t="n">
        <v>-0</v>
      </c>
      <c r="M2099" s="32"/>
      <c r="N2099" s="6" t="s">
        <f>=I2099+J2099+K2099+L2099</f>
      </c>
      <c r="O2099" s="32"/>
      <c r="P2099" s="30"/>
    </row>
    <row collapsed="false" customFormat="false" customHeight="false" hidden="false" ht="12.1" outlineLevel="0" r="2100">
      <c r="A2100" s="29" t="n">
        <v>45814.822523148</v>
      </c>
      <c r="B2100" s="30" t="s">
        <v>513</v>
      </c>
      <c r="C2100" s="30" t="s">
        <v>666</v>
      </c>
      <c r="D2100" s="30" t="s">
        <v>482</v>
      </c>
      <c r="E2100" s="30" t="s">
        <v>17</v>
      </c>
      <c r="F2100" s="30" t="s">
        <v>19</v>
      </c>
      <c r="G2100" s="31" t="n">
        <v>-100</v>
      </c>
      <c r="H2100" s="32" t="n">
        <v>22.05</v>
      </c>
      <c r="I2100" s="32" t="n">
        <v>2205</v>
      </c>
      <c r="J2100" s="32" t="n">
        <v>0</v>
      </c>
      <c r="K2100" s="32" t="n">
        <v>-0.88</v>
      </c>
      <c r="L2100" s="32" t="n">
        <v>-0</v>
      </c>
      <c r="M2100" s="32"/>
      <c r="N2100" s="6" t="s">
        <f>=I2100+J2100+K2100+L2100</f>
      </c>
      <c r="O2100" s="32"/>
      <c r="P2100" s="30"/>
    </row>
    <row collapsed="false" customFormat="false" customHeight="false" hidden="false" ht="12.1" outlineLevel="0" r="2101">
      <c r="A2101" s="29" t="n">
        <v>45814.822523148</v>
      </c>
      <c r="B2101" s="30" t="s">
        <v>513</v>
      </c>
      <c r="C2101" s="30" t="s">
        <v>666</v>
      </c>
      <c r="D2101" s="30" t="s">
        <v>482</v>
      </c>
      <c r="E2101" s="30" t="s">
        <v>17</v>
      </c>
      <c r="F2101" s="30" t="s">
        <v>19</v>
      </c>
      <c r="G2101" s="31" t="n">
        <v>-100</v>
      </c>
      <c r="H2101" s="32" t="n">
        <v>22.05</v>
      </c>
      <c r="I2101" s="32" t="n">
        <v>2205</v>
      </c>
      <c r="J2101" s="32" t="n">
        <v>0</v>
      </c>
      <c r="K2101" s="32" t="n">
        <v>-0.88</v>
      </c>
      <c r="L2101" s="32" t="n">
        <v>-0</v>
      </c>
      <c r="M2101" s="32"/>
      <c r="N2101" s="6" t="s">
        <f>=I2101+J2101+K2101+L2101</f>
      </c>
      <c r="O2101" s="32"/>
      <c r="P2101" s="30"/>
    </row>
    <row collapsed="false" customFormat="false" customHeight="false" hidden="false" ht="12.1" outlineLevel="0" r="2102">
      <c r="A2102" s="29" t="n">
        <v>45814.82255787</v>
      </c>
      <c r="B2102" s="30" t="s">
        <v>513</v>
      </c>
      <c r="C2102" s="30" t="s">
        <v>666</v>
      </c>
      <c r="D2102" s="30" t="s">
        <v>482</v>
      </c>
      <c r="E2102" s="30" t="s">
        <v>17</v>
      </c>
      <c r="F2102" s="30" t="s">
        <v>19</v>
      </c>
      <c r="G2102" s="31" t="n">
        <v>-100</v>
      </c>
      <c r="H2102" s="32" t="n">
        <v>22.05</v>
      </c>
      <c r="I2102" s="32" t="n">
        <v>2205</v>
      </c>
      <c r="J2102" s="32" t="n">
        <v>0</v>
      </c>
      <c r="K2102" s="32" t="n">
        <v>-0.88</v>
      </c>
      <c r="L2102" s="32" t="n">
        <v>-0</v>
      </c>
      <c r="M2102" s="32"/>
      <c r="N2102" s="6" t="s">
        <f>=I2102+J2102+K2102+L2102</f>
      </c>
      <c r="O2102" s="32"/>
      <c r="P2102" s="30"/>
    </row>
    <row collapsed="false" customFormat="false" customHeight="false" hidden="false" ht="12.1" outlineLevel="0" r="2103">
      <c r="A2103" s="29" t="n">
        <v>45814.822569444</v>
      </c>
      <c r="B2103" s="30" t="s">
        <v>513</v>
      </c>
      <c r="C2103" s="30" t="s">
        <v>666</v>
      </c>
      <c r="D2103" s="30" t="s">
        <v>482</v>
      </c>
      <c r="E2103" s="30" t="s">
        <v>17</v>
      </c>
      <c r="F2103" s="30" t="s">
        <v>19</v>
      </c>
      <c r="G2103" s="31" t="n">
        <v>-1000</v>
      </c>
      <c r="H2103" s="32" t="n">
        <v>22.05</v>
      </c>
      <c r="I2103" s="32" t="n">
        <v>22050</v>
      </c>
      <c r="J2103" s="32" t="n">
        <v>0</v>
      </c>
      <c r="K2103" s="32" t="n">
        <v>-8.82</v>
      </c>
      <c r="L2103" s="32" t="n">
        <v>-0</v>
      </c>
      <c r="M2103" s="32"/>
      <c r="N2103" s="6" t="s">
        <f>=I2103+J2103+K2103+L2103</f>
      </c>
      <c r="O2103" s="32"/>
      <c r="P2103" s="30"/>
    </row>
    <row collapsed="false" customFormat="false" customHeight="false" hidden="false" ht="12.1" outlineLevel="0" r="2104">
      <c r="A2104" s="29" t="n">
        <v>45814.822731481</v>
      </c>
      <c r="B2104" s="30" t="s">
        <v>513</v>
      </c>
      <c r="C2104" s="30" t="s">
        <v>666</v>
      </c>
      <c r="D2104" s="30" t="s">
        <v>482</v>
      </c>
      <c r="E2104" s="30" t="s">
        <v>17</v>
      </c>
      <c r="F2104" s="30" t="s">
        <v>19</v>
      </c>
      <c r="G2104" s="31" t="n">
        <v>-2400</v>
      </c>
      <c r="H2104" s="32" t="n">
        <v>22.05</v>
      </c>
      <c r="I2104" s="32" t="n">
        <v>52920</v>
      </c>
      <c r="J2104" s="32" t="n">
        <v>0</v>
      </c>
      <c r="K2104" s="32" t="n">
        <v>-21.17</v>
      </c>
      <c r="L2104" s="32" t="n">
        <v>-0</v>
      </c>
      <c r="M2104" s="32"/>
      <c r="N2104" s="6" t="s">
        <f>=I2104+J2104+K2104+L2104</f>
      </c>
      <c r="O2104" s="32"/>
      <c r="P2104" s="30"/>
    </row>
    <row collapsed="false" customFormat="false" customHeight="false" hidden="false" ht="12.1" outlineLevel="0" r="2105">
      <c r="A2105" s="29" t="n">
        <v>45814.822731481</v>
      </c>
      <c r="B2105" s="30" t="s">
        <v>513</v>
      </c>
      <c r="C2105" s="30" t="s">
        <v>666</v>
      </c>
      <c r="D2105" s="30" t="s">
        <v>482</v>
      </c>
      <c r="E2105" s="30" t="s">
        <v>17</v>
      </c>
      <c r="F2105" s="30" t="s">
        <v>19</v>
      </c>
      <c r="G2105" s="31" t="n">
        <v>-100</v>
      </c>
      <c r="H2105" s="32" t="n">
        <v>22.05</v>
      </c>
      <c r="I2105" s="32" t="n">
        <v>2205</v>
      </c>
      <c r="J2105" s="32" t="n">
        <v>0</v>
      </c>
      <c r="K2105" s="32" t="n">
        <v>-0.88</v>
      </c>
      <c r="L2105" s="32" t="n">
        <v>-0</v>
      </c>
      <c r="M2105" s="32"/>
      <c r="N2105" s="6" t="s">
        <f>=I2105+J2105+K2105+L2105</f>
      </c>
      <c r="O2105" s="32"/>
      <c r="P2105" s="30"/>
    </row>
    <row collapsed="false" customFormat="false" customHeight="false" hidden="false" ht="12.1" outlineLevel="0" r="2106">
      <c r="A2106" s="29" t="n">
        <v>45814.822731481</v>
      </c>
      <c r="B2106" s="30" t="s">
        <v>513</v>
      </c>
      <c r="C2106" s="30" t="s">
        <v>666</v>
      </c>
      <c r="D2106" s="30" t="s">
        <v>482</v>
      </c>
      <c r="E2106" s="30" t="s">
        <v>17</v>
      </c>
      <c r="F2106" s="30" t="s">
        <v>19</v>
      </c>
      <c r="G2106" s="31" t="n">
        <v>-2400</v>
      </c>
      <c r="H2106" s="32" t="n">
        <v>22.05</v>
      </c>
      <c r="I2106" s="32" t="n">
        <v>52920</v>
      </c>
      <c r="J2106" s="32" t="n">
        <v>0</v>
      </c>
      <c r="K2106" s="32" t="n">
        <v>-21.17</v>
      </c>
      <c r="L2106" s="32" t="n">
        <v>-0</v>
      </c>
      <c r="M2106" s="32"/>
      <c r="N2106" s="6" t="s">
        <f>=I2106+J2106+K2106+L2106</f>
      </c>
      <c r="O2106" s="32"/>
      <c r="P2106" s="30"/>
    </row>
    <row collapsed="false" customFormat="false" customHeight="false" hidden="false" ht="12.1" outlineLevel="0" r="2107">
      <c r="A2107" s="29" t="n">
        <v>45814.822766204</v>
      </c>
      <c r="B2107" s="30" t="s">
        <v>513</v>
      </c>
      <c r="C2107" s="30" t="s">
        <v>666</v>
      </c>
      <c r="D2107" s="30" t="s">
        <v>482</v>
      </c>
      <c r="E2107" s="30" t="s">
        <v>17</v>
      </c>
      <c r="F2107" s="30" t="s">
        <v>19</v>
      </c>
      <c r="G2107" s="31" t="n">
        <v>-200</v>
      </c>
      <c r="H2107" s="32" t="n">
        <v>22.05</v>
      </c>
      <c r="I2107" s="32" t="n">
        <v>4410</v>
      </c>
      <c r="J2107" s="32" t="n">
        <v>0</v>
      </c>
      <c r="K2107" s="32" t="n">
        <v>-1.76</v>
      </c>
      <c r="L2107" s="32" t="n">
        <v>-0</v>
      </c>
      <c r="M2107" s="32"/>
      <c r="N2107" s="6" t="s">
        <f>=I2107+J2107+K2107+L2107</f>
      </c>
      <c r="O2107" s="32"/>
      <c r="P2107" s="30"/>
    </row>
    <row collapsed="false" customFormat="false" customHeight="false" hidden="false" ht="12.1" outlineLevel="0" r="2108">
      <c r="A2108" s="29" t="n">
        <v>45814.822858796</v>
      </c>
      <c r="B2108" s="30" t="s">
        <v>513</v>
      </c>
      <c r="C2108" s="30" t="s">
        <v>666</v>
      </c>
      <c r="D2108" s="30" t="s">
        <v>482</v>
      </c>
      <c r="E2108" s="30" t="s">
        <v>17</v>
      </c>
      <c r="F2108" s="30" t="s">
        <v>19</v>
      </c>
      <c r="G2108" s="31" t="n">
        <v>-2400</v>
      </c>
      <c r="H2108" s="32" t="n">
        <v>22.05</v>
      </c>
      <c r="I2108" s="32" t="n">
        <v>52920</v>
      </c>
      <c r="J2108" s="32" t="n">
        <v>0</v>
      </c>
      <c r="K2108" s="32" t="n">
        <v>-21.17</v>
      </c>
      <c r="L2108" s="32" t="n">
        <v>-0</v>
      </c>
      <c r="M2108" s="32"/>
      <c r="N2108" s="6" t="s">
        <f>=I2108+J2108+K2108+L2108</f>
      </c>
      <c r="O2108" s="32"/>
      <c r="P2108" s="30"/>
    </row>
    <row collapsed="false" customFormat="false" customHeight="false" hidden="false" ht="12.1" outlineLevel="0" r="2109">
      <c r="A2109" s="29" t="n">
        <v>45814.82287037</v>
      </c>
      <c r="B2109" s="30" t="s">
        <v>513</v>
      </c>
      <c r="C2109" s="30" t="s">
        <v>666</v>
      </c>
      <c r="D2109" s="30" t="s">
        <v>482</v>
      </c>
      <c r="E2109" s="30" t="s">
        <v>17</v>
      </c>
      <c r="F2109" s="30" t="s">
        <v>19</v>
      </c>
      <c r="G2109" s="31" t="n">
        <v>-200</v>
      </c>
      <c r="H2109" s="32" t="n">
        <v>22.05</v>
      </c>
      <c r="I2109" s="32" t="n">
        <v>4410</v>
      </c>
      <c r="J2109" s="32" t="n">
        <v>0</v>
      </c>
      <c r="K2109" s="32" t="n">
        <v>-1.76</v>
      </c>
      <c r="L2109" s="32" t="n">
        <v>-0</v>
      </c>
      <c r="M2109" s="32"/>
      <c r="N2109" s="6" t="s">
        <f>=I2109+J2109+K2109+L2109</f>
      </c>
      <c r="O2109" s="32"/>
      <c r="P2109" s="30"/>
    </row>
    <row collapsed="false" customFormat="false" customHeight="false" hidden="false" ht="12.1" outlineLevel="0" r="2110">
      <c r="A2110" s="20" t="n">
        <v>45814.846898148</v>
      </c>
      <c r="B2110" s="16" t="s">
        <v>33</v>
      </c>
      <c r="C2110" s="16" t="s">
        <v>612</v>
      </c>
      <c r="D2110" s="16" t="s">
        <v>480</v>
      </c>
      <c r="E2110" s="16" t="s">
        <v>17</v>
      </c>
      <c r="F2110" s="16" t="s">
        <v>19</v>
      </c>
      <c r="G2110" s="7" t="n">
        <v>90</v>
      </c>
      <c r="H2110" s="6" t="n">
        <v>225.9</v>
      </c>
      <c r="I2110" s="6" t="n">
        <v>-20331</v>
      </c>
      <c r="J2110" s="6" t="n">
        <v>-0</v>
      </c>
      <c r="K2110" s="6" t="n">
        <v>-14.23</v>
      </c>
      <c r="L2110" s="6" t="n">
        <v>-0</v>
      </c>
      <c r="M2110" s="6"/>
      <c r="N2110" s="6" t="s">
        <f>=I2110+J2110+K2110+L2110</f>
      </c>
      <c r="O2110" s="6"/>
      <c r="P2110" s="16"/>
    </row>
    <row collapsed="false" customFormat="false" customHeight="false" hidden="false" ht="12.1" outlineLevel="0" r="2111">
      <c r="A2111" s="20" t="n">
        <v>45814.848275463</v>
      </c>
      <c r="B2111" s="16" t="s">
        <v>33</v>
      </c>
      <c r="C2111" s="16" t="s">
        <v>612</v>
      </c>
      <c r="D2111" s="16" t="s">
        <v>480</v>
      </c>
      <c r="E2111" s="16" t="s">
        <v>17</v>
      </c>
      <c r="F2111" s="16" t="s">
        <v>19</v>
      </c>
      <c r="G2111" s="7" t="n">
        <v>170</v>
      </c>
      <c r="H2111" s="6" t="n">
        <v>225.85</v>
      </c>
      <c r="I2111" s="6" t="n">
        <v>-38394.5</v>
      </c>
      <c r="J2111" s="6" t="n">
        <v>-0</v>
      </c>
      <c r="K2111" s="6" t="n">
        <v>-15.36</v>
      </c>
      <c r="L2111" s="6" t="n">
        <v>-0</v>
      </c>
      <c r="M2111" s="6"/>
      <c r="N2111" s="6" t="s">
        <f>=I2111+J2111+K2111+L2111</f>
      </c>
      <c r="O2111" s="6"/>
      <c r="P2111" s="16"/>
    </row>
    <row collapsed="false" customFormat="false" customHeight="false" hidden="false" ht="12.1" outlineLevel="0" r="2112">
      <c r="A2112" s="20" t="n">
        <v>45814.848275463</v>
      </c>
      <c r="B2112" s="16" t="s">
        <v>33</v>
      </c>
      <c r="C2112" s="16" t="s">
        <v>612</v>
      </c>
      <c r="D2112" s="16" t="s">
        <v>480</v>
      </c>
      <c r="E2112" s="16" t="s">
        <v>17</v>
      </c>
      <c r="F2112" s="16" t="s">
        <v>19</v>
      </c>
      <c r="G2112" s="7" t="n">
        <v>120</v>
      </c>
      <c r="H2112" s="6" t="n">
        <v>225.85</v>
      </c>
      <c r="I2112" s="6" t="n">
        <v>-27102</v>
      </c>
      <c r="J2112" s="6" t="n">
        <v>-0</v>
      </c>
      <c r="K2112" s="6" t="n">
        <v>-10.84</v>
      </c>
      <c r="L2112" s="6" t="n">
        <v>-0</v>
      </c>
      <c r="M2112" s="6"/>
      <c r="N2112" s="6" t="s">
        <f>=I2112+J2112+K2112+L2112</f>
      </c>
      <c r="O2112" s="6"/>
      <c r="P2112" s="16"/>
    </row>
    <row collapsed="false" customFormat="false" customHeight="false" hidden="false" ht="12.1" outlineLevel="0" r="2113">
      <c r="A2113" s="20" t="n">
        <v>45814.848275463</v>
      </c>
      <c r="B2113" s="16" t="s">
        <v>33</v>
      </c>
      <c r="C2113" s="16" t="s">
        <v>612</v>
      </c>
      <c r="D2113" s="16" t="s">
        <v>480</v>
      </c>
      <c r="E2113" s="16" t="s">
        <v>17</v>
      </c>
      <c r="F2113" s="16" t="s">
        <v>19</v>
      </c>
      <c r="G2113" s="7" t="n">
        <v>170</v>
      </c>
      <c r="H2113" s="6" t="n">
        <v>225.85</v>
      </c>
      <c r="I2113" s="6" t="n">
        <v>-38394.5</v>
      </c>
      <c r="J2113" s="6" t="n">
        <v>-0</v>
      </c>
      <c r="K2113" s="6" t="n">
        <v>-15.36</v>
      </c>
      <c r="L2113" s="6" t="n">
        <v>-0</v>
      </c>
      <c r="M2113" s="6"/>
      <c r="N2113" s="6" t="s">
        <f>=I2113+J2113+K2113+L2113</f>
      </c>
      <c r="O2113" s="6"/>
      <c r="P2113" s="16"/>
    </row>
    <row collapsed="false" customFormat="false" customHeight="false" hidden="false" ht="12.1" outlineLevel="0" r="2114">
      <c r="A2114" s="20" t="n">
        <v>45814.848287037</v>
      </c>
      <c r="B2114" s="16" t="s">
        <v>33</v>
      </c>
      <c r="C2114" s="16" t="s">
        <v>612</v>
      </c>
      <c r="D2114" s="16" t="s">
        <v>480</v>
      </c>
      <c r="E2114" s="16" t="s">
        <v>17</v>
      </c>
      <c r="F2114" s="16" t="s">
        <v>19</v>
      </c>
      <c r="G2114" s="7" t="n">
        <v>170</v>
      </c>
      <c r="H2114" s="6" t="n">
        <v>225.85</v>
      </c>
      <c r="I2114" s="6" t="n">
        <v>-38394.5</v>
      </c>
      <c r="J2114" s="6" t="n">
        <v>-0</v>
      </c>
      <c r="K2114" s="6" t="n">
        <v>-15.36</v>
      </c>
      <c r="L2114" s="6" t="n">
        <v>-0</v>
      </c>
      <c r="M2114" s="6"/>
      <c r="N2114" s="6" t="s">
        <f>=I2114+J2114+K2114+L2114</f>
      </c>
      <c r="O2114" s="6"/>
      <c r="P2114" s="16"/>
    </row>
    <row collapsed="false" customFormat="false" customHeight="false" hidden="false" ht="12.1" outlineLevel="0" r="2115">
      <c r="A2115" s="20" t="n">
        <v>45814.848287037</v>
      </c>
      <c r="B2115" s="16" t="s">
        <v>33</v>
      </c>
      <c r="C2115" s="16" t="s">
        <v>612</v>
      </c>
      <c r="D2115" s="16" t="s">
        <v>480</v>
      </c>
      <c r="E2115" s="16" t="s">
        <v>17</v>
      </c>
      <c r="F2115" s="16" t="s">
        <v>19</v>
      </c>
      <c r="G2115" s="7" t="n">
        <v>180</v>
      </c>
      <c r="H2115" s="6" t="n">
        <v>225.85</v>
      </c>
      <c r="I2115" s="6" t="n">
        <v>-40653</v>
      </c>
      <c r="J2115" s="6" t="n">
        <v>-0</v>
      </c>
      <c r="K2115" s="6" t="n">
        <v>-16.26</v>
      </c>
      <c r="L2115" s="6" t="n">
        <v>-0</v>
      </c>
      <c r="M2115" s="6"/>
      <c r="N2115" s="6" t="s">
        <f>=I2115+J2115+K2115+L2115</f>
      </c>
      <c r="O2115" s="6"/>
      <c r="P2115" s="16"/>
    </row>
    <row collapsed="false" customFormat="false" customHeight="false" hidden="false" ht="12.1" outlineLevel="0" r="2116">
      <c r="A2116" s="20" t="n">
        <v>45814.848298611</v>
      </c>
      <c r="B2116" s="16" t="s">
        <v>33</v>
      </c>
      <c r="C2116" s="16" t="s">
        <v>612</v>
      </c>
      <c r="D2116" s="16" t="s">
        <v>480</v>
      </c>
      <c r="E2116" s="16" t="s">
        <v>17</v>
      </c>
      <c r="F2116" s="16" t="s">
        <v>19</v>
      </c>
      <c r="G2116" s="7" t="n">
        <v>30</v>
      </c>
      <c r="H2116" s="6" t="n">
        <v>225.85</v>
      </c>
      <c r="I2116" s="6" t="n">
        <v>-6775.5</v>
      </c>
      <c r="J2116" s="6" t="n">
        <v>-0</v>
      </c>
      <c r="K2116" s="6" t="n">
        <v>-2.71</v>
      </c>
      <c r="L2116" s="6" t="n">
        <v>-0</v>
      </c>
      <c r="M2116" s="6"/>
      <c r="N2116" s="6" t="s">
        <f>=I2116+J2116+K2116+L2116</f>
      </c>
      <c r="O2116" s="6"/>
      <c r="P2116" s="16"/>
    </row>
    <row collapsed="false" customFormat="false" customHeight="false" hidden="false" ht="12.1" outlineLevel="0" r="2117">
      <c r="A2117" s="20" t="n">
        <v>45814.848298611</v>
      </c>
      <c r="B2117" s="16" t="s">
        <v>33</v>
      </c>
      <c r="C2117" s="16" t="s">
        <v>612</v>
      </c>
      <c r="D2117" s="16" t="s">
        <v>480</v>
      </c>
      <c r="E2117" s="16" t="s">
        <v>17</v>
      </c>
      <c r="F2117" s="16" t="s">
        <v>19</v>
      </c>
      <c r="G2117" s="7" t="n">
        <v>100</v>
      </c>
      <c r="H2117" s="6" t="n">
        <v>225.85</v>
      </c>
      <c r="I2117" s="6" t="n">
        <v>-22585</v>
      </c>
      <c r="J2117" s="6" t="n">
        <v>-0</v>
      </c>
      <c r="K2117" s="6" t="n">
        <v>-9.03</v>
      </c>
      <c r="L2117" s="6" t="n">
        <v>-0</v>
      </c>
      <c r="M2117" s="6"/>
      <c r="N2117" s="6" t="s">
        <f>=I2117+J2117+K2117+L2117</f>
      </c>
      <c r="O2117" s="6"/>
      <c r="P2117" s="16"/>
    </row>
    <row collapsed="false" customFormat="false" customHeight="false" hidden="false" ht="12.1" outlineLevel="0" r="2118">
      <c r="A2118" s="20" t="n">
        <v>45814.848298611</v>
      </c>
      <c r="B2118" s="16" t="s">
        <v>33</v>
      </c>
      <c r="C2118" s="16" t="s">
        <v>612</v>
      </c>
      <c r="D2118" s="16" t="s">
        <v>480</v>
      </c>
      <c r="E2118" s="16" t="s">
        <v>17</v>
      </c>
      <c r="F2118" s="16" t="s">
        <v>19</v>
      </c>
      <c r="G2118" s="7" t="n">
        <v>180</v>
      </c>
      <c r="H2118" s="6" t="n">
        <v>225.85</v>
      </c>
      <c r="I2118" s="6" t="n">
        <v>-40653</v>
      </c>
      <c r="J2118" s="6" t="n">
        <v>-0</v>
      </c>
      <c r="K2118" s="6" t="n">
        <v>-16.26</v>
      </c>
      <c r="L2118" s="6" t="n">
        <v>-0</v>
      </c>
      <c r="M2118" s="6"/>
      <c r="N2118" s="6" t="s">
        <f>=I2118+J2118+K2118+L2118</f>
      </c>
      <c r="O2118" s="6"/>
      <c r="P2118" s="16"/>
    </row>
    <row collapsed="false" customFormat="false" customHeight="false" hidden="false" ht="12.1" outlineLevel="0" r="2119">
      <c r="A2119" s="25" t="n">
        <v>45818.020636574</v>
      </c>
      <c r="B2119" s="26" t="s">
        <v>554</v>
      </c>
      <c r="C2119" s="26" t="s">
        <v>403</v>
      </c>
      <c r="D2119" s="26" t="s">
        <v>554</v>
      </c>
      <c r="E2119" s="26" t="s">
        <v>554</v>
      </c>
      <c r="F2119" s="26" t="s">
        <v>19</v>
      </c>
      <c r="G2119" s="27" t="n">
        <v>1</v>
      </c>
      <c r="H2119" s="28" t="n">
        <v>250000</v>
      </c>
      <c r="I2119" s="28" t="n">
        <v>250000</v>
      </c>
      <c r="J2119" s="28" t="n">
        <v>0</v>
      </c>
      <c r="K2119" s="28" t="n">
        <v>-0</v>
      </c>
      <c r="L2119" s="28" t="n">
        <v>-0</v>
      </c>
      <c r="M2119" s="28"/>
      <c r="N2119" s="6" t="s">
        <f>=I2119+J2119+K2119+L2119</f>
      </c>
      <c r="O2119" s="28"/>
      <c r="P2119" s="26"/>
    </row>
    <row collapsed="false" customFormat="false" customHeight="false" hidden="false" ht="12.1" outlineLevel="0" r="2120">
      <c r="A2120" s="20" t="n">
        <v>45818.713472222</v>
      </c>
      <c r="B2120" s="16" t="s">
        <v>24</v>
      </c>
      <c r="C2120" s="16" t="s">
        <v>567</v>
      </c>
      <c r="D2120" s="16" t="s">
        <v>480</v>
      </c>
      <c r="E2120" s="16" t="s">
        <v>17</v>
      </c>
      <c r="F2120" s="16" t="s">
        <v>19</v>
      </c>
      <c r="G2120" s="7" t="n">
        <v>630</v>
      </c>
      <c r="H2120" s="6" t="n">
        <v>50.16</v>
      </c>
      <c r="I2120" s="6" t="n">
        <v>-31600.8</v>
      </c>
      <c r="J2120" s="6" t="n">
        <v>-0</v>
      </c>
      <c r="K2120" s="6" t="n">
        <v>-12.64</v>
      </c>
      <c r="L2120" s="6" t="n">
        <v>-0</v>
      </c>
      <c r="M2120" s="6"/>
      <c r="N2120" s="6" t="s">
        <f>=I2120+J2120+K2120+L2120</f>
      </c>
      <c r="O2120" s="6"/>
      <c r="P2120" s="16"/>
    </row>
    <row collapsed="false" customFormat="false" customHeight="false" hidden="false" ht="12.1" outlineLevel="0" r="2121">
      <c r="A2121" s="20" t="n">
        <v>45818.713472222</v>
      </c>
      <c r="B2121" s="16" t="s">
        <v>24</v>
      </c>
      <c r="C2121" s="16" t="s">
        <v>567</v>
      </c>
      <c r="D2121" s="16" t="s">
        <v>480</v>
      </c>
      <c r="E2121" s="16" t="s">
        <v>17</v>
      </c>
      <c r="F2121" s="16" t="s">
        <v>19</v>
      </c>
      <c r="G2121" s="7" t="n">
        <v>370</v>
      </c>
      <c r="H2121" s="6" t="n">
        <v>50.16</v>
      </c>
      <c r="I2121" s="6" t="n">
        <v>-18559.2</v>
      </c>
      <c r="J2121" s="6" t="n">
        <v>-0</v>
      </c>
      <c r="K2121" s="6" t="n">
        <v>-7.42</v>
      </c>
      <c r="L2121" s="6" t="n">
        <v>-0</v>
      </c>
      <c r="M2121" s="6"/>
      <c r="N2121" s="6" t="s">
        <f>=I2121+J2121+K2121+L2121</f>
      </c>
      <c r="O2121" s="6"/>
      <c r="P2121" s="16"/>
    </row>
    <row collapsed="false" customFormat="false" customHeight="false" hidden="false" ht="12.1" outlineLevel="0" r="2122">
      <c r="A2122" s="20" t="n">
        <v>45818.715104167</v>
      </c>
      <c r="B2122" s="16" t="s">
        <v>21</v>
      </c>
      <c r="C2122" s="16" t="s">
        <v>670</v>
      </c>
      <c r="D2122" s="16" t="s">
        <v>480</v>
      </c>
      <c r="E2122" s="16" t="s">
        <v>17</v>
      </c>
      <c r="F2122" s="16" t="s">
        <v>19</v>
      </c>
      <c r="G2122" s="7" t="n">
        <v>20</v>
      </c>
      <c r="H2122" s="6" t="n">
        <v>3295</v>
      </c>
      <c r="I2122" s="6" t="n">
        <v>-65900</v>
      </c>
      <c r="J2122" s="6" t="n">
        <v>-0</v>
      </c>
      <c r="K2122" s="6" t="n">
        <v>-26.36</v>
      </c>
      <c r="L2122" s="6" t="n">
        <v>-0</v>
      </c>
      <c r="M2122" s="6"/>
      <c r="N2122" s="6" t="s">
        <f>=I2122+J2122+K2122+L2122</f>
      </c>
      <c r="O2122" s="6"/>
      <c r="P2122" s="16"/>
    </row>
    <row collapsed="false" customFormat="false" customHeight="false" hidden="false" ht="12.1" outlineLevel="0" r="2123">
      <c r="A2123" s="20" t="n">
        <v>45818.716400463</v>
      </c>
      <c r="B2123" s="16" t="s">
        <v>51</v>
      </c>
      <c r="C2123" s="16" t="s">
        <v>620</v>
      </c>
      <c r="D2123" s="16" t="s">
        <v>480</v>
      </c>
      <c r="E2123" s="16" t="s">
        <v>17</v>
      </c>
      <c r="F2123" s="16" t="s">
        <v>19</v>
      </c>
      <c r="G2123" s="7" t="n">
        <v>9</v>
      </c>
      <c r="H2123" s="6" t="n">
        <v>6072</v>
      </c>
      <c r="I2123" s="6" t="n">
        <v>-54648</v>
      </c>
      <c r="J2123" s="6" t="n">
        <v>-0</v>
      </c>
      <c r="K2123" s="6" t="n">
        <v>-21.86</v>
      </c>
      <c r="L2123" s="6" t="n">
        <v>-0</v>
      </c>
      <c r="M2123" s="6"/>
      <c r="N2123" s="6" t="s">
        <f>=I2123+J2123+K2123+L2123</f>
      </c>
      <c r="O2123" s="6"/>
      <c r="P2123" s="16"/>
    </row>
    <row collapsed="false" customFormat="false" customHeight="false" hidden="false" ht="12.1" outlineLevel="0" r="2124">
      <c r="A2124" s="20" t="n">
        <v>45818.744351852</v>
      </c>
      <c r="B2124" s="16" t="s">
        <v>508</v>
      </c>
      <c r="C2124" s="16" t="s">
        <v>634</v>
      </c>
      <c r="D2124" s="16" t="s">
        <v>480</v>
      </c>
      <c r="E2124" s="16" t="s">
        <v>17</v>
      </c>
      <c r="F2124" s="16" t="s">
        <v>19</v>
      </c>
      <c r="G2124" s="7" t="n">
        <v>1</v>
      </c>
      <c r="H2124" s="6" t="n">
        <v>597.7</v>
      </c>
      <c r="I2124" s="6" t="n">
        <v>-597.7</v>
      </c>
      <c r="J2124" s="6" t="n">
        <v>-0</v>
      </c>
      <c r="K2124" s="6" t="n">
        <v>-0.24</v>
      </c>
      <c r="L2124" s="6" t="n">
        <v>-0</v>
      </c>
      <c r="M2124" s="6"/>
      <c r="N2124" s="6" t="s">
        <f>=I2124+J2124+K2124+L2124</f>
      </c>
      <c r="O2124" s="6"/>
      <c r="P2124" s="16"/>
    </row>
    <row collapsed="false" customFormat="false" customHeight="false" hidden="false" ht="12.1" outlineLevel="0" r="2125">
      <c r="A2125" s="20" t="n">
        <v>45818.894664352</v>
      </c>
      <c r="B2125" s="16" t="s">
        <v>508</v>
      </c>
      <c r="C2125" s="16" t="s">
        <v>634</v>
      </c>
      <c r="D2125" s="16" t="s">
        <v>480</v>
      </c>
      <c r="E2125" s="16" t="s">
        <v>17</v>
      </c>
      <c r="F2125" s="16" t="s">
        <v>19</v>
      </c>
      <c r="G2125" s="7" t="n">
        <v>1</v>
      </c>
      <c r="H2125" s="6" t="n">
        <v>597</v>
      </c>
      <c r="I2125" s="6" t="n">
        <v>-597</v>
      </c>
      <c r="J2125" s="6" t="n">
        <v>-0</v>
      </c>
      <c r="K2125" s="6" t="n">
        <v>-0.24</v>
      </c>
      <c r="L2125" s="6" t="n">
        <v>-0</v>
      </c>
      <c r="M2125" s="6"/>
      <c r="N2125" s="6" t="s">
        <f>=I2125+J2125+K2125+L2125</f>
      </c>
      <c r="O2125" s="6"/>
      <c r="P2125" s="16"/>
    </row>
    <row collapsed="false" customFormat="false" customHeight="false" hidden="false" ht="12.1" outlineLevel="0" r="2126">
      <c r="A2126" s="20" t="n">
        <v>45819.840555556</v>
      </c>
      <c r="B2126" s="16" t="s">
        <v>490</v>
      </c>
      <c r="C2126" s="16" t="s">
        <v>563</v>
      </c>
      <c r="D2126" s="16" t="s">
        <v>480</v>
      </c>
      <c r="E2126" s="16" t="s">
        <v>17</v>
      </c>
      <c r="F2126" s="16" t="s">
        <v>19</v>
      </c>
      <c r="G2126" s="7" t="n">
        <v>13</v>
      </c>
      <c r="H2126" s="6" t="n">
        <v>6155.5</v>
      </c>
      <c r="I2126" s="6" t="n">
        <v>-80021.5</v>
      </c>
      <c r="J2126" s="6" t="n">
        <v>-0</v>
      </c>
      <c r="K2126" s="6" t="n">
        <v>-32.01</v>
      </c>
      <c r="L2126" s="6" t="n">
        <v>-0</v>
      </c>
      <c r="M2126" s="6"/>
      <c r="N2126" s="6" t="s">
        <f>=I2126+J2126+K2126+L2126</f>
      </c>
      <c r="O2126" s="6"/>
      <c r="P2126" s="16"/>
    </row>
    <row collapsed="false" customFormat="false" customHeight="false" hidden="false" ht="12.1" outlineLevel="0" r="2127">
      <c r="A2127" s="21" t="n">
        <v>45826.481099537</v>
      </c>
      <c r="B2127" s="22" t="s">
        <v>629</v>
      </c>
      <c r="C2127" s="22" t="s">
        <v>671</v>
      </c>
      <c r="D2127" s="22" t="s">
        <v>629</v>
      </c>
      <c r="E2127" s="22" t="s">
        <v>629</v>
      </c>
      <c r="F2127" s="22" t="s">
        <v>19</v>
      </c>
      <c r="G2127" s="23" t="n">
        <v>1</v>
      </c>
      <c r="H2127" s="24" t="n">
        <v>-1</v>
      </c>
      <c r="I2127" s="24" t="n">
        <v>-8706</v>
      </c>
      <c r="J2127" s="24" t="n">
        <v>0</v>
      </c>
      <c r="K2127" s="24" t="n">
        <v>-0</v>
      </c>
      <c r="L2127" s="24" t="n">
        <v>-0</v>
      </c>
      <c r="M2127" s="24"/>
      <c r="N2127" s="6" t="s">
        <f>=I2127+J2127+K2127+L2127</f>
      </c>
      <c r="O2127" s="24"/>
      <c r="P2127" s="22"/>
    </row>
    <row collapsed="false" customFormat="false" customHeight="false" hidden="false" ht="12.1" outlineLevel="0" r="2128">
      <c r="A2128" s="25" t="n">
        <v>45826.481099537</v>
      </c>
      <c r="B2128" s="26" t="s">
        <v>576</v>
      </c>
      <c r="C2128" s="26" t="s">
        <v>672</v>
      </c>
      <c r="D2128" s="26" t="s">
        <v>576</v>
      </c>
      <c r="E2128" s="26" t="s">
        <v>576</v>
      </c>
      <c r="F2128" s="26" t="s">
        <v>19</v>
      </c>
      <c r="G2128" s="27" t="n">
        <v>1</v>
      </c>
      <c r="H2128" s="28" t="n">
        <v>1</v>
      </c>
      <c r="I2128" s="28" t="n">
        <v>67084</v>
      </c>
      <c r="J2128" s="28" t="n">
        <v>0</v>
      </c>
      <c r="K2128" s="28" t="n">
        <v>-0</v>
      </c>
      <c r="L2128" s="28" t="n">
        <v>-0</v>
      </c>
      <c r="M2128" s="28"/>
      <c r="N2128" s="6" t="s">
        <f>=I2128+J2128+K2128+L2128</f>
      </c>
      <c r="O2128" s="28"/>
      <c r="P2128" s="26"/>
    </row>
    <row collapsed="false" customFormat="false" customHeight="false" hidden="false" ht="12.1" outlineLevel="0" r="2129">
      <c r="A2129" s="21" t="n">
        <v>45827.52255787</v>
      </c>
      <c r="B2129" s="22" t="s">
        <v>629</v>
      </c>
      <c r="C2129" s="22" t="s">
        <v>673</v>
      </c>
      <c r="D2129" s="22" t="s">
        <v>629</v>
      </c>
      <c r="E2129" s="22" t="s">
        <v>629</v>
      </c>
      <c r="F2129" s="22" t="s">
        <v>19</v>
      </c>
      <c r="G2129" s="23" t="n">
        <v>1</v>
      </c>
      <c r="H2129" s="24" t="n">
        <v>-1</v>
      </c>
      <c r="I2129" s="24" t="n">
        <v>-12977</v>
      </c>
      <c r="J2129" s="24" t="n">
        <v>0</v>
      </c>
      <c r="K2129" s="24" t="n">
        <v>-0</v>
      </c>
      <c r="L2129" s="24" t="n">
        <v>-0</v>
      </c>
      <c r="M2129" s="24"/>
      <c r="N2129" s="6" t="s">
        <f>=I2129+J2129+K2129+L2129</f>
      </c>
      <c r="O2129" s="24"/>
      <c r="P2129" s="22"/>
    </row>
    <row collapsed="false" customFormat="false" customHeight="false" hidden="false" ht="12.1" outlineLevel="0" r="2130">
      <c r="A2130" s="25" t="n">
        <v>45827.52255787</v>
      </c>
      <c r="B2130" s="26" t="s">
        <v>576</v>
      </c>
      <c r="C2130" s="26" t="s">
        <v>674</v>
      </c>
      <c r="D2130" s="26" t="s">
        <v>576</v>
      </c>
      <c r="E2130" s="26" t="s">
        <v>576</v>
      </c>
      <c r="F2130" s="26" t="s">
        <v>19</v>
      </c>
      <c r="G2130" s="27" t="n">
        <v>1</v>
      </c>
      <c r="H2130" s="28" t="n">
        <v>1</v>
      </c>
      <c r="I2130" s="28" t="n">
        <v>99842.76</v>
      </c>
      <c r="J2130" s="28" t="n">
        <v>0</v>
      </c>
      <c r="K2130" s="28" t="n">
        <v>-0</v>
      </c>
      <c r="L2130" s="28" t="n">
        <v>-0</v>
      </c>
      <c r="M2130" s="28"/>
      <c r="N2130" s="6" t="s">
        <f>=I2130+J2130+K2130+L2130</f>
      </c>
      <c r="O2130" s="28"/>
      <c r="P2130" s="26"/>
    </row>
    <row collapsed="false" customFormat="false" customHeight="false" hidden="false" ht="12.1" outlineLevel="0" r="2131">
      <c r="A2131" s="25" t="n">
        <v>45829.020636574</v>
      </c>
      <c r="B2131" s="26" t="s">
        <v>554</v>
      </c>
      <c r="C2131" s="26" t="s">
        <v>403</v>
      </c>
      <c r="D2131" s="26" t="s">
        <v>554</v>
      </c>
      <c r="E2131" s="26" t="s">
        <v>554</v>
      </c>
      <c r="F2131" s="26" t="s">
        <v>19</v>
      </c>
      <c r="G2131" s="27" t="n">
        <v>1</v>
      </c>
      <c r="H2131" s="28" t="n">
        <v>149044</v>
      </c>
      <c r="I2131" s="28" t="n">
        <v>149044</v>
      </c>
      <c r="J2131" s="28" t="n">
        <v>0</v>
      </c>
      <c r="K2131" s="28" t="n">
        <v>-0</v>
      </c>
      <c r="L2131" s="28" t="n">
        <v>-0</v>
      </c>
      <c r="M2131" s="28"/>
      <c r="N2131" s="6" t="s">
        <f>=I2131+J2131+K2131+L2131</f>
      </c>
      <c r="O2131" s="28"/>
      <c r="P2131" s="26"/>
    </row>
    <row collapsed="false" customFormat="false" customHeight="false" hidden="false" ht="12.1" outlineLevel="0" r="2132">
      <c r="A2132" s="20" t="n">
        <v>45831.537777778</v>
      </c>
      <c r="B2132" s="16" t="s">
        <v>24</v>
      </c>
      <c r="C2132" s="16" t="s">
        <v>567</v>
      </c>
      <c r="D2132" s="16" t="s">
        <v>480</v>
      </c>
      <c r="E2132" s="16" t="s">
        <v>17</v>
      </c>
      <c r="F2132" s="16" t="s">
        <v>19</v>
      </c>
      <c r="G2132" s="7" t="n">
        <v>1360</v>
      </c>
      <c r="H2132" s="6" t="n">
        <v>51.54</v>
      </c>
      <c r="I2132" s="6" t="n">
        <v>-70094.4</v>
      </c>
      <c r="J2132" s="6" t="n">
        <v>-0</v>
      </c>
      <c r="K2132" s="6" t="n">
        <v>-28.04</v>
      </c>
      <c r="L2132" s="6" t="n">
        <v>-0</v>
      </c>
      <c r="M2132" s="6"/>
      <c r="N2132" s="6" t="s">
        <f>=I2132+J2132+K2132+L2132</f>
      </c>
      <c r="O2132" s="6"/>
      <c r="P2132" s="16"/>
    </row>
    <row collapsed="false" customFormat="false" customHeight="false" hidden="false" ht="12.1" outlineLevel="0" r="2133">
      <c r="A2133" s="20" t="n">
        <v>45831.537939815</v>
      </c>
      <c r="B2133" s="16" t="s">
        <v>24</v>
      </c>
      <c r="C2133" s="16" t="s">
        <v>567</v>
      </c>
      <c r="D2133" s="16" t="s">
        <v>480</v>
      </c>
      <c r="E2133" s="16" t="s">
        <v>17</v>
      </c>
      <c r="F2133" s="16" t="s">
        <v>19</v>
      </c>
      <c r="G2133" s="7" t="n">
        <v>10</v>
      </c>
      <c r="H2133" s="6" t="n">
        <v>51.54</v>
      </c>
      <c r="I2133" s="6" t="n">
        <v>-515.4</v>
      </c>
      <c r="J2133" s="6" t="n">
        <v>-0</v>
      </c>
      <c r="K2133" s="6" t="n">
        <v>-0.21</v>
      </c>
      <c r="L2133" s="6" t="n">
        <v>-0</v>
      </c>
      <c r="M2133" s="6"/>
      <c r="N2133" s="6" t="s">
        <f>=I2133+J2133+K2133+L2133</f>
      </c>
      <c r="O2133" s="6"/>
      <c r="P2133" s="16"/>
    </row>
    <row collapsed="false" customFormat="false" customHeight="false" hidden="false" ht="12.1" outlineLevel="0" r="2134">
      <c r="A2134" s="20" t="n">
        <v>45831.538009259</v>
      </c>
      <c r="B2134" s="16" t="s">
        <v>24</v>
      </c>
      <c r="C2134" s="16" t="s">
        <v>567</v>
      </c>
      <c r="D2134" s="16" t="s">
        <v>480</v>
      </c>
      <c r="E2134" s="16" t="s">
        <v>17</v>
      </c>
      <c r="F2134" s="16" t="s">
        <v>19</v>
      </c>
      <c r="G2134" s="7" t="n">
        <v>100</v>
      </c>
      <c r="H2134" s="6" t="n">
        <v>51.54</v>
      </c>
      <c r="I2134" s="6" t="n">
        <v>-5154</v>
      </c>
      <c r="J2134" s="6" t="n">
        <v>-0</v>
      </c>
      <c r="K2134" s="6" t="n">
        <v>-2.06</v>
      </c>
      <c r="L2134" s="6" t="n">
        <v>-0</v>
      </c>
      <c r="M2134" s="6"/>
      <c r="N2134" s="6" t="s">
        <f>=I2134+J2134+K2134+L2134</f>
      </c>
      <c r="O2134" s="6"/>
      <c r="P2134" s="16"/>
    </row>
    <row collapsed="false" customFormat="false" customHeight="false" hidden="false" ht="12.1" outlineLevel="0" r="2135">
      <c r="A2135" s="20" t="n">
        <v>45831.551689815</v>
      </c>
      <c r="B2135" s="16" t="s">
        <v>36</v>
      </c>
      <c r="C2135" s="16" t="s">
        <v>627</v>
      </c>
      <c r="D2135" s="16" t="s">
        <v>480</v>
      </c>
      <c r="E2135" s="16" t="s">
        <v>17</v>
      </c>
      <c r="F2135" s="16" t="s">
        <v>19</v>
      </c>
      <c r="G2135" s="7" t="n">
        <v>240</v>
      </c>
      <c r="H2135" s="6" t="n">
        <v>306.11</v>
      </c>
      <c r="I2135" s="6" t="n">
        <v>-73466.4</v>
      </c>
      <c r="J2135" s="6" t="n">
        <v>-0</v>
      </c>
      <c r="K2135" s="6" t="n">
        <v>-29.39</v>
      </c>
      <c r="L2135" s="6" t="n">
        <v>-0</v>
      </c>
      <c r="M2135" s="6"/>
      <c r="N2135" s="6" t="s">
        <f>=I2135+J2135+K2135+L2135</f>
      </c>
      <c r="O2135" s="6"/>
      <c r="P2135" s="16"/>
    </row>
    <row collapsed="false" customFormat="false" customHeight="false" hidden="false" ht="12.1" outlineLevel="0" r="2136">
      <c r="A2136" s="25" t="n">
        <v>45832.020636574</v>
      </c>
      <c r="B2136" s="26" t="s">
        <v>554</v>
      </c>
      <c r="C2136" s="26" t="s">
        <v>403</v>
      </c>
      <c r="D2136" s="26" t="s">
        <v>554</v>
      </c>
      <c r="E2136" s="26" t="s">
        <v>554</v>
      </c>
      <c r="F2136" s="26" t="s">
        <v>19</v>
      </c>
      <c r="G2136" s="27" t="n">
        <v>1</v>
      </c>
      <c r="H2136" s="28" t="n">
        <v>7533</v>
      </c>
      <c r="I2136" s="28" t="n">
        <v>7533</v>
      </c>
      <c r="J2136" s="28" t="n">
        <v>0</v>
      </c>
      <c r="K2136" s="28" t="n">
        <v>-0</v>
      </c>
      <c r="L2136" s="28" t="n">
        <v>-0</v>
      </c>
      <c r="M2136" s="28"/>
      <c r="N2136" s="6" t="s">
        <f>=I2136+J2136+K2136+L2136</f>
      </c>
      <c r="O2136" s="28"/>
      <c r="P2136" s="26"/>
    </row>
    <row collapsed="false" customFormat="false" customHeight="false" hidden="false" ht="12.1" outlineLevel="0" r="2137">
      <c r="A2137" s="25" t="n">
        <v>45832.020636574</v>
      </c>
      <c r="B2137" s="26" t="s">
        <v>554</v>
      </c>
      <c r="C2137" s="26" t="s">
        <v>403</v>
      </c>
      <c r="D2137" s="26" t="s">
        <v>554</v>
      </c>
      <c r="E2137" s="26" t="s">
        <v>554</v>
      </c>
      <c r="F2137" s="26" t="s">
        <v>19</v>
      </c>
      <c r="G2137" s="27" t="n">
        <v>1</v>
      </c>
      <c r="H2137" s="28" t="n">
        <v>1211</v>
      </c>
      <c r="I2137" s="28" t="n">
        <v>1211</v>
      </c>
      <c r="J2137" s="28" t="n">
        <v>0</v>
      </c>
      <c r="K2137" s="28" t="n">
        <v>-0</v>
      </c>
      <c r="L2137" s="28" t="n">
        <v>-0</v>
      </c>
      <c r="M2137" s="28"/>
      <c r="N2137" s="6" t="s">
        <f>=I2137+J2137+K2137+L2137</f>
      </c>
      <c r="O2137" s="28"/>
      <c r="P2137" s="26"/>
    </row>
    <row collapsed="false" customFormat="false" customHeight="false" hidden="false" ht="12.1" outlineLevel="0" r="2138">
      <c r="A2138" s="25" t="n">
        <v>45832.020636574</v>
      </c>
      <c r="B2138" s="26" t="s">
        <v>554</v>
      </c>
      <c r="C2138" s="26" t="s">
        <v>403</v>
      </c>
      <c r="D2138" s="26" t="s">
        <v>554</v>
      </c>
      <c r="E2138" s="26" t="s">
        <v>554</v>
      </c>
      <c r="F2138" s="26" t="s">
        <v>19</v>
      </c>
      <c r="G2138" s="27" t="n">
        <v>1</v>
      </c>
      <c r="H2138" s="28" t="n">
        <v>140296</v>
      </c>
      <c r="I2138" s="28" t="n">
        <v>140296</v>
      </c>
      <c r="J2138" s="28" t="n">
        <v>0</v>
      </c>
      <c r="K2138" s="28" t="n">
        <v>-0</v>
      </c>
      <c r="L2138" s="28" t="n">
        <v>-0</v>
      </c>
      <c r="M2138" s="28"/>
      <c r="N2138" s="6" t="s">
        <f>=I2138+J2138+K2138+L2138</f>
      </c>
      <c r="O2138" s="28"/>
      <c r="P2138" s="26"/>
    </row>
    <row collapsed="false" customFormat="false" customHeight="false" hidden="false" ht="12.1" outlineLevel="0" r="2139">
      <c r="A2139" s="20" t="n">
        <v>45832.331377315</v>
      </c>
      <c r="B2139" s="16" t="s">
        <v>490</v>
      </c>
      <c r="C2139" s="16" t="s">
        <v>563</v>
      </c>
      <c r="D2139" s="16" t="s">
        <v>480</v>
      </c>
      <c r="E2139" s="16" t="s">
        <v>17</v>
      </c>
      <c r="F2139" s="16" t="s">
        <v>19</v>
      </c>
      <c r="G2139" s="7" t="n">
        <v>23</v>
      </c>
      <c r="H2139" s="6" t="n">
        <v>6229.9565217391</v>
      </c>
      <c r="I2139" s="6" t="n">
        <v>-143289</v>
      </c>
      <c r="J2139" s="6" t="n">
        <v>-0</v>
      </c>
      <c r="K2139" s="6" t="n">
        <v>-57.32</v>
      </c>
      <c r="L2139" s="6" t="n">
        <v>-0</v>
      </c>
      <c r="M2139" s="6"/>
      <c r="N2139" s="6" t="s">
        <f>=I2139+J2139+K2139+L2139</f>
      </c>
      <c r="O2139" s="6"/>
      <c r="P2139" s="16"/>
    </row>
    <row collapsed="false" customFormat="false" customHeight="false" hidden="false" ht="12.1" outlineLevel="0" r="2140">
      <c r="A2140" s="20" t="n">
        <v>45832.369085648</v>
      </c>
      <c r="B2140" s="16" t="s">
        <v>490</v>
      </c>
      <c r="C2140" s="16" t="s">
        <v>563</v>
      </c>
      <c r="D2140" s="16" t="s">
        <v>480</v>
      </c>
      <c r="E2140" s="16" t="s">
        <v>17</v>
      </c>
      <c r="F2140" s="16" t="s">
        <v>19</v>
      </c>
      <c r="G2140" s="7" t="n">
        <v>15</v>
      </c>
      <c r="H2140" s="6" t="n">
        <v>6237</v>
      </c>
      <c r="I2140" s="6" t="n">
        <v>-93555</v>
      </c>
      <c r="J2140" s="6" t="n">
        <v>-0</v>
      </c>
      <c r="K2140" s="6" t="n">
        <v>-65.49</v>
      </c>
      <c r="L2140" s="6" t="n">
        <v>-0</v>
      </c>
      <c r="M2140" s="6"/>
      <c r="N2140" s="6" t="s">
        <f>=I2140+J2140+K2140+L2140</f>
      </c>
      <c r="O2140" s="6"/>
      <c r="P2140" s="16"/>
    </row>
    <row collapsed="false" customFormat="false" customHeight="false" hidden="false" ht="12.1" outlineLevel="0" r="2141">
      <c r="A2141" s="20" t="n">
        <v>45832.369710648</v>
      </c>
      <c r="B2141" s="16" t="s">
        <v>508</v>
      </c>
      <c r="C2141" s="16" t="s">
        <v>634</v>
      </c>
      <c r="D2141" s="16" t="s">
        <v>480</v>
      </c>
      <c r="E2141" s="16" t="s">
        <v>17</v>
      </c>
      <c r="F2141" s="16" t="s">
        <v>19</v>
      </c>
      <c r="G2141" s="7" t="n">
        <v>45</v>
      </c>
      <c r="H2141" s="6" t="n">
        <v>615.3</v>
      </c>
      <c r="I2141" s="6" t="n">
        <v>-27688.5</v>
      </c>
      <c r="J2141" s="6" t="n">
        <v>-0</v>
      </c>
      <c r="K2141" s="6" t="n">
        <v>-19.39</v>
      </c>
      <c r="L2141" s="6" t="n">
        <v>-0</v>
      </c>
      <c r="M2141" s="6"/>
      <c r="N2141" s="6" t="s">
        <f>=I2141+J2141+K2141+L2141</f>
      </c>
      <c r="O2141" s="6"/>
      <c r="P2141" s="16"/>
    </row>
    <row collapsed="false" customFormat="false" customHeight="false" hidden="false" ht="12.1" outlineLevel="0" r="2142">
      <c r="A2142" s="20" t="n">
        <v>45832.387106481</v>
      </c>
      <c r="B2142" s="16" t="s">
        <v>36</v>
      </c>
      <c r="C2142" s="16" t="s">
        <v>627</v>
      </c>
      <c r="D2142" s="16" t="s">
        <v>480</v>
      </c>
      <c r="E2142" s="16" t="s">
        <v>17</v>
      </c>
      <c r="F2142" s="16" t="s">
        <v>19</v>
      </c>
      <c r="G2142" s="7" t="n">
        <v>90</v>
      </c>
      <c r="H2142" s="6" t="n">
        <v>308.68</v>
      </c>
      <c r="I2142" s="6" t="n">
        <v>-27781.2</v>
      </c>
      <c r="J2142" s="6" t="n">
        <v>-0</v>
      </c>
      <c r="K2142" s="6" t="n">
        <v>-11.11</v>
      </c>
      <c r="L2142" s="6" t="n">
        <v>-0</v>
      </c>
      <c r="M2142" s="6"/>
      <c r="N2142" s="6" t="s">
        <f>=I2142+J2142+K2142+L2142</f>
      </c>
      <c r="O2142" s="6"/>
      <c r="P2142" s="16"/>
    </row>
    <row collapsed="false" customFormat="false" customHeight="false" hidden="false" ht="12.1" outlineLevel="0" r="2143">
      <c r="A2143" s="25" t="n">
        <v>45833.020636574</v>
      </c>
      <c r="B2143" s="26" t="s">
        <v>554</v>
      </c>
      <c r="C2143" s="26" t="s">
        <v>403</v>
      </c>
      <c r="D2143" s="26" t="s">
        <v>554</v>
      </c>
      <c r="E2143" s="26" t="s">
        <v>554</v>
      </c>
      <c r="F2143" s="26" t="s">
        <v>19</v>
      </c>
      <c r="G2143" s="27" t="n">
        <v>1</v>
      </c>
      <c r="H2143" s="28" t="n">
        <v>26517.13</v>
      </c>
      <c r="I2143" s="28" t="n">
        <v>26517.13</v>
      </c>
      <c r="J2143" s="28" t="n">
        <v>0</v>
      </c>
      <c r="K2143" s="28" t="n">
        <v>-0</v>
      </c>
      <c r="L2143" s="28" t="n">
        <v>-0</v>
      </c>
      <c r="M2143" s="28"/>
      <c r="N2143" s="6" t="s">
        <f>=I2143+J2143+K2143+L2143</f>
      </c>
      <c r="O2143" s="28"/>
      <c r="P2143" s="26"/>
    </row>
    <row collapsed="false" customFormat="false" customHeight="false" hidden="false" ht="12.1" outlineLevel="0" r="2144">
      <c r="A2144" s="25" t="n">
        <v>45833.020636574</v>
      </c>
      <c r="B2144" s="26" t="s">
        <v>554</v>
      </c>
      <c r="C2144" s="26" t="s">
        <v>403</v>
      </c>
      <c r="D2144" s="26" t="s">
        <v>554</v>
      </c>
      <c r="E2144" s="26" t="s">
        <v>554</v>
      </c>
      <c r="F2144" s="26" t="s">
        <v>19</v>
      </c>
      <c r="G2144" s="27" t="n">
        <v>1</v>
      </c>
      <c r="H2144" s="28" t="n">
        <v>62823.25</v>
      </c>
      <c r="I2144" s="28" t="n">
        <v>62823.25</v>
      </c>
      <c r="J2144" s="28" t="n">
        <v>0</v>
      </c>
      <c r="K2144" s="28" t="n">
        <v>-0</v>
      </c>
      <c r="L2144" s="28" t="n">
        <v>-0</v>
      </c>
      <c r="M2144" s="28"/>
      <c r="N2144" s="6" t="s">
        <f>=I2144+J2144+K2144+L2144</f>
      </c>
      <c r="O2144" s="28"/>
      <c r="P2144" s="26"/>
    </row>
    <row collapsed="false" customFormat="false" customHeight="false" hidden="false" ht="12.1" outlineLevel="0" r="2145">
      <c r="A2145" s="20" t="n">
        <v>45833.71619213</v>
      </c>
      <c r="B2145" s="16" t="s">
        <v>490</v>
      </c>
      <c r="C2145" s="16" t="s">
        <v>563</v>
      </c>
      <c r="D2145" s="16" t="s">
        <v>480</v>
      </c>
      <c r="E2145" s="16" t="s">
        <v>17</v>
      </c>
      <c r="F2145" s="16" t="s">
        <v>19</v>
      </c>
      <c r="G2145" s="7" t="n">
        <v>1</v>
      </c>
      <c r="H2145" s="6" t="n">
        <v>6210</v>
      </c>
      <c r="I2145" s="6" t="n">
        <v>-6210</v>
      </c>
      <c r="J2145" s="6" t="n">
        <v>-0</v>
      </c>
      <c r="K2145" s="6" t="n">
        <v>-2.48</v>
      </c>
      <c r="L2145" s="6" t="n">
        <v>-0</v>
      </c>
      <c r="M2145" s="6"/>
      <c r="N2145" s="6" t="s">
        <f>=I2145+J2145+K2145+L2145</f>
      </c>
      <c r="O2145" s="6"/>
      <c r="P2145" s="16"/>
    </row>
    <row collapsed="false" customFormat="false" customHeight="false" hidden="false" ht="12.1" outlineLevel="0" r="2146">
      <c r="A2146" s="20" t="n">
        <v>45833.716238426</v>
      </c>
      <c r="B2146" s="16" t="s">
        <v>490</v>
      </c>
      <c r="C2146" s="16" t="s">
        <v>563</v>
      </c>
      <c r="D2146" s="16" t="s">
        <v>480</v>
      </c>
      <c r="E2146" s="16" t="s">
        <v>17</v>
      </c>
      <c r="F2146" s="16" t="s">
        <v>19</v>
      </c>
      <c r="G2146" s="7" t="n">
        <v>3</v>
      </c>
      <c r="H2146" s="6" t="n">
        <v>6210</v>
      </c>
      <c r="I2146" s="6" t="n">
        <v>-18630</v>
      </c>
      <c r="J2146" s="6" t="n">
        <v>-0</v>
      </c>
      <c r="K2146" s="6" t="n">
        <v>-7.45</v>
      </c>
      <c r="L2146" s="6" t="n">
        <v>-0</v>
      </c>
      <c r="M2146" s="6"/>
      <c r="N2146" s="6" t="s">
        <f>=I2146+J2146+K2146+L2146</f>
      </c>
      <c r="O2146" s="6"/>
      <c r="P2146" s="16"/>
    </row>
    <row collapsed="false" customFormat="false" customHeight="false" hidden="false" ht="12.1" outlineLevel="0" r="2147">
      <c r="A2147" s="20" t="n">
        <v>45833.716238426</v>
      </c>
      <c r="B2147" s="16" t="s">
        <v>490</v>
      </c>
      <c r="C2147" s="16" t="s">
        <v>563</v>
      </c>
      <c r="D2147" s="16" t="s">
        <v>480</v>
      </c>
      <c r="E2147" s="16" t="s">
        <v>17</v>
      </c>
      <c r="F2147" s="16" t="s">
        <v>19</v>
      </c>
      <c r="G2147" s="7" t="n">
        <v>3</v>
      </c>
      <c r="H2147" s="6" t="n">
        <v>6210</v>
      </c>
      <c r="I2147" s="6" t="n">
        <v>-18630</v>
      </c>
      <c r="J2147" s="6" t="n">
        <v>-0</v>
      </c>
      <c r="K2147" s="6" t="n">
        <v>-7.45</v>
      </c>
      <c r="L2147" s="6" t="n">
        <v>-0</v>
      </c>
      <c r="M2147" s="6"/>
      <c r="N2147" s="6" t="s">
        <f>=I2147+J2147+K2147+L2147</f>
      </c>
      <c r="O2147" s="6"/>
      <c r="P2147" s="16"/>
    </row>
    <row collapsed="false" customFormat="false" customHeight="false" hidden="false" ht="12.1" outlineLevel="0" r="2148">
      <c r="A2148" s="20" t="n">
        <v>45833.716898148</v>
      </c>
      <c r="B2148" s="16" t="s">
        <v>36</v>
      </c>
      <c r="C2148" s="16" t="s">
        <v>627</v>
      </c>
      <c r="D2148" s="16" t="s">
        <v>480</v>
      </c>
      <c r="E2148" s="16" t="s">
        <v>17</v>
      </c>
      <c r="F2148" s="16" t="s">
        <v>19</v>
      </c>
      <c r="G2148" s="7" t="n">
        <v>140</v>
      </c>
      <c r="H2148" s="6" t="n">
        <v>310.08</v>
      </c>
      <c r="I2148" s="6" t="n">
        <v>-43411.2</v>
      </c>
      <c r="J2148" s="6" t="n">
        <v>-0</v>
      </c>
      <c r="K2148" s="6" t="n">
        <v>-17.36</v>
      </c>
      <c r="L2148" s="6" t="n">
        <v>-0</v>
      </c>
      <c r="M2148" s="6"/>
      <c r="N2148" s="6" t="s">
        <f>=I2148+J2148+K2148+L2148</f>
      </c>
      <c r="O2148" s="6"/>
      <c r="P2148" s="16"/>
    </row>
    <row collapsed="false" customFormat="false" customHeight="false" hidden="false" ht="12.1" outlineLevel="0" r="2149">
      <c r="A2149" s="20" t="n">
        <v>45833.741412037</v>
      </c>
      <c r="B2149" s="16" t="s">
        <v>508</v>
      </c>
      <c r="C2149" s="16" t="s">
        <v>634</v>
      </c>
      <c r="D2149" s="16" t="s">
        <v>480</v>
      </c>
      <c r="E2149" s="16" t="s">
        <v>17</v>
      </c>
      <c r="F2149" s="16" t="s">
        <v>19</v>
      </c>
      <c r="G2149" s="7" t="n">
        <v>4</v>
      </c>
      <c r="H2149" s="6" t="n">
        <v>619</v>
      </c>
      <c r="I2149" s="6" t="n">
        <v>-2476</v>
      </c>
      <c r="J2149" s="6" t="n">
        <v>-0</v>
      </c>
      <c r="K2149" s="6" t="n">
        <v>-1.74</v>
      </c>
      <c r="L2149" s="6" t="n">
        <v>-0</v>
      </c>
      <c r="M2149" s="6"/>
      <c r="N2149" s="6" t="s">
        <f>=I2149+J2149+K2149+L2149</f>
      </c>
      <c r="O2149" s="6"/>
      <c r="P2149" s="16"/>
    </row>
    <row collapsed="false" customFormat="false" customHeight="false" hidden="false" ht="12.1" outlineLevel="0" r="2150">
      <c r="A2150" s="25" t="n">
        <v>45839.020636574</v>
      </c>
      <c r="B2150" s="26" t="s">
        <v>554</v>
      </c>
      <c r="C2150" s="26" t="s">
        <v>403</v>
      </c>
      <c r="D2150" s="26" t="s">
        <v>554</v>
      </c>
      <c r="E2150" s="26" t="s">
        <v>554</v>
      </c>
      <c r="F2150" s="26" t="s">
        <v>19</v>
      </c>
      <c r="G2150" s="27" t="n">
        <v>1</v>
      </c>
      <c r="H2150" s="28" t="n">
        <v>7235</v>
      </c>
      <c r="I2150" s="28" t="n">
        <v>7235</v>
      </c>
      <c r="J2150" s="28" t="n">
        <v>0</v>
      </c>
      <c r="K2150" s="28" t="n">
        <v>-0</v>
      </c>
      <c r="L2150" s="28" t="n">
        <v>-0</v>
      </c>
      <c r="M2150" s="28"/>
      <c r="N2150" s="6" t="s">
        <f>=I2150+J2150+K2150+L2150</f>
      </c>
      <c r="O2150" s="28"/>
      <c r="P2150" s="26"/>
    </row>
    <row collapsed="false" customFormat="false" customHeight="false" hidden="false" ht="12.1" outlineLevel="0" r="2151">
      <c r="A2151" s="25" t="n">
        <v>45840.020636574</v>
      </c>
      <c r="B2151" s="26" t="s">
        <v>554</v>
      </c>
      <c r="C2151" s="26" t="s">
        <v>403</v>
      </c>
      <c r="D2151" s="26" t="s">
        <v>554</v>
      </c>
      <c r="E2151" s="26" t="s">
        <v>554</v>
      </c>
      <c r="F2151" s="26" t="s">
        <v>19</v>
      </c>
      <c r="G2151" s="27" t="n">
        <v>1</v>
      </c>
      <c r="H2151" s="28" t="n">
        <v>350000</v>
      </c>
      <c r="I2151" s="28" t="n">
        <v>350000</v>
      </c>
      <c r="J2151" s="28" t="n">
        <v>0</v>
      </c>
      <c r="K2151" s="28" t="n">
        <v>-0</v>
      </c>
      <c r="L2151" s="28" t="n">
        <v>-0</v>
      </c>
      <c r="M2151" s="28"/>
      <c r="N2151" s="6" t="s">
        <f>=I2151+J2151+K2151+L2151</f>
      </c>
      <c r="O2151" s="28"/>
      <c r="P2151" s="26"/>
    </row>
    <row collapsed="false" customFormat="false" customHeight="false" hidden="false" ht="12.1" outlineLevel="0" r="2152">
      <c r="A2152" s="25" t="n">
        <v>45840.020636574</v>
      </c>
      <c r="B2152" s="26" t="s">
        <v>554</v>
      </c>
      <c r="C2152" s="26" t="s">
        <v>403</v>
      </c>
      <c r="D2152" s="26" t="s">
        <v>554</v>
      </c>
      <c r="E2152" s="26" t="s">
        <v>554</v>
      </c>
      <c r="F2152" s="26" t="s">
        <v>19</v>
      </c>
      <c r="G2152" s="27" t="n">
        <v>1</v>
      </c>
      <c r="H2152" s="28" t="n">
        <v>105000</v>
      </c>
      <c r="I2152" s="28" t="n">
        <v>105000</v>
      </c>
      <c r="J2152" s="28" t="n">
        <v>0</v>
      </c>
      <c r="K2152" s="28" t="n">
        <v>-0</v>
      </c>
      <c r="L2152" s="28" t="n">
        <v>-0</v>
      </c>
      <c r="M2152" s="28"/>
      <c r="N2152" s="6" t="s">
        <f>=I2152+J2152+K2152+L2152</f>
      </c>
      <c r="O2152" s="28"/>
      <c r="P2152" s="26"/>
    </row>
    <row collapsed="false" customFormat="false" customHeight="false" hidden="false" ht="12.1" outlineLevel="0" r="2153">
      <c r="A2153" s="20" t="n">
        <v>45840.764583333</v>
      </c>
      <c r="B2153" s="16" t="s">
        <v>21</v>
      </c>
      <c r="C2153" s="16" t="s">
        <v>670</v>
      </c>
      <c r="D2153" s="16" t="s">
        <v>480</v>
      </c>
      <c r="E2153" s="16" t="s">
        <v>17</v>
      </c>
      <c r="F2153" s="16" t="s">
        <v>19</v>
      </c>
      <c r="G2153" s="7" t="n">
        <v>1</v>
      </c>
      <c r="H2153" s="6" t="n">
        <v>3457</v>
      </c>
      <c r="I2153" s="6" t="n">
        <v>-3457</v>
      </c>
      <c r="J2153" s="6" t="n">
        <v>-0</v>
      </c>
      <c r="K2153" s="6" t="n">
        <v>-1.38</v>
      </c>
      <c r="L2153" s="6" t="n">
        <v>-0</v>
      </c>
      <c r="M2153" s="6"/>
      <c r="N2153" s="6" t="s">
        <f>=I2153+J2153+K2153+L2153</f>
      </c>
      <c r="O2153" s="6"/>
      <c r="P2153" s="16"/>
    </row>
    <row collapsed="false" customFormat="false" customHeight="false" hidden="false" ht="12.1" outlineLevel="0" r="2154">
      <c r="A2154" s="20" t="n">
        <v>45840.764664352</v>
      </c>
      <c r="B2154" s="16" t="s">
        <v>21</v>
      </c>
      <c r="C2154" s="16" t="s">
        <v>670</v>
      </c>
      <c r="D2154" s="16" t="s">
        <v>480</v>
      </c>
      <c r="E2154" s="16" t="s">
        <v>17</v>
      </c>
      <c r="F2154" s="16" t="s">
        <v>19</v>
      </c>
      <c r="G2154" s="7" t="n">
        <v>1</v>
      </c>
      <c r="H2154" s="6" t="n">
        <v>3457</v>
      </c>
      <c r="I2154" s="6" t="n">
        <v>-3457</v>
      </c>
      <c r="J2154" s="6" t="n">
        <v>-0</v>
      </c>
      <c r="K2154" s="6" t="n">
        <v>-1.38</v>
      </c>
      <c r="L2154" s="6" t="n">
        <v>-0</v>
      </c>
      <c r="M2154" s="6"/>
      <c r="N2154" s="6" t="s">
        <f>=I2154+J2154+K2154+L2154</f>
      </c>
      <c r="O2154" s="6"/>
      <c r="P2154" s="16"/>
    </row>
    <row collapsed="false" customFormat="false" customHeight="false" hidden="false" ht="12.1" outlineLevel="0" r="2155">
      <c r="A2155" s="20" t="n">
        <v>45840.764699074</v>
      </c>
      <c r="B2155" s="16" t="s">
        <v>21</v>
      </c>
      <c r="C2155" s="16" t="s">
        <v>670</v>
      </c>
      <c r="D2155" s="16" t="s">
        <v>480</v>
      </c>
      <c r="E2155" s="16" t="s">
        <v>17</v>
      </c>
      <c r="F2155" s="16" t="s">
        <v>19</v>
      </c>
      <c r="G2155" s="7" t="n">
        <v>10</v>
      </c>
      <c r="H2155" s="6" t="n">
        <v>3457</v>
      </c>
      <c r="I2155" s="6" t="n">
        <v>-34570</v>
      </c>
      <c r="J2155" s="6" t="n">
        <v>-0</v>
      </c>
      <c r="K2155" s="6" t="n">
        <v>-13.83</v>
      </c>
      <c r="L2155" s="6" t="n">
        <v>-0</v>
      </c>
      <c r="M2155" s="6"/>
      <c r="N2155" s="6" t="s">
        <f>=I2155+J2155+K2155+L2155</f>
      </c>
      <c r="O2155" s="6"/>
      <c r="P2155" s="16"/>
    </row>
    <row collapsed="false" customFormat="false" customHeight="false" hidden="false" ht="12.1" outlineLevel="0" r="2156">
      <c r="A2156" s="20" t="n">
        <v>45840.764710648</v>
      </c>
      <c r="B2156" s="16" t="s">
        <v>21</v>
      </c>
      <c r="C2156" s="16" t="s">
        <v>670</v>
      </c>
      <c r="D2156" s="16" t="s">
        <v>480</v>
      </c>
      <c r="E2156" s="16" t="s">
        <v>17</v>
      </c>
      <c r="F2156" s="16" t="s">
        <v>19</v>
      </c>
      <c r="G2156" s="7" t="n">
        <v>1</v>
      </c>
      <c r="H2156" s="6" t="n">
        <v>3457</v>
      </c>
      <c r="I2156" s="6" t="n">
        <v>-3457</v>
      </c>
      <c r="J2156" s="6" t="n">
        <v>-0</v>
      </c>
      <c r="K2156" s="6" t="n">
        <v>-1.38</v>
      </c>
      <c r="L2156" s="6" t="n">
        <v>-0</v>
      </c>
      <c r="M2156" s="6"/>
      <c r="N2156" s="6" t="s">
        <f>=I2156+J2156+K2156+L2156</f>
      </c>
      <c r="O2156" s="6"/>
      <c r="P2156" s="16"/>
    </row>
    <row collapsed="false" customFormat="false" customHeight="false" hidden="false" ht="12.1" outlineLevel="0" r="2157">
      <c r="A2157" s="20" t="n">
        <v>45840.764710648</v>
      </c>
      <c r="B2157" s="16" t="s">
        <v>21</v>
      </c>
      <c r="C2157" s="16" t="s">
        <v>670</v>
      </c>
      <c r="D2157" s="16" t="s">
        <v>480</v>
      </c>
      <c r="E2157" s="16" t="s">
        <v>17</v>
      </c>
      <c r="F2157" s="16" t="s">
        <v>19</v>
      </c>
      <c r="G2157" s="7" t="n">
        <v>1</v>
      </c>
      <c r="H2157" s="6" t="n">
        <v>3457</v>
      </c>
      <c r="I2157" s="6" t="n">
        <v>-3457</v>
      </c>
      <c r="J2157" s="6" t="n">
        <v>-0</v>
      </c>
      <c r="K2157" s="6" t="n">
        <v>-1.38</v>
      </c>
      <c r="L2157" s="6" t="n">
        <v>-0</v>
      </c>
      <c r="M2157" s="6"/>
      <c r="N2157" s="6" t="s">
        <f>=I2157+J2157+K2157+L2157</f>
      </c>
      <c r="O2157" s="6"/>
      <c r="P2157" s="16"/>
    </row>
    <row collapsed="false" customFormat="false" customHeight="false" hidden="false" ht="12.1" outlineLevel="0" r="2158">
      <c r="A2158" s="20" t="n">
        <v>45840.764710648</v>
      </c>
      <c r="B2158" s="16" t="s">
        <v>21</v>
      </c>
      <c r="C2158" s="16" t="s">
        <v>670</v>
      </c>
      <c r="D2158" s="16" t="s">
        <v>480</v>
      </c>
      <c r="E2158" s="16" t="s">
        <v>17</v>
      </c>
      <c r="F2158" s="16" t="s">
        <v>19</v>
      </c>
      <c r="G2158" s="7" t="n">
        <v>1</v>
      </c>
      <c r="H2158" s="6" t="n">
        <v>3457</v>
      </c>
      <c r="I2158" s="6" t="n">
        <v>-3457</v>
      </c>
      <c r="J2158" s="6" t="n">
        <v>-0</v>
      </c>
      <c r="K2158" s="6" t="n">
        <v>-1.38</v>
      </c>
      <c r="L2158" s="6" t="n">
        <v>-0</v>
      </c>
      <c r="M2158" s="6"/>
      <c r="N2158" s="6" t="s">
        <f>=I2158+J2158+K2158+L2158</f>
      </c>
      <c r="O2158" s="6"/>
      <c r="P2158" s="16"/>
    </row>
    <row collapsed="false" customFormat="false" customHeight="false" hidden="false" ht="12.1" outlineLevel="0" r="2159">
      <c r="A2159" s="20" t="n">
        <v>45840.764803241</v>
      </c>
      <c r="B2159" s="16" t="s">
        <v>21</v>
      </c>
      <c r="C2159" s="16" t="s">
        <v>670</v>
      </c>
      <c r="D2159" s="16" t="s">
        <v>480</v>
      </c>
      <c r="E2159" s="16" t="s">
        <v>17</v>
      </c>
      <c r="F2159" s="16" t="s">
        <v>19</v>
      </c>
      <c r="G2159" s="7" t="n">
        <v>10</v>
      </c>
      <c r="H2159" s="6" t="n">
        <v>3457</v>
      </c>
      <c r="I2159" s="6" t="n">
        <v>-34570</v>
      </c>
      <c r="J2159" s="6" t="n">
        <v>-0</v>
      </c>
      <c r="K2159" s="6" t="n">
        <v>-13.83</v>
      </c>
      <c r="L2159" s="6" t="n">
        <v>-0</v>
      </c>
      <c r="M2159" s="6"/>
      <c r="N2159" s="6" t="s">
        <f>=I2159+J2159+K2159+L2159</f>
      </c>
      <c r="O2159" s="6"/>
      <c r="P2159" s="16"/>
    </row>
    <row collapsed="false" customFormat="false" customHeight="false" hidden="false" ht="12.1" outlineLevel="0" r="2160">
      <c r="A2160" s="20" t="n">
        <v>45840.764803241</v>
      </c>
      <c r="B2160" s="16" t="s">
        <v>21</v>
      </c>
      <c r="C2160" s="16" t="s">
        <v>670</v>
      </c>
      <c r="D2160" s="16" t="s">
        <v>480</v>
      </c>
      <c r="E2160" s="16" t="s">
        <v>17</v>
      </c>
      <c r="F2160" s="16" t="s">
        <v>19</v>
      </c>
      <c r="G2160" s="7" t="n">
        <v>1</v>
      </c>
      <c r="H2160" s="6" t="n">
        <v>3457</v>
      </c>
      <c r="I2160" s="6" t="n">
        <v>-3457</v>
      </c>
      <c r="J2160" s="6" t="n">
        <v>-0</v>
      </c>
      <c r="K2160" s="6" t="n">
        <v>-1.38</v>
      </c>
      <c r="L2160" s="6" t="n">
        <v>-0</v>
      </c>
      <c r="M2160" s="6"/>
      <c r="N2160" s="6" t="s">
        <f>=I2160+J2160+K2160+L2160</f>
      </c>
      <c r="O2160" s="6"/>
      <c r="P2160" s="16"/>
    </row>
    <row collapsed="false" customFormat="false" customHeight="false" hidden="false" ht="12.1" outlineLevel="0" r="2161">
      <c r="A2161" s="20" t="n">
        <v>45840.764803241</v>
      </c>
      <c r="B2161" s="16" t="s">
        <v>21</v>
      </c>
      <c r="C2161" s="16" t="s">
        <v>670</v>
      </c>
      <c r="D2161" s="16" t="s">
        <v>480</v>
      </c>
      <c r="E2161" s="16" t="s">
        <v>17</v>
      </c>
      <c r="F2161" s="16" t="s">
        <v>19</v>
      </c>
      <c r="G2161" s="7" t="n">
        <v>1</v>
      </c>
      <c r="H2161" s="6" t="n">
        <v>3457</v>
      </c>
      <c r="I2161" s="6" t="n">
        <v>-3457</v>
      </c>
      <c r="J2161" s="6" t="n">
        <v>-0</v>
      </c>
      <c r="K2161" s="6" t="n">
        <v>-1.38</v>
      </c>
      <c r="L2161" s="6" t="n">
        <v>-0</v>
      </c>
      <c r="M2161" s="6"/>
      <c r="N2161" s="6" t="s">
        <f>=I2161+J2161+K2161+L2161</f>
      </c>
      <c r="O2161" s="6"/>
      <c r="P2161" s="16"/>
    </row>
    <row collapsed="false" customFormat="false" customHeight="false" hidden="false" ht="12.1" outlineLevel="0" r="2162">
      <c r="A2162" s="20" t="n">
        <v>45840.764884259</v>
      </c>
      <c r="B2162" s="16" t="s">
        <v>21</v>
      </c>
      <c r="C2162" s="16" t="s">
        <v>670</v>
      </c>
      <c r="D2162" s="16" t="s">
        <v>480</v>
      </c>
      <c r="E2162" s="16" t="s">
        <v>17</v>
      </c>
      <c r="F2162" s="16" t="s">
        <v>19</v>
      </c>
      <c r="G2162" s="7" t="n">
        <v>1</v>
      </c>
      <c r="H2162" s="6" t="n">
        <v>3457</v>
      </c>
      <c r="I2162" s="6" t="n">
        <v>-3457</v>
      </c>
      <c r="J2162" s="6" t="n">
        <v>-0</v>
      </c>
      <c r="K2162" s="6" t="n">
        <v>-1.38</v>
      </c>
      <c r="L2162" s="6" t="n">
        <v>-0</v>
      </c>
      <c r="M2162" s="6"/>
      <c r="N2162" s="6" t="s">
        <f>=I2162+J2162+K2162+L2162</f>
      </c>
      <c r="O2162" s="6"/>
      <c r="P2162" s="16"/>
    </row>
    <row collapsed="false" customFormat="false" customHeight="false" hidden="false" ht="12.1" outlineLevel="0" r="2163">
      <c r="A2163" s="20" t="n">
        <v>45840.764895833</v>
      </c>
      <c r="B2163" s="16" t="s">
        <v>21</v>
      </c>
      <c r="C2163" s="16" t="s">
        <v>670</v>
      </c>
      <c r="D2163" s="16" t="s">
        <v>480</v>
      </c>
      <c r="E2163" s="16" t="s">
        <v>17</v>
      </c>
      <c r="F2163" s="16" t="s">
        <v>19</v>
      </c>
      <c r="G2163" s="7" t="n">
        <v>1</v>
      </c>
      <c r="H2163" s="6" t="n">
        <v>3457</v>
      </c>
      <c r="I2163" s="6" t="n">
        <v>-3457</v>
      </c>
      <c r="J2163" s="6" t="n">
        <v>-0</v>
      </c>
      <c r="K2163" s="6" t="n">
        <v>-1.38</v>
      </c>
      <c r="L2163" s="6" t="n">
        <v>-0</v>
      </c>
      <c r="M2163" s="6"/>
      <c r="N2163" s="6" t="s">
        <f>=I2163+J2163+K2163+L2163</f>
      </c>
      <c r="O2163" s="6"/>
      <c r="P2163" s="16"/>
    </row>
    <row collapsed="false" customFormat="false" customHeight="false" hidden="false" ht="12.1" outlineLevel="0" r="2164">
      <c r="A2164" s="20" t="n">
        <v>45840.764907407</v>
      </c>
      <c r="B2164" s="16" t="s">
        <v>21</v>
      </c>
      <c r="C2164" s="16" t="s">
        <v>670</v>
      </c>
      <c r="D2164" s="16" t="s">
        <v>480</v>
      </c>
      <c r="E2164" s="16" t="s">
        <v>17</v>
      </c>
      <c r="F2164" s="16" t="s">
        <v>19</v>
      </c>
      <c r="G2164" s="7" t="n">
        <v>3</v>
      </c>
      <c r="H2164" s="6" t="n">
        <v>3457</v>
      </c>
      <c r="I2164" s="6" t="n">
        <v>-10371</v>
      </c>
      <c r="J2164" s="6" t="n">
        <v>-0</v>
      </c>
      <c r="K2164" s="6" t="n">
        <v>-4.15</v>
      </c>
      <c r="L2164" s="6" t="n">
        <v>-0</v>
      </c>
      <c r="M2164" s="6"/>
      <c r="N2164" s="6" t="s">
        <f>=I2164+J2164+K2164+L2164</f>
      </c>
      <c r="O2164" s="6"/>
      <c r="P2164" s="16"/>
    </row>
    <row collapsed="false" customFormat="false" customHeight="false" hidden="false" ht="12.1" outlineLevel="0" r="2165">
      <c r="A2165" s="20" t="n">
        <v>45840.764930556</v>
      </c>
      <c r="B2165" s="16" t="s">
        <v>21</v>
      </c>
      <c r="C2165" s="16" t="s">
        <v>670</v>
      </c>
      <c r="D2165" s="16" t="s">
        <v>480</v>
      </c>
      <c r="E2165" s="16" t="s">
        <v>17</v>
      </c>
      <c r="F2165" s="16" t="s">
        <v>19</v>
      </c>
      <c r="G2165" s="7" t="n">
        <v>1</v>
      </c>
      <c r="H2165" s="6" t="n">
        <v>3457</v>
      </c>
      <c r="I2165" s="6" t="n">
        <v>-3457</v>
      </c>
      <c r="J2165" s="6" t="n">
        <v>-0</v>
      </c>
      <c r="K2165" s="6" t="n">
        <v>-1.38</v>
      </c>
      <c r="L2165" s="6" t="n">
        <v>-0</v>
      </c>
      <c r="M2165" s="6"/>
      <c r="N2165" s="6" t="s">
        <f>=I2165+J2165+K2165+L2165</f>
      </c>
      <c r="O2165" s="6"/>
      <c r="P2165" s="16"/>
    </row>
    <row collapsed="false" customFormat="false" customHeight="false" hidden="false" ht="12.1" outlineLevel="0" r="2166">
      <c r="A2166" s="20" t="n">
        <v>45840.764976852</v>
      </c>
      <c r="B2166" s="16" t="s">
        <v>21</v>
      </c>
      <c r="C2166" s="16" t="s">
        <v>670</v>
      </c>
      <c r="D2166" s="16" t="s">
        <v>480</v>
      </c>
      <c r="E2166" s="16" t="s">
        <v>17</v>
      </c>
      <c r="F2166" s="16" t="s">
        <v>19</v>
      </c>
      <c r="G2166" s="7" t="n">
        <v>1</v>
      </c>
      <c r="H2166" s="6" t="n">
        <v>3457</v>
      </c>
      <c r="I2166" s="6" t="n">
        <v>-3457</v>
      </c>
      <c r="J2166" s="6" t="n">
        <v>-0</v>
      </c>
      <c r="K2166" s="6" t="n">
        <v>-1.38</v>
      </c>
      <c r="L2166" s="6" t="n">
        <v>-0</v>
      </c>
      <c r="M2166" s="6"/>
      <c r="N2166" s="6" t="s">
        <f>=I2166+J2166+K2166+L2166</f>
      </c>
      <c r="O2166" s="6"/>
      <c r="P2166" s="16"/>
    </row>
    <row collapsed="false" customFormat="false" customHeight="false" hidden="false" ht="12.1" outlineLevel="0" r="2167">
      <c r="A2167" s="20" t="n">
        <v>45840.765023148</v>
      </c>
      <c r="B2167" s="16" t="s">
        <v>21</v>
      </c>
      <c r="C2167" s="16" t="s">
        <v>670</v>
      </c>
      <c r="D2167" s="16" t="s">
        <v>480</v>
      </c>
      <c r="E2167" s="16" t="s">
        <v>17</v>
      </c>
      <c r="F2167" s="16" t="s">
        <v>19</v>
      </c>
      <c r="G2167" s="7" t="n">
        <v>1</v>
      </c>
      <c r="H2167" s="6" t="n">
        <v>3457</v>
      </c>
      <c r="I2167" s="6" t="n">
        <v>-3457</v>
      </c>
      <c r="J2167" s="6" t="n">
        <v>-0</v>
      </c>
      <c r="K2167" s="6" t="n">
        <v>-1.38</v>
      </c>
      <c r="L2167" s="6" t="n">
        <v>-0</v>
      </c>
      <c r="M2167" s="6"/>
      <c r="N2167" s="6" t="s">
        <f>=I2167+J2167+K2167+L2167</f>
      </c>
      <c r="O2167" s="6"/>
      <c r="P2167" s="16"/>
    </row>
    <row collapsed="false" customFormat="false" customHeight="false" hidden="false" ht="12.1" outlineLevel="0" r="2168">
      <c r="A2168" s="20" t="n">
        <v>45840.765023148</v>
      </c>
      <c r="B2168" s="16" t="s">
        <v>21</v>
      </c>
      <c r="C2168" s="16" t="s">
        <v>670</v>
      </c>
      <c r="D2168" s="16" t="s">
        <v>480</v>
      </c>
      <c r="E2168" s="16" t="s">
        <v>17</v>
      </c>
      <c r="F2168" s="16" t="s">
        <v>19</v>
      </c>
      <c r="G2168" s="7" t="n">
        <v>2</v>
      </c>
      <c r="H2168" s="6" t="n">
        <v>3457</v>
      </c>
      <c r="I2168" s="6" t="n">
        <v>-6914</v>
      </c>
      <c r="J2168" s="6" t="n">
        <v>-0</v>
      </c>
      <c r="K2168" s="6" t="n">
        <v>-2.77</v>
      </c>
      <c r="L2168" s="6" t="n">
        <v>-0</v>
      </c>
      <c r="M2168" s="6"/>
      <c r="N2168" s="6" t="s">
        <f>=I2168+J2168+K2168+L2168</f>
      </c>
      <c r="O2168" s="6"/>
      <c r="P2168" s="16"/>
    </row>
    <row collapsed="false" customFormat="false" customHeight="false" hidden="false" ht="12.1" outlineLevel="0" r="2169">
      <c r="A2169" s="20" t="n">
        <v>45840.765023148</v>
      </c>
      <c r="B2169" s="16" t="s">
        <v>21</v>
      </c>
      <c r="C2169" s="16" t="s">
        <v>670</v>
      </c>
      <c r="D2169" s="16" t="s">
        <v>480</v>
      </c>
      <c r="E2169" s="16" t="s">
        <v>17</v>
      </c>
      <c r="F2169" s="16" t="s">
        <v>19</v>
      </c>
      <c r="G2169" s="7" t="n">
        <v>1</v>
      </c>
      <c r="H2169" s="6" t="n">
        <v>3457</v>
      </c>
      <c r="I2169" s="6" t="n">
        <v>-3457</v>
      </c>
      <c r="J2169" s="6" t="n">
        <v>-0</v>
      </c>
      <c r="K2169" s="6" t="n">
        <v>-1.38</v>
      </c>
      <c r="L2169" s="6" t="n">
        <v>-0</v>
      </c>
      <c r="M2169" s="6"/>
      <c r="N2169" s="6" t="s">
        <f>=I2169+J2169+K2169+L2169</f>
      </c>
      <c r="O2169" s="6"/>
      <c r="P2169" s="16"/>
    </row>
    <row collapsed="false" customFormat="false" customHeight="false" hidden="false" ht="12.1" outlineLevel="0" r="2170">
      <c r="A2170" s="20" t="n">
        <v>45840.765034722</v>
      </c>
      <c r="B2170" s="16" t="s">
        <v>21</v>
      </c>
      <c r="C2170" s="16" t="s">
        <v>670</v>
      </c>
      <c r="D2170" s="16" t="s">
        <v>480</v>
      </c>
      <c r="E2170" s="16" t="s">
        <v>17</v>
      </c>
      <c r="F2170" s="16" t="s">
        <v>19</v>
      </c>
      <c r="G2170" s="7" t="n">
        <v>1</v>
      </c>
      <c r="H2170" s="6" t="n">
        <v>3457</v>
      </c>
      <c r="I2170" s="6" t="n">
        <v>-3457</v>
      </c>
      <c r="J2170" s="6" t="n">
        <v>-0</v>
      </c>
      <c r="K2170" s="6" t="n">
        <v>-1.38</v>
      </c>
      <c r="L2170" s="6" t="n">
        <v>-0</v>
      </c>
      <c r="M2170" s="6"/>
      <c r="N2170" s="6" t="s">
        <f>=I2170+J2170+K2170+L2170</f>
      </c>
      <c r="O2170" s="6"/>
      <c r="P2170" s="16"/>
    </row>
    <row collapsed="false" customFormat="false" customHeight="false" hidden="false" ht="12.1" outlineLevel="0" r="2171">
      <c r="A2171" s="20" t="n">
        <v>45840.765046296</v>
      </c>
      <c r="B2171" s="16" t="s">
        <v>21</v>
      </c>
      <c r="C2171" s="16" t="s">
        <v>670</v>
      </c>
      <c r="D2171" s="16" t="s">
        <v>480</v>
      </c>
      <c r="E2171" s="16" t="s">
        <v>17</v>
      </c>
      <c r="F2171" s="16" t="s">
        <v>19</v>
      </c>
      <c r="G2171" s="7" t="n">
        <v>1</v>
      </c>
      <c r="H2171" s="6" t="n">
        <v>3457</v>
      </c>
      <c r="I2171" s="6" t="n">
        <v>-3457</v>
      </c>
      <c r="J2171" s="6" t="n">
        <v>-0</v>
      </c>
      <c r="K2171" s="6" t="n">
        <v>-1.38</v>
      </c>
      <c r="L2171" s="6" t="n">
        <v>-0</v>
      </c>
      <c r="M2171" s="6"/>
      <c r="N2171" s="6" t="s">
        <f>=I2171+J2171+K2171+L2171</f>
      </c>
      <c r="O2171" s="6"/>
      <c r="P2171" s="16"/>
    </row>
    <row collapsed="false" customFormat="false" customHeight="false" hidden="false" ht="12.1" outlineLevel="0" r="2172">
      <c r="A2172" s="20" t="n">
        <v>45840.765335648</v>
      </c>
      <c r="B2172" s="16" t="s">
        <v>21</v>
      </c>
      <c r="C2172" s="16" t="s">
        <v>670</v>
      </c>
      <c r="D2172" s="16" t="s">
        <v>480</v>
      </c>
      <c r="E2172" s="16" t="s">
        <v>17</v>
      </c>
      <c r="F2172" s="16" t="s">
        <v>19</v>
      </c>
      <c r="G2172" s="7" t="n">
        <v>1</v>
      </c>
      <c r="H2172" s="6" t="n">
        <v>3457</v>
      </c>
      <c r="I2172" s="6" t="n">
        <v>-3457</v>
      </c>
      <c r="J2172" s="6" t="n">
        <v>-0</v>
      </c>
      <c r="K2172" s="6" t="n">
        <v>-1.38</v>
      </c>
      <c r="L2172" s="6" t="n">
        <v>-0</v>
      </c>
      <c r="M2172" s="6"/>
      <c r="N2172" s="6" t="s">
        <f>=I2172+J2172+K2172+L2172</f>
      </c>
      <c r="O2172" s="6"/>
      <c r="P2172" s="16"/>
    </row>
    <row collapsed="false" customFormat="false" customHeight="false" hidden="false" ht="12.1" outlineLevel="0" r="2173">
      <c r="A2173" s="20" t="n">
        <v>45840.765335648</v>
      </c>
      <c r="B2173" s="16" t="s">
        <v>21</v>
      </c>
      <c r="C2173" s="16" t="s">
        <v>670</v>
      </c>
      <c r="D2173" s="16" t="s">
        <v>480</v>
      </c>
      <c r="E2173" s="16" t="s">
        <v>17</v>
      </c>
      <c r="F2173" s="16" t="s">
        <v>19</v>
      </c>
      <c r="G2173" s="7" t="n">
        <v>1</v>
      </c>
      <c r="H2173" s="6" t="n">
        <v>3457</v>
      </c>
      <c r="I2173" s="6" t="n">
        <v>-3457</v>
      </c>
      <c r="J2173" s="6" t="n">
        <v>-0</v>
      </c>
      <c r="K2173" s="6" t="n">
        <v>-1.38</v>
      </c>
      <c r="L2173" s="6" t="n">
        <v>-0</v>
      </c>
      <c r="M2173" s="6"/>
      <c r="N2173" s="6" t="s">
        <f>=I2173+J2173+K2173+L2173</f>
      </c>
      <c r="O2173" s="6"/>
      <c r="P2173" s="16"/>
    </row>
    <row collapsed="false" customFormat="false" customHeight="false" hidden="false" ht="12.1" outlineLevel="0" r="2174">
      <c r="A2174" s="20" t="n">
        <v>45840.765335648</v>
      </c>
      <c r="B2174" s="16" t="s">
        <v>21</v>
      </c>
      <c r="C2174" s="16" t="s">
        <v>670</v>
      </c>
      <c r="D2174" s="16" t="s">
        <v>480</v>
      </c>
      <c r="E2174" s="16" t="s">
        <v>17</v>
      </c>
      <c r="F2174" s="16" t="s">
        <v>19</v>
      </c>
      <c r="G2174" s="7" t="n">
        <v>15</v>
      </c>
      <c r="H2174" s="6" t="n">
        <v>3457</v>
      </c>
      <c r="I2174" s="6" t="n">
        <v>-51855</v>
      </c>
      <c r="J2174" s="6" t="n">
        <v>-0</v>
      </c>
      <c r="K2174" s="6" t="n">
        <v>-20.74</v>
      </c>
      <c r="L2174" s="6" t="n">
        <v>-0</v>
      </c>
      <c r="M2174" s="6"/>
      <c r="N2174" s="6" t="s">
        <f>=I2174+J2174+K2174+L2174</f>
      </c>
      <c r="O2174" s="6"/>
      <c r="P2174" s="16"/>
    </row>
    <row collapsed="false" customFormat="false" customHeight="false" hidden="false" ht="12.1" outlineLevel="0" r="2175">
      <c r="A2175" s="20" t="n">
        <v>45840.765335648</v>
      </c>
      <c r="B2175" s="16" t="s">
        <v>21</v>
      </c>
      <c r="C2175" s="16" t="s">
        <v>670</v>
      </c>
      <c r="D2175" s="16" t="s">
        <v>480</v>
      </c>
      <c r="E2175" s="16" t="s">
        <v>17</v>
      </c>
      <c r="F2175" s="16" t="s">
        <v>19</v>
      </c>
      <c r="G2175" s="7" t="n">
        <v>14</v>
      </c>
      <c r="H2175" s="6" t="n">
        <v>3457</v>
      </c>
      <c r="I2175" s="6" t="n">
        <v>-48398</v>
      </c>
      <c r="J2175" s="6" t="n">
        <v>-0</v>
      </c>
      <c r="K2175" s="6" t="n">
        <v>-19.36</v>
      </c>
      <c r="L2175" s="6" t="n">
        <v>-0</v>
      </c>
      <c r="M2175" s="6"/>
      <c r="N2175" s="6" t="s">
        <f>=I2175+J2175+K2175+L2175</f>
      </c>
      <c r="O2175" s="6"/>
      <c r="P2175" s="16"/>
    </row>
    <row collapsed="false" customFormat="false" customHeight="false" hidden="false" ht="12.1" outlineLevel="0" r="2176">
      <c r="A2176" s="20" t="n">
        <v>45840.765347222</v>
      </c>
      <c r="B2176" s="16" t="s">
        <v>21</v>
      </c>
      <c r="C2176" s="16" t="s">
        <v>670</v>
      </c>
      <c r="D2176" s="16" t="s">
        <v>480</v>
      </c>
      <c r="E2176" s="16" t="s">
        <v>17</v>
      </c>
      <c r="F2176" s="16" t="s">
        <v>19</v>
      </c>
      <c r="G2176" s="7" t="n">
        <v>1</v>
      </c>
      <c r="H2176" s="6" t="n">
        <v>3457</v>
      </c>
      <c r="I2176" s="6" t="n">
        <v>-3457</v>
      </c>
      <c r="J2176" s="6" t="n">
        <v>-0</v>
      </c>
      <c r="K2176" s="6" t="n">
        <v>-1.38</v>
      </c>
      <c r="L2176" s="6" t="n">
        <v>-0</v>
      </c>
      <c r="M2176" s="6"/>
      <c r="N2176" s="6" t="s">
        <f>=I2176+J2176+K2176+L2176</f>
      </c>
      <c r="O2176" s="6"/>
      <c r="P2176" s="16"/>
    </row>
    <row collapsed="false" customFormat="false" customHeight="false" hidden="false" ht="12.1" outlineLevel="0" r="2177">
      <c r="A2177" s="20" t="n">
        <v>45840.765347222</v>
      </c>
      <c r="B2177" s="16" t="s">
        <v>21</v>
      </c>
      <c r="C2177" s="16" t="s">
        <v>670</v>
      </c>
      <c r="D2177" s="16" t="s">
        <v>480</v>
      </c>
      <c r="E2177" s="16" t="s">
        <v>17</v>
      </c>
      <c r="F2177" s="16" t="s">
        <v>19</v>
      </c>
      <c r="G2177" s="7" t="n">
        <v>1</v>
      </c>
      <c r="H2177" s="6" t="n">
        <v>3457</v>
      </c>
      <c r="I2177" s="6" t="n">
        <v>-3457</v>
      </c>
      <c r="J2177" s="6" t="n">
        <v>-0</v>
      </c>
      <c r="K2177" s="6" t="n">
        <v>-1.38</v>
      </c>
      <c r="L2177" s="6" t="n">
        <v>-0</v>
      </c>
      <c r="M2177" s="6"/>
      <c r="N2177" s="6" t="s">
        <f>=I2177+J2177+K2177+L2177</f>
      </c>
      <c r="O2177" s="6"/>
      <c r="P2177" s="16"/>
    </row>
    <row collapsed="false" customFormat="false" customHeight="false" hidden="false" ht="12.1" outlineLevel="0" r="2178">
      <c r="A2178" s="20" t="n">
        <v>45840.765347222</v>
      </c>
      <c r="B2178" s="16" t="s">
        <v>21</v>
      </c>
      <c r="C2178" s="16" t="s">
        <v>670</v>
      </c>
      <c r="D2178" s="16" t="s">
        <v>480</v>
      </c>
      <c r="E2178" s="16" t="s">
        <v>17</v>
      </c>
      <c r="F2178" s="16" t="s">
        <v>19</v>
      </c>
      <c r="G2178" s="7" t="n">
        <v>1</v>
      </c>
      <c r="H2178" s="6" t="n">
        <v>3457</v>
      </c>
      <c r="I2178" s="6" t="n">
        <v>-3457</v>
      </c>
      <c r="J2178" s="6" t="n">
        <v>-0</v>
      </c>
      <c r="K2178" s="6" t="n">
        <v>-1.38</v>
      </c>
      <c r="L2178" s="6" t="n">
        <v>-0</v>
      </c>
      <c r="M2178" s="6"/>
      <c r="N2178" s="6" t="s">
        <f>=I2178+J2178+K2178+L2178</f>
      </c>
      <c r="O2178" s="6"/>
      <c r="P2178" s="16"/>
    </row>
    <row collapsed="false" customFormat="false" customHeight="false" hidden="false" ht="12.1" outlineLevel="0" r="2179">
      <c r="A2179" s="20" t="n">
        <v>45840.765358796</v>
      </c>
      <c r="B2179" s="16" t="s">
        <v>21</v>
      </c>
      <c r="C2179" s="16" t="s">
        <v>670</v>
      </c>
      <c r="D2179" s="16" t="s">
        <v>480</v>
      </c>
      <c r="E2179" s="16" t="s">
        <v>17</v>
      </c>
      <c r="F2179" s="16" t="s">
        <v>19</v>
      </c>
      <c r="G2179" s="7" t="n">
        <v>1</v>
      </c>
      <c r="H2179" s="6" t="n">
        <v>3457</v>
      </c>
      <c r="I2179" s="6" t="n">
        <v>-3457</v>
      </c>
      <c r="J2179" s="6" t="n">
        <v>-0</v>
      </c>
      <c r="K2179" s="6" t="n">
        <v>-1.38</v>
      </c>
      <c r="L2179" s="6" t="n">
        <v>-0</v>
      </c>
      <c r="M2179" s="6"/>
      <c r="N2179" s="6" t="s">
        <f>=I2179+J2179+K2179+L2179</f>
      </c>
      <c r="O2179" s="6"/>
      <c r="P2179" s="16"/>
    </row>
    <row collapsed="false" customFormat="false" customHeight="false" hidden="false" ht="12.1" outlineLevel="0" r="2180">
      <c r="A2180" s="20" t="n">
        <v>45840.765358796</v>
      </c>
      <c r="B2180" s="16" t="s">
        <v>21</v>
      </c>
      <c r="C2180" s="16" t="s">
        <v>670</v>
      </c>
      <c r="D2180" s="16" t="s">
        <v>480</v>
      </c>
      <c r="E2180" s="16" t="s">
        <v>17</v>
      </c>
      <c r="F2180" s="16" t="s">
        <v>19</v>
      </c>
      <c r="G2180" s="7" t="n">
        <v>1</v>
      </c>
      <c r="H2180" s="6" t="n">
        <v>3457</v>
      </c>
      <c r="I2180" s="6" t="n">
        <v>-3457</v>
      </c>
      <c r="J2180" s="6" t="n">
        <v>-0</v>
      </c>
      <c r="K2180" s="6" t="n">
        <v>-1.38</v>
      </c>
      <c r="L2180" s="6" t="n">
        <v>-0</v>
      </c>
      <c r="M2180" s="6"/>
      <c r="N2180" s="6" t="s">
        <f>=I2180+J2180+K2180+L2180</f>
      </c>
      <c r="O2180" s="6"/>
      <c r="P2180" s="16"/>
    </row>
    <row collapsed="false" customFormat="false" customHeight="false" hidden="false" ht="12.1" outlineLevel="0" r="2181">
      <c r="A2181" s="20" t="n">
        <v>45840.765358796</v>
      </c>
      <c r="B2181" s="16" t="s">
        <v>21</v>
      </c>
      <c r="C2181" s="16" t="s">
        <v>670</v>
      </c>
      <c r="D2181" s="16" t="s">
        <v>480</v>
      </c>
      <c r="E2181" s="16" t="s">
        <v>17</v>
      </c>
      <c r="F2181" s="16" t="s">
        <v>19</v>
      </c>
      <c r="G2181" s="7" t="n">
        <v>2</v>
      </c>
      <c r="H2181" s="6" t="n">
        <v>3457</v>
      </c>
      <c r="I2181" s="6" t="n">
        <v>-6914</v>
      </c>
      <c r="J2181" s="6" t="n">
        <v>-0</v>
      </c>
      <c r="K2181" s="6" t="n">
        <v>-2.77</v>
      </c>
      <c r="L2181" s="6" t="n">
        <v>-0</v>
      </c>
      <c r="M2181" s="6"/>
      <c r="N2181" s="6" t="s">
        <f>=I2181+J2181+K2181+L2181</f>
      </c>
      <c r="O2181" s="6"/>
      <c r="P2181" s="16"/>
    </row>
    <row collapsed="false" customFormat="false" customHeight="false" hidden="false" ht="12.1" outlineLevel="0" r="2182">
      <c r="A2182" s="20" t="n">
        <v>45840.76537037</v>
      </c>
      <c r="B2182" s="16" t="s">
        <v>21</v>
      </c>
      <c r="C2182" s="16" t="s">
        <v>670</v>
      </c>
      <c r="D2182" s="16" t="s">
        <v>480</v>
      </c>
      <c r="E2182" s="16" t="s">
        <v>17</v>
      </c>
      <c r="F2182" s="16" t="s">
        <v>19</v>
      </c>
      <c r="G2182" s="7" t="n">
        <v>1</v>
      </c>
      <c r="H2182" s="6" t="n">
        <v>3457</v>
      </c>
      <c r="I2182" s="6" t="n">
        <v>-3457</v>
      </c>
      <c r="J2182" s="6" t="n">
        <v>-0</v>
      </c>
      <c r="K2182" s="6" t="n">
        <v>-1.38</v>
      </c>
      <c r="L2182" s="6" t="n">
        <v>-0</v>
      </c>
      <c r="M2182" s="6"/>
      <c r="N2182" s="6" t="s">
        <f>=I2182+J2182+K2182+L2182</f>
      </c>
      <c r="O2182" s="6"/>
      <c r="P2182" s="16"/>
    </row>
    <row collapsed="false" customFormat="false" customHeight="false" hidden="false" ht="12.1" outlineLevel="0" r="2183">
      <c r="A2183" s="20" t="n">
        <v>45840.76537037</v>
      </c>
      <c r="B2183" s="16" t="s">
        <v>21</v>
      </c>
      <c r="C2183" s="16" t="s">
        <v>670</v>
      </c>
      <c r="D2183" s="16" t="s">
        <v>480</v>
      </c>
      <c r="E2183" s="16" t="s">
        <v>17</v>
      </c>
      <c r="F2183" s="16" t="s">
        <v>19</v>
      </c>
      <c r="G2183" s="7" t="n">
        <v>1</v>
      </c>
      <c r="H2183" s="6" t="n">
        <v>3457</v>
      </c>
      <c r="I2183" s="6" t="n">
        <v>-3457</v>
      </c>
      <c r="J2183" s="6" t="n">
        <v>-0</v>
      </c>
      <c r="K2183" s="6" t="n">
        <v>-1.38</v>
      </c>
      <c r="L2183" s="6" t="n">
        <v>-0</v>
      </c>
      <c r="M2183" s="6"/>
      <c r="N2183" s="6" t="s">
        <f>=I2183+J2183+K2183+L2183</f>
      </c>
      <c r="O2183" s="6"/>
      <c r="P2183" s="16"/>
    </row>
    <row collapsed="false" customFormat="false" customHeight="false" hidden="false" ht="12.1" outlineLevel="0" r="2184">
      <c r="A2184" s="20" t="n">
        <v>45840.76537037</v>
      </c>
      <c r="B2184" s="16" t="s">
        <v>21</v>
      </c>
      <c r="C2184" s="16" t="s">
        <v>670</v>
      </c>
      <c r="D2184" s="16" t="s">
        <v>480</v>
      </c>
      <c r="E2184" s="16" t="s">
        <v>17</v>
      </c>
      <c r="F2184" s="16" t="s">
        <v>19</v>
      </c>
      <c r="G2184" s="7" t="n">
        <v>1</v>
      </c>
      <c r="H2184" s="6" t="n">
        <v>3457</v>
      </c>
      <c r="I2184" s="6" t="n">
        <v>-3457</v>
      </c>
      <c r="J2184" s="6" t="n">
        <v>-0</v>
      </c>
      <c r="K2184" s="6" t="n">
        <v>-1.38</v>
      </c>
      <c r="L2184" s="6" t="n">
        <v>-0</v>
      </c>
      <c r="M2184" s="6"/>
      <c r="N2184" s="6" t="s">
        <f>=I2184+J2184+K2184+L2184</f>
      </c>
      <c r="O2184" s="6"/>
      <c r="P2184" s="16"/>
    </row>
    <row collapsed="false" customFormat="false" customHeight="false" hidden="false" ht="12.1" outlineLevel="0" r="2185">
      <c r="A2185" s="20" t="n">
        <v>45840.765381944</v>
      </c>
      <c r="B2185" s="16" t="s">
        <v>21</v>
      </c>
      <c r="C2185" s="16" t="s">
        <v>670</v>
      </c>
      <c r="D2185" s="16" t="s">
        <v>480</v>
      </c>
      <c r="E2185" s="16" t="s">
        <v>17</v>
      </c>
      <c r="F2185" s="16" t="s">
        <v>19</v>
      </c>
      <c r="G2185" s="7" t="n">
        <v>1</v>
      </c>
      <c r="H2185" s="6" t="n">
        <v>3457</v>
      </c>
      <c r="I2185" s="6" t="n">
        <v>-3457</v>
      </c>
      <c r="J2185" s="6" t="n">
        <v>-0</v>
      </c>
      <c r="K2185" s="6" t="n">
        <v>-1.38</v>
      </c>
      <c r="L2185" s="6" t="n">
        <v>-0</v>
      </c>
      <c r="M2185" s="6"/>
      <c r="N2185" s="6" t="s">
        <f>=I2185+J2185+K2185+L2185</f>
      </c>
      <c r="O2185" s="6"/>
      <c r="P2185" s="16"/>
    </row>
    <row collapsed="false" customFormat="false" customHeight="false" hidden="false" ht="12.1" outlineLevel="0" r="2186">
      <c r="A2186" s="20" t="n">
        <v>45840.765393519</v>
      </c>
      <c r="B2186" s="16" t="s">
        <v>21</v>
      </c>
      <c r="C2186" s="16" t="s">
        <v>670</v>
      </c>
      <c r="D2186" s="16" t="s">
        <v>480</v>
      </c>
      <c r="E2186" s="16" t="s">
        <v>17</v>
      </c>
      <c r="F2186" s="16" t="s">
        <v>19</v>
      </c>
      <c r="G2186" s="7" t="n">
        <v>1</v>
      </c>
      <c r="H2186" s="6" t="n">
        <v>3457</v>
      </c>
      <c r="I2186" s="6" t="n">
        <v>-3457</v>
      </c>
      <c r="J2186" s="6" t="n">
        <v>-0</v>
      </c>
      <c r="K2186" s="6" t="n">
        <v>-1.38</v>
      </c>
      <c r="L2186" s="6" t="n">
        <v>-0</v>
      </c>
      <c r="M2186" s="6"/>
      <c r="N2186" s="6" t="s">
        <f>=I2186+J2186+K2186+L2186</f>
      </c>
      <c r="O2186" s="6"/>
      <c r="P2186" s="16"/>
    </row>
    <row collapsed="false" customFormat="false" customHeight="false" hidden="false" ht="12.1" outlineLevel="0" r="2187">
      <c r="A2187" s="20" t="n">
        <v>45840.765462963</v>
      </c>
      <c r="B2187" s="16" t="s">
        <v>21</v>
      </c>
      <c r="C2187" s="16" t="s">
        <v>670</v>
      </c>
      <c r="D2187" s="16" t="s">
        <v>480</v>
      </c>
      <c r="E2187" s="16" t="s">
        <v>17</v>
      </c>
      <c r="F2187" s="16" t="s">
        <v>19</v>
      </c>
      <c r="G2187" s="7" t="n">
        <v>20</v>
      </c>
      <c r="H2187" s="6" t="n">
        <v>3457</v>
      </c>
      <c r="I2187" s="6" t="n">
        <v>-69140</v>
      </c>
      <c r="J2187" s="6" t="n">
        <v>-0</v>
      </c>
      <c r="K2187" s="6" t="n">
        <v>-27.66</v>
      </c>
      <c r="L2187" s="6" t="n">
        <v>-0</v>
      </c>
      <c r="M2187" s="6"/>
      <c r="N2187" s="6" t="s">
        <f>=I2187+J2187+K2187+L2187</f>
      </c>
      <c r="O2187" s="6"/>
      <c r="P2187" s="16"/>
    </row>
    <row collapsed="false" customFormat="false" customHeight="false" hidden="false" ht="12.1" outlineLevel="0" r="2188">
      <c r="A2188" s="20" t="n">
        <v>45840.793587963</v>
      </c>
      <c r="B2188" s="16" t="s">
        <v>74</v>
      </c>
      <c r="C2188" s="16" t="s">
        <v>659</v>
      </c>
      <c r="D2188" s="16" t="s">
        <v>480</v>
      </c>
      <c r="E2188" s="16" t="s">
        <v>75</v>
      </c>
      <c r="F2188" s="16" t="s">
        <v>19</v>
      </c>
      <c r="G2188" s="7" t="n">
        <v>1</v>
      </c>
      <c r="H2188" s="6" t="n">
        <v>973.3</v>
      </c>
      <c r="I2188" s="6" t="n">
        <v>-973.3</v>
      </c>
      <c r="J2188" s="6" t="n">
        <v>-0</v>
      </c>
      <c r="K2188" s="6" t="n">
        <v>-0.39</v>
      </c>
      <c r="L2188" s="6" t="n">
        <v>-0</v>
      </c>
      <c r="M2188" s="6"/>
      <c r="N2188" s="6" t="s">
        <f>=I2188+J2188+K2188+L2188</f>
      </c>
      <c r="O2188" s="6"/>
      <c r="P2188" s="16"/>
    </row>
    <row collapsed="false" customFormat="false" customHeight="false" hidden="false" ht="12.1" outlineLevel="0" r="2189">
      <c r="A2189" s="20" t="n">
        <v>45840.834178241</v>
      </c>
      <c r="B2189" s="16" t="s">
        <v>36</v>
      </c>
      <c r="C2189" s="16" t="s">
        <v>627</v>
      </c>
      <c r="D2189" s="16" t="s">
        <v>480</v>
      </c>
      <c r="E2189" s="16" t="s">
        <v>17</v>
      </c>
      <c r="F2189" s="16" t="s">
        <v>19</v>
      </c>
      <c r="G2189" s="7" t="n">
        <v>330</v>
      </c>
      <c r="H2189" s="6" t="n">
        <v>316.18</v>
      </c>
      <c r="I2189" s="6" t="n">
        <v>-104339.4</v>
      </c>
      <c r="J2189" s="6" t="n">
        <v>-0</v>
      </c>
      <c r="K2189" s="6" t="n">
        <v>-41.74</v>
      </c>
      <c r="L2189" s="6" t="n">
        <v>-0</v>
      </c>
      <c r="M2189" s="6"/>
      <c r="N2189" s="6" t="s">
        <f>=I2189+J2189+K2189+L2189</f>
      </c>
      <c r="O2189" s="6"/>
      <c r="P2189" s="16"/>
    </row>
    <row collapsed="false" customFormat="false" customHeight="false" hidden="false" ht="12.1" outlineLevel="0" r="2190">
      <c r="A2190" s="25" t="n">
        <v>45842.020636574</v>
      </c>
      <c r="B2190" s="26" t="s">
        <v>554</v>
      </c>
      <c r="C2190" s="26" t="s">
        <v>407</v>
      </c>
      <c r="D2190" s="26" t="s">
        <v>554</v>
      </c>
      <c r="E2190" s="26" t="s">
        <v>554</v>
      </c>
      <c r="F2190" s="26" t="s">
        <v>19</v>
      </c>
      <c r="G2190" s="27" t="n">
        <v>1</v>
      </c>
      <c r="H2190" s="28" t="n">
        <v>150000</v>
      </c>
      <c r="I2190" s="28" t="n">
        <v>150000</v>
      </c>
      <c r="J2190" s="28" t="n">
        <v>0</v>
      </c>
      <c r="K2190" s="28" t="n">
        <v>-0</v>
      </c>
      <c r="L2190" s="28" t="n">
        <v>-0</v>
      </c>
      <c r="M2190" s="28"/>
      <c r="N2190" s="6" t="s">
        <f>=I2190+J2190+K2190+L2190</f>
      </c>
      <c r="O2190" s="28"/>
      <c r="P2190" s="26"/>
    </row>
    <row collapsed="false" customFormat="false" customHeight="false" hidden="false" ht="12.1" outlineLevel="0" r="2191">
      <c r="A2191" s="25" t="n">
        <v>45842.020636574</v>
      </c>
      <c r="B2191" s="26" t="s">
        <v>554</v>
      </c>
      <c r="C2191" s="26" t="s">
        <v>407</v>
      </c>
      <c r="D2191" s="26" t="s">
        <v>554</v>
      </c>
      <c r="E2191" s="26" t="s">
        <v>554</v>
      </c>
      <c r="F2191" s="26" t="s">
        <v>19</v>
      </c>
      <c r="G2191" s="27" t="n">
        <v>1</v>
      </c>
      <c r="H2191" s="28" t="n">
        <v>180000</v>
      </c>
      <c r="I2191" s="28" t="n">
        <v>180000</v>
      </c>
      <c r="J2191" s="28" t="n">
        <v>0</v>
      </c>
      <c r="K2191" s="28" t="n">
        <v>-0</v>
      </c>
      <c r="L2191" s="28" t="n">
        <v>-0</v>
      </c>
      <c r="M2191" s="28"/>
      <c r="N2191" s="6" t="s">
        <f>=I2191+J2191+K2191+L2191</f>
      </c>
      <c r="O2191" s="28"/>
      <c r="P2191" s="26"/>
    </row>
    <row collapsed="false" customFormat="false" customHeight="false" hidden="false" ht="12.1" outlineLevel="0" r="2192">
      <c r="A2192" s="20" t="n">
        <v>45842.627002315</v>
      </c>
      <c r="B2192" s="16" t="s">
        <v>33</v>
      </c>
      <c r="C2192" s="16" t="s">
        <v>612</v>
      </c>
      <c r="D2192" s="16" t="s">
        <v>480</v>
      </c>
      <c r="E2192" s="16" t="s">
        <v>17</v>
      </c>
      <c r="F2192" s="16" t="s">
        <v>19</v>
      </c>
      <c r="G2192" s="7" t="n">
        <v>360</v>
      </c>
      <c r="H2192" s="6" t="n">
        <v>226.7</v>
      </c>
      <c r="I2192" s="6" t="n">
        <v>-81612</v>
      </c>
      <c r="J2192" s="6" t="n">
        <v>-0</v>
      </c>
      <c r="K2192" s="6" t="n">
        <v>-32.64</v>
      </c>
      <c r="L2192" s="6" t="n">
        <v>-0</v>
      </c>
      <c r="M2192" s="6"/>
      <c r="N2192" s="6" t="s">
        <f>=I2192+J2192+K2192+L2192</f>
      </c>
      <c r="O2192" s="6"/>
      <c r="P2192" s="16"/>
    </row>
    <row collapsed="false" customFormat="false" customHeight="false" hidden="false" ht="12.1" outlineLevel="0" r="2193">
      <c r="A2193" s="20" t="n">
        <v>45842.627002315</v>
      </c>
      <c r="B2193" s="16" t="s">
        <v>33</v>
      </c>
      <c r="C2193" s="16" t="s">
        <v>612</v>
      </c>
      <c r="D2193" s="16" t="s">
        <v>480</v>
      </c>
      <c r="E2193" s="16" t="s">
        <v>17</v>
      </c>
      <c r="F2193" s="16" t="s">
        <v>19</v>
      </c>
      <c r="G2193" s="7" t="n">
        <v>300</v>
      </c>
      <c r="H2193" s="6" t="n">
        <v>226.7</v>
      </c>
      <c r="I2193" s="6" t="n">
        <v>-68010</v>
      </c>
      <c r="J2193" s="6" t="n">
        <v>-0</v>
      </c>
      <c r="K2193" s="6" t="n">
        <v>-27.2</v>
      </c>
      <c r="L2193" s="6" t="n">
        <v>-0</v>
      </c>
      <c r="M2193" s="6"/>
      <c r="N2193" s="6" t="s">
        <f>=I2193+J2193+K2193+L2193</f>
      </c>
      <c r="O2193" s="6"/>
      <c r="P2193" s="16"/>
    </row>
    <row collapsed="false" customFormat="false" customHeight="false" hidden="false" ht="12.1" outlineLevel="0" r="2194">
      <c r="A2194" s="20" t="n">
        <v>45843.002453704</v>
      </c>
      <c r="B2194" s="16" t="s">
        <v>33</v>
      </c>
      <c r="C2194" s="16" t="s">
        <v>612</v>
      </c>
      <c r="D2194" s="16" t="s">
        <v>480</v>
      </c>
      <c r="E2194" s="16" t="s">
        <v>17</v>
      </c>
      <c r="F2194" s="16" t="s">
        <v>19</v>
      </c>
      <c r="G2194" s="7" t="n">
        <v>800</v>
      </c>
      <c r="H2194" s="6" t="n">
        <v>224.9</v>
      </c>
      <c r="I2194" s="6" t="n">
        <v>-179920</v>
      </c>
      <c r="J2194" s="6" t="n">
        <v>-0</v>
      </c>
      <c r="K2194" s="6" t="n">
        <v>-71.97</v>
      </c>
      <c r="L2194" s="6" t="n">
        <v>-0</v>
      </c>
      <c r="M2194" s="6"/>
      <c r="N2194" s="6" t="s">
        <f>=I2194+J2194+K2194+L2194</f>
      </c>
      <c r="O2194" s="6"/>
      <c r="P2194" s="16"/>
    </row>
    <row collapsed="false" customFormat="false" customHeight="false" hidden="false" ht="12.1" outlineLevel="0" r="2195">
      <c r="A2195" s="25" t="n">
        <v>45846.020636574</v>
      </c>
      <c r="B2195" s="26" t="s">
        <v>554</v>
      </c>
      <c r="C2195" s="26" t="s">
        <v>403</v>
      </c>
      <c r="D2195" s="26" t="s">
        <v>554</v>
      </c>
      <c r="E2195" s="26" t="s">
        <v>554</v>
      </c>
      <c r="F2195" s="26" t="s">
        <v>19</v>
      </c>
      <c r="G2195" s="27" t="n">
        <v>1</v>
      </c>
      <c r="H2195" s="28" t="n">
        <v>270000</v>
      </c>
      <c r="I2195" s="28" t="n">
        <v>270000</v>
      </c>
      <c r="J2195" s="28" t="n">
        <v>0</v>
      </c>
      <c r="K2195" s="28" t="n">
        <v>-0</v>
      </c>
      <c r="L2195" s="28" t="n">
        <v>-0</v>
      </c>
      <c r="M2195" s="28"/>
      <c r="N2195" s="6" t="s">
        <f>=I2195+J2195+K2195+L2195</f>
      </c>
      <c r="O2195" s="28"/>
      <c r="P2195" s="26"/>
    </row>
    <row collapsed="false" customFormat="false" customHeight="false" hidden="false" ht="12.1" outlineLevel="0" r="2196">
      <c r="A2196" s="25" t="n">
        <v>45847.020636574</v>
      </c>
      <c r="B2196" s="26" t="s">
        <v>554</v>
      </c>
      <c r="C2196" s="26" t="s">
        <v>403</v>
      </c>
      <c r="D2196" s="26" t="s">
        <v>554</v>
      </c>
      <c r="E2196" s="26" t="s">
        <v>554</v>
      </c>
      <c r="F2196" s="26" t="s">
        <v>19</v>
      </c>
      <c r="G2196" s="27" t="n">
        <v>1</v>
      </c>
      <c r="H2196" s="28" t="n">
        <v>250000</v>
      </c>
      <c r="I2196" s="28" t="n">
        <v>250000</v>
      </c>
      <c r="J2196" s="28" t="n">
        <v>0</v>
      </c>
      <c r="K2196" s="28" t="n">
        <v>-0</v>
      </c>
      <c r="L2196" s="28" t="n">
        <v>-0</v>
      </c>
      <c r="M2196" s="28"/>
      <c r="N2196" s="6" t="s">
        <f>=I2196+J2196+K2196+L2196</f>
      </c>
      <c r="O2196" s="28"/>
      <c r="P2196" s="26"/>
    </row>
    <row collapsed="false" customFormat="false" customHeight="false" hidden="false" ht="12.1" outlineLevel="0" r="2197">
      <c r="A2197" s="20" t="n">
        <v>45847.441157407</v>
      </c>
      <c r="B2197" s="16" t="s">
        <v>21</v>
      </c>
      <c r="C2197" s="16" t="s">
        <v>670</v>
      </c>
      <c r="D2197" s="16" t="s">
        <v>480</v>
      </c>
      <c r="E2197" s="16" t="s">
        <v>17</v>
      </c>
      <c r="F2197" s="16" t="s">
        <v>19</v>
      </c>
      <c r="G2197" s="7" t="n">
        <v>92</v>
      </c>
      <c r="H2197" s="6" t="n">
        <v>2908</v>
      </c>
      <c r="I2197" s="6" t="n">
        <v>-267536</v>
      </c>
      <c r="J2197" s="6" t="n">
        <v>-0</v>
      </c>
      <c r="K2197" s="6" t="n">
        <v>-107.01</v>
      </c>
      <c r="L2197" s="6" t="n">
        <v>-0</v>
      </c>
      <c r="M2197" s="6"/>
      <c r="N2197" s="6" t="s">
        <f>=I2197+J2197+K2197+L2197</f>
      </c>
      <c r="O2197" s="6"/>
      <c r="P2197" s="16"/>
    </row>
    <row collapsed="false" customFormat="false" customHeight="false" hidden="false" ht="12.1" outlineLevel="0" r="2198">
      <c r="A2198" s="20" t="n">
        <v>45847.463425926</v>
      </c>
      <c r="B2198" s="16" t="s">
        <v>21</v>
      </c>
      <c r="C2198" s="16" t="s">
        <v>670</v>
      </c>
      <c r="D2198" s="16" t="s">
        <v>480</v>
      </c>
      <c r="E2198" s="16" t="s">
        <v>17</v>
      </c>
      <c r="F2198" s="16" t="s">
        <v>19</v>
      </c>
      <c r="G2198" s="7" t="n">
        <v>20</v>
      </c>
      <c r="H2198" s="6" t="n">
        <v>2872</v>
      </c>
      <c r="I2198" s="6" t="n">
        <v>-57440</v>
      </c>
      <c r="J2198" s="6" t="n">
        <v>-0</v>
      </c>
      <c r="K2198" s="6" t="n">
        <v>-40.21</v>
      </c>
      <c r="L2198" s="6" t="n">
        <v>-0</v>
      </c>
      <c r="M2198" s="6"/>
      <c r="N2198" s="6" t="s">
        <f>=I2198+J2198+K2198+L2198</f>
      </c>
      <c r="O2198" s="6"/>
      <c r="P2198" s="16"/>
    </row>
    <row collapsed="false" customFormat="false" customHeight="false" hidden="false" ht="12.1" outlineLevel="0" r="2199">
      <c r="A2199" s="20" t="n">
        <v>45847.519965278</v>
      </c>
      <c r="B2199" s="16" t="s">
        <v>21</v>
      </c>
      <c r="C2199" s="16" t="s">
        <v>670</v>
      </c>
      <c r="D2199" s="16" t="s">
        <v>480</v>
      </c>
      <c r="E2199" s="16" t="s">
        <v>17</v>
      </c>
      <c r="F2199" s="16" t="s">
        <v>19</v>
      </c>
      <c r="G2199" s="7" t="n">
        <v>20</v>
      </c>
      <c r="H2199" s="6" t="n">
        <v>2859</v>
      </c>
      <c r="I2199" s="6" t="n">
        <v>-57180</v>
      </c>
      <c r="J2199" s="6" t="n">
        <v>-0</v>
      </c>
      <c r="K2199" s="6" t="n">
        <v>-22.87</v>
      </c>
      <c r="L2199" s="6" t="n">
        <v>-0</v>
      </c>
      <c r="M2199" s="6"/>
      <c r="N2199" s="6" t="s">
        <f>=I2199+J2199+K2199+L2199</f>
      </c>
      <c r="O2199" s="6"/>
      <c r="P2199" s="16"/>
    </row>
    <row collapsed="false" customFormat="false" customHeight="false" hidden="false" ht="12.1" outlineLevel="0" r="2200">
      <c r="A2200" s="20" t="n">
        <v>45847.539293981</v>
      </c>
      <c r="B2200" s="16" t="s">
        <v>65</v>
      </c>
      <c r="C2200" s="16" t="s">
        <v>675</v>
      </c>
      <c r="D2200" s="16" t="s">
        <v>480</v>
      </c>
      <c r="E2200" s="16" t="s">
        <v>17</v>
      </c>
      <c r="F2200" s="16" t="s">
        <v>19</v>
      </c>
      <c r="G2200" s="7" t="n">
        <v>50</v>
      </c>
      <c r="H2200" s="6" t="n">
        <v>373.81</v>
      </c>
      <c r="I2200" s="6" t="n">
        <v>-18690.5</v>
      </c>
      <c r="J2200" s="6" t="n">
        <v>-0</v>
      </c>
      <c r="K2200" s="6" t="n">
        <v>-7.48</v>
      </c>
      <c r="L2200" s="6" t="n">
        <v>-0</v>
      </c>
      <c r="M2200" s="6"/>
      <c r="N2200" s="6" t="s">
        <f>=I2200+J2200+K2200+L2200</f>
      </c>
      <c r="O2200" s="6"/>
      <c r="P2200" s="16"/>
    </row>
    <row collapsed="false" customFormat="false" customHeight="false" hidden="false" ht="12.1" outlineLevel="0" r="2201">
      <c r="A2201" s="20" t="n">
        <v>45847.53943287</v>
      </c>
      <c r="B2201" s="16" t="s">
        <v>65</v>
      </c>
      <c r="C2201" s="16" t="s">
        <v>675</v>
      </c>
      <c r="D2201" s="16" t="s">
        <v>480</v>
      </c>
      <c r="E2201" s="16" t="s">
        <v>17</v>
      </c>
      <c r="F2201" s="16" t="s">
        <v>19</v>
      </c>
      <c r="G2201" s="7" t="n">
        <v>50</v>
      </c>
      <c r="H2201" s="6" t="n">
        <v>373.81</v>
      </c>
      <c r="I2201" s="6" t="n">
        <v>-18690.5</v>
      </c>
      <c r="J2201" s="6" t="n">
        <v>-0</v>
      </c>
      <c r="K2201" s="6" t="n">
        <v>-7.48</v>
      </c>
      <c r="L2201" s="6" t="n">
        <v>-0</v>
      </c>
      <c r="M2201" s="6"/>
      <c r="N2201" s="6" t="s">
        <f>=I2201+J2201+K2201+L2201</f>
      </c>
      <c r="O2201" s="6"/>
      <c r="P2201" s="16"/>
    </row>
    <row collapsed="false" customFormat="false" customHeight="false" hidden="false" ht="12.1" outlineLevel="0" r="2202">
      <c r="A2202" s="20" t="n">
        <v>45847.539571759</v>
      </c>
      <c r="B2202" s="16" t="s">
        <v>65</v>
      </c>
      <c r="C2202" s="16" t="s">
        <v>675</v>
      </c>
      <c r="D2202" s="16" t="s">
        <v>480</v>
      </c>
      <c r="E2202" s="16" t="s">
        <v>17</v>
      </c>
      <c r="F2202" s="16" t="s">
        <v>19</v>
      </c>
      <c r="G2202" s="7" t="n">
        <v>50</v>
      </c>
      <c r="H2202" s="6" t="n">
        <v>373.81</v>
      </c>
      <c r="I2202" s="6" t="n">
        <v>-18690.5</v>
      </c>
      <c r="J2202" s="6" t="n">
        <v>-0</v>
      </c>
      <c r="K2202" s="6" t="n">
        <v>-7.48</v>
      </c>
      <c r="L2202" s="6" t="n">
        <v>-0</v>
      </c>
      <c r="M2202" s="6"/>
      <c r="N2202" s="6" t="s">
        <f>=I2202+J2202+K2202+L2202</f>
      </c>
      <c r="O2202" s="6"/>
      <c r="P2202" s="16"/>
    </row>
    <row collapsed="false" customFormat="false" customHeight="false" hidden="false" ht="12.1" outlineLevel="0" r="2203">
      <c r="A2203" s="20" t="n">
        <v>45847.539699074</v>
      </c>
      <c r="B2203" s="16" t="s">
        <v>65</v>
      </c>
      <c r="C2203" s="16" t="s">
        <v>675</v>
      </c>
      <c r="D2203" s="16" t="s">
        <v>480</v>
      </c>
      <c r="E2203" s="16" t="s">
        <v>17</v>
      </c>
      <c r="F2203" s="16" t="s">
        <v>19</v>
      </c>
      <c r="G2203" s="7" t="n">
        <v>50</v>
      </c>
      <c r="H2203" s="6" t="n">
        <v>373.81</v>
      </c>
      <c r="I2203" s="6" t="n">
        <v>-18690.5</v>
      </c>
      <c r="J2203" s="6" t="n">
        <v>-0</v>
      </c>
      <c r="K2203" s="6" t="n">
        <v>-7.48</v>
      </c>
      <c r="L2203" s="6" t="n">
        <v>-0</v>
      </c>
      <c r="M2203" s="6"/>
      <c r="N2203" s="6" t="s">
        <f>=I2203+J2203+K2203+L2203</f>
      </c>
      <c r="O2203" s="6"/>
      <c r="P2203" s="16"/>
    </row>
    <row collapsed="false" customFormat="false" customHeight="false" hidden="false" ht="12.1" outlineLevel="0" r="2204">
      <c r="A2204" s="20" t="n">
        <v>45847.69287037</v>
      </c>
      <c r="B2204" s="16" t="s">
        <v>490</v>
      </c>
      <c r="C2204" s="16" t="s">
        <v>563</v>
      </c>
      <c r="D2204" s="16" t="s">
        <v>480</v>
      </c>
      <c r="E2204" s="16" t="s">
        <v>17</v>
      </c>
      <c r="F2204" s="16" t="s">
        <v>19</v>
      </c>
      <c r="G2204" s="7" t="n">
        <v>10</v>
      </c>
      <c r="H2204" s="6" t="n">
        <v>5925</v>
      </c>
      <c r="I2204" s="6" t="n">
        <v>-59250</v>
      </c>
      <c r="J2204" s="6" t="n">
        <v>-0</v>
      </c>
      <c r="K2204" s="6" t="n">
        <v>-23.7</v>
      </c>
      <c r="L2204" s="6" t="n">
        <v>-0</v>
      </c>
      <c r="M2204" s="6"/>
      <c r="N2204" s="6" t="s">
        <f>=I2204+J2204+K2204+L2204</f>
      </c>
      <c r="O2204" s="6"/>
      <c r="P2204" s="16"/>
    </row>
    <row collapsed="false" customFormat="false" customHeight="false" hidden="false" ht="12.1" outlineLevel="0" r="2205">
      <c r="A2205" s="25" t="n">
        <v>45848.020636574</v>
      </c>
      <c r="B2205" s="26" t="s">
        <v>554</v>
      </c>
      <c r="C2205" s="26" t="s">
        <v>403</v>
      </c>
      <c r="D2205" s="26" t="s">
        <v>554</v>
      </c>
      <c r="E2205" s="26" t="s">
        <v>554</v>
      </c>
      <c r="F2205" s="26" t="s">
        <v>19</v>
      </c>
      <c r="G2205" s="27" t="n">
        <v>1</v>
      </c>
      <c r="H2205" s="28" t="n">
        <v>390000</v>
      </c>
      <c r="I2205" s="28" t="n">
        <v>390000</v>
      </c>
      <c r="J2205" s="28" t="n">
        <v>0</v>
      </c>
      <c r="K2205" s="28" t="n">
        <v>-0</v>
      </c>
      <c r="L2205" s="28" t="n">
        <v>-0</v>
      </c>
      <c r="M2205" s="28"/>
      <c r="N2205" s="6" t="s">
        <f>=I2205+J2205+K2205+L2205</f>
      </c>
      <c r="O2205" s="28"/>
      <c r="P2205" s="26"/>
    </row>
    <row collapsed="false" customFormat="false" customHeight="false" hidden="false" ht="12.1" outlineLevel="0" r="2206">
      <c r="A2206" s="20" t="n">
        <v>45848.547025463</v>
      </c>
      <c r="B2206" s="16" t="s">
        <v>27</v>
      </c>
      <c r="C2206" s="16" t="s">
        <v>625</v>
      </c>
      <c r="D2206" s="16" t="s">
        <v>480</v>
      </c>
      <c r="E2206" s="16" t="s">
        <v>17</v>
      </c>
      <c r="F2206" s="16" t="s">
        <v>19</v>
      </c>
      <c r="G2206" s="7" t="n">
        <v>4183</v>
      </c>
      <c r="H2206" s="6" t="n">
        <v>93.51</v>
      </c>
      <c r="I2206" s="6" t="n">
        <v>-391152.33</v>
      </c>
      <c r="J2206" s="6" t="n">
        <v>-0</v>
      </c>
      <c r="K2206" s="6" t="n">
        <v>-156.46</v>
      </c>
      <c r="L2206" s="6" t="n">
        <v>-0</v>
      </c>
      <c r="M2206" s="6"/>
      <c r="N2206" s="6" t="s">
        <f>=I2206+J2206+K2206+L2206</f>
      </c>
      <c r="O2206" s="6"/>
      <c r="P2206" s="16"/>
    </row>
    <row collapsed="false" customFormat="false" customHeight="false" hidden="false" ht="12.1" outlineLevel="0" r="2207">
      <c r="A2207" s="25" t="n">
        <v>45849.020636574</v>
      </c>
      <c r="B2207" s="26" t="s">
        <v>554</v>
      </c>
      <c r="C2207" s="26" t="s">
        <v>403</v>
      </c>
      <c r="D2207" s="26" t="s">
        <v>554</v>
      </c>
      <c r="E2207" s="26" t="s">
        <v>554</v>
      </c>
      <c r="F2207" s="26" t="s">
        <v>19</v>
      </c>
      <c r="G2207" s="27" t="n">
        <v>1</v>
      </c>
      <c r="H2207" s="28" t="n">
        <v>300000</v>
      </c>
      <c r="I2207" s="28" t="n">
        <v>300000</v>
      </c>
      <c r="J2207" s="28" t="n">
        <v>0</v>
      </c>
      <c r="K2207" s="28" t="n">
        <v>-0</v>
      </c>
      <c r="L2207" s="28" t="n">
        <v>-0</v>
      </c>
      <c r="M2207" s="28"/>
      <c r="N2207" s="6" t="s">
        <f>=I2207+J2207+K2207+L2207</f>
      </c>
      <c r="O2207" s="28"/>
      <c r="P2207" s="26"/>
    </row>
    <row collapsed="false" customFormat="false" customHeight="false" hidden="false" ht="12.1" outlineLevel="0" r="2208">
      <c r="A2208" s="25" t="n">
        <v>45849.020636574</v>
      </c>
      <c r="B2208" s="26" t="s">
        <v>554</v>
      </c>
      <c r="C2208" s="26" t="s">
        <v>403</v>
      </c>
      <c r="D2208" s="26" t="s">
        <v>554</v>
      </c>
      <c r="E2208" s="26" t="s">
        <v>554</v>
      </c>
      <c r="F2208" s="26" t="s">
        <v>19</v>
      </c>
      <c r="G2208" s="27" t="n">
        <v>1</v>
      </c>
      <c r="H2208" s="28" t="n">
        <v>400000</v>
      </c>
      <c r="I2208" s="28" t="n">
        <v>400000</v>
      </c>
      <c r="J2208" s="28" t="n">
        <v>0</v>
      </c>
      <c r="K2208" s="28" t="n">
        <v>-0</v>
      </c>
      <c r="L2208" s="28" t="n">
        <v>-0</v>
      </c>
      <c r="M2208" s="28"/>
      <c r="N2208" s="6" t="s">
        <f>=I2208+J2208+K2208+L2208</f>
      </c>
      <c r="O2208" s="28"/>
      <c r="P2208" s="26"/>
    </row>
    <row collapsed="false" customFormat="false" customHeight="false" hidden="false" ht="12.1" outlineLevel="0" r="2209">
      <c r="A2209" s="20" t="n">
        <v>45849.572418981</v>
      </c>
      <c r="B2209" s="16" t="s">
        <v>30</v>
      </c>
      <c r="C2209" s="16" t="s">
        <v>643</v>
      </c>
      <c r="D2209" s="16" t="s">
        <v>480</v>
      </c>
      <c r="E2209" s="16" t="s">
        <v>17</v>
      </c>
      <c r="F2209" s="16" t="s">
        <v>19</v>
      </c>
      <c r="G2209" s="7" t="n">
        <v>390000</v>
      </c>
      <c r="H2209" s="6" t="n">
        <v>0.06312</v>
      </c>
      <c r="I2209" s="6" t="n">
        <v>-24616.8</v>
      </c>
      <c r="J2209" s="6" t="n">
        <v>-0</v>
      </c>
      <c r="K2209" s="6" t="n">
        <v>-9.85</v>
      </c>
      <c r="L2209" s="6" t="n">
        <v>-0</v>
      </c>
      <c r="M2209" s="6"/>
      <c r="N2209" s="6" t="s">
        <f>=I2209+J2209+K2209+L2209</f>
      </c>
      <c r="O2209" s="6"/>
      <c r="P2209" s="16"/>
    </row>
    <row collapsed="false" customFormat="false" customHeight="false" hidden="false" ht="12.1" outlineLevel="0" r="2210">
      <c r="A2210" s="20" t="n">
        <v>45849.572430556</v>
      </c>
      <c r="B2210" s="16" t="s">
        <v>30</v>
      </c>
      <c r="C2210" s="16" t="s">
        <v>643</v>
      </c>
      <c r="D2210" s="16" t="s">
        <v>480</v>
      </c>
      <c r="E2210" s="16" t="s">
        <v>17</v>
      </c>
      <c r="F2210" s="16" t="s">
        <v>19</v>
      </c>
      <c r="G2210" s="7" t="n">
        <v>100000</v>
      </c>
      <c r="H2210" s="6" t="n">
        <v>0.06312</v>
      </c>
      <c r="I2210" s="6" t="n">
        <v>-6312</v>
      </c>
      <c r="J2210" s="6" t="n">
        <v>-0</v>
      </c>
      <c r="K2210" s="6" t="n">
        <v>-2.52</v>
      </c>
      <c r="L2210" s="6" t="n">
        <v>-0</v>
      </c>
      <c r="M2210" s="6"/>
      <c r="N2210" s="6" t="s">
        <f>=I2210+J2210+K2210+L2210</f>
      </c>
      <c r="O2210" s="6"/>
      <c r="P2210" s="16"/>
    </row>
    <row collapsed="false" customFormat="false" customHeight="false" hidden="false" ht="12.1" outlineLevel="0" r="2211">
      <c r="A2211" s="20" t="n">
        <v>45849.572465278</v>
      </c>
      <c r="B2211" s="16" t="s">
        <v>30</v>
      </c>
      <c r="C2211" s="16" t="s">
        <v>643</v>
      </c>
      <c r="D2211" s="16" t="s">
        <v>480</v>
      </c>
      <c r="E2211" s="16" t="s">
        <v>17</v>
      </c>
      <c r="F2211" s="16" t="s">
        <v>19</v>
      </c>
      <c r="G2211" s="7" t="n">
        <v>250000</v>
      </c>
      <c r="H2211" s="6" t="n">
        <v>0.06312</v>
      </c>
      <c r="I2211" s="6" t="n">
        <v>-15780</v>
      </c>
      <c r="J2211" s="6" t="n">
        <v>-0</v>
      </c>
      <c r="K2211" s="6" t="n">
        <v>-6.31</v>
      </c>
      <c r="L2211" s="6" t="n">
        <v>-0</v>
      </c>
      <c r="M2211" s="6"/>
      <c r="N2211" s="6" t="s">
        <f>=I2211+J2211+K2211+L2211</f>
      </c>
      <c r="O2211" s="6"/>
      <c r="P2211" s="16"/>
    </row>
    <row collapsed="false" customFormat="false" customHeight="false" hidden="false" ht="12.1" outlineLevel="0" r="2212">
      <c r="A2212" s="20" t="n">
        <v>45849.572465278</v>
      </c>
      <c r="B2212" s="16" t="s">
        <v>30</v>
      </c>
      <c r="C2212" s="16" t="s">
        <v>643</v>
      </c>
      <c r="D2212" s="16" t="s">
        <v>480</v>
      </c>
      <c r="E2212" s="16" t="s">
        <v>17</v>
      </c>
      <c r="F2212" s="16" t="s">
        <v>19</v>
      </c>
      <c r="G2212" s="7" t="n">
        <v>60000</v>
      </c>
      <c r="H2212" s="6" t="n">
        <v>0.06312</v>
      </c>
      <c r="I2212" s="6" t="n">
        <v>-3787.2</v>
      </c>
      <c r="J2212" s="6" t="n">
        <v>-0</v>
      </c>
      <c r="K2212" s="6" t="n">
        <v>-1.51</v>
      </c>
      <c r="L2212" s="6" t="n">
        <v>-0</v>
      </c>
      <c r="M2212" s="6"/>
      <c r="N2212" s="6" t="s">
        <f>=I2212+J2212+K2212+L2212</f>
      </c>
      <c r="O2212" s="6"/>
      <c r="P2212" s="16"/>
    </row>
    <row collapsed="false" customFormat="false" customHeight="false" hidden="false" ht="12.1" outlineLevel="0" r="2213">
      <c r="A2213" s="20" t="n">
        <v>45849.572546296</v>
      </c>
      <c r="B2213" s="16" t="s">
        <v>30</v>
      </c>
      <c r="C2213" s="16" t="s">
        <v>643</v>
      </c>
      <c r="D2213" s="16" t="s">
        <v>480</v>
      </c>
      <c r="E2213" s="16" t="s">
        <v>17</v>
      </c>
      <c r="F2213" s="16" t="s">
        <v>19</v>
      </c>
      <c r="G2213" s="7" t="n">
        <v>130000</v>
      </c>
      <c r="H2213" s="6" t="n">
        <v>0.06312</v>
      </c>
      <c r="I2213" s="6" t="n">
        <v>-8205.6</v>
      </c>
      <c r="J2213" s="6" t="n">
        <v>-0</v>
      </c>
      <c r="K2213" s="6" t="n">
        <v>-3.28</v>
      </c>
      <c r="L2213" s="6" t="n">
        <v>-0</v>
      </c>
      <c r="M2213" s="6"/>
      <c r="N2213" s="6" t="s">
        <f>=I2213+J2213+K2213+L2213</f>
      </c>
      <c r="O2213" s="6"/>
      <c r="P2213" s="16"/>
    </row>
    <row collapsed="false" customFormat="false" customHeight="false" hidden="false" ht="12.1" outlineLevel="0" r="2214">
      <c r="A2214" s="20" t="n">
        <v>45849.572604167</v>
      </c>
      <c r="B2214" s="16" t="s">
        <v>30</v>
      </c>
      <c r="C2214" s="16" t="s">
        <v>643</v>
      </c>
      <c r="D2214" s="16" t="s">
        <v>480</v>
      </c>
      <c r="E2214" s="16" t="s">
        <v>17</v>
      </c>
      <c r="F2214" s="16" t="s">
        <v>19</v>
      </c>
      <c r="G2214" s="7" t="n">
        <v>250000</v>
      </c>
      <c r="H2214" s="6" t="n">
        <v>0.06312</v>
      </c>
      <c r="I2214" s="6" t="n">
        <v>-15780</v>
      </c>
      <c r="J2214" s="6" t="n">
        <v>-0</v>
      </c>
      <c r="K2214" s="6" t="n">
        <v>-6.31</v>
      </c>
      <c r="L2214" s="6" t="n">
        <v>-0</v>
      </c>
      <c r="M2214" s="6"/>
      <c r="N2214" s="6" t="s">
        <f>=I2214+J2214+K2214+L2214</f>
      </c>
      <c r="O2214" s="6"/>
      <c r="P2214" s="16"/>
    </row>
    <row collapsed="false" customFormat="false" customHeight="false" hidden="false" ht="12.1" outlineLevel="0" r="2215">
      <c r="A2215" s="20" t="n">
        <v>45849.572604167</v>
      </c>
      <c r="B2215" s="16" t="s">
        <v>30</v>
      </c>
      <c r="C2215" s="16" t="s">
        <v>643</v>
      </c>
      <c r="D2215" s="16" t="s">
        <v>480</v>
      </c>
      <c r="E2215" s="16" t="s">
        <v>17</v>
      </c>
      <c r="F2215" s="16" t="s">
        <v>19</v>
      </c>
      <c r="G2215" s="7" t="n">
        <v>100000</v>
      </c>
      <c r="H2215" s="6" t="n">
        <v>0.06312</v>
      </c>
      <c r="I2215" s="6" t="n">
        <v>-6312</v>
      </c>
      <c r="J2215" s="6" t="n">
        <v>-0</v>
      </c>
      <c r="K2215" s="6" t="n">
        <v>-2.52</v>
      </c>
      <c r="L2215" s="6" t="n">
        <v>-0</v>
      </c>
      <c r="M2215" s="6"/>
      <c r="N2215" s="6" t="s">
        <f>=I2215+J2215+K2215+L2215</f>
      </c>
      <c r="O2215" s="6"/>
      <c r="P2215" s="16"/>
    </row>
    <row collapsed="false" customFormat="false" customHeight="false" hidden="false" ht="12.1" outlineLevel="0" r="2216">
      <c r="A2216" s="20" t="n">
        <v>45849.572673611</v>
      </c>
      <c r="B2216" s="16" t="s">
        <v>30</v>
      </c>
      <c r="C2216" s="16" t="s">
        <v>643</v>
      </c>
      <c r="D2216" s="16" t="s">
        <v>480</v>
      </c>
      <c r="E2216" s="16" t="s">
        <v>17</v>
      </c>
      <c r="F2216" s="16" t="s">
        <v>19</v>
      </c>
      <c r="G2216" s="7" t="n">
        <v>90000</v>
      </c>
      <c r="H2216" s="6" t="n">
        <v>0.06312</v>
      </c>
      <c r="I2216" s="6" t="n">
        <v>-5680.8</v>
      </c>
      <c r="J2216" s="6" t="n">
        <v>-0</v>
      </c>
      <c r="K2216" s="6" t="n">
        <v>-2.27</v>
      </c>
      <c r="L2216" s="6" t="n">
        <v>-0</v>
      </c>
      <c r="M2216" s="6"/>
      <c r="N2216" s="6" t="s">
        <f>=I2216+J2216+K2216+L2216</f>
      </c>
      <c r="O2216" s="6"/>
      <c r="P2216" s="16"/>
    </row>
    <row collapsed="false" customFormat="false" customHeight="false" hidden="false" ht="12.1" outlineLevel="0" r="2217">
      <c r="A2217" s="20" t="n">
        <v>45849.572719907</v>
      </c>
      <c r="B2217" s="16" t="s">
        <v>30</v>
      </c>
      <c r="C2217" s="16" t="s">
        <v>643</v>
      </c>
      <c r="D2217" s="16" t="s">
        <v>480</v>
      </c>
      <c r="E2217" s="16" t="s">
        <v>17</v>
      </c>
      <c r="F2217" s="16" t="s">
        <v>19</v>
      </c>
      <c r="G2217" s="7" t="n">
        <v>100000</v>
      </c>
      <c r="H2217" s="6" t="n">
        <v>0.06312</v>
      </c>
      <c r="I2217" s="6" t="n">
        <v>-6312</v>
      </c>
      <c r="J2217" s="6" t="n">
        <v>-0</v>
      </c>
      <c r="K2217" s="6" t="n">
        <v>-2.52</v>
      </c>
      <c r="L2217" s="6" t="n">
        <v>-0</v>
      </c>
      <c r="M2217" s="6"/>
      <c r="N2217" s="6" t="s">
        <f>=I2217+J2217+K2217+L2217</f>
      </c>
      <c r="O2217" s="6"/>
      <c r="P2217" s="16"/>
    </row>
    <row collapsed="false" customFormat="false" customHeight="false" hidden="false" ht="12.1" outlineLevel="0" r="2218">
      <c r="A2218" s="20" t="n">
        <v>45849.572743056</v>
      </c>
      <c r="B2218" s="16" t="s">
        <v>30</v>
      </c>
      <c r="C2218" s="16" t="s">
        <v>643</v>
      </c>
      <c r="D2218" s="16" t="s">
        <v>480</v>
      </c>
      <c r="E2218" s="16" t="s">
        <v>17</v>
      </c>
      <c r="F2218" s="16" t="s">
        <v>19</v>
      </c>
      <c r="G2218" s="7" t="n">
        <v>250000</v>
      </c>
      <c r="H2218" s="6" t="n">
        <v>0.06312</v>
      </c>
      <c r="I2218" s="6" t="n">
        <v>-15780</v>
      </c>
      <c r="J2218" s="6" t="n">
        <v>-0</v>
      </c>
      <c r="K2218" s="6" t="n">
        <v>-6.31</v>
      </c>
      <c r="L2218" s="6" t="n">
        <v>-0</v>
      </c>
      <c r="M2218" s="6"/>
      <c r="N2218" s="6" t="s">
        <f>=I2218+J2218+K2218+L2218</f>
      </c>
      <c r="O2218" s="6"/>
      <c r="P2218" s="16"/>
    </row>
    <row collapsed="false" customFormat="false" customHeight="false" hidden="false" ht="12.1" outlineLevel="0" r="2219">
      <c r="A2219" s="20" t="n">
        <v>45849.572743056</v>
      </c>
      <c r="B2219" s="16" t="s">
        <v>30</v>
      </c>
      <c r="C2219" s="16" t="s">
        <v>643</v>
      </c>
      <c r="D2219" s="16" t="s">
        <v>480</v>
      </c>
      <c r="E2219" s="16" t="s">
        <v>17</v>
      </c>
      <c r="F2219" s="16" t="s">
        <v>19</v>
      </c>
      <c r="G2219" s="7" t="n">
        <v>110000</v>
      </c>
      <c r="H2219" s="6" t="n">
        <v>0.06312</v>
      </c>
      <c r="I2219" s="6" t="n">
        <v>-6943.2</v>
      </c>
      <c r="J2219" s="6" t="n">
        <v>-0</v>
      </c>
      <c r="K2219" s="6" t="n">
        <v>-2.78</v>
      </c>
      <c r="L2219" s="6" t="n">
        <v>-0</v>
      </c>
      <c r="M2219" s="6"/>
      <c r="N2219" s="6" t="s">
        <f>=I2219+J2219+K2219+L2219</f>
      </c>
      <c r="O2219" s="6"/>
      <c r="P2219" s="16"/>
    </row>
    <row collapsed="false" customFormat="false" customHeight="false" hidden="false" ht="12.1" outlineLevel="0" r="2220">
      <c r="A2220" s="20" t="n">
        <v>45849.572800926</v>
      </c>
      <c r="B2220" s="16" t="s">
        <v>30</v>
      </c>
      <c r="C2220" s="16" t="s">
        <v>643</v>
      </c>
      <c r="D2220" s="16" t="s">
        <v>480</v>
      </c>
      <c r="E2220" s="16" t="s">
        <v>17</v>
      </c>
      <c r="F2220" s="16" t="s">
        <v>19</v>
      </c>
      <c r="G2220" s="7" t="n">
        <v>90000</v>
      </c>
      <c r="H2220" s="6" t="n">
        <v>0.06312</v>
      </c>
      <c r="I2220" s="6" t="n">
        <v>-5680.8</v>
      </c>
      <c r="J2220" s="6" t="n">
        <v>-0</v>
      </c>
      <c r="K2220" s="6" t="n">
        <v>-2.27</v>
      </c>
      <c r="L2220" s="6" t="n">
        <v>-0</v>
      </c>
      <c r="M2220" s="6"/>
      <c r="N2220" s="6" t="s">
        <f>=I2220+J2220+K2220+L2220</f>
      </c>
      <c r="O2220" s="6"/>
      <c r="P2220" s="16"/>
    </row>
    <row collapsed="false" customFormat="false" customHeight="false" hidden="false" ht="12.1" outlineLevel="0" r="2221">
      <c r="A2221" s="20" t="n">
        <v>45849.572881944</v>
      </c>
      <c r="B2221" s="16" t="s">
        <v>30</v>
      </c>
      <c r="C2221" s="16" t="s">
        <v>643</v>
      </c>
      <c r="D2221" s="16" t="s">
        <v>480</v>
      </c>
      <c r="E2221" s="16" t="s">
        <v>17</v>
      </c>
      <c r="F2221" s="16" t="s">
        <v>19</v>
      </c>
      <c r="G2221" s="7" t="n">
        <v>250000</v>
      </c>
      <c r="H2221" s="6" t="n">
        <v>0.06312</v>
      </c>
      <c r="I2221" s="6" t="n">
        <v>-15780</v>
      </c>
      <c r="J2221" s="6" t="n">
        <v>-0</v>
      </c>
      <c r="K2221" s="6" t="n">
        <v>-6.31</v>
      </c>
      <c r="L2221" s="6" t="n">
        <v>-0</v>
      </c>
      <c r="M2221" s="6"/>
      <c r="N2221" s="6" t="s">
        <f>=I2221+J2221+K2221+L2221</f>
      </c>
      <c r="O2221" s="6"/>
      <c r="P2221" s="16"/>
    </row>
    <row collapsed="false" customFormat="false" customHeight="false" hidden="false" ht="12.1" outlineLevel="0" r="2222">
      <c r="A2222" s="20" t="n">
        <v>45849.572881944</v>
      </c>
      <c r="B2222" s="16" t="s">
        <v>30</v>
      </c>
      <c r="C2222" s="16" t="s">
        <v>643</v>
      </c>
      <c r="D2222" s="16" t="s">
        <v>480</v>
      </c>
      <c r="E2222" s="16" t="s">
        <v>17</v>
      </c>
      <c r="F2222" s="16" t="s">
        <v>19</v>
      </c>
      <c r="G2222" s="7" t="n">
        <v>80000</v>
      </c>
      <c r="H2222" s="6" t="n">
        <v>0.06312</v>
      </c>
      <c r="I2222" s="6" t="n">
        <v>-5049.6</v>
      </c>
      <c r="J2222" s="6" t="n">
        <v>-0</v>
      </c>
      <c r="K2222" s="6" t="n">
        <v>-2.02</v>
      </c>
      <c r="L2222" s="6" t="n">
        <v>-0</v>
      </c>
      <c r="M2222" s="6"/>
      <c r="N2222" s="6" t="s">
        <f>=I2222+J2222+K2222+L2222</f>
      </c>
      <c r="O2222" s="6"/>
      <c r="P2222" s="16"/>
    </row>
    <row collapsed="false" customFormat="false" customHeight="false" hidden="false" ht="12.1" outlineLevel="0" r="2223">
      <c r="A2223" s="20" t="n">
        <v>45849.572928241</v>
      </c>
      <c r="B2223" s="16" t="s">
        <v>30</v>
      </c>
      <c r="C2223" s="16" t="s">
        <v>643</v>
      </c>
      <c r="D2223" s="16" t="s">
        <v>480</v>
      </c>
      <c r="E2223" s="16" t="s">
        <v>17</v>
      </c>
      <c r="F2223" s="16" t="s">
        <v>19</v>
      </c>
      <c r="G2223" s="7" t="n">
        <v>70000</v>
      </c>
      <c r="H2223" s="6" t="n">
        <v>0.06312</v>
      </c>
      <c r="I2223" s="6" t="n">
        <v>-4418.4</v>
      </c>
      <c r="J2223" s="6" t="n">
        <v>-0</v>
      </c>
      <c r="K2223" s="6" t="n">
        <v>-1.77</v>
      </c>
      <c r="L2223" s="6" t="n">
        <v>-0</v>
      </c>
      <c r="M2223" s="6"/>
      <c r="N2223" s="6" t="s">
        <f>=I2223+J2223+K2223+L2223</f>
      </c>
      <c r="O2223" s="6"/>
      <c r="P2223" s="16"/>
    </row>
    <row collapsed="false" customFormat="false" customHeight="false" hidden="false" ht="12.1" outlineLevel="0" r="2224">
      <c r="A2224" s="20" t="n">
        <v>45849.573020833</v>
      </c>
      <c r="B2224" s="16" t="s">
        <v>30</v>
      </c>
      <c r="C2224" s="16" t="s">
        <v>643</v>
      </c>
      <c r="D2224" s="16" t="s">
        <v>480</v>
      </c>
      <c r="E2224" s="16" t="s">
        <v>17</v>
      </c>
      <c r="F2224" s="16" t="s">
        <v>19</v>
      </c>
      <c r="G2224" s="7" t="n">
        <v>50000</v>
      </c>
      <c r="H2224" s="6" t="n">
        <v>0.06312</v>
      </c>
      <c r="I2224" s="6" t="n">
        <v>-3156</v>
      </c>
      <c r="J2224" s="6" t="n">
        <v>-0</v>
      </c>
      <c r="K2224" s="6" t="n">
        <v>-1.26</v>
      </c>
      <c r="L2224" s="6" t="n">
        <v>-0</v>
      </c>
      <c r="M2224" s="6"/>
      <c r="N2224" s="6" t="s">
        <f>=I2224+J2224+K2224+L2224</f>
      </c>
      <c r="O2224" s="6"/>
      <c r="P2224" s="16"/>
    </row>
    <row collapsed="false" customFormat="false" customHeight="false" hidden="false" ht="12.1" outlineLevel="0" r="2225">
      <c r="A2225" s="20" t="n">
        <v>45849.573020833</v>
      </c>
      <c r="B2225" s="16" t="s">
        <v>30</v>
      </c>
      <c r="C2225" s="16" t="s">
        <v>643</v>
      </c>
      <c r="D2225" s="16" t="s">
        <v>480</v>
      </c>
      <c r="E2225" s="16" t="s">
        <v>17</v>
      </c>
      <c r="F2225" s="16" t="s">
        <v>19</v>
      </c>
      <c r="G2225" s="7" t="n">
        <v>80000</v>
      </c>
      <c r="H2225" s="6" t="n">
        <v>0.06312</v>
      </c>
      <c r="I2225" s="6" t="n">
        <v>-5049.6</v>
      </c>
      <c r="J2225" s="6" t="n">
        <v>-0</v>
      </c>
      <c r="K2225" s="6" t="n">
        <v>-2.02</v>
      </c>
      <c r="L2225" s="6" t="n">
        <v>-0</v>
      </c>
      <c r="M2225" s="6"/>
      <c r="N2225" s="6" t="s">
        <f>=I2225+J2225+K2225+L2225</f>
      </c>
      <c r="O2225" s="6"/>
      <c r="P2225" s="16"/>
    </row>
    <row collapsed="false" customFormat="false" customHeight="false" hidden="false" ht="12.1" outlineLevel="0" r="2226">
      <c r="A2226" s="20" t="n">
        <v>45849.573055556</v>
      </c>
      <c r="B2226" s="16" t="s">
        <v>30</v>
      </c>
      <c r="C2226" s="16" t="s">
        <v>643</v>
      </c>
      <c r="D2226" s="16" t="s">
        <v>480</v>
      </c>
      <c r="E2226" s="16" t="s">
        <v>17</v>
      </c>
      <c r="F2226" s="16" t="s">
        <v>19</v>
      </c>
      <c r="G2226" s="7" t="n">
        <v>70000</v>
      </c>
      <c r="H2226" s="6" t="n">
        <v>0.06312</v>
      </c>
      <c r="I2226" s="6" t="n">
        <v>-4418.4</v>
      </c>
      <c r="J2226" s="6" t="n">
        <v>-0</v>
      </c>
      <c r="K2226" s="6" t="n">
        <v>-1.77</v>
      </c>
      <c r="L2226" s="6" t="n">
        <v>-0</v>
      </c>
      <c r="M2226" s="6"/>
      <c r="N2226" s="6" t="s">
        <f>=I2226+J2226+K2226+L2226</f>
      </c>
      <c r="O2226" s="6"/>
      <c r="P2226" s="16"/>
    </row>
    <row collapsed="false" customFormat="false" customHeight="false" hidden="false" ht="12.1" outlineLevel="0" r="2227">
      <c r="A2227" s="20" t="n">
        <v>45849.573159722</v>
      </c>
      <c r="B2227" s="16" t="s">
        <v>30</v>
      </c>
      <c r="C2227" s="16" t="s">
        <v>643</v>
      </c>
      <c r="D2227" s="16" t="s">
        <v>480</v>
      </c>
      <c r="E2227" s="16" t="s">
        <v>17</v>
      </c>
      <c r="F2227" s="16" t="s">
        <v>19</v>
      </c>
      <c r="G2227" s="7" t="n">
        <v>250000</v>
      </c>
      <c r="H2227" s="6" t="n">
        <v>0.06312</v>
      </c>
      <c r="I2227" s="6" t="n">
        <v>-15780</v>
      </c>
      <c r="J2227" s="6" t="n">
        <v>-0</v>
      </c>
      <c r="K2227" s="6" t="n">
        <v>-6.31</v>
      </c>
      <c r="L2227" s="6" t="n">
        <v>-0</v>
      </c>
      <c r="M2227" s="6"/>
      <c r="N2227" s="6" t="s">
        <f>=I2227+J2227+K2227+L2227</f>
      </c>
      <c r="O2227" s="6"/>
      <c r="P2227" s="16"/>
    </row>
    <row collapsed="false" customFormat="false" customHeight="false" hidden="false" ht="12.1" outlineLevel="0" r="2228">
      <c r="A2228" s="20" t="n">
        <v>45849.573159722</v>
      </c>
      <c r="B2228" s="16" t="s">
        <v>30</v>
      </c>
      <c r="C2228" s="16" t="s">
        <v>643</v>
      </c>
      <c r="D2228" s="16" t="s">
        <v>480</v>
      </c>
      <c r="E2228" s="16" t="s">
        <v>17</v>
      </c>
      <c r="F2228" s="16" t="s">
        <v>19</v>
      </c>
      <c r="G2228" s="7" t="n">
        <v>80000</v>
      </c>
      <c r="H2228" s="6" t="n">
        <v>0.06312</v>
      </c>
      <c r="I2228" s="6" t="n">
        <v>-5049.6</v>
      </c>
      <c r="J2228" s="6" t="n">
        <v>-0</v>
      </c>
      <c r="K2228" s="6" t="n">
        <v>-2.02</v>
      </c>
      <c r="L2228" s="6" t="n">
        <v>-0</v>
      </c>
      <c r="M2228" s="6"/>
      <c r="N2228" s="6" t="s">
        <f>=I2228+J2228+K2228+L2228</f>
      </c>
      <c r="O2228" s="6"/>
      <c r="P2228" s="16"/>
    </row>
    <row collapsed="false" customFormat="false" customHeight="false" hidden="false" ht="12.1" outlineLevel="0" r="2229">
      <c r="A2229" s="20" t="n">
        <v>45849.573194444</v>
      </c>
      <c r="B2229" s="16" t="s">
        <v>30</v>
      </c>
      <c r="C2229" s="16" t="s">
        <v>643</v>
      </c>
      <c r="D2229" s="16" t="s">
        <v>480</v>
      </c>
      <c r="E2229" s="16" t="s">
        <v>17</v>
      </c>
      <c r="F2229" s="16" t="s">
        <v>19</v>
      </c>
      <c r="G2229" s="7" t="n">
        <v>60000</v>
      </c>
      <c r="H2229" s="6" t="n">
        <v>0.06312</v>
      </c>
      <c r="I2229" s="6" t="n">
        <v>-3787.2</v>
      </c>
      <c r="J2229" s="6" t="n">
        <v>-0</v>
      </c>
      <c r="K2229" s="6" t="n">
        <v>-1.51</v>
      </c>
      <c r="L2229" s="6" t="n">
        <v>-0</v>
      </c>
      <c r="M2229" s="6"/>
      <c r="N2229" s="6" t="s">
        <f>=I2229+J2229+K2229+L2229</f>
      </c>
      <c r="O2229" s="6"/>
      <c r="P2229" s="16"/>
    </row>
    <row collapsed="false" customFormat="false" customHeight="false" hidden="false" ht="12.1" outlineLevel="0" r="2230">
      <c r="A2230" s="20" t="n">
        <v>45849.573275463</v>
      </c>
      <c r="B2230" s="16" t="s">
        <v>30</v>
      </c>
      <c r="C2230" s="16" t="s">
        <v>643</v>
      </c>
      <c r="D2230" s="16" t="s">
        <v>480</v>
      </c>
      <c r="E2230" s="16" t="s">
        <v>17</v>
      </c>
      <c r="F2230" s="16" t="s">
        <v>19</v>
      </c>
      <c r="G2230" s="7" t="n">
        <v>80000</v>
      </c>
      <c r="H2230" s="6" t="n">
        <v>0.06312</v>
      </c>
      <c r="I2230" s="6" t="n">
        <v>-5049.6</v>
      </c>
      <c r="J2230" s="6" t="n">
        <v>-0</v>
      </c>
      <c r="K2230" s="6" t="n">
        <v>-2.02</v>
      </c>
      <c r="L2230" s="6" t="n">
        <v>-0</v>
      </c>
      <c r="M2230" s="6"/>
      <c r="N2230" s="6" t="s">
        <f>=I2230+J2230+K2230+L2230</f>
      </c>
      <c r="O2230" s="6"/>
      <c r="P2230" s="16"/>
    </row>
    <row collapsed="false" customFormat="false" customHeight="false" hidden="false" ht="12.1" outlineLevel="0" r="2231">
      <c r="A2231" s="20" t="n">
        <v>45849.573298611</v>
      </c>
      <c r="B2231" s="16" t="s">
        <v>30</v>
      </c>
      <c r="C2231" s="16" t="s">
        <v>643</v>
      </c>
      <c r="D2231" s="16" t="s">
        <v>480</v>
      </c>
      <c r="E2231" s="16" t="s">
        <v>17</v>
      </c>
      <c r="F2231" s="16" t="s">
        <v>19</v>
      </c>
      <c r="G2231" s="7" t="n">
        <v>250000</v>
      </c>
      <c r="H2231" s="6" t="n">
        <v>0.06312</v>
      </c>
      <c r="I2231" s="6" t="n">
        <v>-15780</v>
      </c>
      <c r="J2231" s="6" t="n">
        <v>-0</v>
      </c>
      <c r="K2231" s="6" t="n">
        <v>-6.31</v>
      </c>
      <c r="L2231" s="6" t="n">
        <v>-0</v>
      </c>
      <c r="M2231" s="6"/>
      <c r="N2231" s="6" t="s">
        <f>=I2231+J2231+K2231+L2231</f>
      </c>
      <c r="O2231" s="6"/>
      <c r="P2231" s="16"/>
    </row>
    <row collapsed="false" customFormat="false" customHeight="false" hidden="false" ht="12.1" outlineLevel="0" r="2232">
      <c r="A2232" s="20" t="n">
        <v>45849.573298611</v>
      </c>
      <c r="B2232" s="16" t="s">
        <v>30</v>
      </c>
      <c r="C2232" s="16" t="s">
        <v>643</v>
      </c>
      <c r="D2232" s="16" t="s">
        <v>480</v>
      </c>
      <c r="E2232" s="16" t="s">
        <v>17</v>
      </c>
      <c r="F2232" s="16" t="s">
        <v>19</v>
      </c>
      <c r="G2232" s="7" t="n">
        <v>60000</v>
      </c>
      <c r="H2232" s="6" t="n">
        <v>0.06312</v>
      </c>
      <c r="I2232" s="6" t="n">
        <v>-3787.2</v>
      </c>
      <c r="J2232" s="6" t="n">
        <v>-0</v>
      </c>
      <c r="K2232" s="6" t="n">
        <v>-1.51</v>
      </c>
      <c r="L2232" s="6" t="n">
        <v>-0</v>
      </c>
      <c r="M2232" s="6"/>
      <c r="N2232" s="6" t="s">
        <f>=I2232+J2232+K2232+L2232</f>
      </c>
      <c r="O2232" s="6"/>
      <c r="P2232" s="16"/>
    </row>
    <row collapsed="false" customFormat="false" customHeight="false" hidden="false" ht="12.1" outlineLevel="0" r="2233">
      <c r="A2233" s="20" t="n">
        <v>45849.573321759</v>
      </c>
      <c r="B2233" s="16" t="s">
        <v>30</v>
      </c>
      <c r="C2233" s="16" t="s">
        <v>643</v>
      </c>
      <c r="D2233" s="16" t="s">
        <v>480</v>
      </c>
      <c r="E2233" s="16" t="s">
        <v>17</v>
      </c>
      <c r="F2233" s="16" t="s">
        <v>19</v>
      </c>
      <c r="G2233" s="7" t="n">
        <v>110000</v>
      </c>
      <c r="H2233" s="6" t="n">
        <v>0.06312</v>
      </c>
      <c r="I2233" s="6" t="n">
        <v>-6943.2</v>
      </c>
      <c r="J2233" s="6" t="n">
        <v>-0</v>
      </c>
      <c r="K2233" s="6" t="n">
        <v>-2.78</v>
      </c>
      <c r="L2233" s="6" t="n">
        <v>-0</v>
      </c>
      <c r="M2233" s="6"/>
      <c r="N2233" s="6" t="s">
        <f>=I2233+J2233+K2233+L2233</f>
      </c>
      <c r="O2233" s="6"/>
      <c r="P2233" s="16"/>
    </row>
    <row collapsed="false" customFormat="false" customHeight="false" hidden="false" ht="12.1" outlineLevel="0" r="2234">
      <c r="A2234" s="20" t="n">
        <v>45849.573344907</v>
      </c>
      <c r="B2234" s="16" t="s">
        <v>30</v>
      </c>
      <c r="C2234" s="16" t="s">
        <v>643</v>
      </c>
      <c r="D2234" s="16" t="s">
        <v>480</v>
      </c>
      <c r="E2234" s="16" t="s">
        <v>17</v>
      </c>
      <c r="F2234" s="16" t="s">
        <v>19</v>
      </c>
      <c r="G2234" s="7" t="n">
        <v>50000</v>
      </c>
      <c r="H2234" s="6" t="n">
        <v>0.06312</v>
      </c>
      <c r="I2234" s="6" t="n">
        <v>-3156</v>
      </c>
      <c r="J2234" s="6" t="n">
        <v>-0</v>
      </c>
      <c r="K2234" s="6" t="n">
        <v>-1.26</v>
      </c>
      <c r="L2234" s="6" t="n">
        <v>-0</v>
      </c>
      <c r="M2234" s="6"/>
      <c r="N2234" s="6" t="s">
        <f>=I2234+J2234+K2234+L2234</f>
      </c>
      <c r="O2234" s="6"/>
      <c r="P2234" s="16"/>
    </row>
    <row collapsed="false" customFormat="false" customHeight="false" hidden="false" ht="12.1" outlineLevel="0" r="2235">
      <c r="A2235" s="20" t="n">
        <v>45849.5734375</v>
      </c>
      <c r="B2235" s="16" t="s">
        <v>30</v>
      </c>
      <c r="C2235" s="16" t="s">
        <v>643</v>
      </c>
      <c r="D2235" s="16" t="s">
        <v>480</v>
      </c>
      <c r="E2235" s="16" t="s">
        <v>17</v>
      </c>
      <c r="F2235" s="16" t="s">
        <v>19</v>
      </c>
      <c r="G2235" s="7" t="n">
        <v>250000</v>
      </c>
      <c r="H2235" s="6" t="n">
        <v>0.06312</v>
      </c>
      <c r="I2235" s="6" t="n">
        <v>-15780</v>
      </c>
      <c r="J2235" s="6" t="n">
        <v>-0</v>
      </c>
      <c r="K2235" s="6" t="n">
        <v>-6.31</v>
      </c>
      <c r="L2235" s="6" t="n">
        <v>-0</v>
      </c>
      <c r="M2235" s="6"/>
      <c r="N2235" s="6" t="s">
        <f>=I2235+J2235+K2235+L2235</f>
      </c>
      <c r="O2235" s="6"/>
      <c r="P2235" s="16"/>
    </row>
    <row collapsed="false" customFormat="false" customHeight="false" hidden="false" ht="12.1" outlineLevel="0" r="2236">
      <c r="A2236" s="20" t="n">
        <v>45849.5734375</v>
      </c>
      <c r="B2236" s="16" t="s">
        <v>30</v>
      </c>
      <c r="C2236" s="16" t="s">
        <v>643</v>
      </c>
      <c r="D2236" s="16" t="s">
        <v>480</v>
      </c>
      <c r="E2236" s="16" t="s">
        <v>17</v>
      </c>
      <c r="F2236" s="16" t="s">
        <v>19</v>
      </c>
      <c r="G2236" s="7" t="n">
        <v>100000</v>
      </c>
      <c r="H2236" s="6" t="n">
        <v>0.06312</v>
      </c>
      <c r="I2236" s="6" t="n">
        <v>-6312</v>
      </c>
      <c r="J2236" s="6" t="n">
        <v>-0</v>
      </c>
      <c r="K2236" s="6" t="n">
        <v>-2.52</v>
      </c>
      <c r="L2236" s="6" t="n">
        <v>-0</v>
      </c>
      <c r="M2236" s="6"/>
      <c r="N2236" s="6" t="s">
        <f>=I2236+J2236+K2236+L2236</f>
      </c>
      <c r="O2236" s="6"/>
      <c r="P2236" s="16"/>
    </row>
    <row collapsed="false" customFormat="false" customHeight="false" hidden="false" ht="12.1" outlineLevel="0" r="2237">
      <c r="A2237" s="20" t="n">
        <v>45849.573449074</v>
      </c>
      <c r="B2237" s="16" t="s">
        <v>30</v>
      </c>
      <c r="C2237" s="16" t="s">
        <v>643</v>
      </c>
      <c r="D2237" s="16" t="s">
        <v>480</v>
      </c>
      <c r="E2237" s="16" t="s">
        <v>17</v>
      </c>
      <c r="F2237" s="16" t="s">
        <v>19</v>
      </c>
      <c r="G2237" s="7" t="n">
        <v>80000</v>
      </c>
      <c r="H2237" s="6" t="n">
        <v>0.06312</v>
      </c>
      <c r="I2237" s="6" t="n">
        <v>-5049.6</v>
      </c>
      <c r="J2237" s="6" t="n">
        <v>-0</v>
      </c>
      <c r="K2237" s="6" t="n">
        <v>-2.02</v>
      </c>
      <c r="L2237" s="6" t="n">
        <v>-0</v>
      </c>
      <c r="M2237" s="6"/>
      <c r="N2237" s="6" t="s">
        <f>=I2237+J2237+K2237+L2237</f>
      </c>
      <c r="O2237" s="6"/>
      <c r="P2237" s="16"/>
    </row>
    <row collapsed="false" customFormat="false" customHeight="false" hidden="false" ht="12.1" outlineLevel="0" r="2238">
      <c r="A2238" s="20" t="n">
        <v>45849.573576389</v>
      </c>
      <c r="B2238" s="16" t="s">
        <v>30</v>
      </c>
      <c r="C2238" s="16" t="s">
        <v>643</v>
      </c>
      <c r="D2238" s="16" t="s">
        <v>480</v>
      </c>
      <c r="E2238" s="16" t="s">
        <v>17</v>
      </c>
      <c r="F2238" s="16" t="s">
        <v>19</v>
      </c>
      <c r="G2238" s="7" t="n">
        <v>20000</v>
      </c>
      <c r="H2238" s="6" t="n">
        <v>0.06312</v>
      </c>
      <c r="I2238" s="6" t="n">
        <v>-1262.4</v>
      </c>
      <c r="J2238" s="6" t="n">
        <v>-0</v>
      </c>
      <c r="K2238" s="6" t="n">
        <v>-0.5</v>
      </c>
      <c r="L2238" s="6" t="n">
        <v>-0</v>
      </c>
      <c r="M2238" s="6"/>
      <c r="N2238" s="6" t="s">
        <f>=I2238+J2238+K2238+L2238</f>
      </c>
      <c r="O2238" s="6"/>
      <c r="P2238" s="16"/>
    </row>
    <row collapsed="false" customFormat="false" customHeight="false" hidden="false" ht="12.1" outlineLevel="0" r="2239">
      <c r="A2239" s="20" t="n">
        <v>45849.573576389</v>
      </c>
      <c r="B2239" s="16" t="s">
        <v>30</v>
      </c>
      <c r="C2239" s="16" t="s">
        <v>643</v>
      </c>
      <c r="D2239" s="16" t="s">
        <v>480</v>
      </c>
      <c r="E2239" s="16" t="s">
        <v>17</v>
      </c>
      <c r="F2239" s="16" t="s">
        <v>19</v>
      </c>
      <c r="G2239" s="7" t="n">
        <v>250000</v>
      </c>
      <c r="H2239" s="6" t="n">
        <v>0.06312</v>
      </c>
      <c r="I2239" s="6" t="n">
        <v>-15780</v>
      </c>
      <c r="J2239" s="6" t="n">
        <v>-0</v>
      </c>
      <c r="K2239" s="6" t="n">
        <v>-6.31</v>
      </c>
      <c r="L2239" s="6" t="n">
        <v>-0</v>
      </c>
      <c r="M2239" s="6"/>
      <c r="N2239" s="6" t="s">
        <f>=I2239+J2239+K2239+L2239</f>
      </c>
      <c r="O2239" s="6"/>
      <c r="P2239" s="16"/>
    </row>
    <row collapsed="false" customFormat="false" customHeight="false" hidden="false" ht="12.1" outlineLevel="0" r="2240">
      <c r="A2240" s="20" t="n">
        <v>45849.574780093</v>
      </c>
      <c r="B2240" s="16" t="s">
        <v>30</v>
      </c>
      <c r="C2240" s="16" t="s">
        <v>643</v>
      </c>
      <c r="D2240" s="16" t="s">
        <v>480</v>
      </c>
      <c r="E2240" s="16" t="s">
        <v>17</v>
      </c>
      <c r="F2240" s="16" t="s">
        <v>19</v>
      </c>
      <c r="G2240" s="7" t="n">
        <v>40000</v>
      </c>
      <c r="H2240" s="6" t="n">
        <v>0.06312</v>
      </c>
      <c r="I2240" s="6" t="n">
        <v>-2524.8</v>
      </c>
      <c r="J2240" s="6" t="n">
        <v>-0</v>
      </c>
      <c r="K2240" s="6" t="n">
        <v>-1.01</v>
      </c>
      <c r="L2240" s="6" t="n">
        <v>-0</v>
      </c>
      <c r="M2240" s="6"/>
      <c r="N2240" s="6" t="s">
        <f>=I2240+J2240+K2240+L2240</f>
      </c>
      <c r="O2240" s="6"/>
      <c r="P2240" s="16"/>
    </row>
    <row collapsed="false" customFormat="false" customHeight="false" hidden="false" ht="12.1" outlineLevel="0" r="2241">
      <c r="A2241" s="20" t="n">
        <v>45849.574780093</v>
      </c>
      <c r="B2241" s="16" t="s">
        <v>30</v>
      </c>
      <c r="C2241" s="16" t="s">
        <v>643</v>
      </c>
      <c r="D2241" s="16" t="s">
        <v>480</v>
      </c>
      <c r="E2241" s="16" t="s">
        <v>17</v>
      </c>
      <c r="F2241" s="16" t="s">
        <v>19</v>
      </c>
      <c r="G2241" s="7" t="n">
        <v>60000</v>
      </c>
      <c r="H2241" s="6" t="n">
        <v>0.06312</v>
      </c>
      <c r="I2241" s="6" t="n">
        <v>-3787.2</v>
      </c>
      <c r="J2241" s="6" t="n">
        <v>-0</v>
      </c>
      <c r="K2241" s="6" t="n">
        <v>-1.51</v>
      </c>
      <c r="L2241" s="6" t="n">
        <v>-0</v>
      </c>
      <c r="M2241" s="6"/>
      <c r="N2241" s="6" t="s">
        <f>=I2241+J2241+K2241+L2241</f>
      </c>
      <c r="O2241" s="6"/>
      <c r="P2241" s="16"/>
    </row>
    <row collapsed="false" customFormat="false" customHeight="false" hidden="false" ht="12.1" outlineLevel="0" r="2242">
      <c r="A2242" s="20" t="n">
        <v>45849.579872685</v>
      </c>
      <c r="B2242" s="16" t="s">
        <v>30</v>
      </c>
      <c r="C2242" s="16" t="s">
        <v>643</v>
      </c>
      <c r="D2242" s="16" t="s">
        <v>480</v>
      </c>
      <c r="E2242" s="16" t="s">
        <v>17</v>
      </c>
      <c r="F2242" s="16" t="s">
        <v>19</v>
      </c>
      <c r="G2242" s="7" t="n">
        <v>140000</v>
      </c>
      <c r="H2242" s="6" t="n">
        <v>0.06312</v>
      </c>
      <c r="I2242" s="6" t="n">
        <v>-8836.8</v>
      </c>
      <c r="J2242" s="6" t="n">
        <v>-0</v>
      </c>
      <c r="K2242" s="6" t="n">
        <v>-3.53</v>
      </c>
      <c r="L2242" s="6" t="n">
        <v>-0</v>
      </c>
      <c r="M2242" s="6"/>
      <c r="N2242" s="6" t="s">
        <f>=I2242+J2242+K2242+L2242</f>
      </c>
      <c r="O2242" s="6"/>
      <c r="P2242" s="16"/>
    </row>
    <row collapsed="false" customFormat="false" customHeight="false" hidden="false" ht="12.1" outlineLevel="0" r="2243">
      <c r="A2243" s="20" t="n">
        <v>45849.579872685</v>
      </c>
      <c r="B2243" s="16" t="s">
        <v>30</v>
      </c>
      <c r="C2243" s="16" t="s">
        <v>643</v>
      </c>
      <c r="D2243" s="16" t="s">
        <v>480</v>
      </c>
      <c r="E2243" s="16" t="s">
        <v>17</v>
      </c>
      <c r="F2243" s="16" t="s">
        <v>19</v>
      </c>
      <c r="G2243" s="7" t="n">
        <v>70000</v>
      </c>
      <c r="H2243" s="6" t="n">
        <v>0.06312</v>
      </c>
      <c r="I2243" s="6" t="n">
        <v>-4418.4</v>
      </c>
      <c r="J2243" s="6" t="n">
        <v>-0</v>
      </c>
      <c r="K2243" s="6" t="n">
        <v>-1.77</v>
      </c>
      <c r="L2243" s="6" t="n">
        <v>-0</v>
      </c>
      <c r="M2243" s="6"/>
      <c r="N2243" s="6" t="s">
        <f>=I2243+J2243+K2243+L2243</f>
      </c>
      <c r="O2243" s="6"/>
      <c r="P2243" s="16"/>
    </row>
    <row collapsed="false" customFormat="false" customHeight="false" hidden="false" ht="12.1" outlineLevel="0" r="2244">
      <c r="A2244" s="20" t="n">
        <v>45849.57994213</v>
      </c>
      <c r="B2244" s="16" t="s">
        <v>30</v>
      </c>
      <c r="C2244" s="16" t="s">
        <v>643</v>
      </c>
      <c r="D2244" s="16" t="s">
        <v>480</v>
      </c>
      <c r="E2244" s="16" t="s">
        <v>17</v>
      </c>
      <c r="F2244" s="16" t="s">
        <v>19</v>
      </c>
      <c r="G2244" s="7" t="n">
        <v>70000</v>
      </c>
      <c r="H2244" s="6" t="n">
        <v>0.06312</v>
      </c>
      <c r="I2244" s="6" t="n">
        <v>-4418.4</v>
      </c>
      <c r="J2244" s="6" t="n">
        <v>-0</v>
      </c>
      <c r="K2244" s="6" t="n">
        <v>-1.77</v>
      </c>
      <c r="L2244" s="6" t="n">
        <v>-0</v>
      </c>
      <c r="M2244" s="6"/>
      <c r="N2244" s="6" t="s">
        <f>=I2244+J2244+K2244+L2244</f>
      </c>
      <c r="O2244" s="6"/>
      <c r="P2244" s="16"/>
    </row>
    <row collapsed="false" customFormat="false" customHeight="false" hidden="false" ht="12.1" outlineLevel="0" r="2245">
      <c r="A2245" s="20" t="n">
        <v>45849.580011574</v>
      </c>
      <c r="B2245" s="16" t="s">
        <v>30</v>
      </c>
      <c r="C2245" s="16" t="s">
        <v>643</v>
      </c>
      <c r="D2245" s="16" t="s">
        <v>480</v>
      </c>
      <c r="E2245" s="16" t="s">
        <v>17</v>
      </c>
      <c r="F2245" s="16" t="s">
        <v>19</v>
      </c>
      <c r="G2245" s="7" t="n">
        <v>250000</v>
      </c>
      <c r="H2245" s="6" t="n">
        <v>0.06312</v>
      </c>
      <c r="I2245" s="6" t="n">
        <v>-15780</v>
      </c>
      <c r="J2245" s="6" t="n">
        <v>-0</v>
      </c>
      <c r="K2245" s="6" t="n">
        <v>-6.31</v>
      </c>
      <c r="L2245" s="6" t="n">
        <v>-0</v>
      </c>
      <c r="M2245" s="6"/>
      <c r="N2245" s="6" t="s">
        <f>=I2245+J2245+K2245+L2245</f>
      </c>
      <c r="O2245" s="6"/>
      <c r="P2245" s="16"/>
    </row>
    <row collapsed="false" customFormat="false" customHeight="false" hidden="false" ht="12.1" outlineLevel="0" r="2246">
      <c r="A2246" s="20" t="n">
        <v>45849.580023148</v>
      </c>
      <c r="B2246" s="16" t="s">
        <v>30</v>
      </c>
      <c r="C2246" s="16" t="s">
        <v>643</v>
      </c>
      <c r="D2246" s="16" t="s">
        <v>480</v>
      </c>
      <c r="E2246" s="16" t="s">
        <v>17</v>
      </c>
      <c r="F2246" s="16" t="s">
        <v>19</v>
      </c>
      <c r="G2246" s="7" t="n">
        <v>90000</v>
      </c>
      <c r="H2246" s="6" t="n">
        <v>0.06312</v>
      </c>
      <c r="I2246" s="6" t="n">
        <v>-5680.8</v>
      </c>
      <c r="J2246" s="6" t="n">
        <v>-0</v>
      </c>
      <c r="K2246" s="6" t="n">
        <v>-2.27</v>
      </c>
      <c r="L2246" s="6" t="n">
        <v>-0</v>
      </c>
      <c r="M2246" s="6"/>
      <c r="N2246" s="6" t="s">
        <f>=I2246+J2246+K2246+L2246</f>
      </c>
      <c r="O2246" s="6"/>
      <c r="P2246" s="16"/>
    </row>
    <row collapsed="false" customFormat="false" customHeight="false" hidden="false" ht="12.1" outlineLevel="0" r="2247">
      <c r="A2247" s="20" t="n">
        <v>45849.580069444</v>
      </c>
      <c r="B2247" s="16" t="s">
        <v>30</v>
      </c>
      <c r="C2247" s="16" t="s">
        <v>643</v>
      </c>
      <c r="D2247" s="16" t="s">
        <v>480</v>
      </c>
      <c r="E2247" s="16" t="s">
        <v>17</v>
      </c>
      <c r="F2247" s="16" t="s">
        <v>19</v>
      </c>
      <c r="G2247" s="7" t="n">
        <v>70000</v>
      </c>
      <c r="H2247" s="6" t="n">
        <v>0.06312</v>
      </c>
      <c r="I2247" s="6" t="n">
        <v>-4418.4</v>
      </c>
      <c r="J2247" s="6" t="n">
        <v>-0</v>
      </c>
      <c r="K2247" s="6" t="n">
        <v>-1.77</v>
      </c>
      <c r="L2247" s="6" t="n">
        <v>-0</v>
      </c>
      <c r="M2247" s="6"/>
      <c r="N2247" s="6" t="s">
        <f>=I2247+J2247+K2247+L2247</f>
      </c>
      <c r="O2247" s="6"/>
      <c r="P2247" s="16"/>
    </row>
    <row collapsed="false" customFormat="false" customHeight="false" hidden="false" ht="12.1" outlineLevel="0" r="2248">
      <c r="A2248" s="20" t="n">
        <v>45849.580439815</v>
      </c>
      <c r="B2248" s="16" t="s">
        <v>30</v>
      </c>
      <c r="C2248" s="16" t="s">
        <v>643</v>
      </c>
      <c r="D2248" s="16" t="s">
        <v>480</v>
      </c>
      <c r="E2248" s="16" t="s">
        <v>17</v>
      </c>
      <c r="F2248" s="16" t="s">
        <v>19</v>
      </c>
      <c r="G2248" s="7" t="n">
        <v>50000</v>
      </c>
      <c r="H2248" s="6" t="n">
        <v>0.06312</v>
      </c>
      <c r="I2248" s="6" t="n">
        <v>-3156</v>
      </c>
      <c r="J2248" s="6" t="n">
        <v>-0</v>
      </c>
      <c r="K2248" s="6" t="n">
        <v>-1.26</v>
      </c>
      <c r="L2248" s="6" t="n">
        <v>-0</v>
      </c>
      <c r="M2248" s="6"/>
      <c r="N2248" s="6" t="s">
        <f>=I2248+J2248+K2248+L2248</f>
      </c>
      <c r="O2248" s="6"/>
      <c r="P2248" s="16"/>
    </row>
    <row collapsed="false" customFormat="false" customHeight="false" hidden="false" ht="12.1" outlineLevel="0" r="2249">
      <c r="A2249" s="20" t="n">
        <v>45849.58056713</v>
      </c>
      <c r="B2249" s="16" t="s">
        <v>30</v>
      </c>
      <c r="C2249" s="16" t="s">
        <v>643</v>
      </c>
      <c r="D2249" s="16" t="s">
        <v>480</v>
      </c>
      <c r="E2249" s="16" t="s">
        <v>17</v>
      </c>
      <c r="F2249" s="16" t="s">
        <v>19</v>
      </c>
      <c r="G2249" s="7" t="n">
        <v>220000</v>
      </c>
      <c r="H2249" s="6" t="n">
        <v>0.06312</v>
      </c>
      <c r="I2249" s="6" t="n">
        <v>-13886.4</v>
      </c>
      <c r="J2249" s="6" t="n">
        <v>-0</v>
      </c>
      <c r="K2249" s="6" t="n">
        <v>-5.55</v>
      </c>
      <c r="L2249" s="6" t="n">
        <v>-0</v>
      </c>
      <c r="M2249" s="6"/>
      <c r="N2249" s="6" t="s">
        <f>=I2249+J2249+K2249+L2249</f>
      </c>
      <c r="O2249" s="6"/>
      <c r="P2249" s="16"/>
    </row>
    <row collapsed="false" customFormat="false" customHeight="false" hidden="false" ht="12.1" outlineLevel="0" r="2250">
      <c r="A2250" s="20" t="n">
        <v>45849.58056713</v>
      </c>
      <c r="B2250" s="16" t="s">
        <v>30</v>
      </c>
      <c r="C2250" s="16" t="s">
        <v>643</v>
      </c>
      <c r="D2250" s="16" t="s">
        <v>480</v>
      </c>
      <c r="E2250" s="16" t="s">
        <v>17</v>
      </c>
      <c r="F2250" s="16" t="s">
        <v>19</v>
      </c>
      <c r="G2250" s="7" t="n">
        <v>70000</v>
      </c>
      <c r="H2250" s="6" t="n">
        <v>0.06312</v>
      </c>
      <c r="I2250" s="6" t="n">
        <v>-4418.4</v>
      </c>
      <c r="J2250" s="6" t="n">
        <v>-0</v>
      </c>
      <c r="K2250" s="6" t="n">
        <v>-1.77</v>
      </c>
      <c r="L2250" s="6" t="n">
        <v>-0</v>
      </c>
      <c r="M2250" s="6"/>
      <c r="N2250" s="6" t="s">
        <f>=I2250+J2250+K2250+L2250</f>
      </c>
      <c r="O2250" s="6"/>
      <c r="P2250" s="16"/>
    </row>
    <row collapsed="false" customFormat="false" customHeight="false" hidden="false" ht="12.1" outlineLevel="0" r="2251">
      <c r="A2251" s="20" t="n">
        <v>45849.580706019</v>
      </c>
      <c r="B2251" s="16" t="s">
        <v>30</v>
      </c>
      <c r="C2251" s="16" t="s">
        <v>643</v>
      </c>
      <c r="D2251" s="16" t="s">
        <v>480</v>
      </c>
      <c r="E2251" s="16" t="s">
        <v>17</v>
      </c>
      <c r="F2251" s="16" t="s">
        <v>19</v>
      </c>
      <c r="G2251" s="7" t="n">
        <v>230000</v>
      </c>
      <c r="H2251" s="6" t="n">
        <v>0.06312</v>
      </c>
      <c r="I2251" s="6" t="n">
        <v>-14517.6</v>
      </c>
      <c r="J2251" s="6" t="n">
        <v>-0</v>
      </c>
      <c r="K2251" s="6" t="n">
        <v>-5.81</v>
      </c>
      <c r="L2251" s="6" t="n">
        <v>-0</v>
      </c>
      <c r="M2251" s="6"/>
      <c r="N2251" s="6" t="s">
        <f>=I2251+J2251+K2251+L2251</f>
      </c>
      <c r="O2251" s="6"/>
      <c r="P2251" s="16"/>
    </row>
    <row collapsed="false" customFormat="false" customHeight="false" hidden="false" ht="12.1" outlineLevel="0" r="2252">
      <c r="A2252" s="20" t="n">
        <v>45849.580706019</v>
      </c>
      <c r="B2252" s="16" t="s">
        <v>30</v>
      </c>
      <c r="C2252" s="16" t="s">
        <v>643</v>
      </c>
      <c r="D2252" s="16" t="s">
        <v>480</v>
      </c>
      <c r="E2252" s="16" t="s">
        <v>17</v>
      </c>
      <c r="F2252" s="16" t="s">
        <v>19</v>
      </c>
      <c r="G2252" s="7" t="n">
        <v>60000</v>
      </c>
      <c r="H2252" s="6" t="n">
        <v>0.06312</v>
      </c>
      <c r="I2252" s="6" t="n">
        <v>-3787.2</v>
      </c>
      <c r="J2252" s="6" t="n">
        <v>-0</v>
      </c>
      <c r="K2252" s="6" t="n">
        <v>-1.51</v>
      </c>
      <c r="L2252" s="6" t="n">
        <v>-0</v>
      </c>
      <c r="M2252" s="6"/>
      <c r="N2252" s="6" t="s">
        <f>=I2252+J2252+K2252+L2252</f>
      </c>
      <c r="O2252" s="6"/>
      <c r="P2252" s="16"/>
    </row>
    <row collapsed="false" customFormat="false" customHeight="false" hidden="false" ht="12.1" outlineLevel="0" r="2253">
      <c r="A2253" s="20" t="n">
        <v>45849.580763889</v>
      </c>
      <c r="B2253" s="16" t="s">
        <v>30</v>
      </c>
      <c r="C2253" s="16" t="s">
        <v>643</v>
      </c>
      <c r="D2253" s="16" t="s">
        <v>480</v>
      </c>
      <c r="E2253" s="16" t="s">
        <v>17</v>
      </c>
      <c r="F2253" s="16" t="s">
        <v>19</v>
      </c>
      <c r="G2253" s="7" t="n">
        <v>130000</v>
      </c>
      <c r="H2253" s="6" t="n">
        <v>0.06312</v>
      </c>
      <c r="I2253" s="6" t="n">
        <v>-8205.6</v>
      </c>
      <c r="J2253" s="6" t="n">
        <v>-0</v>
      </c>
      <c r="K2253" s="6" t="n">
        <v>-3.28</v>
      </c>
      <c r="L2253" s="6" t="n">
        <v>-0</v>
      </c>
      <c r="M2253" s="6"/>
      <c r="N2253" s="6" t="s">
        <f>=I2253+J2253+K2253+L2253</f>
      </c>
      <c r="O2253" s="6"/>
      <c r="P2253" s="16"/>
    </row>
    <row collapsed="false" customFormat="false" customHeight="false" hidden="false" ht="12.1" outlineLevel="0" r="2254">
      <c r="A2254" s="20" t="n">
        <v>45849.580844907</v>
      </c>
      <c r="B2254" s="16" t="s">
        <v>30</v>
      </c>
      <c r="C2254" s="16" t="s">
        <v>643</v>
      </c>
      <c r="D2254" s="16" t="s">
        <v>480</v>
      </c>
      <c r="E2254" s="16" t="s">
        <v>17</v>
      </c>
      <c r="F2254" s="16" t="s">
        <v>19</v>
      </c>
      <c r="G2254" s="7" t="n">
        <v>250000</v>
      </c>
      <c r="H2254" s="6" t="n">
        <v>0.06312</v>
      </c>
      <c r="I2254" s="6" t="n">
        <v>-15780</v>
      </c>
      <c r="J2254" s="6" t="n">
        <v>-0</v>
      </c>
      <c r="K2254" s="6" t="n">
        <v>-6.31</v>
      </c>
      <c r="L2254" s="6" t="n">
        <v>-0</v>
      </c>
      <c r="M2254" s="6"/>
      <c r="N2254" s="6" t="s">
        <f>=I2254+J2254+K2254+L2254</f>
      </c>
      <c r="O2254" s="6"/>
      <c r="P2254" s="16"/>
    </row>
    <row collapsed="false" customFormat="false" customHeight="false" hidden="false" ht="12.1" outlineLevel="0" r="2255">
      <c r="A2255" s="20" t="n">
        <v>45849.580844907</v>
      </c>
      <c r="B2255" s="16" t="s">
        <v>30</v>
      </c>
      <c r="C2255" s="16" t="s">
        <v>643</v>
      </c>
      <c r="D2255" s="16" t="s">
        <v>480</v>
      </c>
      <c r="E2255" s="16" t="s">
        <v>17</v>
      </c>
      <c r="F2255" s="16" t="s">
        <v>19</v>
      </c>
      <c r="G2255" s="7" t="n">
        <v>90000</v>
      </c>
      <c r="H2255" s="6" t="n">
        <v>0.06312</v>
      </c>
      <c r="I2255" s="6" t="n">
        <v>-5680.8</v>
      </c>
      <c r="J2255" s="6" t="n">
        <v>-0</v>
      </c>
      <c r="K2255" s="6" t="n">
        <v>-2.27</v>
      </c>
      <c r="L2255" s="6" t="n">
        <v>-0</v>
      </c>
      <c r="M2255" s="6"/>
      <c r="N2255" s="6" t="s">
        <f>=I2255+J2255+K2255+L2255</f>
      </c>
      <c r="O2255" s="6"/>
      <c r="P2255" s="16"/>
    </row>
    <row collapsed="false" customFormat="false" customHeight="false" hidden="false" ht="12.1" outlineLevel="0" r="2256">
      <c r="A2256" s="20" t="n">
        <v>45849.580983796</v>
      </c>
      <c r="B2256" s="16" t="s">
        <v>30</v>
      </c>
      <c r="C2256" s="16" t="s">
        <v>643</v>
      </c>
      <c r="D2256" s="16" t="s">
        <v>480</v>
      </c>
      <c r="E2256" s="16" t="s">
        <v>17</v>
      </c>
      <c r="F2256" s="16" t="s">
        <v>19</v>
      </c>
      <c r="G2256" s="7" t="n">
        <v>250000</v>
      </c>
      <c r="H2256" s="6" t="n">
        <v>0.06312</v>
      </c>
      <c r="I2256" s="6" t="n">
        <v>-15780</v>
      </c>
      <c r="J2256" s="6" t="n">
        <v>-0</v>
      </c>
      <c r="K2256" s="6" t="n">
        <v>-6.31</v>
      </c>
      <c r="L2256" s="6" t="n">
        <v>-0</v>
      </c>
      <c r="M2256" s="6"/>
      <c r="N2256" s="6" t="s">
        <f>=I2256+J2256+K2256+L2256</f>
      </c>
      <c r="O2256" s="6"/>
      <c r="P2256" s="16"/>
    </row>
    <row collapsed="false" customFormat="false" customHeight="false" hidden="false" ht="12.1" outlineLevel="0" r="2257">
      <c r="A2257" s="20" t="n">
        <v>45849.580983796</v>
      </c>
      <c r="B2257" s="16" t="s">
        <v>30</v>
      </c>
      <c r="C2257" s="16" t="s">
        <v>643</v>
      </c>
      <c r="D2257" s="16" t="s">
        <v>480</v>
      </c>
      <c r="E2257" s="16" t="s">
        <v>17</v>
      </c>
      <c r="F2257" s="16" t="s">
        <v>19</v>
      </c>
      <c r="G2257" s="7" t="n">
        <v>60000</v>
      </c>
      <c r="H2257" s="6" t="n">
        <v>0.06312</v>
      </c>
      <c r="I2257" s="6" t="n">
        <v>-3787.2</v>
      </c>
      <c r="J2257" s="6" t="n">
        <v>-0</v>
      </c>
      <c r="K2257" s="6" t="n">
        <v>-1.51</v>
      </c>
      <c r="L2257" s="6" t="n">
        <v>-0</v>
      </c>
      <c r="M2257" s="6"/>
      <c r="N2257" s="6" t="s">
        <f>=I2257+J2257+K2257+L2257</f>
      </c>
      <c r="O2257" s="6"/>
      <c r="P2257" s="16"/>
    </row>
    <row collapsed="false" customFormat="false" customHeight="false" hidden="false" ht="12.1" outlineLevel="0" r="2258">
      <c r="A2258" s="20" t="n">
        <v>45849.581550926</v>
      </c>
      <c r="B2258" s="16" t="s">
        <v>30</v>
      </c>
      <c r="C2258" s="16" t="s">
        <v>643</v>
      </c>
      <c r="D2258" s="16" t="s">
        <v>480</v>
      </c>
      <c r="E2258" s="16" t="s">
        <v>17</v>
      </c>
      <c r="F2258" s="16" t="s">
        <v>19</v>
      </c>
      <c r="G2258" s="7" t="n">
        <v>60000</v>
      </c>
      <c r="H2258" s="6" t="n">
        <v>0.06312</v>
      </c>
      <c r="I2258" s="6" t="n">
        <v>-3787.2</v>
      </c>
      <c r="J2258" s="6" t="n">
        <v>-0</v>
      </c>
      <c r="K2258" s="6" t="n">
        <v>-1.51</v>
      </c>
      <c r="L2258" s="6" t="n">
        <v>-0</v>
      </c>
      <c r="M2258" s="6"/>
      <c r="N2258" s="6" t="s">
        <f>=I2258+J2258+K2258+L2258</f>
      </c>
      <c r="O2258" s="6"/>
      <c r="P2258" s="16"/>
    </row>
    <row collapsed="false" customFormat="false" customHeight="false" hidden="false" ht="12.1" outlineLevel="0" r="2259">
      <c r="A2259" s="20" t="n">
        <v>45849.581828704</v>
      </c>
      <c r="B2259" s="16" t="s">
        <v>30</v>
      </c>
      <c r="C2259" s="16" t="s">
        <v>643</v>
      </c>
      <c r="D2259" s="16" t="s">
        <v>480</v>
      </c>
      <c r="E2259" s="16" t="s">
        <v>17</v>
      </c>
      <c r="F2259" s="16" t="s">
        <v>19</v>
      </c>
      <c r="G2259" s="7" t="n">
        <v>250000</v>
      </c>
      <c r="H2259" s="6" t="n">
        <v>0.06312</v>
      </c>
      <c r="I2259" s="6" t="n">
        <v>-15780</v>
      </c>
      <c r="J2259" s="6" t="n">
        <v>-0</v>
      </c>
      <c r="K2259" s="6" t="n">
        <v>-6.31</v>
      </c>
      <c r="L2259" s="6" t="n">
        <v>-0</v>
      </c>
      <c r="M2259" s="6"/>
      <c r="N2259" s="6" t="s">
        <f>=I2259+J2259+K2259+L2259</f>
      </c>
      <c r="O2259" s="6"/>
      <c r="P2259" s="16"/>
    </row>
    <row collapsed="false" customFormat="false" customHeight="false" hidden="false" ht="12.1" outlineLevel="0" r="2260">
      <c r="A2260" s="20" t="n">
        <v>45849.581828704</v>
      </c>
      <c r="B2260" s="16" t="s">
        <v>30</v>
      </c>
      <c r="C2260" s="16" t="s">
        <v>643</v>
      </c>
      <c r="D2260" s="16" t="s">
        <v>480</v>
      </c>
      <c r="E2260" s="16" t="s">
        <v>17</v>
      </c>
      <c r="F2260" s="16" t="s">
        <v>19</v>
      </c>
      <c r="G2260" s="7" t="n">
        <v>60000</v>
      </c>
      <c r="H2260" s="6" t="n">
        <v>0.06312</v>
      </c>
      <c r="I2260" s="6" t="n">
        <v>-3787.2</v>
      </c>
      <c r="J2260" s="6" t="n">
        <v>-0</v>
      </c>
      <c r="K2260" s="6" t="n">
        <v>-1.51</v>
      </c>
      <c r="L2260" s="6" t="n">
        <v>-0</v>
      </c>
      <c r="M2260" s="6"/>
      <c r="N2260" s="6" t="s">
        <f>=I2260+J2260+K2260+L2260</f>
      </c>
      <c r="O2260" s="6"/>
      <c r="P2260" s="16"/>
    </row>
    <row collapsed="false" customFormat="false" customHeight="false" hidden="false" ht="12.1" outlineLevel="0" r="2261">
      <c r="A2261" s="20" t="n">
        <v>45849.584340278</v>
      </c>
      <c r="B2261" s="16" t="s">
        <v>30</v>
      </c>
      <c r="C2261" s="16" t="s">
        <v>643</v>
      </c>
      <c r="D2261" s="16" t="s">
        <v>480</v>
      </c>
      <c r="E2261" s="16" t="s">
        <v>17</v>
      </c>
      <c r="F2261" s="16" t="s">
        <v>19</v>
      </c>
      <c r="G2261" s="7" t="n">
        <v>90000</v>
      </c>
      <c r="H2261" s="6" t="n">
        <v>0.06312</v>
      </c>
      <c r="I2261" s="6" t="n">
        <v>-5680.8</v>
      </c>
      <c r="J2261" s="6" t="n">
        <v>-0</v>
      </c>
      <c r="K2261" s="6" t="n">
        <v>-2.27</v>
      </c>
      <c r="L2261" s="6" t="n">
        <v>-0</v>
      </c>
      <c r="M2261" s="6"/>
      <c r="N2261" s="6" t="s">
        <f>=I2261+J2261+K2261+L2261</f>
      </c>
      <c r="O2261" s="6"/>
      <c r="P2261" s="16"/>
    </row>
    <row collapsed="false" customFormat="false" customHeight="false" hidden="false" ht="12.1" outlineLevel="0" r="2262">
      <c r="A2262" s="20" t="n">
        <v>45849.585324074</v>
      </c>
      <c r="B2262" s="16" t="s">
        <v>30</v>
      </c>
      <c r="C2262" s="16" t="s">
        <v>643</v>
      </c>
      <c r="D2262" s="16" t="s">
        <v>480</v>
      </c>
      <c r="E2262" s="16" t="s">
        <v>17</v>
      </c>
      <c r="F2262" s="16" t="s">
        <v>19</v>
      </c>
      <c r="G2262" s="7" t="n">
        <v>50000</v>
      </c>
      <c r="H2262" s="6" t="n">
        <v>0.06312</v>
      </c>
      <c r="I2262" s="6" t="n">
        <v>-3156</v>
      </c>
      <c r="J2262" s="6" t="n">
        <v>-0</v>
      </c>
      <c r="K2262" s="6" t="n">
        <v>-1.26</v>
      </c>
      <c r="L2262" s="6" t="n">
        <v>-0</v>
      </c>
      <c r="M2262" s="6"/>
      <c r="N2262" s="6" t="s">
        <f>=I2262+J2262+K2262+L2262</f>
      </c>
      <c r="O2262" s="6"/>
      <c r="P2262" s="16"/>
    </row>
    <row collapsed="false" customFormat="false" customHeight="false" hidden="false" ht="12.1" outlineLevel="0" r="2263">
      <c r="A2263" s="20" t="n">
        <v>45849.585324074</v>
      </c>
      <c r="B2263" s="16" t="s">
        <v>30</v>
      </c>
      <c r="C2263" s="16" t="s">
        <v>643</v>
      </c>
      <c r="D2263" s="16" t="s">
        <v>480</v>
      </c>
      <c r="E2263" s="16" t="s">
        <v>17</v>
      </c>
      <c r="F2263" s="16" t="s">
        <v>19</v>
      </c>
      <c r="G2263" s="7" t="n">
        <v>70000</v>
      </c>
      <c r="H2263" s="6" t="n">
        <v>0.06312</v>
      </c>
      <c r="I2263" s="6" t="n">
        <v>-4418.4</v>
      </c>
      <c r="J2263" s="6" t="n">
        <v>-0</v>
      </c>
      <c r="K2263" s="6" t="n">
        <v>-1.77</v>
      </c>
      <c r="L2263" s="6" t="n">
        <v>-0</v>
      </c>
      <c r="M2263" s="6"/>
      <c r="N2263" s="6" t="s">
        <f>=I2263+J2263+K2263+L2263</f>
      </c>
      <c r="O2263" s="6"/>
      <c r="P2263" s="16"/>
    </row>
    <row collapsed="false" customFormat="false" customHeight="false" hidden="false" ht="12.1" outlineLevel="0" r="2264">
      <c r="A2264" s="20" t="n">
        <v>45849.585324074</v>
      </c>
      <c r="B2264" s="16" t="s">
        <v>30</v>
      </c>
      <c r="C2264" s="16" t="s">
        <v>643</v>
      </c>
      <c r="D2264" s="16" t="s">
        <v>480</v>
      </c>
      <c r="E2264" s="16" t="s">
        <v>17</v>
      </c>
      <c r="F2264" s="16" t="s">
        <v>19</v>
      </c>
      <c r="G2264" s="7" t="n">
        <v>70000</v>
      </c>
      <c r="H2264" s="6" t="n">
        <v>0.06312</v>
      </c>
      <c r="I2264" s="6" t="n">
        <v>-4418.4</v>
      </c>
      <c r="J2264" s="6" t="n">
        <v>-0</v>
      </c>
      <c r="K2264" s="6" t="n">
        <v>-1.77</v>
      </c>
      <c r="L2264" s="6" t="n">
        <v>-0</v>
      </c>
      <c r="M2264" s="6"/>
      <c r="N2264" s="6" t="s">
        <f>=I2264+J2264+K2264+L2264</f>
      </c>
      <c r="O2264" s="6"/>
      <c r="P2264" s="16"/>
    </row>
    <row collapsed="false" customFormat="false" customHeight="false" hidden="false" ht="12.1" outlineLevel="0" r="2265">
      <c r="A2265" s="20" t="n">
        <v>45849.585752315</v>
      </c>
      <c r="B2265" s="16" t="s">
        <v>30</v>
      </c>
      <c r="C2265" s="16" t="s">
        <v>643</v>
      </c>
      <c r="D2265" s="16" t="s">
        <v>480</v>
      </c>
      <c r="E2265" s="16" t="s">
        <v>17</v>
      </c>
      <c r="F2265" s="16" t="s">
        <v>19</v>
      </c>
      <c r="G2265" s="7" t="n">
        <v>30000</v>
      </c>
      <c r="H2265" s="6" t="n">
        <v>0.06312</v>
      </c>
      <c r="I2265" s="6" t="n">
        <v>-1893.6</v>
      </c>
      <c r="J2265" s="6" t="n">
        <v>-0</v>
      </c>
      <c r="K2265" s="6" t="n">
        <v>-0.76</v>
      </c>
      <c r="L2265" s="6" t="n">
        <v>-0</v>
      </c>
      <c r="M2265" s="6"/>
      <c r="N2265" s="6" t="s">
        <f>=I2265+J2265+K2265+L2265</f>
      </c>
      <c r="O2265" s="6"/>
      <c r="P2265" s="16"/>
    </row>
    <row collapsed="false" customFormat="false" customHeight="false" hidden="false" ht="12.1" outlineLevel="0" r="2266">
      <c r="A2266" s="20" t="n">
        <v>45849.58587963</v>
      </c>
      <c r="B2266" s="16" t="s">
        <v>30</v>
      </c>
      <c r="C2266" s="16" t="s">
        <v>643</v>
      </c>
      <c r="D2266" s="16" t="s">
        <v>480</v>
      </c>
      <c r="E2266" s="16" t="s">
        <v>17</v>
      </c>
      <c r="F2266" s="16" t="s">
        <v>19</v>
      </c>
      <c r="G2266" s="7" t="n">
        <v>70000</v>
      </c>
      <c r="H2266" s="6" t="n">
        <v>0.06312</v>
      </c>
      <c r="I2266" s="6" t="n">
        <v>-4418.4</v>
      </c>
      <c r="J2266" s="6" t="n">
        <v>-0</v>
      </c>
      <c r="K2266" s="6" t="n">
        <v>-1.77</v>
      </c>
      <c r="L2266" s="6" t="n">
        <v>-0</v>
      </c>
      <c r="M2266" s="6"/>
      <c r="N2266" s="6" t="s">
        <f>=I2266+J2266+K2266+L2266</f>
      </c>
      <c r="O2266" s="6"/>
      <c r="P2266" s="16"/>
    </row>
    <row collapsed="false" customFormat="false" customHeight="false" hidden="false" ht="12.1" outlineLevel="0" r="2267">
      <c r="A2267" s="20" t="n">
        <v>45849.585925926</v>
      </c>
      <c r="B2267" s="16" t="s">
        <v>30</v>
      </c>
      <c r="C2267" s="16" t="s">
        <v>643</v>
      </c>
      <c r="D2267" s="16" t="s">
        <v>480</v>
      </c>
      <c r="E2267" s="16" t="s">
        <v>17</v>
      </c>
      <c r="F2267" s="16" t="s">
        <v>19</v>
      </c>
      <c r="G2267" s="7" t="n">
        <v>50000</v>
      </c>
      <c r="H2267" s="6" t="n">
        <v>0.06312</v>
      </c>
      <c r="I2267" s="6" t="n">
        <v>-3156</v>
      </c>
      <c r="J2267" s="6" t="n">
        <v>-0</v>
      </c>
      <c r="K2267" s="6" t="n">
        <v>-1.26</v>
      </c>
      <c r="L2267" s="6" t="n">
        <v>-0</v>
      </c>
      <c r="M2267" s="6"/>
      <c r="N2267" s="6" t="s">
        <f>=I2267+J2267+K2267+L2267</f>
      </c>
      <c r="O2267" s="6"/>
      <c r="P2267" s="16"/>
    </row>
    <row collapsed="false" customFormat="false" customHeight="false" hidden="false" ht="12.1" outlineLevel="0" r="2268">
      <c r="A2268" s="20" t="n">
        <v>45849.586018519</v>
      </c>
      <c r="B2268" s="16" t="s">
        <v>30</v>
      </c>
      <c r="C2268" s="16" t="s">
        <v>643</v>
      </c>
      <c r="D2268" s="16" t="s">
        <v>480</v>
      </c>
      <c r="E2268" s="16" t="s">
        <v>17</v>
      </c>
      <c r="F2268" s="16" t="s">
        <v>19</v>
      </c>
      <c r="G2268" s="7" t="n">
        <v>250000</v>
      </c>
      <c r="H2268" s="6" t="n">
        <v>0.06312</v>
      </c>
      <c r="I2268" s="6" t="n">
        <v>-15780</v>
      </c>
      <c r="J2268" s="6" t="n">
        <v>-0</v>
      </c>
      <c r="K2268" s="6" t="n">
        <v>-6.31</v>
      </c>
      <c r="L2268" s="6" t="n">
        <v>-0</v>
      </c>
      <c r="M2268" s="6"/>
      <c r="N2268" s="6" t="s">
        <f>=I2268+J2268+K2268+L2268</f>
      </c>
      <c r="O2268" s="6"/>
      <c r="P2268" s="16"/>
    </row>
    <row collapsed="false" customFormat="false" customHeight="false" hidden="false" ht="12.1" outlineLevel="0" r="2269">
      <c r="A2269" s="20" t="n">
        <v>45849.586157407</v>
      </c>
      <c r="B2269" s="16" t="s">
        <v>30</v>
      </c>
      <c r="C2269" s="16" t="s">
        <v>643</v>
      </c>
      <c r="D2269" s="16" t="s">
        <v>480</v>
      </c>
      <c r="E2269" s="16" t="s">
        <v>17</v>
      </c>
      <c r="F2269" s="16" t="s">
        <v>19</v>
      </c>
      <c r="G2269" s="7" t="n">
        <v>250000</v>
      </c>
      <c r="H2269" s="6" t="n">
        <v>0.06312</v>
      </c>
      <c r="I2269" s="6" t="n">
        <v>-15780</v>
      </c>
      <c r="J2269" s="6" t="n">
        <v>-0</v>
      </c>
      <c r="K2269" s="6" t="n">
        <v>-6.31</v>
      </c>
      <c r="L2269" s="6" t="n">
        <v>-0</v>
      </c>
      <c r="M2269" s="6"/>
      <c r="N2269" s="6" t="s">
        <f>=I2269+J2269+K2269+L2269</f>
      </c>
      <c r="O2269" s="6"/>
      <c r="P2269" s="16"/>
    </row>
    <row collapsed="false" customFormat="false" customHeight="false" hidden="false" ht="12.1" outlineLevel="0" r="2270">
      <c r="A2270" s="20" t="n">
        <v>45849.586157407</v>
      </c>
      <c r="B2270" s="16" t="s">
        <v>30</v>
      </c>
      <c r="C2270" s="16" t="s">
        <v>643</v>
      </c>
      <c r="D2270" s="16" t="s">
        <v>480</v>
      </c>
      <c r="E2270" s="16" t="s">
        <v>17</v>
      </c>
      <c r="F2270" s="16" t="s">
        <v>19</v>
      </c>
      <c r="G2270" s="7" t="n">
        <v>70000</v>
      </c>
      <c r="H2270" s="6" t="n">
        <v>0.06312</v>
      </c>
      <c r="I2270" s="6" t="n">
        <v>-4418.4</v>
      </c>
      <c r="J2270" s="6" t="n">
        <v>-0</v>
      </c>
      <c r="K2270" s="6" t="n">
        <v>-1.77</v>
      </c>
      <c r="L2270" s="6" t="n">
        <v>-0</v>
      </c>
      <c r="M2270" s="6"/>
      <c r="N2270" s="6" t="s">
        <f>=I2270+J2270+K2270+L2270</f>
      </c>
      <c r="O2270" s="6"/>
      <c r="P2270" s="16"/>
    </row>
    <row collapsed="false" customFormat="false" customHeight="false" hidden="false" ht="12.1" outlineLevel="0" r="2271">
      <c r="A2271" s="20" t="n">
        <v>45849.586226852</v>
      </c>
      <c r="B2271" s="16" t="s">
        <v>30</v>
      </c>
      <c r="C2271" s="16" t="s">
        <v>643</v>
      </c>
      <c r="D2271" s="16" t="s">
        <v>480</v>
      </c>
      <c r="E2271" s="16" t="s">
        <v>17</v>
      </c>
      <c r="F2271" s="16" t="s">
        <v>19</v>
      </c>
      <c r="G2271" s="7" t="n">
        <v>2000000</v>
      </c>
      <c r="H2271" s="6" t="n">
        <v>0.06312</v>
      </c>
      <c r="I2271" s="6" t="n">
        <v>-126240</v>
      </c>
      <c r="J2271" s="6" t="n">
        <v>-0</v>
      </c>
      <c r="K2271" s="6" t="n">
        <v>-50.5</v>
      </c>
      <c r="L2271" s="6" t="n">
        <v>-0</v>
      </c>
      <c r="M2271" s="6"/>
      <c r="N2271" s="6" t="s">
        <f>=I2271+J2271+K2271+L2271</f>
      </c>
      <c r="O2271" s="6"/>
      <c r="P2271" s="16"/>
    </row>
    <row collapsed="false" customFormat="false" customHeight="false" hidden="false" ht="12.1" outlineLevel="0" r="2272">
      <c r="A2272" s="20" t="n">
        <v>45849.586226852</v>
      </c>
      <c r="B2272" s="16" t="s">
        <v>30</v>
      </c>
      <c r="C2272" s="16" t="s">
        <v>643</v>
      </c>
      <c r="D2272" s="16" t="s">
        <v>480</v>
      </c>
      <c r="E2272" s="16" t="s">
        <v>17</v>
      </c>
      <c r="F2272" s="16" t="s">
        <v>19</v>
      </c>
      <c r="G2272" s="7" t="n">
        <v>500000</v>
      </c>
      <c r="H2272" s="6" t="n">
        <v>0.06312</v>
      </c>
      <c r="I2272" s="6" t="n">
        <v>-31560</v>
      </c>
      <c r="J2272" s="6" t="n">
        <v>-0</v>
      </c>
      <c r="K2272" s="6" t="n">
        <v>-12.62</v>
      </c>
      <c r="L2272" s="6" t="n">
        <v>-0</v>
      </c>
      <c r="M2272" s="6"/>
      <c r="N2272" s="6" t="s">
        <f>=I2272+J2272+K2272+L2272</f>
      </c>
      <c r="O2272" s="6"/>
      <c r="P2272" s="16"/>
    </row>
    <row collapsed="false" customFormat="false" customHeight="false" hidden="false" ht="12.1" outlineLevel="0" r="2273">
      <c r="A2273" s="20" t="n">
        <v>45849.586226852</v>
      </c>
      <c r="B2273" s="16" t="s">
        <v>30</v>
      </c>
      <c r="C2273" s="16" t="s">
        <v>643</v>
      </c>
      <c r="D2273" s="16" t="s">
        <v>480</v>
      </c>
      <c r="E2273" s="16" t="s">
        <v>17</v>
      </c>
      <c r="F2273" s="16" t="s">
        <v>19</v>
      </c>
      <c r="G2273" s="7" t="n">
        <v>120000</v>
      </c>
      <c r="H2273" s="6" t="n">
        <v>0.06312</v>
      </c>
      <c r="I2273" s="6" t="n">
        <v>-7574.4</v>
      </c>
      <c r="J2273" s="6" t="n">
        <v>-0</v>
      </c>
      <c r="K2273" s="6" t="n">
        <v>-3.03</v>
      </c>
      <c r="L2273" s="6" t="n">
        <v>-0</v>
      </c>
      <c r="M2273" s="6"/>
      <c r="N2273" s="6" t="s">
        <f>=I2273+J2273+K2273+L2273</f>
      </c>
      <c r="O2273" s="6"/>
      <c r="P2273" s="16"/>
    </row>
    <row collapsed="false" customFormat="false" customHeight="false" hidden="false" ht="12.1" outlineLevel="0" r="2274">
      <c r="A2274" s="20" t="n">
        <v>45849.586296296</v>
      </c>
      <c r="B2274" s="16" t="s">
        <v>30</v>
      </c>
      <c r="C2274" s="16" t="s">
        <v>643</v>
      </c>
      <c r="D2274" s="16" t="s">
        <v>480</v>
      </c>
      <c r="E2274" s="16" t="s">
        <v>17</v>
      </c>
      <c r="F2274" s="16" t="s">
        <v>19</v>
      </c>
      <c r="G2274" s="7" t="n">
        <v>150000</v>
      </c>
      <c r="H2274" s="6" t="n">
        <v>0.06312</v>
      </c>
      <c r="I2274" s="6" t="n">
        <v>-9468</v>
      </c>
      <c r="J2274" s="6" t="n">
        <v>-0</v>
      </c>
      <c r="K2274" s="6" t="n">
        <v>-3.79</v>
      </c>
      <c r="L2274" s="6" t="n">
        <v>-0</v>
      </c>
      <c r="M2274" s="6"/>
      <c r="N2274" s="6" t="s">
        <f>=I2274+J2274+K2274+L2274</f>
      </c>
      <c r="O2274" s="6"/>
      <c r="P2274" s="16"/>
    </row>
    <row collapsed="false" customFormat="false" customHeight="false" hidden="false" ht="12.1" outlineLevel="0" r="2275">
      <c r="A2275" s="20" t="n">
        <v>45849.966863426</v>
      </c>
      <c r="B2275" s="16" t="s">
        <v>65</v>
      </c>
      <c r="C2275" s="16" t="s">
        <v>675</v>
      </c>
      <c r="D2275" s="16" t="s">
        <v>480</v>
      </c>
      <c r="E2275" s="16" t="s">
        <v>17</v>
      </c>
      <c r="F2275" s="16" t="s">
        <v>19</v>
      </c>
      <c r="G2275" s="7" t="n">
        <v>10</v>
      </c>
      <c r="H2275" s="6" t="n">
        <v>379.04</v>
      </c>
      <c r="I2275" s="6" t="n">
        <v>-3790.4</v>
      </c>
      <c r="J2275" s="6" t="n">
        <v>-0</v>
      </c>
      <c r="K2275" s="6" t="n">
        <v>-2.65</v>
      </c>
      <c r="L2275" s="6" t="n">
        <v>-0</v>
      </c>
      <c r="M2275" s="6"/>
      <c r="N2275" s="6" t="s">
        <f>=I2275+J2275+K2275+L2275</f>
      </c>
      <c r="O2275" s="6"/>
      <c r="P2275" s="16"/>
    </row>
    <row collapsed="false" customFormat="false" customHeight="false" hidden="false" ht="12.1" outlineLevel="0" r="2276">
      <c r="A2276" s="20" t="n">
        <v>45849.966863426</v>
      </c>
      <c r="B2276" s="16" t="s">
        <v>65</v>
      </c>
      <c r="C2276" s="16" t="s">
        <v>675</v>
      </c>
      <c r="D2276" s="16" t="s">
        <v>480</v>
      </c>
      <c r="E2276" s="16" t="s">
        <v>17</v>
      </c>
      <c r="F2276" s="16" t="s">
        <v>19</v>
      </c>
      <c r="G2276" s="7" t="n">
        <v>50</v>
      </c>
      <c r="H2276" s="6" t="n">
        <v>379.04</v>
      </c>
      <c r="I2276" s="6" t="n">
        <v>-18952</v>
      </c>
      <c r="J2276" s="6" t="n">
        <v>-0</v>
      </c>
      <c r="K2276" s="6" t="n">
        <v>-13.27</v>
      </c>
      <c r="L2276" s="6" t="n">
        <v>-0</v>
      </c>
      <c r="M2276" s="6"/>
      <c r="N2276" s="6" t="s">
        <f>=I2276+J2276+K2276+L2276</f>
      </c>
      <c r="O2276" s="6"/>
      <c r="P2276" s="16"/>
    </row>
    <row collapsed="false" customFormat="false" customHeight="false" hidden="false" ht="12.1" outlineLevel="0" r="2277">
      <c r="A2277" s="20" t="n">
        <v>45849.968252315</v>
      </c>
      <c r="B2277" s="16" t="s">
        <v>65</v>
      </c>
      <c r="C2277" s="16" t="s">
        <v>675</v>
      </c>
      <c r="D2277" s="16" t="s">
        <v>480</v>
      </c>
      <c r="E2277" s="16" t="s">
        <v>17</v>
      </c>
      <c r="F2277" s="16" t="s">
        <v>19</v>
      </c>
      <c r="G2277" s="7" t="n">
        <v>40</v>
      </c>
      <c r="H2277" s="6" t="n">
        <v>379.04</v>
      </c>
      <c r="I2277" s="6" t="n">
        <v>-15161.6</v>
      </c>
      <c r="J2277" s="6" t="n">
        <v>-0</v>
      </c>
      <c r="K2277" s="6" t="n">
        <v>-6.06</v>
      </c>
      <c r="L2277" s="6" t="n">
        <v>-0</v>
      </c>
      <c r="M2277" s="6"/>
      <c r="N2277" s="6" t="s">
        <f>=I2277+J2277+K2277+L2277</f>
      </c>
      <c r="O2277" s="6"/>
      <c r="P2277" s="16"/>
    </row>
    <row collapsed="false" customFormat="false" customHeight="false" hidden="false" ht="12.1" outlineLevel="0" r="2278">
      <c r="A2278" s="25" t="n">
        <v>45853.020636574</v>
      </c>
      <c r="B2278" s="26" t="s">
        <v>554</v>
      </c>
      <c r="C2278" s="26" t="s">
        <v>407</v>
      </c>
      <c r="D2278" s="26" t="s">
        <v>554</v>
      </c>
      <c r="E2278" s="26" t="s">
        <v>554</v>
      </c>
      <c r="F2278" s="26" t="s">
        <v>19</v>
      </c>
      <c r="G2278" s="27" t="n">
        <v>1</v>
      </c>
      <c r="H2278" s="28" t="n">
        <v>16000</v>
      </c>
      <c r="I2278" s="28" t="n">
        <v>16000</v>
      </c>
      <c r="J2278" s="28" t="n">
        <v>0</v>
      </c>
      <c r="K2278" s="28" t="n">
        <v>-0</v>
      </c>
      <c r="L2278" s="28" t="n">
        <v>-0</v>
      </c>
      <c r="M2278" s="28"/>
      <c r="N2278" s="6" t="s">
        <f>=I2278+J2278+K2278+L2278</f>
      </c>
      <c r="O2278" s="28"/>
      <c r="P2278" s="26"/>
    </row>
    <row collapsed="false" customFormat="false" customHeight="false" hidden="false" ht="12.1" outlineLevel="0" r="2279">
      <c r="A2279" s="25" t="n">
        <v>45853.020636574</v>
      </c>
      <c r="B2279" s="26" t="s">
        <v>554</v>
      </c>
      <c r="C2279" s="26" t="s">
        <v>419</v>
      </c>
      <c r="D2279" s="26" t="s">
        <v>554</v>
      </c>
      <c r="E2279" s="26" t="s">
        <v>554</v>
      </c>
      <c r="F2279" s="26" t="s">
        <v>19</v>
      </c>
      <c r="G2279" s="27" t="n">
        <v>1</v>
      </c>
      <c r="H2279" s="28" t="n">
        <v>12000</v>
      </c>
      <c r="I2279" s="28" t="n">
        <v>12000</v>
      </c>
      <c r="J2279" s="28" t="n">
        <v>0</v>
      </c>
      <c r="K2279" s="28" t="n">
        <v>-0</v>
      </c>
      <c r="L2279" s="28" t="n">
        <v>-0</v>
      </c>
      <c r="M2279" s="28"/>
      <c r="N2279" s="6" t="s">
        <f>=I2279+J2279+K2279+L2279</f>
      </c>
      <c r="O2279" s="28"/>
      <c r="P2279" s="26"/>
    </row>
    <row collapsed="false" customFormat="false" customHeight="false" hidden="false" ht="12.1" outlineLevel="0" r="2280">
      <c r="A2280" s="25" t="n">
        <v>45853.020636574</v>
      </c>
      <c r="B2280" s="26" t="s">
        <v>554</v>
      </c>
      <c r="C2280" s="26" t="s">
        <v>407</v>
      </c>
      <c r="D2280" s="26" t="s">
        <v>554</v>
      </c>
      <c r="E2280" s="26" t="s">
        <v>554</v>
      </c>
      <c r="F2280" s="26" t="s">
        <v>19</v>
      </c>
      <c r="G2280" s="27" t="n">
        <v>1</v>
      </c>
      <c r="H2280" s="28" t="n">
        <v>50500</v>
      </c>
      <c r="I2280" s="28" t="n">
        <v>50500</v>
      </c>
      <c r="J2280" s="28" t="n">
        <v>0</v>
      </c>
      <c r="K2280" s="28" t="n">
        <v>-0</v>
      </c>
      <c r="L2280" s="28" t="n">
        <v>-0</v>
      </c>
      <c r="M2280" s="28"/>
      <c r="N2280" s="6" t="s">
        <f>=I2280+J2280+K2280+L2280</f>
      </c>
      <c r="O2280" s="28"/>
      <c r="P2280" s="26"/>
    </row>
    <row collapsed="false" customFormat="false" customHeight="false" hidden="false" ht="12.1" outlineLevel="0" r="2281">
      <c r="A2281" s="25" t="n">
        <v>45853.020636574</v>
      </c>
      <c r="B2281" s="26" t="s">
        <v>554</v>
      </c>
      <c r="C2281" s="26" t="s">
        <v>407</v>
      </c>
      <c r="D2281" s="26" t="s">
        <v>554</v>
      </c>
      <c r="E2281" s="26" t="s">
        <v>554</v>
      </c>
      <c r="F2281" s="26" t="s">
        <v>19</v>
      </c>
      <c r="G2281" s="27" t="n">
        <v>1</v>
      </c>
      <c r="H2281" s="28" t="n">
        <v>100000</v>
      </c>
      <c r="I2281" s="28" t="n">
        <v>100000</v>
      </c>
      <c r="J2281" s="28" t="n">
        <v>0</v>
      </c>
      <c r="K2281" s="28" t="n">
        <v>-0</v>
      </c>
      <c r="L2281" s="28" t="n">
        <v>-0</v>
      </c>
      <c r="M2281" s="28"/>
      <c r="N2281" s="6" t="s">
        <f>=I2281+J2281+K2281+L2281</f>
      </c>
      <c r="O2281" s="28"/>
      <c r="P2281" s="26"/>
    </row>
    <row collapsed="false" customFormat="false" customHeight="false" hidden="false" ht="12.1" outlineLevel="0" r="2282">
      <c r="A2282" s="20" t="n">
        <v>45853.500543981</v>
      </c>
      <c r="B2282" s="16" t="s">
        <v>514</v>
      </c>
      <c r="C2282" s="16" t="s">
        <v>676</v>
      </c>
      <c r="D2282" s="16" t="s">
        <v>480</v>
      </c>
      <c r="E2282" s="16" t="s">
        <v>79</v>
      </c>
      <c r="F2282" s="16" t="s">
        <v>19</v>
      </c>
      <c r="G2282" s="7" t="n">
        <v>7</v>
      </c>
      <c r="H2282" s="6" t="n">
        <v>87.498</v>
      </c>
      <c r="I2282" s="6" t="n">
        <v>-6124.86</v>
      </c>
      <c r="J2282" s="6" t="n">
        <v>-98.7</v>
      </c>
      <c r="K2282" s="6" t="n">
        <v>-0.52</v>
      </c>
      <c r="L2282" s="6" t="n">
        <v>-0</v>
      </c>
      <c r="M2282" s="6"/>
      <c r="N2282" s="6" t="s">
        <f>=I2282+J2282+K2282+L2282</f>
      </c>
      <c r="O2282" s="6"/>
      <c r="P2282" s="16"/>
    </row>
    <row collapsed="false" customFormat="false" customHeight="false" hidden="false" ht="12.1" outlineLevel="0" r="2283">
      <c r="A2283" s="20" t="n">
        <v>45853.502002315</v>
      </c>
      <c r="B2283" s="16" t="s">
        <v>515</v>
      </c>
      <c r="C2283" s="16" t="s">
        <v>677</v>
      </c>
      <c r="D2283" s="16" t="s">
        <v>480</v>
      </c>
      <c r="E2283" s="16" t="s">
        <v>79</v>
      </c>
      <c r="F2283" s="16" t="s">
        <v>19</v>
      </c>
      <c r="G2283" s="7" t="n">
        <v>7</v>
      </c>
      <c r="H2283" s="6" t="n">
        <v>74.493</v>
      </c>
      <c r="I2283" s="6" t="n">
        <v>-5214.51</v>
      </c>
      <c r="J2283" s="6" t="n">
        <v>-78.96</v>
      </c>
      <c r="K2283" s="6" t="n">
        <v>-0.44</v>
      </c>
      <c r="L2283" s="6" t="n">
        <v>-0</v>
      </c>
      <c r="M2283" s="6"/>
      <c r="N2283" s="6" t="s">
        <f>=I2283+J2283+K2283+L2283</f>
      </c>
      <c r="O2283" s="6"/>
      <c r="P2283" s="16"/>
    </row>
    <row collapsed="false" customFormat="false" customHeight="false" hidden="false" ht="12.1" outlineLevel="0" r="2284">
      <c r="A2284" s="20" t="n">
        <v>45853.503101852</v>
      </c>
      <c r="B2284" s="16" t="s">
        <v>516</v>
      </c>
      <c r="C2284" s="16" t="s">
        <v>678</v>
      </c>
      <c r="D2284" s="16" t="s">
        <v>480</v>
      </c>
      <c r="E2284" s="16" t="s">
        <v>79</v>
      </c>
      <c r="F2284" s="16" t="s">
        <v>19</v>
      </c>
      <c r="G2284" s="7" t="n">
        <v>5</v>
      </c>
      <c r="H2284" s="6" t="n">
        <v>61.793</v>
      </c>
      <c r="I2284" s="6" t="n">
        <v>-3089.65</v>
      </c>
      <c r="J2284" s="6" t="n">
        <v>-147.65</v>
      </c>
      <c r="K2284" s="6" t="n">
        <v>-0.26</v>
      </c>
      <c r="L2284" s="6" t="n">
        <v>-0</v>
      </c>
      <c r="M2284" s="6"/>
      <c r="N2284" s="6" t="s">
        <f>=I2284+J2284+K2284+L2284</f>
      </c>
      <c r="O2284" s="6"/>
      <c r="P2284" s="16"/>
    </row>
    <row collapsed="false" customFormat="false" customHeight="false" hidden="false" ht="12.1" outlineLevel="0" r="2285">
      <c r="A2285" s="20" t="n">
        <v>45853.503125</v>
      </c>
      <c r="B2285" s="16" t="s">
        <v>516</v>
      </c>
      <c r="C2285" s="16" t="s">
        <v>678</v>
      </c>
      <c r="D2285" s="16" t="s">
        <v>480</v>
      </c>
      <c r="E2285" s="16" t="s">
        <v>79</v>
      </c>
      <c r="F2285" s="16" t="s">
        <v>19</v>
      </c>
      <c r="G2285" s="7" t="n">
        <v>2</v>
      </c>
      <c r="H2285" s="6" t="n">
        <v>61.827</v>
      </c>
      <c r="I2285" s="6" t="n">
        <v>-1236.54</v>
      </c>
      <c r="J2285" s="6" t="n">
        <v>-59.06</v>
      </c>
      <c r="K2285" s="6" t="n">
        <v>-0.1</v>
      </c>
      <c r="L2285" s="6" t="n">
        <v>-0</v>
      </c>
      <c r="M2285" s="6"/>
      <c r="N2285" s="6" t="s">
        <f>=I2285+J2285+K2285+L2285</f>
      </c>
      <c r="O2285" s="6"/>
      <c r="P2285" s="16"/>
    </row>
    <row collapsed="false" customFormat="false" customHeight="false" hidden="false" ht="12.1" outlineLevel="0" r="2286">
      <c r="A2286" s="20" t="n">
        <v>45853.507939815</v>
      </c>
      <c r="B2286" s="16" t="s">
        <v>517</v>
      </c>
      <c r="C2286" s="16" t="s">
        <v>679</v>
      </c>
      <c r="D2286" s="16" t="s">
        <v>480</v>
      </c>
      <c r="E2286" s="16" t="s">
        <v>79</v>
      </c>
      <c r="F2286" s="16" t="s">
        <v>19</v>
      </c>
      <c r="G2286" s="7" t="n">
        <v>7</v>
      </c>
      <c r="H2286" s="6" t="n">
        <v>57.699</v>
      </c>
      <c r="I2286" s="6" t="n">
        <v>-4038.93</v>
      </c>
      <c r="J2286" s="6" t="n">
        <v>-196.56</v>
      </c>
      <c r="K2286" s="6" t="n">
        <v>-0.35</v>
      </c>
      <c r="L2286" s="6" t="n">
        <v>-0</v>
      </c>
      <c r="M2286" s="6"/>
      <c r="N2286" s="6" t="s">
        <f>=I2286+J2286+K2286+L2286</f>
      </c>
      <c r="O2286" s="6"/>
      <c r="P2286" s="16"/>
    </row>
    <row collapsed="false" customFormat="false" customHeight="false" hidden="false" ht="12.1" outlineLevel="0" r="2287">
      <c r="A2287" s="20" t="n">
        <v>45853.512650463</v>
      </c>
      <c r="B2287" s="16" t="s">
        <v>517</v>
      </c>
      <c r="C2287" s="16" t="s">
        <v>679</v>
      </c>
      <c r="D2287" s="16" t="s">
        <v>480</v>
      </c>
      <c r="E2287" s="16" t="s">
        <v>79</v>
      </c>
      <c r="F2287" s="16" t="s">
        <v>19</v>
      </c>
      <c r="G2287" s="7" t="n">
        <v>8</v>
      </c>
      <c r="H2287" s="6" t="n">
        <v>57.699</v>
      </c>
      <c r="I2287" s="6" t="n">
        <v>-4615.92</v>
      </c>
      <c r="J2287" s="6" t="n">
        <v>-224.64</v>
      </c>
      <c r="K2287" s="6" t="n">
        <v>-0.4</v>
      </c>
      <c r="L2287" s="6" t="n">
        <v>-0</v>
      </c>
      <c r="M2287" s="6"/>
      <c r="N2287" s="6" t="s">
        <f>=I2287+J2287+K2287+L2287</f>
      </c>
      <c r="O2287" s="6"/>
      <c r="P2287" s="16"/>
    </row>
    <row collapsed="false" customFormat="false" customHeight="false" hidden="false" ht="12.1" outlineLevel="0" r="2288">
      <c r="A2288" s="20" t="n">
        <v>45853.51412037</v>
      </c>
      <c r="B2288" s="16" t="s">
        <v>516</v>
      </c>
      <c r="C2288" s="16" t="s">
        <v>678</v>
      </c>
      <c r="D2288" s="16" t="s">
        <v>480</v>
      </c>
      <c r="E2288" s="16" t="s">
        <v>79</v>
      </c>
      <c r="F2288" s="16" t="s">
        <v>19</v>
      </c>
      <c r="G2288" s="7" t="n">
        <v>4</v>
      </c>
      <c r="H2288" s="6" t="n">
        <v>61.746</v>
      </c>
      <c r="I2288" s="6" t="n">
        <v>-2469.84</v>
      </c>
      <c r="J2288" s="6" t="n">
        <v>-118.12</v>
      </c>
      <c r="K2288" s="6" t="n">
        <v>-0.21</v>
      </c>
      <c r="L2288" s="6" t="n">
        <v>-0</v>
      </c>
      <c r="M2288" s="6"/>
      <c r="N2288" s="6" t="s">
        <f>=I2288+J2288+K2288+L2288</f>
      </c>
      <c r="O2288" s="6"/>
      <c r="P2288" s="16"/>
    </row>
    <row collapsed="false" customFormat="false" customHeight="false" hidden="false" ht="12.1" outlineLevel="0" r="2289">
      <c r="A2289" s="20" t="n">
        <v>45853.516226852</v>
      </c>
      <c r="B2289" s="16" t="s">
        <v>517</v>
      </c>
      <c r="C2289" s="16" t="s">
        <v>679</v>
      </c>
      <c r="D2289" s="16" t="s">
        <v>480</v>
      </c>
      <c r="E2289" s="16" t="s">
        <v>79</v>
      </c>
      <c r="F2289" s="16" t="s">
        <v>19</v>
      </c>
      <c r="G2289" s="7" t="n">
        <v>1</v>
      </c>
      <c r="H2289" s="6" t="n">
        <v>57.65</v>
      </c>
      <c r="I2289" s="6" t="n">
        <v>-576.5</v>
      </c>
      <c r="J2289" s="6" t="n">
        <v>-28.08</v>
      </c>
      <c r="K2289" s="6" t="n">
        <v>-0.05</v>
      </c>
      <c r="L2289" s="6" t="n">
        <v>-0</v>
      </c>
      <c r="M2289" s="6"/>
      <c r="N2289" s="6" t="s">
        <f>=I2289+J2289+K2289+L2289</f>
      </c>
      <c r="O2289" s="6"/>
      <c r="P2289" s="16"/>
    </row>
    <row collapsed="false" customFormat="false" customHeight="false" hidden="false" ht="12.1" outlineLevel="0" r="2290">
      <c r="A2290" s="20" t="n">
        <v>45853.537789352</v>
      </c>
      <c r="B2290" s="16" t="s">
        <v>518</v>
      </c>
      <c r="C2290" s="16" t="s">
        <v>680</v>
      </c>
      <c r="D2290" s="16" t="s">
        <v>480</v>
      </c>
      <c r="E2290" s="16" t="s">
        <v>79</v>
      </c>
      <c r="F2290" s="16" t="s">
        <v>19</v>
      </c>
      <c r="G2290" s="7" t="n">
        <v>7</v>
      </c>
      <c r="H2290" s="6" t="n">
        <v>88.087</v>
      </c>
      <c r="I2290" s="6" t="n">
        <v>-6166.09</v>
      </c>
      <c r="J2290" s="6" t="n">
        <v>-115.08</v>
      </c>
      <c r="K2290" s="6" t="n">
        <v>-0.52</v>
      </c>
      <c r="L2290" s="6" t="n">
        <v>-0</v>
      </c>
      <c r="M2290" s="6"/>
      <c r="N2290" s="6" t="s">
        <f>=I2290+J2290+K2290+L2290</f>
      </c>
      <c r="O2290" s="6"/>
      <c r="P2290" s="16"/>
    </row>
    <row collapsed="false" customFormat="false" customHeight="false" hidden="false" ht="12.1" outlineLevel="0" r="2291">
      <c r="A2291" s="20" t="n">
        <v>45853.538877315</v>
      </c>
      <c r="B2291" s="16" t="s">
        <v>518</v>
      </c>
      <c r="C2291" s="16" t="s">
        <v>680</v>
      </c>
      <c r="D2291" s="16" t="s">
        <v>480</v>
      </c>
      <c r="E2291" s="16" t="s">
        <v>79</v>
      </c>
      <c r="F2291" s="16" t="s">
        <v>19</v>
      </c>
      <c r="G2291" s="7" t="n">
        <v>18</v>
      </c>
      <c r="H2291" s="6" t="n">
        <v>88.087</v>
      </c>
      <c r="I2291" s="6" t="n">
        <v>-15855.66</v>
      </c>
      <c r="J2291" s="6" t="n">
        <v>-295.92</v>
      </c>
      <c r="K2291" s="6" t="n">
        <v>-1.34</v>
      </c>
      <c r="L2291" s="6" t="n">
        <v>-0</v>
      </c>
      <c r="M2291" s="6"/>
      <c r="N2291" s="6" t="s">
        <f>=I2291+J2291+K2291+L2291</f>
      </c>
      <c r="O2291" s="6"/>
      <c r="P2291" s="16"/>
    </row>
    <row collapsed="false" customFormat="false" customHeight="false" hidden="false" ht="12.1" outlineLevel="0" r="2292">
      <c r="A2292" s="20" t="n">
        <v>45853.540763889</v>
      </c>
      <c r="B2292" s="16" t="s">
        <v>517</v>
      </c>
      <c r="C2292" s="16" t="s">
        <v>679</v>
      </c>
      <c r="D2292" s="16" t="s">
        <v>480</v>
      </c>
      <c r="E2292" s="16" t="s">
        <v>79</v>
      </c>
      <c r="F2292" s="16" t="s">
        <v>19</v>
      </c>
      <c r="G2292" s="7" t="n">
        <v>3</v>
      </c>
      <c r="H2292" s="6" t="n">
        <v>57.774</v>
      </c>
      <c r="I2292" s="6" t="n">
        <v>-1733.22</v>
      </c>
      <c r="J2292" s="6" t="n">
        <v>-84.24</v>
      </c>
      <c r="K2292" s="6" t="n">
        <v>-0.14</v>
      </c>
      <c r="L2292" s="6" t="n">
        <v>-0</v>
      </c>
      <c r="M2292" s="6"/>
      <c r="N2292" s="6" t="s">
        <f>=I2292+J2292+K2292+L2292</f>
      </c>
      <c r="O2292" s="6"/>
      <c r="P2292" s="16"/>
    </row>
    <row collapsed="false" customFormat="false" customHeight="false" hidden="false" ht="12.1" outlineLevel="0" r="2293">
      <c r="A2293" s="20" t="n">
        <v>45853.551041667</v>
      </c>
      <c r="B2293" s="16" t="s">
        <v>517</v>
      </c>
      <c r="C2293" s="16" t="s">
        <v>679</v>
      </c>
      <c r="D2293" s="16" t="s">
        <v>480</v>
      </c>
      <c r="E2293" s="16" t="s">
        <v>79</v>
      </c>
      <c r="F2293" s="16" t="s">
        <v>19</v>
      </c>
      <c r="G2293" s="7" t="n">
        <v>41</v>
      </c>
      <c r="H2293" s="6" t="n">
        <v>57.774</v>
      </c>
      <c r="I2293" s="6" t="n">
        <v>-23687.34</v>
      </c>
      <c r="J2293" s="6" t="n">
        <v>-1151.28</v>
      </c>
      <c r="K2293" s="6" t="n">
        <v>-2.02</v>
      </c>
      <c r="L2293" s="6" t="n">
        <v>-0</v>
      </c>
      <c r="M2293" s="6"/>
      <c r="N2293" s="6" t="s">
        <f>=I2293+J2293+K2293+L2293</f>
      </c>
      <c r="O2293" s="6"/>
      <c r="P2293" s="16"/>
    </row>
    <row collapsed="false" customFormat="false" customHeight="false" hidden="false" ht="12.1" outlineLevel="0" r="2294">
      <c r="A2294" s="20" t="n">
        <v>45853.55380787</v>
      </c>
      <c r="B2294" s="16" t="s">
        <v>515</v>
      </c>
      <c r="C2294" s="16" t="s">
        <v>677</v>
      </c>
      <c r="D2294" s="16" t="s">
        <v>480</v>
      </c>
      <c r="E2294" s="16" t="s">
        <v>79</v>
      </c>
      <c r="F2294" s="16" t="s">
        <v>19</v>
      </c>
      <c r="G2294" s="7" t="n">
        <v>2</v>
      </c>
      <c r="H2294" s="6" t="n">
        <v>74.897</v>
      </c>
      <c r="I2294" s="6" t="n">
        <v>-1497.94</v>
      </c>
      <c r="J2294" s="6" t="n">
        <v>-22.56</v>
      </c>
      <c r="K2294" s="6" t="n">
        <v>-0.12</v>
      </c>
      <c r="L2294" s="6" t="n">
        <v>-0</v>
      </c>
      <c r="M2294" s="6"/>
      <c r="N2294" s="6" t="s">
        <f>=I2294+J2294+K2294+L2294</f>
      </c>
      <c r="O2294" s="6"/>
      <c r="P2294" s="16"/>
    </row>
    <row collapsed="false" customFormat="false" customHeight="false" hidden="false" ht="12.1" outlineLevel="0" r="2295">
      <c r="A2295" s="20" t="n">
        <v>45853.869189815</v>
      </c>
      <c r="B2295" s="16" t="s">
        <v>42</v>
      </c>
      <c r="C2295" s="16" t="s">
        <v>562</v>
      </c>
      <c r="D2295" s="16" t="s">
        <v>480</v>
      </c>
      <c r="E2295" s="16" t="s">
        <v>17</v>
      </c>
      <c r="F2295" s="16" t="s">
        <v>19</v>
      </c>
      <c r="G2295" s="7" t="n">
        <v>10</v>
      </c>
      <c r="H2295" s="6" t="n">
        <v>121.61</v>
      </c>
      <c r="I2295" s="6" t="n">
        <v>-1216.1</v>
      </c>
      <c r="J2295" s="6" t="n">
        <v>-0</v>
      </c>
      <c r="K2295" s="6" t="n">
        <v>-0.86</v>
      </c>
      <c r="L2295" s="6" t="n">
        <v>-0</v>
      </c>
      <c r="M2295" s="6"/>
      <c r="N2295" s="6" t="s">
        <f>=I2295+J2295+K2295+L2295</f>
      </c>
      <c r="O2295" s="6"/>
      <c r="P2295" s="16"/>
    </row>
    <row collapsed="false" customFormat="false" customHeight="false" hidden="false" ht="12.1" outlineLevel="0" r="2296">
      <c r="A2296" s="20" t="n">
        <v>45854.002407407</v>
      </c>
      <c r="B2296" s="16" t="s">
        <v>519</v>
      </c>
      <c r="C2296" s="16" t="s">
        <v>681</v>
      </c>
      <c r="D2296" s="16" t="s">
        <v>480</v>
      </c>
      <c r="E2296" s="16" t="s">
        <v>79</v>
      </c>
      <c r="F2296" s="16" t="s">
        <v>19</v>
      </c>
      <c r="G2296" s="7" t="n">
        <v>1</v>
      </c>
      <c r="H2296" s="6" t="n">
        <v>58.053</v>
      </c>
      <c r="I2296" s="6" t="n">
        <v>-580.53</v>
      </c>
      <c r="J2296" s="6" t="n">
        <v>-8.17</v>
      </c>
      <c r="K2296" s="6" t="n">
        <v>-0.05</v>
      </c>
      <c r="L2296" s="6" t="n">
        <v>-0</v>
      </c>
      <c r="M2296" s="6"/>
      <c r="N2296" s="6" t="s">
        <f>=I2296+J2296+K2296+L2296</f>
      </c>
      <c r="O2296" s="6"/>
      <c r="P2296" s="16"/>
    </row>
    <row collapsed="false" customFormat="false" customHeight="false" hidden="false" ht="12.1" outlineLevel="0" r="2297">
      <c r="A2297" s="20" t="n">
        <v>45854.002407407</v>
      </c>
      <c r="B2297" s="16" t="s">
        <v>519</v>
      </c>
      <c r="C2297" s="16" t="s">
        <v>681</v>
      </c>
      <c r="D2297" s="16" t="s">
        <v>480</v>
      </c>
      <c r="E2297" s="16" t="s">
        <v>79</v>
      </c>
      <c r="F2297" s="16" t="s">
        <v>19</v>
      </c>
      <c r="G2297" s="7" t="n">
        <v>41</v>
      </c>
      <c r="H2297" s="6" t="n">
        <v>58.055</v>
      </c>
      <c r="I2297" s="6" t="n">
        <v>-23802.55</v>
      </c>
      <c r="J2297" s="6" t="n">
        <v>-334.97</v>
      </c>
      <c r="K2297" s="6" t="n">
        <v>-2.02</v>
      </c>
      <c r="L2297" s="6" t="n">
        <v>-0</v>
      </c>
      <c r="M2297" s="6"/>
      <c r="N2297" s="6" t="s">
        <f>=I2297+J2297+K2297+L2297</f>
      </c>
      <c r="O2297" s="6"/>
      <c r="P2297" s="16"/>
    </row>
    <row collapsed="false" customFormat="false" customHeight="false" hidden="false" ht="12.1" outlineLevel="0" r="2298">
      <c r="A2298" s="20" t="n">
        <v>45854.002407407</v>
      </c>
      <c r="B2298" s="16" t="s">
        <v>519</v>
      </c>
      <c r="C2298" s="16" t="s">
        <v>681</v>
      </c>
      <c r="D2298" s="16" t="s">
        <v>480</v>
      </c>
      <c r="E2298" s="16" t="s">
        <v>79</v>
      </c>
      <c r="F2298" s="16" t="s">
        <v>19</v>
      </c>
      <c r="G2298" s="7" t="n">
        <v>15</v>
      </c>
      <c r="H2298" s="6" t="n">
        <v>58.054</v>
      </c>
      <c r="I2298" s="6" t="n">
        <v>-8708.1</v>
      </c>
      <c r="J2298" s="6" t="n">
        <v>-122.55</v>
      </c>
      <c r="K2298" s="6" t="n">
        <v>-0.74</v>
      </c>
      <c r="L2298" s="6" t="n">
        <v>-0</v>
      </c>
      <c r="M2298" s="6"/>
      <c r="N2298" s="6" t="s">
        <f>=I2298+J2298+K2298+L2298</f>
      </c>
      <c r="O2298" s="6"/>
      <c r="P2298" s="16"/>
    </row>
    <row collapsed="false" customFormat="false" customHeight="false" hidden="false" ht="12.1" outlineLevel="0" r="2299">
      <c r="A2299" s="20" t="n">
        <v>45854.003483796</v>
      </c>
      <c r="B2299" s="16" t="s">
        <v>519</v>
      </c>
      <c r="C2299" s="16" t="s">
        <v>681</v>
      </c>
      <c r="D2299" s="16" t="s">
        <v>480</v>
      </c>
      <c r="E2299" s="16" t="s">
        <v>79</v>
      </c>
      <c r="F2299" s="16" t="s">
        <v>19</v>
      </c>
      <c r="G2299" s="7" t="n">
        <v>12</v>
      </c>
      <c r="H2299" s="6" t="n">
        <v>58.055</v>
      </c>
      <c r="I2299" s="6" t="n">
        <v>-6966.6</v>
      </c>
      <c r="J2299" s="6" t="n">
        <v>-98.04</v>
      </c>
      <c r="K2299" s="6" t="n">
        <v>-0.59</v>
      </c>
      <c r="L2299" s="6" t="n">
        <v>-0</v>
      </c>
      <c r="M2299" s="6"/>
      <c r="N2299" s="6" t="s">
        <f>=I2299+J2299+K2299+L2299</f>
      </c>
      <c r="O2299" s="6"/>
      <c r="P2299" s="16"/>
    </row>
    <row collapsed="false" customFormat="false" customHeight="false" hidden="false" ht="12.1" outlineLevel="0" r="2300">
      <c r="A2300" s="20" t="n">
        <v>45854.007060185</v>
      </c>
      <c r="B2300" s="16" t="s">
        <v>519</v>
      </c>
      <c r="C2300" s="16" t="s">
        <v>681</v>
      </c>
      <c r="D2300" s="16" t="s">
        <v>480</v>
      </c>
      <c r="E2300" s="16" t="s">
        <v>79</v>
      </c>
      <c r="F2300" s="16" t="s">
        <v>19</v>
      </c>
      <c r="G2300" s="7" t="n">
        <v>91</v>
      </c>
      <c r="H2300" s="6" t="n">
        <v>58.055</v>
      </c>
      <c r="I2300" s="6" t="n">
        <v>-52830.05</v>
      </c>
      <c r="J2300" s="6" t="n">
        <v>-743.47</v>
      </c>
      <c r="K2300" s="6" t="n">
        <v>-4.49</v>
      </c>
      <c r="L2300" s="6" t="n">
        <v>-0</v>
      </c>
      <c r="M2300" s="6"/>
      <c r="N2300" s="6" t="s">
        <f>=I2300+J2300+K2300+L2300</f>
      </c>
      <c r="O2300" s="6"/>
      <c r="P2300" s="16"/>
    </row>
    <row collapsed="false" customFormat="false" customHeight="false" hidden="false" ht="12.1" outlineLevel="0" r="2301">
      <c r="A2301" s="25" t="n">
        <v>45854.020636574</v>
      </c>
      <c r="B2301" s="26" t="s">
        <v>554</v>
      </c>
      <c r="C2301" s="26" t="s">
        <v>407</v>
      </c>
      <c r="D2301" s="26" t="s">
        <v>554</v>
      </c>
      <c r="E2301" s="26" t="s">
        <v>554</v>
      </c>
      <c r="F2301" s="26" t="s">
        <v>19</v>
      </c>
      <c r="G2301" s="27" t="n">
        <v>1</v>
      </c>
      <c r="H2301" s="28" t="n">
        <v>115000</v>
      </c>
      <c r="I2301" s="28" t="n">
        <v>115000</v>
      </c>
      <c r="J2301" s="28" t="n">
        <v>0</v>
      </c>
      <c r="K2301" s="28" t="n">
        <v>-0</v>
      </c>
      <c r="L2301" s="28" t="n">
        <v>-0</v>
      </c>
      <c r="M2301" s="28"/>
      <c r="N2301" s="6" t="s">
        <f>=I2301+J2301+K2301+L2301</f>
      </c>
      <c r="O2301" s="28"/>
      <c r="P2301" s="26"/>
    </row>
    <row collapsed="false" customFormat="false" customHeight="false" hidden="false" ht="12.1" outlineLevel="0" r="2302">
      <c r="A2302" s="20" t="n">
        <v>45854.498958333</v>
      </c>
      <c r="B2302" s="16" t="s">
        <v>514</v>
      </c>
      <c r="C2302" s="16" t="s">
        <v>676</v>
      </c>
      <c r="D2302" s="16" t="s">
        <v>480</v>
      </c>
      <c r="E2302" s="16" t="s">
        <v>79</v>
      </c>
      <c r="F2302" s="16" t="s">
        <v>19</v>
      </c>
      <c r="G2302" s="7" t="n">
        <v>2</v>
      </c>
      <c r="H2302" s="6" t="n">
        <v>88.697</v>
      </c>
      <c r="I2302" s="6" t="n">
        <v>-1773.94</v>
      </c>
      <c r="J2302" s="6" t="n">
        <v>-28.86</v>
      </c>
      <c r="K2302" s="6" t="n">
        <v>-0.15</v>
      </c>
      <c r="L2302" s="6" t="n">
        <v>-0</v>
      </c>
      <c r="M2302" s="6"/>
      <c r="N2302" s="6" t="s">
        <f>=I2302+J2302+K2302+L2302</f>
      </c>
      <c r="O2302" s="6"/>
      <c r="P2302" s="16"/>
    </row>
    <row collapsed="false" customFormat="false" customHeight="false" hidden="false" ht="12.1" outlineLevel="0" r="2303">
      <c r="A2303" s="20" t="n">
        <v>45854.500439815</v>
      </c>
      <c r="B2303" s="16" t="s">
        <v>514</v>
      </c>
      <c r="C2303" s="16" t="s">
        <v>676</v>
      </c>
      <c r="D2303" s="16" t="s">
        <v>480</v>
      </c>
      <c r="E2303" s="16" t="s">
        <v>79</v>
      </c>
      <c r="F2303" s="16" t="s">
        <v>19</v>
      </c>
      <c r="G2303" s="7" t="n">
        <v>4</v>
      </c>
      <c r="H2303" s="6" t="n">
        <v>88.697</v>
      </c>
      <c r="I2303" s="6" t="n">
        <v>-3547.88</v>
      </c>
      <c r="J2303" s="6" t="n">
        <v>-57.72</v>
      </c>
      <c r="K2303" s="6" t="n">
        <v>-0.3</v>
      </c>
      <c r="L2303" s="6" t="n">
        <v>-0</v>
      </c>
      <c r="M2303" s="6"/>
      <c r="N2303" s="6" t="s">
        <f>=I2303+J2303+K2303+L2303</f>
      </c>
      <c r="O2303" s="6"/>
      <c r="P2303" s="16"/>
    </row>
    <row collapsed="false" customFormat="false" customHeight="false" hidden="false" ht="12.1" outlineLevel="0" r="2304">
      <c r="A2304" s="20" t="n">
        <v>45854.815555556</v>
      </c>
      <c r="B2304" s="16" t="s">
        <v>515</v>
      </c>
      <c r="C2304" s="16" t="s">
        <v>677</v>
      </c>
      <c r="D2304" s="16" t="s">
        <v>480</v>
      </c>
      <c r="E2304" s="16" t="s">
        <v>79</v>
      </c>
      <c r="F2304" s="16" t="s">
        <v>19</v>
      </c>
      <c r="G2304" s="7" t="n">
        <v>1</v>
      </c>
      <c r="H2304" s="6" t="n">
        <v>75.403</v>
      </c>
      <c r="I2304" s="6" t="n">
        <v>-754.03</v>
      </c>
      <c r="J2304" s="6" t="n">
        <v>-11.55</v>
      </c>
      <c r="K2304" s="6" t="n">
        <v>-0.07</v>
      </c>
      <c r="L2304" s="6" t="n">
        <v>-0</v>
      </c>
      <c r="M2304" s="6"/>
      <c r="N2304" s="6" t="s">
        <f>=I2304+J2304+K2304+L2304</f>
      </c>
      <c r="O2304" s="6"/>
      <c r="P2304" s="16"/>
    </row>
    <row collapsed="false" customFormat="false" customHeight="false" hidden="false" ht="12.1" outlineLevel="0" r="2305">
      <c r="A2305" s="20" t="n">
        <v>45854.818506944</v>
      </c>
      <c r="B2305" s="16" t="s">
        <v>515</v>
      </c>
      <c r="C2305" s="16" t="s">
        <v>677</v>
      </c>
      <c r="D2305" s="16" t="s">
        <v>480</v>
      </c>
      <c r="E2305" s="16" t="s">
        <v>79</v>
      </c>
      <c r="F2305" s="16" t="s">
        <v>19</v>
      </c>
      <c r="G2305" s="7" t="n">
        <v>5</v>
      </c>
      <c r="H2305" s="6" t="n">
        <v>75.403</v>
      </c>
      <c r="I2305" s="6" t="n">
        <v>-3770.15</v>
      </c>
      <c r="J2305" s="6" t="n">
        <v>-57.75</v>
      </c>
      <c r="K2305" s="6" t="n">
        <v>-0.32</v>
      </c>
      <c r="L2305" s="6" t="n">
        <v>-0</v>
      </c>
      <c r="M2305" s="6"/>
      <c r="N2305" s="6" t="s">
        <f>=I2305+J2305+K2305+L2305</f>
      </c>
      <c r="O2305" s="6"/>
      <c r="P2305" s="16"/>
    </row>
    <row collapsed="false" customFormat="false" customHeight="false" hidden="false" ht="12.1" outlineLevel="0" r="2306">
      <c r="A2306" s="20" t="n">
        <v>45854.828923611</v>
      </c>
      <c r="B2306" s="16" t="s">
        <v>515</v>
      </c>
      <c r="C2306" s="16" t="s">
        <v>677</v>
      </c>
      <c r="D2306" s="16" t="s">
        <v>480</v>
      </c>
      <c r="E2306" s="16" t="s">
        <v>79</v>
      </c>
      <c r="F2306" s="16" t="s">
        <v>19</v>
      </c>
      <c r="G2306" s="7" t="n">
        <v>35</v>
      </c>
      <c r="H2306" s="6" t="n">
        <v>75.403</v>
      </c>
      <c r="I2306" s="6" t="n">
        <v>-26391.05</v>
      </c>
      <c r="J2306" s="6" t="n">
        <v>-404.25</v>
      </c>
      <c r="K2306" s="6" t="n">
        <v>-2.24</v>
      </c>
      <c r="L2306" s="6" t="n">
        <v>-0</v>
      </c>
      <c r="M2306" s="6"/>
      <c r="N2306" s="6" t="s">
        <f>=I2306+J2306+K2306+L2306</f>
      </c>
      <c r="O2306" s="6"/>
      <c r="P2306" s="16"/>
    </row>
    <row collapsed="false" customFormat="false" customHeight="false" hidden="false" ht="12.1" outlineLevel="0" r="2307">
      <c r="A2307" s="20" t="n">
        <v>45854.828923611</v>
      </c>
      <c r="B2307" s="16" t="s">
        <v>515</v>
      </c>
      <c r="C2307" s="16" t="s">
        <v>677</v>
      </c>
      <c r="D2307" s="16" t="s">
        <v>480</v>
      </c>
      <c r="E2307" s="16" t="s">
        <v>79</v>
      </c>
      <c r="F2307" s="16" t="s">
        <v>19</v>
      </c>
      <c r="G2307" s="7" t="n">
        <v>44</v>
      </c>
      <c r="H2307" s="6" t="n">
        <v>75.403</v>
      </c>
      <c r="I2307" s="6" t="n">
        <v>-33177.32</v>
      </c>
      <c r="J2307" s="6" t="n">
        <v>-508.2</v>
      </c>
      <c r="K2307" s="6" t="n">
        <v>-2.82</v>
      </c>
      <c r="L2307" s="6" t="n">
        <v>-0</v>
      </c>
      <c r="M2307" s="6"/>
      <c r="N2307" s="6" t="s">
        <f>=I2307+J2307+K2307+L2307</f>
      </c>
      <c r="O2307" s="6"/>
      <c r="P2307" s="16"/>
    </row>
    <row collapsed="false" customFormat="false" customHeight="false" hidden="false" ht="12.1" outlineLevel="0" r="2308">
      <c r="A2308" s="20" t="n">
        <v>45854.834953704</v>
      </c>
      <c r="B2308" s="16" t="s">
        <v>519</v>
      </c>
      <c r="C2308" s="16" t="s">
        <v>681</v>
      </c>
      <c r="D2308" s="16" t="s">
        <v>480</v>
      </c>
      <c r="E2308" s="16" t="s">
        <v>79</v>
      </c>
      <c r="F2308" s="16" t="s">
        <v>19</v>
      </c>
      <c r="G2308" s="7" t="n">
        <v>83</v>
      </c>
      <c r="H2308" s="6" t="n">
        <v>58.347</v>
      </c>
      <c r="I2308" s="6" t="n">
        <v>-48428.01</v>
      </c>
      <c r="J2308" s="6" t="n">
        <v>-693.88</v>
      </c>
      <c r="K2308" s="6" t="n">
        <v>-4.12</v>
      </c>
      <c r="L2308" s="6" t="n">
        <v>-0</v>
      </c>
      <c r="M2308" s="6"/>
      <c r="N2308" s="6" t="s">
        <f>=I2308+J2308+K2308+L2308</f>
      </c>
      <c r="O2308" s="6"/>
      <c r="P2308" s="16"/>
    </row>
    <row collapsed="false" customFormat="false" customHeight="false" hidden="false" ht="12.1" outlineLevel="0" r="2309">
      <c r="A2309" s="25" t="n">
        <v>45856.020636574</v>
      </c>
      <c r="B2309" s="26" t="s">
        <v>554</v>
      </c>
      <c r="C2309" s="26" t="s">
        <v>407</v>
      </c>
      <c r="D2309" s="26" t="s">
        <v>554</v>
      </c>
      <c r="E2309" s="26" t="s">
        <v>554</v>
      </c>
      <c r="F2309" s="26" t="s">
        <v>19</v>
      </c>
      <c r="G2309" s="27" t="n">
        <v>1</v>
      </c>
      <c r="H2309" s="28" t="n">
        <v>99000</v>
      </c>
      <c r="I2309" s="28" t="n">
        <v>99000</v>
      </c>
      <c r="J2309" s="28" t="n">
        <v>0</v>
      </c>
      <c r="K2309" s="28" t="n">
        <v>-0</v>
      </c>
      <c r="L2309" s="28" t="n">
        <v>-0</v>
      </c>
      <c r="M2309" s="28"/>
      <c r="N2309" s="6" t="s">
        <f>=I2309+J2309+K2309+L2309</f>
      </c>
      <c r="O2309" s="28"/>
      <c r="P2309" s="26"/>
    </row>
    <row collapsed="false" customFormat="false" customHeight="false" hidden="false" ht="12.1" outlineLevel="0" r="2310">
      <c r="A2310" s="20" t="n">
        <v>45856.823668981</v>
      </c>
      <c r="B2310" s="16" t="s">
        <v>514</v>
      </c>
      <c r="C2310" s="16" t="s">
        <v>676</v>
      </c>
      <c r="D2310" s="16" t="s">
        <v>480</v>
      </c>
      <c r="E2310" s="16" t="s">
        <v>79</v>
      </c>
      <c r="F2310" s="16" t="s">
        <v>19</v>
      </c>
      <c r="G2310" s="7" t="n">
        <v>27</v>
      </c>
      <c r="H2310" s="6" t="n">
        <v>89.59</v>
      </c>
      <c r="I2310" s="6" t="n">
        <v>-24189.3</v>
      </c>
      <c r="J2310" s="6" t="n">
        <v>-425.79</v>
      </c>
      <c r="K2310" s="6" t="n">
        <v>-2.05</v>
      </c>
      <c r="L2310" s="6" t="n">
        <v>-0</v>
      </c>
      <c r="M2310" s="6"/>
      <c r="N2310" s="6" t="s">
        <f>=I2310+J2310+K2310+L2310</f>
      </c>
      <c r="O2310" s="6"/>
      <c r="P2310" s="16"/>
    </row>
    <row collapsed="false" customFormat="false" customHeight="false" hidden="false" ht="12.1" outlineLevel="0" r="2311">
      <c r="A2311" s="20" t="n">
        <v>45856.825277778</v>
      </c>
      <c r="B2311" s="16" t="s">
        <v>517</v>
      </c>
      <c r="C2311" s="16" t="s">
        <v>679</v>
      </c>
      <c r="D2311" s="16" t="s">
        <v>480</v>
      </c>
      <c r="E2311" s="16" t="s">
        <v>79</v>
      </c>
      <c r="F2311" s="16" t="s">
        <v>19</v>
      </c>
      <c r="G2311" s="7" t="n">
        <v>40</v>
      </c>
      <c r="H2311" s="6" t="n">
        <v>59.33</v>
      </c>
      <c r="I2311" s="6" t="n">
        <v>-23732</v>
      </c>
      <c r="J2311" s="6" t="n">
        <v>-1156.8</v>
      </c>
      <c r="K2311" s="6" t="n">
        <v>-2.02</v>
      </c>
      <c r="L2311" s="6" t="n">
        <v>-0</v>
      </c>
      <c r="M2311" s="6"/>
      <c r="N2311" s="6" t="s">
        <f>=I2311+J2311+K2311+L2311</f>
      </c>
      <c r="O2311" s="6"/>
      <c r="P2311" s="16"/>
    </row>
    <row collapsed="false" customFormat="false" customHeight="false" hidden="false" ht="12.1" outlineLevel="0" r="2312">
      <c r="A2312" s="20" t="n">
        <v>45856.826087963</v>
      </c>
      <c r="B2312" s="16" t="s">
        <v>519</v>
      </c>
      <c r="C2312" s="16" t="s">
        <v>681</v>
      </c>
      <c r="D2312" s="16" t="s">
        <v>480</v>
      </c>
      <c r="E2312" s="16" t="s">
        <v>79</v>
      </c>
      <c r="F2312" s="16" t="s">
        <v>19</v>
      </c>
      <c r="G2312" s="7" t="n">
        <v>40</v>
      </c>
      <c r="H2312" s="6" t="n">
        <v>58.856</v>
      </c>
      <c r="I2312" s="6" t="n">
        <v>-23542.4</v>
      </c>
      <c r="J2312" s="6" t="n">
        <v>-365.6</v>
      </c>
      <c r="K2312" s="6" t="n">
        <v>-2</v>
      </c>
      <c r="L2312" s="6" t="n">
        <v>-0</v>
      </c>
      <c r="M2312" s="6"/>
      <c r="N2312" s="6" t="s">
        <f>=I2312+J2312+K2312+L2312</f>
      </c>
      <c r="O2312" s="6"/>
      <c r="P2312" s="16"/>
    </row>
    <row collapsed="false" customFormat="false" customHeight="false" hidden="false" ht="12.1" outlineLevel="0" r="2313">
      <c r="A2313" s="20" t="n">
        <v>45856.830763889</v>
      </c>
      <c r="B2313" s="16" t="s">
        <v>516</v>
      </c>
      <c r="C2313" s="16" t="s">
        <v>678</v>
      </c>
      <c r="D2313" s="16" t="s">
        <v>480</v>
      </c>
      <c r="E2313" s="16" t="s">
        <v>79</v>
      </c>
      <c r="F2313" s="16" t="s">
        <v>19</v>
      </c>
      <c r="G2313" s="7" t="n">
        <v>1</v>
      </c>
      <c r="H2313" s="6" t="n">
        <v>63.293</v>
      </c>
      <c r="I2313" s="6" t="n">
        <v>-632.93</v>
      </c>
      <c r="J2313" s="6" t="n">
        <v>-30.49</v>
      </c>
      <c r="K2313" s="6" t="n">
        <v>-0.05</v>
      </c>
      <c r="L2313" s="6" t="n">
        <v>-0</v>
      </c>
      <c r="M2313" s="6"/>
      <c r="N2313" s="6" t="s">
        <f>=I2313+J2313+K2313+L2313</f>
      </c>
      <c r="O2313" s="6"/>
      <c r="P2313" s="16"/>
    </row>
    <row collapsed="false" customFormat="false" customHeight="false" hidden="false" ht="12.1" outlineLevel="0" r="2314">
      <c r="A2314" s="20" t="n">
        <v>45856.845856481</v>
      </c>
      <c r="B2314" s="16" t="s">
        <v>516</v>
      </c>
      <c r="C2314" s="16" t="s">
        <v>678</v>
      </c>
      <c r="D2314" s="16" t="s">
        <v>480</v>
      </c>
      <c r="E2314" s="16" t="s">
        <v>79</v>
      </c>
      <c r="F2314" s="16" t="s">
        <v>19</v>
      </c>
      <c r="G2314" s="7" t="n">
        <v>38</v>
      </c>
      <c r="H2314" s="6" t="n">
        <v>63.293</v>
      </c>
      <c r="I2314" s="6" t="n">
        <v>-24051.34</v>
      </c>
      <c r="J2314" s="6" t="n">
        <v>-1158.62</v>
      </c>
      <c r="K2314" s="6" t="n">
        <v>-2.05</v>
      </c>
      <c r="L2314" s="6" t="n">
        <v>-0</v>
      </c>
      <c r="M2314" s="6"/>
      <c r="N2314" s="6" t="s">
        <f>=I2314+J2314+K2314+L2314</f>
      </c>
      <c r="O2314" s="6"/>
      <c r="P2314" s="16"/>
    </row>
    <row collapsed="false" customFormat="false" customHeight="false" hidden="false" ht="12.1" outlineLevel="0" r="2315">
      <c r="A2315" s="25" t="n">
        <v>45859.020636574</v>
      </c>
      <c r="B2315" s="26" t="s">
        <v>554</v>
      </c>
      <c r="C2315" s="26" t="s">
        <v>407</v>
      </c>
      <c r="D2315" s="26" t="s">
        <v>554</v>
      </c>
      <c r="E2315" s="26" t="s">
        <v>554</v>
      </c>
      <c r="F2315" s="26" t="s">
        <v>19</v>
      </c>
      <c r="G2315" s="27" t="n">
        <v>1</v>
      </c>
      <c r="H2315" s="28" t="n">
        <v>105000</v>
      </c>
      <c r="I2315" s="28" t="n">
        <v>105000</v>
      </c>
      <c r="J2315" s="28" t="n">
        <v>0</v>
      </c>
      <c r="K2315" s="28" t="n">
        <v>-0</v>
      </c>
      <c r="L2315" s="28" t="n">
        <v>-0</v>
      </c>
      <c r="M2315" s="28"/>
      <c r="N2315" s="6" t="s">
        <f>=I2315+J2315+K2315+L2315</f>
      </c>
      <c r="O2315" s="28"/>
      <c r="P2315" s="26"/>
    </row>
    <row collapsed="false" customFormat="false" customHeight="false" hidden="false" ht="12.1" outlineLevel="0" r="2316">
      <c r="A2316" s="20" t="n">
        <v>45859.458043981</v>
      </c>
      <c r="B2316" s="16" t="s">
        <v>514</v>
      </c>
      <c r="C2316" s="16" t="s">
        <v>676</v>
      </c>
      <c r="D2316" s="16" t="s">
        <v>480</v>
      </c>
      <c r="E2316" s="16" t="s">
        <v>79</v>
      </c>
      <c r="F2316" s="16" t="s">
        <v>19</v>
      </c>
      <c r="G2316" s="7" t="n">
        <v>1</v>
      </c>
      <c r="H2316" s="6" t="n">
        <v>89.8</v>
      </c>
      <c r="I2316" s="6" t="n">
        <v>-898</v>
      </c>
      <c r="J2316" s="6" t="n">
        <v>-16.11</v>
      </c>
      <c r="K2316" s="6" t="n">
        <v>-0.07</v>
      </c>
      <c r="L2316" s="6" t="n">
        <v>-0</v>
      </c>
      <c r="M2316" s="6"/>
      <c r="N2316" s="6" t="s">
        <f>=I2316+J2316+K2316+L2316</f>
      </c>
      <c r="O2316" s="6"/>
      <c r="P2316" s="16"/>
    </row>
    <row collapsed="false" customFormat="false" customHeight="false" hidden="false" ht="12.1" outlineLevel="0" r="2317">
      <c r="A2317" s="20" t="n">
        <v>45859.463969907</v>
      </c>
      <c r="B2317" s="16" t="s">
        <v>514</v>
      </c>
      <c r="C2317" s="16" t="s">
        <v>676</v>
      </c>
      <c r="D2317" s="16" t="s">
        <v>480</v>
      </c>
      <c r="E2317" s="16" t="s">
        <v>79</v>
      </c>
      <c r="F2317" s="16" t="s">
        <v>19</v>
      </c>
      <c r="G2317" s="7" t="n">
        <v>112</v>
      </c>
      <c r="H2317" s="6" t="n">
        <v>89.799</v>
      </c>
      <c r="I2317" s="6" t="n">
        <v>-100574.88</v>
      </c>
      <c r="J2317" s="6" t="n">
        <v>-1804.32</v>
      </c>
      <c r="K2317" s="6" t="n">
        <v>-8.55</v>
      </c>
      <c r="L2317" s="6" t="n">
        <v>-0</v>
      </c>
      <c r="M2317" s="6"/>
      <c r="N2317" s="6" t="s">
        <f>=I2317+J2317+K2317+L2317</f>
      </c>
      <c r="O2317" s="6"/>
      <c r="P2317" s="16"/>
    </row>
    <row collapsed="false" customFormat="false" customHeight="false" hidden="false" ht="12.1" outlineLevel="0" r="2318">
      <c r="A2318" s="20" t="n">
        <v>45859.56912037</v>
      </c>
      <c r="B2318" s="16" t="s">
        <v>517</v>
      </c>
      <c r="C2318" s="16" t="s">
        <v>679</v>
      </c>
      <c r="D2318" s="16" t="s">
        <v>480</v>
      </c>
      <c r="E2318" s="16" t="s">
        <v>79</v>
      </c>
      <c r="F2318" s="16" t="s">
        <v>19</v>
      </c>
      <c r="G2318" s="7" t="n">
        <v>4</v>
      </c>
      <c r="H2318" s="6" t="n">
        <v>59.597</v>
      </c>
      <c r="I2318" s="6" t="n">
        <v>-2383.88</v>
      </c>
      <c r="J2318" s="6" t="n">
        <v>-116.32</v>
      </c>
      <c r="K2318" s="6" t="n">
        <v>-0.21</v>
      </c>
      <c r="L2318" s="6" t="n">
        <v>-0</v>
      </c>
      <c r="M2318" s="6"/>
      <c r="N2318" s="6" t="s">
        <f>=I2318+J2318+K2318+L2318</f>
      </c>
      <c r="O2318" s="6"/>
      <c r="P2318" s="16"/>
    </row>
    <row collapsed="false" customFormat="false" customHeight="false" hidden="false" ht="12.1" outlineLevel="0" r="2319">
      <c r="A2319" s="25" t="n">
        <v>45868.020636574</v>
      </c>
      <c r="B2319" s="26" t="s">
        <v>576</v>
      </c>
      <c r="C2319" s="26" t="s">
        <v>682</v>
      </c>
      <c r="D2319" s="26" t="s">
        <v>576</v>
      </c>
      <c r="E2319" s="26" t="s">
        <v>576</v>
      </c>
      <c r="F2319" s="26" t="s">
        <v>19</v>
      </c>
      <c r="G2319" s="27" t="n">
        <v>1</v>
      </c>
      <c r="H2319" s="28" t="n">
        <v>3163.68</v>
      </c>
      <c r="I2319" s="28" t="n">
        <v>3163.68</v>
      </c>
      <c r="J2319" s="28" t="n">
        <v>0</v>
      </c>
      <c r="K2319" s="28" t="n">
        <v>-0</v>
      </c>
      <c r="L2319" s="28" t="n">
        <v>-0</v>
      </c>
      <c r="M2319" s="28"/>
      <c r="N2319" s="6" t="s">
        <f>=I2319+J2319+K2319+L2319</f>
      </c>
      <c r="O2319" s="28"/>
      <c r="P2319" s="26"/>
    </row>
    <row collapsed="false" customFormat="false" customHeight="false" hidden="false" ht="12.1" outlineLevel="0" r="2320">
      <c r="A2320" s="25" t="n">
        <v>45870.020636574</v>
      </c>
      <c r="B2320" s="26" t="s">
        <v>554</v>
      </c>
      <c r="C2320" s="26" t="s">
        <v>407</v>
      </c>
      <c r="D2320" s="26" t="s">
        <v>554</v>
      </c>
      <c r="E2320" s="26" t="s">
        <v>554</v>
      </c>
      <c r="F2320" s="26" t="s">
        <v>19</v>
      </c>
      <c r="G2320" s="27" t="n">
        <v>1</v>
      </c>
      <c r="H2320" s="28" t="n">
        <v>11000</v>
      </c>
      <c r="I2320" s="28" t="n">
        <v>11000</v>
      </c>
      <c r="J2320" s="28" t="n">
        <v>0</v>
      </c>
      <c r="K2320" s="28" t="n">
        <v>-0</v>
      </c>
      <c r="L2320" s="28" t="n">
        <v>-0</v>
      </c>
      <c r="M2320" s="28"/>
      <c r="N2320" s="6" t="s">
        <f>=I2320+J2320+K2320+L2320</f>
      </c>
      <c r="O2320" s="28"/>
      <c r="P2320" s="26"/>
    </row>
    <row collapsed="false" customFormat="false" customHeight="false" hidden="false" ht="12.1" outlineLevel="0" r="2321">
      <c r="A2321" s="20" t="n">
        <v>45870.48375</v>
      </c>
      <c r="B2321" s="16" t="s">
        <v>520</v>
      </c>
      <c r="C2321" s="16" t="s">
        <v>683</v>
      </c>
      <c r="D2321" s="16" t="s">
        <v>480</v>
      </c>
      <c r="E2321" s="16" t="s">
        <v>79</v>
      </c>
      <c r="F2321" s="16" t="s">
        <v>19</v>
      </c>
      <c r="G2321" s="7" t="n">
        <v>4</v>
      </c>
      <c r="H2321" s="6" t="n">
        <v>67.4</v>
      </c>
      <c r="I2321" s="6" t="n">
        <v>-2696</v>
      </c>
      <c r="J2321" s="6" t="n">
        <v>-130.84</v>
      </c>
      <c r="K2321" s="6" t="n">
        <v>-0.4</v>
      </c>
      <c r="L2321" s="6" t="n">
        <v>-0</v>
      </c>
      <c r="M2321" s="6"/>
      <c r="N2321" s="6" t="s">
        <f>=I2321+J2321+K2321+L2321</f>
      </c>
      <c r="O2321" s="6"/>
      <c r="P2321" s="16"/>
    </row>
    <row collapsed="false" customFormat="false" customHeight="false" hidden="false" ht="12.1" outlineLevel="0" r="2322">
      <c r="A2322" s="20" t="n">
        <v>45870.489444444</v>
      </c>
      <c r="B2322" s="16" t="s">
        <v>81</v>
      </c>
      <c r="C2322" s="16" t="s">
        <v>684</v>
      </c>
      <c r="D2322" s="16" t="s">
        <v>480</v>
      </c>
      <c r="E2322" s="16" t="s">
        <v>79</v>
      </c>
      <c r="F2322" s="16" t="s">
        <v>19</v>
      </c>
      <c r="G2322" s="7" t="n">
        <v>10</v>
      </c>
      <c r="H2322" s="6" t="n">
        <v>109.412</v>
      </c>
      <c r="I2322" s="6" t="n">
        <v>-10941.2</v>
      </c>
      <c r="J2322" s="6" t="n">
        <v>-289.9</v>
      </c>
      <c r="K2322" s="6" t="n">
        <v>-1.64</v>
      </c>
      <c r="L2322" s="6" t="n">
        <v>-0</v>
      </c>
      <c r="M2322" s="6"/>
      <c r="N2322" s="6" t="s">
        <f>=I2322+J2322+K2322+L2322</f>
      </c>
      <c r="O2322" s="6"/>
      <c r="P2322" s="16"/>
    </row>
    <row collapsed="false" customFormat="false" customHeight="false" hidden="false" ht="12.1" outlineLevel="0" r="2323">
      <c r="A2323" s="21" t="n">
        <v>45870.496597222</v>
      </c>
      <c r="B2323" s="22" t="s">
        <v>629</v>
      </c>
      <c r="C2323" s="22" t="s">
        <v>685</v>
      </c>
      <c r="D2323" s="22" t="s">
        <v>629</v>
      </c>
      <c r="E2323" s="22" t="s">
        <v>629</v>
      </c>
      <c r="F2323" s="22" t="s">
        <v>19</v>
      </c>
      <c r="G2323" s="23" t="n">
        <v>1</v>
      </c>
      <c r="H2323" s="24" t="n">
        <v>-1</v>
      </c>
      <c r="I2323" s="24" t="n">
        <v>-30583</v>
      </c>
      <c r="J2323" s="24" t="n">
        <v>0</v>
      </c>
      <c r="K2323" s="24" t="n">
        <v>-0</v>
      </c>
      <c r="L2323" s="24" t="n">
        <v>-0</v>
      </c>
      <c r="M2323" s="24"/>
      <c r="N2323" s="6" t="s">
        <f>=I2323+J2323+K2323+L2323</f>
      </c>
      <c r="O2323" s="24"/>
      <c r="P2323" s="22"/>
    </row>
    <row collapsed="false" customFormat="false" customHeight="false" hidden="false" ht="12.1" outlineLevel="0" r="2324">
      <c r="A2324" s="25" t="n">
        <v>45870.496597222</v>
      </c>
      <c r="B2324" s="26" t="s">
        <v>576</v>
      </c>
      <c r="C2324" s="26" t="s">
        <v>650</v>
      </c>
      <c r="D2324" s="26" t="s">
        <v>576</v>
      </c>
      <c r="E2324" s="26" t="s">
        <v>576</v>
      </c>
      <c r="F2324" s="26" t="s">
        <v>19</v>
      </c>
      <c r="G2324" s="27" t="n">
        <v>1</v>
      </c>
      <c r="H2324" s="28" t="n">
        <v>1</v>
      </c>
      <c r="I2324" s="28" t="n">
        <v>242063.25</v>
      </c>
      <c r="J2324" s="28" t="n">
        <v>0</v>
      </c>
      <c r="K2324" s="28" t="n">
        <v>-0</v>
      </c>
      <c r="L2324" s="28" t="n">
        <v>-0</v>
      </c>
      <c r="M2324" s="28"/>
      <c r="N2324" s="6" t="s">
        <f>=I2324+J2324+K2324+L2324</f>
      </c>
      <c r="O2324" s="28"/>
      <c r="P2324" s="26"/>
    </row>
    <row collapsed="false" customFormat="false" customHeight="false" hidden="false" ht="12.1" outlineLevel="0" r="2325">
      <c r="A2325" s="33" t="n">
        <v>45870.687395833</v>
      </c>
      <c r="B2325" s="34" t="s">
        <v>602</v>
      </c>
      <c r="C2325" s="34" t="s">
        <v>428</v>
      </c>
      <c r="D2325" s="34" t="s">
        <v>602</v>
      </c>
      <c r="E2325" s="34" t="s">
        <v>602</v>
      </c>
      <c r="F2325" s="34" t="s">
        <v>19</v>
      </c>
      <c r="G2325" s="35" t="n">
        <v>1</v>
      </c>
      <c r="H2325" s="36" t="n">
        <v>-213300</v>
      </c>
      <c r="I2325" s="36" t="n">
        <v>-213300</v>
      </c>
      <c r="J2325" s="36" t="n">
        <v>0</v>
      </c>
      <c r="K2325" s="36" t="n">
        <v>-0</v>
      </c>
      <c r="L2325" s="36" t="n">
        <v>-0</v>
      </c>
      <c r="M2325" s="36"/>
      <c r="N2325" s="6" t="s">
        <f>=I2325+J2325+K2325+L2325</f>
      </c>
      <c r="O2325" s="36"/>
      <c r="P2325" s="34"/>
    </row>
    <row collapsed="false" customFormat="false" customHeight="false" hidden="false" ht="12.1" outlineLevel="0" r="2326">
      <c r="A2326" s="25" t="n">
        <v>45874.020636574</v>
      </c>
      <c r="B2326" s="26" t="s">
        <v>554</v>
      </c>
      <c r="C2326" s="26" t="s">
        <v>407</v>
      </c>
      <c r="D2326" s="26" t="s">
        <v>554</v>
      </c>
      <c r="E2326" s="26" t="s">
        <v>554</v>
      </c>
      <c r="F2326" s="26" t="s">
        <v>19</v>
      </c>
      <c r="G2326" s="27" t="n">
        <v>1</v>
      </c>
      <c r="H2326" s="28" t="n">
        <v>9000</v>
      </c>
      <c r="I2326" s="28" t="n">
        <v>9000</v>
      </c>
      <c r="J2326" s="28" t="n">
        <v>0</v>
      </c>
      <c r="K2326" s="28" t="n">
        <v>-0</v>
      </c>
      <c r="L2326" s="28" t="n">
        <v>-0</v>
      </c>
      <c r="M2326" s="28"/>
      <c r="N2326" s="6" t="s">
        <f>=I2326+J2326+K2326+L2326</f>
      </c>
      <c r="O2326" s="28"/>
      <c r="P2326" s="26"/>
    </row>
    <row collapsed="false" customFormat="false" customHeight="false" hidden="false" ht="12.1" outlineLevel="0" r="2327">
      <c r="A2327" s="25" t="n">
        <v>45874.020636574</v>
      </c>
      <c r="B2327" s="26" t="s">
        <v>554</v>
      </c>
      <c r="C2327" s="26" t="s">
        <v>407</v>
      </c>
      <c r="D2327" s="26" t="s">
        <v>554</v>
      </c>
      <c r="E2327" s="26" t="s">
        <v>554</v>
      </c>
      <c r="F2327" s="26" t="s">
        <v>19</v>
      </c>
      <c r="G2327" s="27" t="n">
        <v>1</v>
      </c>
      <c r="H2327" s="28" t="n">
        <v>2800</v>
      </c>
      <c r="I2327" s="28" t="n">
        <v>2800</v>
      </c>
      <c r="J2327" s="28" t="n">
        <v>0</v>
      </c>
      <c r="K2327" s="28" t="n">
        <v>-0</v>
      </c>
      <c r="L2327" s="28" t="n">
        <v>-0</v>
      </c>
      <c r="M2327" s="28"/>
      <c r="N2327" s="6" t="s">
        <f>=I2327+J2327+K2327+L2327</f>
      </c>
      <c r="O2327" s="28"/>
      <c r="P2327" s="26"/>
    </row>
    <row collapsed="false" customFormat="false" customHeight="false" hidden="false" ht="12.1" outlineLevel="0" r="2328">
      <c r="A2328" s="20" t="n">
        <v>45874.683958333</v>
      </c>
      <c r="B2328" s="16" t="s">
        <v>78</v>
      </c>
      <c r="C2328" s="16" t="s">
        <v>686</v>
      </c>
      <c r="D2328" s="16" t="s">
        <v>480</v>
      </c>
      <c r="E2328" s="16" t="s">
        <v>79</v>
      </c>
      <c r="F2328" s="16" t="s">
        <v>19</v>
      </c>
      <c r="G2328" s="7" t="n">
        <v>1</v>
      </c>
      <c r="H2328" s="6" t="n">
        <v>101.57</v>
      </c>
      <c r="I2328" s="6" t="n">
        <v>-11240.75</v>
      </c>
      <c r="J2328" s="6" t="n">
        <v>-27.34</v>
      </c>
      <c r="K2328" s="6" t="n">
        <v>-4.5</v>
      </c>
      <c r="L2328" s="6" t="n">
        <v>-0</v>
      </c>
      <c r="M2328" s="6"/>
      <c r="N2328" s="6" t="s">
        <f>=I2328+J2328+K2328+L2328</f>
      </c>
      <c r="O2328" s="6"/>
      <c r="P2328" s="16"/>
    </row>
    <row collapsed="false" customFormat="false" customHeight="false" hidden="false" ht="12.1" outlineLevel="0" r="2329">
      <c r="A2329" s="25" t="n">
        <v>45875.020636574</v>
      </c>
      <c r="B2329" s="26" t="s">
        <v>554</v>
      </c>
      <c r="C2329" s="26" t="s">
        <v>407</v>
      </c>
      <c r="D2329" s="26" t="s">
        <v>554</v>
      </c>
      <c r="E2329" s="26" t="s">
        <v>554</v>
      </c>
      <c r="F2329" s="26" t="s">
        <v>19</v>
      </c>
      <c r="G2329" s="27" t="n">
        <v>1</v>
      </c>
      <c r="H2329" s="28" t="n">
        <v>35000</v>
      </c>
      <c r="I2329" s="28" t="n">
        <v>35000</v>
      </c>
      <c r="J2329" s="28" t="n">
        <v>0</v>
      </c>
      <c r="K2329" s="28" t="n">
        <v>-0</v>
      </c>
      <c r="L2329" s="28" t="n">
        <v>-0</v>
      </c>
      <c r="M2329" s="28"/>
      <c r="N2329" s="6" t="s">
        <f>=I2329+J2329+K2329+L2329</f>
      </c>
      <c r="O2329" s="28"/>
      <c r="P2329" s="26"/>
    </row>
    <row collapsed="false" customFormat="false" customHeight="false" hidden="false" ht="12.1" outlineLevel="0" r="2330">
      <c r="A2330" s="20" t="n">
        <v>45875.786319444</v>
      </c>
      <c r="B2330" s="16" t="s">
        <v>514</v>
      </c>
      <c r="C2330" s="16" t="s">
        <v>676</v>
      </c>
      <c r="D2330" s="16" t="s">
        <v>480</v>
      </c>
      <c r="E2330" s="16" t="s">
        <v>79</v>
      </c>
      <c r="F2330" s="16" t="s">
        <v>19</v>
      </c>
      <c r="G2330" s="7" t="n">
        <v>1</v>
      </c>
      <c r="H2330" s="6" t="n">
        <v>89.532</v>
      </c>
      <c r="I2330" s="6" t="n">
        <v>-895.32</v>
      </c>
      <c r="J2330" s="6" t="n">
        <v>-21.48</v>
      </c>
      <c r="K2330" s="6" t="n">
        <v>-0.07</v>
      </c>
      <c r="L2330" s="6" t="n">
        <v>-0</v>
      </c>
      <c r="M2330" s="6"/>
      <c r="N2330" s="6" t="s">
        <f>=I2330+J2330+K2330+L2330</f>
      </c>
      <c r="O2330" s="6"/>
      <c r="P2330" s="16"/>
    </row>
    <row collapsed="false" customFormat="false" customHeight="false" hidden="false" ht="12.1" outlineLevel="0" r="2331">
      <c r="A2331" s="20" t="n">
        <v>45875.7875</v>
      </c>
      <c r="B2331" s="16" t="s">
        <v>514</v>
      </c>
      <c r="C2331" s="16" t="s">
        <v>676</v>
      </c>
      <c r="D2331" s="16" t="s">
        <v>480</v>
      </c>
      <c r="E2331" s="16" t="s">
        <v>79</v>
      </c>
      <c r="F2331" s="16" t="s">
        <v>19</v>
      </c>
      <c r="G2331" s="7" t="n">
        <v>13</v>
      </c>
      <c r="H2331" s="6" t="n">
        <v>89.532</v>
      </c>
      <c r="I2331" s="6" t="n">
        <v>-11639.16</v>
      </c>
      <c r="J2331" s="6" t="n">
        <v>-279.24</v>
      </c>
      <c r="K2331" s="6" t="n">
        <v>-0.99</v>
      </c>
      <c r="L2331" s="6" t="n">
        <v>-0</v>
      </c>
      <c r="M2331" s="6"/>
      <c r="N2331" s="6" t="s">
        <f>=I2331+J2331+K2331+L2331</f>
      </c>
      <c r="O2331" s="6"/>
      <c r="P2331" s="16"/>
    </row>
    <row collapsed="false" customFormat="false" customHeight="false" hidden="false" ht="12.1" outlineLevel="0" r="2332">
      <c r="A2332" s="20" t="n">
        <v>45876.47193287</v>
      </c>
      <c r="B2332" s="16" t="s">
        <v>78</v>
      </c>
      <c r="C2332" s="16" t="s">
        <v>686</v>
      </c>
      <c r="D2332" s="16" t="s">
        <v>480</v>
      </c>
      <c r="E2332" s="16" t="s">
        <v>79</v>
      </c>
      <c r="F2332" s="16" t="s">
        <v>19</v>
      </c>
      <c r="G2332" s="7" t="n">
        <v>2</v>
      </c>
      <c r="H2332" s="6" t="n">
        <v>100.85</v>
      </c>
      <c r="I2332" s="6" t="n">
        <v>-22421.98</v>
      </c>
      <c r="J2332" s="6" t="n">
        <v>-64.03</v>
      </c>
      <c r="K2332" s="6" t="n">
        <v>-8.97</v>
      </c>
      <c r="L2332" s="6" t="n">
        <v>-0</v>
      </c>
      <c r="M2332" s="6"/>
      <c r="N2332" s="6" t="s">
        <f>=I2332+J2332+K2332+L2332</f>
      </c>
      <c r="O2332" s="6"/>
      <c r="P2332" s="16"/>
    </row>
    <row collapsed="false" customFormat="false" customHeight="false" hidden="false" ht="12.1" outlineLevel="0" r="2333">
      <c r="A2333" s="25" t="n">
        <v>45883.020636574</v>
      </c>
      <c r="B2333" s="26" t="s">
        <v>576</v>
      </c>
      <c r="C2333" s="26" t="s">
        <v>687</v>
      </c>
      <c r="D2333" s="26" t="s">
        <v>576</v>
      </c>
      <c r="E2333" s="26" t="s">
        <v>576</v>
      </c>
      <c r="F2333" s="26" t="s">
        <v>19</v>
      </c>
      <c r="G2333" s="27" t="n">
        <v>1</v>
      </c>
      <c r="H2333" s="28" t="n">
        <v>137.64</v>
      </c>
      <c r="I2333" s="28" t="n">
        <v>137.64</v>
      </c>
      <c r="J2333" s="28" t="n">
        <v>0</v>
      </c>
      <c r="K2333" s="28" t="n">
        <v>-0</v>
      </c>
      <c r="L2333" s="28" t="n">
        <v>-0</v>
      </c>
      <c r="M2333" s="28"/>
      <c r="N2333" s="6" t="s">
        <f>=I2333+J2333+K2333+L2333</f>
      </c>
      <c r="O2333" s="28"/>
      <c r="P2333" s="26"/>
    </row>
    <row collapsed="false" customFormat="false" customHeight="false" hidden="false" ht="12.1" outlineLevel="0" r="2334">
      <c r="A2334" s="25" t="n">
        <v>45883.020636574</v>
      </c>
      <c r="B2334" s="26" t="s">
        <v>576</v>
      </c>
      <c r="C2334" s="26" t="s">
        <v>688</v>
      </c>
      <c r="D2334" s="26" t="s">
        <v>576</v>
      </c>
      <c r="E2334" s="26" t="s">
        <v>576</v>
      </c>
      <c r="F2334" s="26" t="s">
        <v>19</v>
      </c>
      <c r="G2334" s="27" t="n">
        <v>1</v>
      </c>
      <c r="H2334" s="28" t="n">
        <v>1745</v>
      </c>
      <c r="I2334" s="28" t="n">
        <v>1745</v>
      </c>
      <c r="J2334" s="28" t="n">
        <v>0</v>
      </c>
      <c r="K2334" s="28" t="n">
        <v>-0</v>
      </c>
      <c r="L2334" s="28" t="n">
        <v>-0</v>
      </c>
      <c r="M2334" s="28"/>
      <c r="N2334" s="6" t="s">
        <f>=I2334+J2334+K2334+L2334</f>
      </c>
      <c r="O2334" s="28"/>
      <c r="P2334" s="26"/>
    </row>
    <row collapsed="false" customFormat="false" customHeight="false" hidden="false" ht="12.1" outlineLevel="0" r="2335">
      <c r="A2335" s="20" t="n">
        <v>45883.9990625</v>
      </c>
      <c r="B2335" s="16" t="s">
        <v>519</v>
      </c>
      <c r="C2335" s="16" t="s">
        <v>681</v>
      </c>
      <c r="D2335" s="16" t="s">
        <v>480</v>
      </c>
      <c r="E2335" s="16" t="s">
        <v>79</v>
      </c>
      <c r="F2335" s="16" t="s">
        <v>19</v>
      </c>
      <c r="G2335" s="7" t="n">
        <v>3</v>
      </c>
      <c r="H2335" s="6" t="n">
        <v>61.565</v>
      </c>
      <c r="I2335" s="6" t="n">
        <v>-1846.95</v>
      </c>
      <c r="J2335" s="6" t="n">
        <v>-42</v>
      </c>
      <c r="K2335" s="6" t="n">
        <v>-0.16</v>
      </c>
      <c r="L2335" s="6" t="n">
        <v>-0</v>
      </c>
      <c r="M2335" s="6"/>
      <c r="N2335" s="6" t="s">
        <f>=I2335+J2335+K2335+L2335</f>
      </c>
      <c r="O2335" s="6"/>
      <c r="P2335" s="16"/>
    </row>
    <row collapsed="false" customFormat="false" customHeight="false" hidden="false" ht="12.1" outlineLevel="0" r="2336">
      <c r="A2336" s="25" t="n">
        <v>45896.020636574</v>
      </c>
      <c r="B2336" s="26" t="s">
        <v>554</v>
      </c>
      <c r="C2336" s="26" t="s">
        <v>403</v>
      </c>
      <c r="D2336" s="26" t="s">
        <v>554</v>
      </c>
      <c r="E2336" s="26" t="s">
        <v>554</v>
      </c>
      <c r="F2336" s="26" t="s">
        <v>19</v>
      </c>
      <c r="G2336" s="27" t="n">
        <v>1</v>
      </c>
      <c r="H2336" s="28" t="n">
        <v>77000</v>
      </c>
      <c r="I2336" s="28" t="n">
        <v>77000</v>
      </c>
      <c r="J2336" s="28" t="n">
        <v>0</v>
      </c>
      <c r="K2336" s="28" t="n">
        <v>-0</v>
      </c>
      <c r="L2336" s="28" t="n">
        <v>-0</v>
      </c>
      <c r="M2336" s="28"/>
      <c r="N2336" s="6" t="s">
        <f>=I2336+J2336+K2336+L2336</f>
      </c>
      <c r="O2336" s="28"/>
      <c r="P2336" s="26"/>
    </row>
    <row collapsed="false" customFormat="false" customHeight="false" hidden="false" ht="12.1" outlineLevel="0" r="2337">
      <c r="A2337" s="20" t="n">
        <v>45896.695671296</v>
      </c>
      <c r="B2337" s="16" t="s">
        <v>27</v>
      </c>
      <c r="C2337" s="16" t="s">
        <v>625</v>
      </c>
      <c r="D2337" s="16" t="s">
        <v>480</v>
      </c>
      <c r="E2337" s="16" t="s">
        <v>17</v>
      </c>
      <c r="F2337" s="16" t="s">
        <v>19</v>
      </c>
      <c r="G2337" s="7" t="n">
        <v>1018</v>
      </c>
      <c r="H2337" s="6" t="n">
        <v>76.38</v>
      </c>
      <c r="I2337" s="6" t="n">
        <v>-77754.84</v>
      </c>
      <c r="J2337" s="6" t="n">
        <v>-0</v>
      </c>
      <c r="K2337" s="6" t="n">
        <v>-31.1</v>
      </c>
      <c r="L2337" s="6" t="n">
        <v>-0</v>
      </c>
      <c r="M2337" s="6"/>
      <c r="N2337" s="6" t="s">
        <f>=I2337+J2337+K2337+L2337</f>
      </c>
      <c r="O2337" s="6"/>
      <c r="P2337" s="16"/>
    </row>
    <row collapsed="false" customFormat="false" customHeight="false" hidden="false" ht="12.1" outlineLevel="0" r="2338">
      <c r="A2338" s="25" t="n">
        <v>45901.020636574</v>
      </c>
      <c r="B2338" s="26" t="s">
        <v>576</v>
      </c>
      <c r="C2338" s="26" t="s">
        <v>689</v>
      </c>
      <c r="D2338" s="26" t="s">
        <v>576</v>
      </c>
      <c r="E2338" s="26" t="s">
        <v>576</v>
      </c>
      <c r="F2338" s="26" t="s">
        <v>19</v>
      </c>
      <c r="G2338" s="27" t="n">
        <v>1</v>
      </c>
      <c r="H2338" s="28" t="n">
        <v>206.94</v>
      </c>
      <c r="I2338" s="28" t="n">
        <v>206.94</v>
      </c>
      <c r="J2338" s="28" t="n">
        <v>0</v>
      </c>
      <c r="K2338" s="28" t="n">
        <v>-0</v>
      </c>
      <c r="L2338" s="28" t="n">
        <v>-0</v>
      </c>
      <c r="M2338" s="28"/>
      <c r="N2338" s="6" t="s">
        <f>=I2338+J2338+K2338+L2338</f>
      </c>
      <c r="O2338" s="28"/>
      <c r="P2338" s="26"/>
    </row>
    <row collapsed="false" customFormat="false" customHeight="false" hidden="false" ht="12.1" outlineLevel="0" r="2339">
      <c r="A2339" s="25" t="n">
        <v>45908.020636574</v>
      </c>
      <c r="B2339" s="26" t="s">
        <v>554</v>
      </c>
      <c r="C2339" s="26" t="s">
        <v>403</v>
      </c>
      <c r="D2339" s="26" t="s">
        <v>554</v>
      </c>
      <c r="E2339" s="26" t="s">
        <v>554</v>
      </c>
      <c r="F2339" s="26" t="s">
        <v>19</v>
      </c>
      <c r="G2339" s="27" t="n">
        <v>1</v>
      </c>
      <c r="H2339" s="28" t="n">
        <v>25000</v>
      </c>
      <c r="I2339" s="28" t="n">
        <v>25000</v>
      </c>
      <c r="J2339" s="28" t="n">
        <v>0</v>
      </c>
      <c r="K2339" s="28" t="n">
        <v>-0</v>
      </c>
      <c r="L2339" s="28" t="n">
        <v>-0</v>
      </c>
      <c r="M2339" s="28"/>
      <c r="N2339" s="6" t="s">
        <f>=I2339+J2339+K2339+L2339</f>
      </c>
      <c r="O2339" s="28"/>
      <c r="P2339" s="26"/>
    </row>
    <row collapsed="false" customFormat="false" customHeight="false" hidden="false" ht="12.1" outlineLevel="0" r="2340">
      <c r="A2340" s="20" t="n">
        <v>45908.955474537</v>
      </c>
      <c r="B2340" s="16" t="s">
        <v>27</v>
      </c>
      <c r="C2340" s="16" t="s">
        <v>625</v>
      </c>
      <c r="D2340" s="16" t="s">
        <v>480</v>
      </c>
      <c r="E2340" s="16" t="s">
        <v>17</v>
      </c>
      <c r="F2340" s="16" t="s">
        <v>19</v>
      </c>
      <c r="G2340" s="7" t="n">
        <v>28</v>
      </c>
      <c r="H2340" s="6" t="n">
        <v>75.23</v>
      </c>
      <c r="I2340" s="6" t="n">
        <v>-2106.44</v>
      </c>
      <c r="J2340" s="6" t="n">
        <v>-0</v>
      </c>
      <c r="K2340" s="6" t="n">
        <v>-0.84</v>
      </c>
      <c r="L2340" s="6" t="n">
        <v>-0</v>
      </c>
      <c r="M2340" s="6"/>
      <c r="N2340" s="6" t="s">
        <f>=I2340+J2340+K2340+L2340</f>
      </c>
      <c r="O2340" s="6"/>
      <c r="P2340" s="16"/>
    </row>
    <row collapsed="false" customFormat="false" customHeight="false" hidden="false" ht="12.1" outlineLevel="0" r="2341">
      <c r="A2341" s="20" t="n">
        <v>45908.955497685</v>
      </c>
      <c r="B2341" s="16" t="s">
        <v>27</v>
      </c>
      <c r="C2341" s="16" t="s">
        <v>625</v>
      </c>
      <c r="D2341" s="16" t="s">
        <v>480</v>
      </c>
      <c r="E2341" s="16" t="s">
        <v>17</v>
      </c>
      <c r="F2341" s="16" t="s">
        <v>19</v>
      </c>
      <c r="G2341" s="7" t="n">
        <v>6</v>
      </c>
      <c r="H2341" s="6" t="n">
        <v>75.23</v>
      </c>
      <c r="I2341" s="6" t="n">
        <v>-451.38</v>
      </c>
      <c r="J2341" s="6" t="n">
        <v>-0</v>
      </c>
      <c r="K2341" s="6" t="n">
        <v>-0.18</v>
      </c>
      <c r="L2341" s="6" t="n">
        <v>-0</v>
      </c>
      <c r="M2341" s="6"/>
      <c r="N2341" s="6" t="s">
        <f>=I2341+J2341+K2341+L2341</f>
      </c>
      <c r="O2341" s="6"/>
      <c r="P2341" s="16"/>
    </row>
    <row collapsed="false" customFormat="false" customHeight="false" hidden="false" ht="12.1" outlineLevel="0" r="2342">
      <c r="A2342" s="20" t="n">
        <v>45908.955648148</v>
      </c>
      <c r="B2342" s="16" t="s">
        <v>27</v>
      </c>
      <c r="C2342" s="16" t="s">
        <v>625</v>
      </c>
      <c r="D2342" s="16" t="s">
        <v>480</v>
      </c>
      <c r="E2342" s="16" t="s">
        <v>17</v>
      </c>
      <c r="F2342" s="16" t="s">
        <v>19</v>
      </c>
      <c r="G2342" s="7" t="n">
        <v>70</v>
      </c>
      <c r="H2342" s="6" t="n">
        <v>75.23</v>
      </c>
      <c r="I2342" s="6" t="n">
        <v>-5266.1</v>
      </c>
      <c r="J2342" s="6" t="n">
        <v>-0</v>
      </c>
      <c r="K2342" s="6" t="n">
        <v>-2.11</v>
      </c>
      <c r="L2342" s="6" t="n">
        <v>-0</v>
      </c>
      <c r="M2342" s="6"/>
      <c r="N2342" s="6" t="s">
        <f>=I2342+J2342+K2342+L2342</f>
      </c>
      <c r="O2342" s="6"/>
      <c r="P2342" s="16"/>
    </row>
    <row collapsed="false" customFormat="false" customHeight="false" hidden="false" ht="12.1" outlineLevel="0" r="2343">
      <c r="A2343" s="20" t="n">
        <v>45908.955798611</v>
      </c>
      <c r="B2343" s="16" t="s">
        <v>27</v>
      </c>
      <c r="C2343" s="16" t="s">
        <v>625</v>
      </c>
      <c r="D2343" s="16" t="s">
        <v>480</v>
      </c>
      <c r="E2343" s="16" t="s">
        <v>17</v>
      </c>
      <c r="F2343" s="16" t="s">
        <v>19</v>
      </c>
      <c r="G2343" s="7" t="n">
        <v>229</v>
      </c>
      <c r="H2343" s="6" t="n">
        <v>75.23</v>
      </c>
      <c r="I2343" s="6" t="n">
        <v>-17227.67</v>
      </c>
      <c r="J2343" s="6" t="n">
        <v>-0</v>
      </c>
      <c r="K2343" s="6" t="n">
        <v>-6.89</v>
      </c>
      <c r="L2343" s="6" t="n">
        <v>-0</v>
      </c>
      <c r="M2343" s="6"/>
      <c r="N2343" s="6" t="s">
        <f>=I2343+J2343+K2343+L2343</f>
      </c>
      <c r="O2343" s="6"/>
      <c r="P2343" s="16"/>
    </row>
    <row collapsed="false" customFormat="false" customHeight="false" hidden="false" ht="12.1" outlineLevel="0" r="2344">
      <c r="A2344" s="25" t="n">
        <v>45911.020636574</v>
      </c>
      <c r="B2344" s="26" t="s">
        <v>554</v>
      </c>
      <c r="C2344" s="26" t="s">
        <v>403</v>
      </c>
      <c r="D2344" s="26" t="s">
        <v>554</v>
      </c>
      <c r="E2344" s="26" t="s">
        <v>554</v>
      </c>
      <c r="F2344" s="26" t="s">
        <v>19</v>
      </c>
      <c r="G2344" s="27" t="n">
        <v>1</v>
      </c>
      <c r="H2344" s="28" t="n">
        <v>76000</v>
      </c>
      <c r="I2344" s="28" t="n">
        <v>76000</v>
      </c>
      <c r="J2344" s="28" t="n">
        <v>0</v>
      </c>
      <c r="K2344" s="28" t="n">
        <v>-0</v>
      </c>
      <c r="L2344" s="28" t="n">
        <v>-0</v>
      </c>
      <c r="M2344" s="28"/>
      <c r="N2344" s="6" t="s">
        <f>=I2344+J2344+K2344+L2344</f>
      </c>
      <c r="O2344" s="28"/>
      <c r="P2344" s="26"/>
    </row>
    <row collapsed="false" customFormat="false" customHeight="false" hidden="false" ht="12.1" outlineLevel="0" r="2345">
      <c r="A2345" s="20" t="n">
        <v>45911.403703704</v>
      </c>
      <c r="B2345" s="16" t="s">
        <v>27</v>
      </c>
      <c r="C2345" s="16" t="s">
        <v>625</v>
      </c>
      <c r="D2345" s="16" t="s">
        <v>480</v>
      </c>
      <c r="E2345" s="16" t="s">
        <v>17</v>
      </c>
      <c r="F2345" s="16" t="s">
        <v>19</v>
      </c>
      <c r="G2345" s="7" t="n">
        <v>920</v>
      </c>
      <c r="H2345" s="6" t="n">
        <v>74.21</v>
      </c>
      <c r="I2345" s="6" t="n">
        <v>-68273.2</v>
      </c>
      <c r="J2345" s="6" t="n">
        <v>-0</v>
      </c>
      <c r="K2345" s="6" t="n">
        <v>-47.79</v>
      </c>
      <c r="L2345" s="6" t="n">
        <v>-0</v>
      </c>
      <c r="M2345" s="6"/>
      <c r="N2345" s="6" t="s">
        <f>=I2345+J2345+K2345+L2345</f>
      </c>
      <c r="O2345" s="6"/>
      <c r="P2345" s="16"/>
    </row>
    <row collapsed="false" customFormat="false" customHeight="false" hidden="false" ht="12.1" outlineLevel="0" r="2346">
      <c r="A2346" s="20" t="n">
        <v>45911.403703704</v>
      </c>
      <c r="B2346" s="16" t="s">
        <v>27</v>
      </c>
      <c r="C2346" s="16" t="s">
        <v>625</v>
      </c>
      <c r="D2346" s="16" t="s">
        <v>480</v>
      </c>
      <c r="E2346" s="16" t="s">
        <v>17</v>
      </c>
      <c r="F2346" s="16" t="s">
        <v>19</v>
      </c>
      <c r="G2346" s="7" t="n">
        <v>104</v>
      </c>
      <c r="H2346" s="6" t="n">
        <v>74.21</v>
      </c>
      <c r="I2346" s="6" t="n">
        <v>-7717.84</v>
      </c>
      <c r="J2346" s="6" t="n">
        <v>-0</v>
      </c>
      <c r="K2346" s="6" t="n">
        <v>-5.4</v>
      </c>
      <c r="L2346" s="6" t="n">
        <v>-0</v>
      </c>
      <c r="M2346" s="6"/>
      <c r="N2346" s="6" t="s">
        <f>=I2346+J2346+K2346+L2346</f>
      </c>
      <c r="O2346" s="6"/>
      <c r="P2346" s="16"/>
    </row>
    <row collapsed="false" customFormat="false" customHeight="false" hidden="false" ht="12.1" outlineLevel="0" r="2347">
      <c r="A2347" s="25" t="n">
        <v>45916.020636574</v>
      </c>
      <c r="B2347" s="26" t="s">
        <v>554</v>
      </c>
      <c r="C2347" s="26" t="s">
        <v>403</v>
      </c>
      <c r="D2347" s="26" t="s">
        <v>554</v>
      </c>
      <c r="E2347" s="26" t="s">
        <v>554</v>
      </c>
      <c r="F2347" s="26" t="s">
        <v>19</v>
      </c>
      <c r="G2347" s="27" t="n">
        <v>1</v>
      </c>
      <c r="H2347" s="28" t="n">
        <v>1000</v>
      </c>
      <c r="I2347" s="28" t="n">
        <v>1000</v>
      </c>
      <c r="J2347" s="28" t="n">
        <v>0</v>
      </c>
      <c r="K2347" s="28" t="n">
        <v>-0</v>
      </c>
      <c r="L2347" s="28" t="n">
        <v>-0</v>
      </c>
      <c r="M2347" s="28"/>
      <c r="N2347" s="6" t="s">
        <f>=I2347+J2347+K2347+L2347</f>
      </c>
      <c r="O2347" s="28"/>
      <c r="P2347" s="26"/>
    </row>
    <row collapsed="false" customFormat="false" customHeight="false" hidden="false" ht="12.1" outlineLevel="0" r="2348">
      <c r="A2348" s="25" t="n">
        <v>45918.020636574</v>
      </c>
      <c r="B2348" s="26" t="s">
        <v>554</v>
      </c>
      <c r="C2348" s="26" t="s">
        <v>403</v>
      </c>
      <c r="D2348" s="26" t="s">
        <v>554</v>
      </c>
      <c r="E2348" s="26" t="s">
        <v>554</v>
      </c>
      <c r="F2348" s="26" t="s">
        <v>19</v>
      </c>
      <c r="G2348" s="27" t="n">
        <v>1</v>
      </c>
      <c r="H2348" s="28" t="n">
        <v>90000</v>
      </c>
      <c r="I2348" s="28" t="n">
        <v>90000</v>
      </c>
      <c r="J2348" s="28" t="n">
        <v>0</v>
      </c>
      <c r="K2348" s="28" t="n">
        <v>-0</v>
      </c>
      <c r="L2348" s="28" t="n">
        <v>-0</v>
      </c>
      <c r="M2348" s="28"/>
      <c r="N2348" s="6" t="s">
        <f>=I2348+J2348+K2348+L2348</f>
      </c>
      <c r="O2348" s="28"/>
      <c r="P2348" s="26"/>
    </row>
    <row collapsed="false" customFormat="false" customHeight="false" hidden="false" ht="12.1" outlineLevel="0" r="2349">
      <c r="A2349" s="25" t="n">
        <v>45918.020636574</v>
      </c>
      <c r="B2349" s="26" t="s">
        <v>554</v>
      </c>
      <c r="C2349" s="26" t="s">
        <v>403</v>
      </c>
      <c r="D2349" s="26" t="s">
        <v>554</v>
      </c>
      <c r="E2349" s="26" t="s">
        <v>554</v>
      </c>
      <c r="F2349" s="26" t="s">
        <v>19</v>
      </c>
      <c r="G2349" s="27" t="n">
        <v>1</v>
      </c>
      <c r="H2349" s="28" t="n">
        <v>50</v>
      </c>
      <c r="I2349" s="28" t="n">
        <v>50</v>
      </c>
      <c r="J2349" s="28" t="n">
        <v>0</v>
      </c>
      <c r="K2349" s="28" t="n">
        <v>-0</v>
      </c>
      <c r="L2349" s="28" t="n">
        <v>-0</v>
      </c>
      <c r="M2349" s="28"/>
      <c r="N2349" s="6" t="s">
        <f>=I2349+J2349+K2349+L2349</f>
      </c>
      <c r="O2349" s="28"/>
      <c r="P2349" s="26"/>
    </row>
    <row collapsed="false" customFormat="false" customHeight="false" hidden="false" ht="12.1" outlineLevel="0" r="2350">
      <c r="A2350" s="20" t="n">
        <v>45918.946087963</v>
      </c>
      <c r="B2350" s="16" t="s">
        <v>27</v>
      </c>
      <c r="C2350" s="16" t="s">
        <v>625</v>
      </c>
      <c r="D2350" s="16" t="s">
        <v>480</v>
      </c>
      <c r="E2350" s="16" t="s">
        <v>17</v>
      </c>
      <c r="F2350" s="16" t="s">
        <v>19</v>
      </c>
      <c r="G2350" s="7" t="n">
        <v>1260</v>
      </c>
      <c r="H2350" s="6" t="n">
        <v>72.17</v>
      </c>
      <c r="I2350" s="6" t="n">
        <v>-90934.2</v>
      </c>
      <c r="J2350" s="6" t="n">
        <v>-0</v>
      </c>
      <c r="K2350" s="6" t="n">
        <v>-36.37</v>
      </c>
      <c r="L2350" s="6" t="n">
        <v>-0</v>
      </c>
      <c r="M2350" s="6"/>
      <c r="N2350" s="6" t="s">
        <f>=I2350+J2350+K2350+L2350</f>
      </c>
      <c r="O2350" s="6"/>
      <c r="P2350" s="16"/>
    </row>
    <row collapsed="false" customFormat="false" customHeight="false" hidden="false" ht="12.1" outlineLevel="0" r="2351">
      <c r="A2351" s="25" t="n">
        <v>45925.020636574</v>
      </c>
      <c r="B2351" s="26" t="s">
        <v>576</v>
      </c>
      <c r="C2351" s="26" t="s">
        <v>690</v>
      </c>
      <c r="D2351" s="26" t="s">
        <v>576</v>
      </c>
      <c r="E2351" s="26" t="s">
        <v>576</v>
      </c>
      <c r="F2351" s="26" t="s">
        <v>19</v>
      </c>
      <c r="G2351" s="27" t="n">
        <v>1</v>
      </c>
      <c r="H2351" s="28" t="n">
        <v>216.75</v>
      </c>
      <c r="I2351" s="28" t="n">
        <v>216.75</v>
      </c>
      <c r="J2351" s="28" t="n">
        <v>0</v>
      </c>
      <c r="K2351" s="28" t="n">
        <v>-0</v>
      </c>
      <c r="L2351" s="28" t="n">
        <v>-0</v>
      </c>
      <c r="M2351" s="28"/>
      <c r="N2351" s="6" t="s">
        <f>=I2351+J2351+K2351+L2351</f>
      </c>
      <c r="O2351" s="28"/>
      <c r="P2351" s="26"/>
    </row>
    <row collapsed="false" customFormat="false" customHeight="false" hidden="false" ht="12.1" outlineLevel="0" r="2352">
      <c r="A2352" s="25" t="n">
        <v>45926.020636574</v>
      </c>
      <c r="B2352" s="26" t="s">
        <v>554</v>
      </c>
      <c r="C2352" s="26" t="s">
        <v>403</v>
      </c>
      <c r="D2352" s="26" t="s">
        <v>554</v>
      </c>
      <c r="E2352" s="26" t="s">
        <v>554</v>
      </c>
      <c r="F2352" s="26" t="s">
        <v>19</v>
      </c>
      <c r="G2352" s="27" t="n">
        <v>1</v>
      </c>
      <c r="H2352" s="28" t="n">
        <v>61000</v>
      </c>
      <c r="I2352" s="28" t="n">
        <v>61000</v>
      </c>
      <c r="J2352" s="28" t="n">
        <v>0</v>
      </c>
      <c r="K2352" s="28" t="n">
        <v>-0</v>
      </c>
      <c r="L2352" s="28" t="n">
        <v>-0</v>
      </c>
      <c r="M2352" s="28"/>
      <c r="N2352" s="6" t="s">
        <f>=I2352+J2352+K2352+L2352</f>
      </c>
      <c r="O2352" s="28"/>
      <c r="P2352" s="26"/>
    </row>
    <row collapsed="false" customFormat="false" customHeight="false" hidden="false" ht="12.1" outlineLevel="0" r="2353">
      <c r="A2353" s="25" t="n">
        <v>45926.313888889</v>
      </c>
      <c r="B2353" s="26" t="s">
        <v>554</v>
      </c>
      <c r="C2353" s="26" t="s">
        <v>436</v>
      </c>
      <c r="D2353" s="26" t="s">
        <v>554</v>
      </c>
      <c r="E2353" s="26" t="s">
        <v>554</v>
      </c>
      <c r="F2353" s="26" t="s">
        <v>19</v>
      </c>
      <c r="G2353" s="27" t="n">
        <v>65928</v>
      </c>
      <c r="H2353" s="28" t="n">
        <v>1</v>
      </c>
      <c r="I2353" s="28" t="n">
        <v>65928</v>
      </c>
      <c r="J2353" s="28" t="n">
        <v>0</v>
      </c>
      <c r="K2353" s="28" t="n">
        <v>-0</v>
      </c>
      <c r="L2353" s="28" t="n">
        <v>-0</v>
      </c>
      <c r="M2353" s="28"/>
      <c r="N2353" s="6" t="s">
        <f>=I2353+J2353+K2353+L2353</f>
      </c>
      <c r="O2353" s="28"/>
      <c r="P2353" s="26"/>
    </row>
    <row collapsed="false" customFormat="false" customHeight="false" hidden="false" ht="12.1" outlineLevel="0" r="2354">
      <c r="A2354" s="20" t="n">
        <v>45926.623252315</v>
      </c>
      <c r="B2354" s="16" t="s">
        <v>27</v>
      </c>
      <c r="C2354" s="16" t="s">
        <v>625</v>
      </c>
      <c r="D2354" s="16" t="s">
        <v>480</v>
      </c>
      <c r="E2354" s="16" t="s">
        <v>17</v>
      </c>
      <c r="F2354" s="16" t="s">
        <v>19</v>
      </c>
      <c r="G2354" s="7" t="n">
        <v>200</v>
      </c>
      <c r="H2354" s="6" t="n">
        <v>68.89</v>
      </c>
      <c r="I2354" s="6" t="n">
        <v>-13778</v>
      </c>
      <c r="J2354" s="6" t="n">
        <v>-0</v>
      </c>
      <c r="K2354" s="6" t="n">
        <v>-5.51</v>
      </c>
      <c r="L2354" s="6" t="n">
        <v>-0</v>
      </c>
      <c r="M2354" s="6"/>
      <c r="N2354" s="6" t="s">
        <f>=I2354+J2354+K2354+L2354</f>
      </c>
      <c r="O2354" s="6"/>
      <c r="P2354" s="16"/>
    </row>
    <row collapsed="false" customFormat="false" customHeight="false" hidden="false" ht="12.1" outlineLevel="0" r="2355">
      <c r="A2355" s="20" t="n">
        <v>45926.631087963</v>
      </c>
      <c r="B2355" s="16" t="s">
        <v>27</v>
      </c>
      <c r="C2355" s="16" t="s">
        <v>625</v>
      </c>
      <c r="D2355" s="16" t="s">
        <v>480</v>
      </c>
      <c r="E2355" s="16" t="s">
        <v>17</v>
      </c>
      <c r="F2355" s="16" t="s">
        <v>19</v>
      </c>
      <c r="G2355" s="7" t="n">
        <v>165</v>
      </c>
      <c r="H2355" s="6" t="n">
        <v>68.93</v>
      </c>
      <c r="I2355" s="6" t="n">
        <v>-11373.45</v>
      </c>
      <c r="J2355" s="6" t="n">
        <v>-0</v>
      </c>
      <c r="K2355" s="6" t="n">
        <v>-7.96</v>
      </c>
      <c r="L2355" s="6" t="n">
        <v>-0</v>
      </c>
      <c r="M2355" s="6"/>
      <c r="N2355" s="6" t="s">
        <f>=I2355+J2355+K2355+L2355</f>
      </c>
      <c r="O2355" s="6"/>
      <c r="P2355" s="16"/>
    </row>
    <row collapsed="false" customFormat="false" customHeight="false" hidden="false" ht="12.1" outlineLevel="0" r="2356">
      <c r="A2356" s="20" t="n">
        <v>45926.631087963</v>
      </c>
      <c r="B2356" s="16" t="s">
        <v>27</v>
      </c>
      <c r="C2356" s="16" t="s">
        <v>625</v>
      </c>
      <c r="D2356" s="16" t="s">
        <v>480</v>
      </c>
      <c r="E2356" s="16" t="s">
        <v>17</v>
      </c>
      <c r="F2356" s="16" t="s">
        <v>19</v>
      </c>
      <c r="G2356" s="7" t="n">
        <v>35</v>
      </c>
      <c r="H2356" s="6" t="n">
        <v>68.93</v>
      </c>
      <c r="I2356" s="6" t="n">
        <v>-2412.55</v>
      </c>
      <c r="J2356" s="6" t="n">
        <v>-0</v>
      </c>
      <c r="K2356" s="6" t="n">
        <v>-1.7</v>
      </c>
      <c r="L2356" s="6" t="n">
        <v>-0</v>
      </c>
      <c r="M2356" s="6"/>
      <c r="N2356" s="6" t="s">
        <f>=I2356+J2356+K2356+L2356</f>
      </c>
      <c r="O2356" s="6"/>
      <c r="P2356" s="16"/>
    </row>
    <row collapsed="false" customFormat="false" customHeight="false" hidden="false" ht="12.1" outlineLevel="0" r="2357">
      <c r="A2357" s="20" t="n">
        <v>45926.666597222</v>
      </c>
      <c r="B2357" s="16" t="s">
        <v>27</v>
      </c>
      <c r="C2357" s="16" t="s">
        <v>625</v>
      </c>
      <c r="D2357" s="16" t="s">
        <v>480</v>
      </c>
      <c r="E2357" s="16" t="s">
        <v>17</v>
      </c>
      <c r="F2357" s="16" t="s">
        <v>19</v>
      </c>
      <c r="G2357" s="7" t="n">
        <v>200</v>
      </c>
      <c r="H2357" s="6" t="n">
        <v>68.69</v>
      </c>
      <c r="I2357" s="6" t="n">
        <v>-13738</v>
      </c>
      <c r="J2357" s="6" t="n">
        <v>-0</v>
      </c>
      <c r="K2357" s="6" t="n">
        <v>-5.5</v>
      </c>
      <c r="L2357" s="6" t="n">
        <v>-0</v>
      </c>
      <c r="M2357" s="6"/>
      <c r="N2357" s="6" t="s">
        <f>=I2357+J2357+K2357+L2357</f>
      </c>
      <c r="O2357" s="6"/>
      <c r="P2357" s="16"/>
    </row>
    <row collapsed="false" customFormat="false" customHeight="false" hidden="false" ht="12.1" outlineLevel="0" r="2358">
      <c r="A2358" s="20" t="n">
        <v>45926.723831019</v>
      </c>
      <c r="B2358" s="16" t="s">
        <v>27</v>
      </c>
      <c r="C2358" s="16" t="s">
        <v>625</v>
      </c>
      <c r="D2358" s="16" t="s">
        <v>480</v>
      </c>
      <c r="E2358" s="16" t="s">
        <v>17</v>
      </c>
      <c r="F2358" s="16" t="s">
        <v>19</v>
      </c>
      <c r="G2358" s="7" t="n">
        <v>200</v>
      </c>
      <c r="H2358" s="6" t="n">
        <v>68.54</v>
      </c>
      <c r="I2358" s="6" t="n">
        <v>-13708</v>
      </c>
      <c r="J2358" s="6" t="n">
        <v>-0</v>
      </c>
      <c r="K2358" s="6" t="n">
        <v>-5.48</v>
      </c>
      <c r="L2358" s="6" t="n">
        <v>-0</v>
      </c>
      <c r="M2358" s="6"/>
      <c r="N2358" s="6" t="s">
        <f>=I2358+J2358+K2358+L2358</f>
      </c>
      <c r="O2358" s="6"/>
      <c r="P2358" s="16"/>
    </row>
    <row collapsed="false" customFormat="false" customHeight="false" hidden="false" ht="12.1" outlineLevel="0" r="2359">
      <c r="A2359" s="20" t="n">
        <v>45926.796099537</v>
      </c>
      <c r="B2359" s="16" t="s">
        <v>27</v>
      </c>
      <c r="C2359" s="16" t="s">
        <v>625</v>
      </c>
      <c r="D2359" s="16" t="s">
        <v>480</v>
      </c>
      <c r="E2359" s="16" t="s">
        <v>17</v>
      </c>
      <c r="F2359" s="16" t="s">
        <v>19</v>
      </c>
      <c r="G2359" s="7" t="n">
        <v>86</v>
      </c>
      <c r="H2359" s="6" t="n">
        <v>69.38</v>
      </c>
      <c r="I2359" s="6" t="n">
        <v>-5966.68</v>
      </c>
      <c r="J2359" s="6" t="n">
        <v>-0</v>
      </c>
      <c r="K2359" s="6" t="n">
        <v>-4.18</v>
      </c>
      <c r="L2359" s="6" t="n">
        <v>-0</v>
      </c>
      <c r="M2359" s="6"/>
      <c r="N2359" s="6" t="s">
        <f>=I2359+J2359+K2359+L2359</f>
      </c>
      <c r="O2359" s="6"/>
      <c r="P2359" s="16"/>
    </row>
    <row collapsed="false" customFormat="false" customHeight="false" hidden="false" ht="12.1" outlineLevel="0" r="2360">
      <c r="A2360" s="20" t="n">
        <v>45929.728969907</v>
      </c>
      <c r="B2360" s="16" t="s">
        <v>27</v>
      </c>
      <c r="C2360" s="16" t="s">
        <v>625</v>
      </c>
      <c r="D2360" s="16" t="s">
        <v>480</v>
      </c>
      <c r="E2360" s="16" t="s">
        <v>17</v>
      </c>
      <c r="F2360" s="16" t="s">
        <v>19</v>
      </c>
      <c r="G2360" s="7" t="n">
        <v>984</v>
      </c>
      <c r="H2360" s="6" t="n">
        <v>67</v>
      </c>
      <c r="I2360" s="6" t="n">
        <v>-65928</v>
      </c>
      <c r="J2360" s="6" t="n">
        <v>-0</v>
      </c>
      <c r="K2360" s="6" t="n">
        <v>-0</v>
      </c>
      <c r="L2360" s="6" t="n">
        <v>-0</v>
      </c>
      <c r="M2360" s="6"/>
      <c r="N2360" s="6" t="s">
        <f>=I2360+J2360+K2360+L2360</f>
      </c>
      <c r="O2360" s="6"/>
      <c r="P2360" s="16"/>
    </row>
    <row collapsed="false" customFormat="false" customHeight="false" hidden="false" ht="12.1" outlineLevel="0" r="2361">
      <c r="A2361" s="25" t="n">
        <v>45954.020636574</v>
      </c>
      <c r="B2361" s="26" t="s">
        <v>576</v>
      </c>
      <c r="C2361" s="26" t="s">
        <v>691</v>
      </c>
      <c r="D2361" s="26" t="s">
        <v>576</v>
      </c>
      <c r="E2361" s="26" t="s">
        <v>576</v>
      </c>
      <c r="F2361" s="26" t="s">
        <v>19</v>
      </c>
      <c r="G2361" s="27" t="n">
        <v>1</v>
      </c>
      <c r="H2361" s="28" t="n">
        <v>211.68</v>
      </c>
      <c r="I2361" s="28" t="n">
        <v>211.68</v>
      </c>
      <c r="J2361" s="28" t="n">
        <v>0</v>
      </c>
      <c r="K2361" s="28" t="n">
        <v>-0</v>
      </c>
      <c r="L2361" s="28" t="n">
        <v>-0</v>
      </c>
      <c r="M2361" s="28"/>
      <c r="N2361" s="6" t="s">
        <f>=I2361+J2361+K2361+L2361</f>
      </c>
      <c r="O2361" s="28"/>
      <c r="P2361" s="26"/>
    </row>
    <row collapsed="false" customFormat="false" customHeight="false" hidden="false" ht="12.1" outlineLevel="0" r="2362">
      <c r="A2362" s="29" t="n">
        <v>45954.86306713</v>
      </c>
      <c r="B2362" s="30" t="s">
        <v>51</v>
      </c>
      <c r="C2362" s="30" t="s">
        <v>620</v>
      </c>
      <c r="D2362" s="30" t="s">
        <v>482</v>
      </c>
      <c r="E2362" s="30" t="s">
        <v>17</v>
      </c>
      <c r="F2362" s="30" t="s">
        <v>19</v>
      </c>
      <c r="G2362" s="31" t="n">
        <v>-1</v>
      </c>
      <c r="H2362" s="32" t="n">
        <v>7018</v>
      </c>
      <c r="I2362" s="32" t="n">
        <v>7018</v>
      </c>
      <c r="J2362" s="32" t="n">
        <v>0</v>
      </c>
      <c r="K2362" s="32" t="n">
        <v>-2.81</v>
      </c>
      <c r="L2362" s="32" t="n">
        <v>-0</v>
      </c>
      <c r="M2362" s="32"/>
      <c r="N2362" s="6" t="s">
        <f>=I2362+J2362+K2362+L2362</f>
      </c>
      <c r="O2362" s="32"/>
      <c r="P2362" s="30"/>
    </row>
    <row collapsed="false" customFormat="false" customHeight="false" hidden="false" ht="12.1" outlineLevel="0" r="2363">
      <c r="A2363" s="29" t="n">
        <v>45954.865949074</v>
      </c>
      <c r="B2363" s="30" t="s">
        <v>51</v>
      </c>
      <c r="C2363" s="30" t="s">
        <v>620</v>
      </c>
      <c r="D2363" s="30" t="s">
        <v>482</v>
      </c>
      <c r="E2363" s="30" t="s">
        <v>17</v>
      </c>
      <c r="F2363" s="30" t="s">
        <v>19</v>
      </c>
      <c r="G2363" s="31" t="n">
        <v>-5</v>
      </c>
      <c r="H2363" s="32" t="n">
        <v>7018</v>
      </c>
      <c r="I2363" s="32" t="n">
        <v>35090</v>
      </c>
      <c r="J2363" s="32" t="n">
        <v>0</v>
      </c>
      <c r="K2363" s="32" t="n">
        <v>-14.04</v>
      </c>
      <c r="L2363" s="32" t="n">
        <v>-0</v>
      </c>
      <c r="M2363" s="32"/>
      <c r="N2363" s="6" t="s">
        <f>=I2363+J2363+K2363+L2363</f>
      </c>
      <c r="O2363" s="32"/>
      <c r="P2363" s="30"/>
    </row>
    <row collapsed="false" customFormat="false" customHeight="false" hidden="false" ht="12.1" outlineLevel="0" r="2364">
      <c r="A2364" s="29" t="n">
        <v>45954.866041667</v>
      </c>
      <c r="B2364" s="30" t="s">
        <v>51</v>
      </c>
      <c r="C2364" s="30" t="s">
        <v>620</v>
      </c>
      <c r="D2364" s="30" t="s">
        <v>482</v>
      </c>
      <c r="E2364" s="30" t="s">
        <v>17</v>
      </c>
      <c r="F2364" s="30" t="s">
        <v>19</v>
      </c>
      <c r="G2364" s="31" t="n">
        <v>-19</v>
      </c>
      <c r="H2364" s="32" t="n">
        <v>7018</v>
      </c>
      <c r="I2364" s="32" t="n">
        <v>133342</v>
      </c>
      <c r="J2364" s="32" t="n">
        <v>0</v>
      </c>
      <c r="K2364" s="32" t="n">
        <v>-53.34</v>
      </c>
      <c r="L2364" s="32" t="n">
        <v>-0</v>
      </c>
      <c r="M2364" s="32"/>
      <c r="N2364" s="6" t="s">
        <f>=I2364+J2364+K2364+L2364</f>
      </c>
      <c r="O2364" s="32"/>
      <c r="P2364" s="30"/>
    </row>
    <row collapsed="false" customFormat="false" customHeight="false" hidden="false" ht="12.1" outlineLevel="0" r="2365">
      <c r="A2365" s="20" t="n">
        <v>45959.512789352</v>
      </c>
      <c r="B2365" s="16" t="s">
        <v>51</v>
      </c>
      <c r="C2365" s="16" t="s">
        <v>620</v>
      </c>
      <c r="D2365" s="16" t="s">
        <v>480</v>
      </c>
      <c r="E2365" s="16" t="s">
        <v>17</v>
      </c>
      <c r="F2365" s="16" t="s">
        <v>19</v>
      </c>
      <c r="G2365" s="7" t="n">
        <v>10</v>
      </c>
      <c r="H2365" s="6" t="n">
        <v>6730</v>
      </c>
      <c r="I2365" s="6" t="n">
        <v>-67300</v>
      </c>
      <c r="J2365" s="6" t="n">
        <v>-0</v>
      </c>
      <c r="K2365" s="6" t="n">
        <v>-47.11</v>
      </c>
      <c r="L2365" s="6" t="n">
        <v>-0</v>
      </c>
      <c r="M2365" s="6"/>
      <c r="N2365" s="6" t="s">
        <f>=I2365+J2365+K2365+L2365</f>
      </c>
      <c r="O2365" s="6"/>
      <c r="P2365" s="16"/>
    </row>
    <row collapsed="false" customFormat="false" customHeight="false" hidden="false" ht="12.1" outlineLevel="0" r="2366">
      <c r="A2366" s="20" t="n">
        <v>45959.512789352</v>
      </c>
      <c r="B2366" s="16" t="s">
        <v>51</v>
      </c>
      <c r="C2366" s="16" t="s">
        <v>620</v>
      </c>
      <c r="D2366" s="16" t="s">
        <v>480</v>
      </c>
      <c r="E2366" s="16" t="s">
        <v>17</v>
      </c>
      <c r="F2366" s="16" t="s">
        <v>19</v>
      </c>
      <c r="G2366" s="7" t="n">
        <v>5</v>
      </c>
      <c r="H2366" s="6" t="n">
        <v>6730</v>
      </c>
      <c r="I2366" s="6" t="n">
        <v>-33650</v>
      </c>
      <c r="J2366" s="6" t="n">
        <v>-0</v>
      </c>
      <c r="K2366" s="6" t="n">
        <v>-23.55</v>
      </c>
      <c r="L2366" s="6" t="n">
        <v>-0</v>
      </c>
      <c r="M2366" s="6"/>
      <c r="N2366" s="6" t="s">
        <f>=I2366+J2366+K2366+L2366</f>
      </c>
      <c r="O2366" s="6"/>
      <c r="P2366" s="16"/>
    </row>
    <row collapsed="false" customFormat="false" customHeight="false" hidden="false" ht="12.1" outlineLevel="0" r="2367">
      <c r="A2367" s="20" t="n">
        <v>45959.512789352</v>
      </c>
      <c r="B2367" s="16" t="s">
        <v>51</v>
      </c>
      <c r="C2367" s="16" t="s">
        <v>620</v>
      </c>
      <c r="D2367" s="16" t="s">
        <v>480</v>
      </c>
      <c r="E2367" s="16" t="s">
        <v>17</v>
      </c>
      <c r="F2367" s="16" t="s">
        <v>19</v>
      </c>
      <c r="G2367" s="7" t="n">
        <v>4</v>
      </c>
      <c r="H2367" s="6" t="n">
        <v>6730</v>
      </c>
      <c r="I2367" s="6" t="n">
        <v>-26920</v>
      </c>
      <c r="J2367" s="6" t="n">
        <v>-0</v>
      </c>
      <c r="K2367" s="6" t="n">
        <v>-18.84</v>
      </c>
      <c r="L2367" s="6" t="n">
        <v>-0</v>
      </c>
      <c r="M2367" s="6"/>
      <c r="N2367" s="6" t="s">
        <f>=I2367+J2367+K2367+L2367</f>
      </c>
      <c r="O2367" s="6"/>
      <c r="P2367" s="16"/>
    </row>
    <row collapsed="false" customFormat="false" customHeight="false" hidden="false" ht="12.1" outlineLevel="0" r="2368">
      <c r="A2368" s="20" t="n">
        <v>45959.512905093</v>
      </c>
      <c r="B2368" s="16" t="s">
        <v>51</v>
      </c>
      <c r="C2368" s="16" t="s">
        <v>620</v>
      </c>
      <c r="D2368" s="16" t="s">
        <v>480</v>
      </c>
      <c r="E2368" s="16" t="s">
        <v>17</v>
      </c>
      <c r="F2368" s="16" t="s">
        <v>19</v>
      </c>
      <c r="G2368" s="7" t="n">
        <v>1</v>
      </c>
      <c r="H2368" s="6" t="n">
        <v>6730</v>
      </c>
      <c r="I2368" s="6" t="n">
        <v>-6730</v>
      </c>
      <c r="J2368" s="6" t="n">
        <v>-0</v>
      </c>
      <c r="K2368" s="6" t="n">
        <v>-2.69</v>
      </c>
      <c r="L2368" s="6" t="n">
        <v>-0</v>
      </c>
      <c r="M2368" s="6"/>
      <c r="N2368" s="6" t="s">
        <f>=I2368+J2368+K2368+L2368</f>
      </c>
      <c r="O2368" s="6"/>
      <c r="P2368" s="16"/>
    </row>
    <row collapsed="false" customFormat="false" customHeight="false" hidden="false" ht="12.1" outlineLevel="0" r="2369">
      <c r="A2369" s="20" t="n">
        <v>45959.512974537</v>
      </c>
      <c r="B2369" s="16" t="s">
        <v>51</v>
      </c>
      <c r="C2369" s="16" t="s">
        <v>620</v>
      </c>
      <c r="D2369" s="16" t="s">
        <v>480</v>
      </c>
      <c r="E2369" s="16" t="s">
        <v>17</v>
      </c>
      <c r="F2369" s="16" t="s">
        <v>19</v>
      </c>
      <c r="G2369" s="7" t="n">
        <v>6</v>
      </c>
      <c r="H2369" s="6" t="n">
        <v>6730</v>
      </c>
      <c r="I2369" s="6" t="n">
        <v>-40380</v>
      </c>
      <c r="J2369" s="6" t="n">
        <v>-0</v>
      </c>
      <c r="K2369" s="6" t="n">
        <v>-16.15</v>
      </c>
      <c r="L2369" s="6" t="n">
        <v>-0</v>
      </c>
      <c r="M2369" s="6"/>
      <c r="N2369" s="6" t="s">
        <f>=I2369+J2369+K2369+L2369</f>
      </c>
      <c r="O2369" s="6"/>
      <c r="P2369" s="16"/>
    </row>
    <row collapsed="false" customFormat="false" customHeight="false" hidden="false" ht="12.1" outlineLevel="0" r="2370">
      <c r="A2370" s="21" t="n">
        <v>45959.517546296</v>
      </c>
      <c r="B2370" s="22" t="s">
        <v>629</v>
      </c>
      <c r="C2370" s="22" t="s">
        <v>692</v>
      </c>
      <c r="D2370" s="22" t="s">
        <v>629</v>
      </c>
      <c r="E2370" s="22" t="s">
        <v>629</v>
      </c>
      <c r="F2370" s="22" t="s">
        <v>19</v>
      </c>
      <c r="G2370" s="23" t="n">
        <v>1</v>
      </c>
      <c r="H2370" s="24" t="n">
        <v>-1</v>
      </c>
      <c r="I2370" s="24" t="n">
        <v>-4279</v>
      </c>
      <c r="J2370" s="24" t="n">
        <v>0</v>
      </c>
      <c r="K2370" s="24" t="n">
        <v>-0</v>
      </c>
      <c r="L2370" s="24" t="n">
        <v>-0</v>
      </c>
      <c r="M2370" s="24"/>
      <c r="N2370" s="6" t="s">
        <f>=I2370+J2370+K2370+L2370</f>
      </c>
      <c r="O2370" s="24"/>
      <c r="P2370" s="22"/>
    </row>
    <row collapsed="false" customFormat="false" customHeight="false" hidden="false" ht="12.1" outlineLevel="0" r="2371">
      <c r="A2371" s="25" t="n">
        <v>45959.517546296</v>
      </c>
      <c r="B2371" s="26" t="s">
        <v>576</v>
      </c>
      <c r="C2371" s="26" t="s">
        <v>674</v>
      </c>
      <c r="D2371" s="26" t="s">
        <v>576</v>
      </c>
      <c r="E2371" s="26" t="s">
        <v>576</v>
      </c>
      <c r="F2371" s="26" t="s">
        <v>19</v>
      </c>
      <c r="G2371" s="27" t="n">
        <v>1</v>
      </c>
      <c r="H2371" s="28" t="n">
        <v>1</v>
      </c>
      <c r="I2371" s="28" t="n">
        <v>33234.6</v>
      </c>
      <c r="J2371" s="28" t="n">
        <v>0</v>
      </c>
      <c r="K2371" s="28" t="n">
        <v>-0</v>
      </c>
      <c r="L2371" s="28" t="n">
        <v>-0</v>
      </c>
      <c r="M2371" s="28"/>
      <c r="N2371" s="6" t="s">
        <f>=I2371+J2371+K2371+L2371</f>
      </c>
      <c r="O2371" s="28"/>
      <c r="P2371" s="26"/>
    </row>
    <row collapsed="false" customFormat="false" customHeight="false" hidden="false" ht="12.1" outlineLevel="0" r="2372">
      <c r="A2372" s="33" t="n">
        <v>45966.958506944</v>
      </c>
      <c r="B2372" s="34" t="s">
        <v>602</v>
      </c>
      <c r="C2372" s="34" t="s">
        <v>428</v>
      </c>
      <c r="D2372" s="34" t="s">
        <v>602</v>
      </c>
      <c r="E2372" s="34" t="s">
        <v>602</v>
      </c>
      <c r="F2372" s="34" t="s">
        <v>19</v>
      </c>
      <c r="G2372" s="35" t="n">
        <v>1</v>
      </c>
      <c r="H2372" s="36" t="n">
        <v>-29039</v>
      </c>
      <c r="I2372" s="36" t="n">
        <v>-29039</v>
      </c>
      <c r="J2372" s="36" t="n">
        <v>0</v>
      </c>
      <c r="K2372" s="36" t="n">
        <v>-0</v>
      </c>
      <c r="L2372" s="36" t="n">
        <v>-0</v>
      </c>
      <c r="M2372" s="36"/>
      <c r="N2372" s="6" t="s">
        <f>=I2372+J2372+K2372+L2372</f>
      </c>
      <c r="O2372" s="36"/>
      <c r="P2372" s="34"/>
    </row>
    <row collapsed="false" customFormat="false" customHeight="false" hidden="false" ht="12.1" outlineLevel="0" r="2373">
      <c r="A2373" s="29" t="n">
        <v>45973.820324074</v>
      </c>
      <c r="B2373" s="30" t="s">
        <v>490</v>
      </c>
      <c r="C2373" s="30" t="s">
        <v>563</v>
      </c>
      <c r="D2373" s="30" t="s">
        <v>482</v>
      </c>
      <c r="E2373" s="30" t="s">
        <v>17</v>
      </c>
      <c r="F2373" s="30" t="s">
        <v>19</v>
      </c>
      <c r="G2373" s="31" t="n">
        <v>-343</v>
      </c>
      <c r="H2373" s="32" t="n">
        <v>4917</v>
      </c>
      <c r="I2373" s="32" t="n">
        <v>1686531</v>
      </c>
      <c r="J2373" s="32" t="n">
        <v>0</v>
      </c>
      <c r="K2373" s="32" t="n">
        <v>-674.61</v>
      </c>
      <c r="L2373" s="32" t="n">
        <v>-0</v>
      </c>
      <c r="M2373" s="32"/>
      <c r="N2373" s="6" t="s">
        <f>=I2373+J2373+K2373+L2373</f>
      </c>
      <c r="O2373" s="32"/>
      <c r="P2373" s="30"/>
    </row>
    <row collapsed="false" customFormat="false" customHeight="false" hidden="false" ht="12.1" outlineLevel="0" r="2374">
      <c r="A2374" s="29" t="n">
        <v>45973.82119213</v>
      </c>
      <c r="B2374" s="30" t="s">
        <v>490</v>
      </c>
      <c r="C2374" s="30" t="s">
        <v>563</v>
      </c>
      <c r="D2374" s="30" t="s">
        <v>482</v>
      </c>
      <c r="E2374" s="30" t="s">
        <v>17</v>
      </c>
      <c r="F2374" s="30" t="s">
        <v>19</v>
      </c>
      <c r="G2374" s="31" t="n">
        <v>-16</v>
      </c>
      <c r="H2374" s="32" t="n">
        <v>4909</v>
      </c>
      <c r="I2374" s="32" t="n">
        <v>78544</v>
      </c>
      <c r="J2374" s="32" t="n">
        <v>0</v>
      </c>
      <c r="K2374" s="32" t="n">
        <v>-31.42</v>
      </c>
      <c r="L2374" s="32" t="n">
        <v>-0</v>
      </c>
      <c r="M2374" s="32"/>
      <c r="N2374" s="6" t="s">
        <f>=I2374+J2374+K2374+L2374</f>
      </c>
      <c r="O2374" s="32"/>
      <c r="P2374" s="30"/>
    </row>
    <row collapsed="false" customFormat="false" customHeight="false" hidden="false" ht="12.1" outlineLevel="0" r="2375">
      <c r="A2375" s="29" t="n">
        <v>45974.437997685</v>
      </c>
      <c r="B2375" s="30" t="s">
        <v>508</v>
      </c>
      <c r="C2375" s="30" t="s">
        <v>634</v>
      </c>
      <c r="D2375" s="30" t="s">
        <v>482</v>
      </c>
      <c r="E2375" s="30" t="s">
        <v>17</v>
      </c>
      <c r="F2375" s="30" t="s">
        <v>19</v>
      </c>
      <c r="G2375" s="31" t="n">
        <v>-10</v>
      </c>
      <c r="H2375" s="32" t="n">
        <v>518.4</v>
      </c>
      <c r="I2375" s="32" t="n">
        <v>5184</v>
      </c>
      <c r="J2375" s="32" t="n">
        <v>0</v>
      </c>
      <c r="K2375" s="32" t="n">
        <v>-2.07</v>
      </c>
      <c r="L2375" s="32" t="n">
        <v>-0</v>
      </c>
      <c r="M2375" s="32"/>
      <c r="N2375" s="6" t="s">
        <f>=I2375+J2375+K2375+L2375</f>
      </c>
      <c r="O2375" s="32"/>
      <c r="P2375" s="30"/>
    </row>
    <row collapsed="false" customFormat="false" customHeight="false" hidden="false" ht="12.1" outlineLevel="0" r="2376">
      <c r="A2376" s="29" t="n">
        <v>45974.438125</v>
      </c>
      <c r="B2376" s="30" t="s">
        <v>508</v>
      </c>
      <c r="C2376" s="30" t="s">
        <v>634</v>
      </c>
      <c r="D2376" s="30" t="s">
        <v>482</v>
      </c>
      <c r="E2376" s="30" t="s">
        <v>17</v>
      </c>
      <c r="F2376" s="30" t="s">
        <v>19</v>
      </c>
      <c r="G2376" s="31" t="n">
        <v>-2</v>
      </c>
      <c r="H2376" s="32" t="n">
        <v>518.4</v>
      </c>
      <c r="I2376" s="32" t="n">
        <v>1036.8</v>
      </c>
      <c r="J2376" s="32" t="n">
        <v>0</v>
      </c>
      <c r="K2376" s="32" t="n">
        <v>-0.41</v>
      </c>
      <c r="L2376" s="32" t="n">
        <v>-0</v>
      </c>
      <c r="M2376" s="32"/>
      <c r="N2376" s="6" t="s">
        <f>=I2376+J2376+K2376+L2376</f>
      </c>
      <c r="O2376" s="32"/>
      <c r="P2376" s="30"/>
    </row>
    <row collapsed="false" customFormat="false" customHeight="false" hidden="false" ht="12.1" outlineLevel="0" r="2377">
      <c r="A2377" s="29" t="n">
        <v>45974.438333333</v>
      </c>
      <c r="B2377" s="30" t="s">
        <v>508</v>
      </c>
      <c r="C2377" s="30" t="s">
        <v>634</v>
      </c>
      <c r="D2377" s="30" t="s">
        <v>482</v>
      </c>
      <c r="E2377" s="30" t="s">
        <v>17</v>
      </c>
      <c r="F2377" s="30" t="s">
        <v>19</v>
      </c>
      <c r="G2377" s="31" t="n">
        <v>-20</v>
      </c>
      <c r="H2377" s="32" t="n">
        <v>518.4</v>
      </c>
      <c r="I2377" s="32" t="n">
        <v>10368</v>
      </c>
      <c r="J2377" s="32" t="n">
        <v>0</v>
      </c>
      <c r="K2377" s="32" t="n">
        <v>-4.15</v>
      </c>
      <c r="L2377" s="32" t="n">
        <v>-0</v>
      </c>
      <c r="M2377" s="32"/>
      <c r="N2377" s="6" t="s">
        <f>=I2377+J2377+K2377+L2377</f>
      </c>
      <c r="O2377" s="32"/>
      <c r="P2377" s="30"/>
    </row>
    <row collapsed="false" customFormat="false" customHeight="false" hidden="false" ht="12.1" outlineLevel="0" r="2378">
      <c r="A2378" s="29" t="n">
        <v>45974.438576389</v>
      </c>
      <c r="B2378" s="30" t="s">
        <v>508</v>
      </c>
      <c r="C2378" s="30" t="s">
        <v>634</v>
      </c>
      <c r="D2378" s="30" t="s">
        <v>482</v>
      </c>
      <c r="E2378" s="30" t="s">
        <v>17</v>
      </c>
      <c r="F2378" s="30" t="s">
        <v>19</v>
      </c>
      <c r="G2378" s="31" t="n">
        <v>-1</v>
      </c>
      <c r="H2378" s="32" t="n">
        <v>518.4</v>
      </c>
      <c r="I2378" s="32" t="n">
        <v>518.4</v>
      </c>
      <c r="J2378" s="32" t="n">
        <v>0</v>
      </c>
      <c r="K2378" s="32" t="n">
        <v>-0.21</v>
      </c>
      <c r="L2378" s="32" t="n">
        <v>-0</v>
      </c>
      <c r="M2378" s="32"/>
      <c r="N2378" s="6" t="s">
        <f>=I2378+J2378+K2378+L2378</f>
      </c>
      <c r="O2378" s="32"/>
      <c r="P2378" s="30"/>
    </row>
    <row collapsed="false" customFormat="false" customHeight="false" hidden="false" ht="12.1" outlineLevel="0" r="2379">
      <c r="A2379" s="29" t="n">
        <v>45974.43900463</v>
      </c>
      <c r="B2379" s="30" t="s">
        <v>508</v>
      </c>
      <c r="C2379" s="30" t="s">
        <v>634</v>
      </c>
      <c r="D2379" s="30" t="s">
        <v>482</v>
      </c>
      <c r="E2379" s="30" t="s">
        <v>17</v>
      </c>
      <c r="F2379" s="30" t="s">
        <v>19</v>
      </c>
      <c r="G2379" s="31" t="n">
        <v>-1</v>
      </c>
      <c r="H2379" s="32" t="n">
        <v>518.4</v>
      </c>
      <c r="I2379" s="32" t="n">
        <v>518.4</v>
      </c>
      <c r="J2379" s="32" t="n">
        <v>0</v>
      </c>
      <c r="K2379" s="32" t="n">
        <v>-0.21</v>
      </c>
      <c r="L2379" s="32" t="n">
        <v>-0</v>
      </c>
      <c r="M2379" s="32"/>
      <c r="N2379" s="6" t="s">
        <f>=I2379+J2379+K2379+L2379</f>
      </c>
      <c r="O2379" s="32"/>
      <c r="P2379" s="30"/>
    </row>
    <row collapsed="false" customFormat="false" customHeight="false" hidden="false" ht="12.1" outlineLevel="0" r="2380">
      <c r="A2380" s="29" t="n">
        <v>45974.439201389</v>
      </c>
      <c r="B2380" s="30" t="s">
        <v>508</v>
      </c>
      <c r="C2380" s="30" t="s">
        <v>634</v>
      </c>
      <c r="D2380" s="30" t="s">
        <v>482</v>
      </c>
      <c r="E2380" s="30" t="s">
        <v>17</v>
      </c>
      <c r="F2380" s="30" t="s">
        <v>19</v>
      </c>
      <c r="G2380" s="31" t="n">
        <v>-1</v>
      </c>
      <c r="H2380" s="32" t="n">
        <v>518.4</v>
      </c>
      <c r="I2380" s="32" t="n">
        <v>518.4</v>
      </c>
      <c r="J2380" s="32" t="n">
        <v>0</v>
      </c>
      <c r="K2380" s="32" t="n">
        <v>-0.21</v>
      </c>
      <c r="L2380" s="32" t="n">
        <v>-0</v>
      </c>
      <c r="M2380" s="32"/>
      <c r="N2380" s="6" t="s">
        <f>=I2380+J2380+K2380+L2380</f>
      </c>
      <c r="O2380" s="32"/>
      <c r="P2380" s="30"/>
    </row>
    <row collapsed="false" customFormat="false" customHeight="false" hidden="false" ht="12.1" outlineLevel="0" r="2381">
      <c r="A2381" s="29" t="n">
        <v>45974.439247685</v>
      </c>
      <c r="B2381" s="30" t="s">
        <v>508</v>
      </c>
      <c r="C2381" s="30" t="s">
        <v>634</v>
      </c>
      <c r="D2381" s="30" t="s">
        <v>482</v>
      </c>
      <c r="E2381" s="30" t="s">
        <v>17</v>
      </c>
      <c r="F2381" s="30" t="s">
        <v>19</v>
      </c>
      <c r="G2381" s="31" t="n">
        <v>-4</v>
      </c>
      <c r="H2381" s="32" t="n">
        <v>518.4</v>
      </c>
      <c r="I2381" s="32" t="n">
        <v>2073.6</v>
      </c>
      <c r="J2381" s="32" t="n">
        <v>0</v>
      </c>
      <c r="K2381" s="32" t="n">
        <v>-0.83</v>
      </c>
      <c r="L2381" s="32" t="n">
        <v>-0</v>
      </c>
      <c r="M2381" s="32"/>
      <c r="N2381" s="6" t="s">
        <f>=I2381+J2381+K2381+L2381</f>
      </c>
      <c r="O2381" s="32"/>
      <c r="P2381" s="30"/>
    </row>
    <row collapsed="false" customFormat="false" customHeight="false" hidden="false" ht="12.1" outlineLevel="0" r="2382">
      <c r="A2382" s="29" t="n">
        <v>45974.439270833</v>
      </c>
      <c r="B2382" s="30" t="s">
        <v>508</v>
      </c>
      <c r="C2382" s="30" t="s">
        <v>634</v>
      </c>
      <c r="D2382" s="30" t="s">
        <v>482</v>
      </c>
      <c r="E2382" s="30" t="s">
        <v>17</v>
      </c>
      <c r="F2382" s="30" t="s">
        <v>19</v>
      </c>
      <c r="G2382" s="31" t="n">
        <v>-1</v>
      </c>
      <c r="H2382" s="32" t="n">
        <v>518.4</v>
      </c>
      <c r="I2382" s="32" t="n">
        <v>518.4</v>
      </c>
      <c r="J2382" s="32" t="n">
        <v>0</v>
      </c>
      <c r="K2382" s="32" t="n">
        <v>-0.21</v>
      </c>
      <c r="L2382" s="32" t="n">
        <v>-0</v>
      </c>
      <c r="M2382" s="32"/>
      <c r="N2382" s="6" t="s">
        <f>=I2382+J2382+K2382+L2382</f>
      </c>
      <c r="O2382" s="32"/>
      <c r="P2382" s="30"/>
    </row>
    <row collapsed="false" customFormat="false" customHeight="false" hidden="false" ht="12.1" outlineLevel="0" r="2383">
      <c r="A2383" s="29" t="n">
        <v>45974.439386574</v>
      </c>
      <c r="B2383" s="30" t="s">
        <v>508</v>
      </c>
      <c r="C2383" s="30" t="s">
        <v>634</v>
      </c>
      <c r="D2383" s="30" t="s">
        <v>482</v>
      </c>
      <c r="E2383" s="30" t="s">
        <v>17</v>
      </c>
      <c r="F2383" s="30" t="s">
        <v>19</v>
      </c>
      <c r="G2383" s="31" t="n">
        <v>-1</v>
      </c>
      <c r="H2383" s="32" t="n">
        <v>518.4</v>
      </c>
      <c r="I2383" s="32" t="n">
        <v>518.4</v>
      </c>
      <c r="J2383" s="32" t="n">
        <v>0</v>
      </c>
      <c r="K2383" s="32" t="n">
        <v>-0.21</v>
      </c>
      <c r="L2383" s="32" t="n">
        <v>-0</v>
      </c>
      <c r="M2383" s="32"/>
      <c r="N2383" s="6" t="s">
        <f>=I2383+J2383+K2383+L2383</f>
      </c>
      <c r="O2383" s="32"/>
      <c r="P2383" s="30"/>
    </row>
    <row collapsed="false" customFormat="false" customHeight="false" hidden="false" ht="12.1" outlineLevel="0" r="2384">
      <c r="A2384" s="29" t="n">
        <v>45974.439733796</v>
      </c>
      <c r="B2384" s="30" t="s">
        <v>508</v>
      </c>
      <c r="C2384" s="30" t="s">
        <v>634</v>
      </c>
      <c r="D2384" s="30" t="s">
        <v>482</v>
      </c>
      <c r="E2384" s="30" t="s">
        <v>17</v>
      </c>
      <c r="F2384" s="30" t="s">
        <v>19</v>
      </c>
      <c r="G2384" s="31" t="n">
        <v>-4</v>
      </c>
      <c r="H2384" s="32" t="n">
        <v>518.4</v>
      </c>
      <c r="I2384" s="32" t="n">
        <v>2073.6</v>
      </c>
      <c r="J2384" s="32" t="n">
        <v>0</v>
      </c>
      <c r="K2384" s="32" t="n">
        <v>-0.83</v>
      </c>
      <c r="L2384" s="32" t="n">
        <v>-0</v>
      </c>
      <c r="M2384" s="32"/>
      <c r="N2384" s="6" t="s">
        <f>=I2384+J2384+K2384+L2384</f>
      </c>
      <c r="O2384" s="32"/>
      <c r="P2384" s="30"/>
    </row>
    <row collapsed="false" customFormat="false" customHeight="false" hidden="false" ht="12.1" outlineLevel="0" r="2385">
      <c r="A2385" s="29" t="n">
        <v>45974.439756944</v>
      </c>
      <c r="B2385" s="30" t="s">
        <v>508</v>
      </c>
      <c r="C2385" s="30" t="s">
        <v>634</v>
      </c>
      <c r="D2385" s="30" t="s">
        <v>482</v>
      </c>
      <c r="E2385" s="30" t="s">
        <v>17</v>
      </c>
      <c r="F2385" s="30" t="s">
        <v>19</v>
      </c>
      <c r="G2385" s="31" t="n">
        <v>-89</v>
      </c>
      <c r="H2385" s="32" t="n">
        <v>518.4</v>
      </c>
      <c r="I2385" s="32" t="n">
        <v>46137.6</v>
      </c>
      <c r="J2385" s="32" t="n">
        <v>0</v>
      </c>
      <c r="K2385" s="32" t="n">
        <v>-18.46</v>
      </c>
      <c r="L2385" s="32" t="n">
        <v>-0</v>
      </c>
      <c r="M2385" s="32"/>
      <c r="N2385" s="6" t="s">
        <f>=I2385+J2385+K2385+L2385</f>
      </c>
      <c r="O2385" s="32"/>
      <c r="P2385" s="30"/>
    </row>
    <row collapsed="false" customFormat="false" customHeight="false" hidden="false" ht="12.1" outlineLevel="0" r="2386">
      <c r="A2386" s="29" t="n">
        <v>45974.439768519</v>
      </c>
      <c r="B2386" s="30" t="s">
        <v>508</v>
      </c>
      <c r="C2386" s="30" t="s">
        <v>634</v>
      </c>
      <c r="D2386" s="30" t="s">
        <v>482</v>
      </c>
      <c r="E2386" s="30" t="s">
        <v>17</v>
      </c>
      <c r="F2386" s="30" t="s">
        <v>19</v>
      </c>
      <c r="G2386" s="31" t="n">
        <v>-52</v>
      </c>
      <c r="H2386" s="32" t="n">
        <v>518.4</v>
      </c>
      <c r="I2386" s="32" t="n">
        <v>26956.8</v>
      </c>
      <c r="J2386" s="32" t="n">
        <v>0</v>
      </c>
      <c r="K2386" s="32" t="n">
        <v>-10.78</v>
      </c>
      <c r="L2386" s="32" t="n">
        <v>-0</v>
      </c>
      <c r="M2386" s="32"/>
      <c r="N2386" s="6" t="s">
        <f>=I2386+J2386+K2386+L2386</f>
      </c>
      <c r="O2386" s="32"/>
      <c r="P2386" s="30"/>
    </row>
    <row collapsed="false" customFormat="false" customHeight="false" hidden="false" ht="12.1" outlineLevel="0" r="2387">
      <c r="A2387" s="29" t="n">
        <v>45974.439768519</v>
      </c>
      <c r="B2387" s="30" t="s">
        <v>508</v>
      </c>
      <c r="C2387" s="30" t="s">
        <v>634</v>
      </c>
      <c r="D2387" s="30" t="s">
        <v>482</v>
      </c>
      <c r="E2387" s="30" t="s">
        <v>17</v>
      </c>
      <c r="F2387" s="30" t="s">
        <v>19</v>
      </c>
      <c r="G2387" s="31" t="n">
        <v>-89</v>
      </c>
      <c r="H2387" s="32" t="n">
        <v>518.4</v>
      </c>
      <c r="I2387" s="32" t="n">
        <v>46137.6</v>
      </c>
      <c r="J2387" s="32" t="n">
        <v>0</v>
      </c>
      <c r="K2387" s="32" t="n">
        <v>-18.46</v>
      </c>
      <c r="L2387" s="32" t="n">
        <v>-0</v>
      </c>
      <c r="M2387" s="32"/>
      <c r="N2387" s="6" t="s">
        <f>=I2387+J2387+K2387+L2387</f>
      </c>
      <c r="O2387" s="32"/>
      <c r="P2387" s="30"/>
    </row>
    <row collapsed="false" customFormat="false" customHeight="false" hidden="false" ht="12.1" outlineLevel="0" r="2388">
      <c r="A2388" s="29" t="n">
        <v>45974.439895833</v>
      </c>
      <c r="B2388" s="30" t="s">
        <v>508</v>
      </c>
      <c r="C2388" s="30" t="s">
        <v>634</v>
      </c>
      <c r="D2388" s="30" t="s">
        <v>482</v>
      </c>
      <c r="E2388" s="30" t="s">
        <v>17</v>
      </c>
      <c r="F2388" s="30" t="s">
        <v>19</v>
      </c>
      <c r="G2388" s="31" t="n">
        <v>-8</v>
      </c>
      <c r="H2388" s="32" t="n">
        <v>518.4</v>
      </c>
      <c r="I2388" s="32" t="n">
        <v>4147.2</v>
      </c>
      <c r="J2388" s="32" t="n">
        <v>0</v>
      </c>
      <c r="K2388" s="32" t="n">
        <v>-1.66</v>
      </c>
      <c r="L2388" s="32" t="n">
        <v>-0</v>
      </c>
      <c r="M2388" s="32"/>
      <c r="N2388" s="6" t="s">
        <f>=I2388+J2388+K2388+L2388</f>
      </c>
      <c r="O2388" s="32"/>
      <c r="P2388" s="30"/>
    </row>
    <row collapsed="false" customFormat="false" customHeight="false" hidden="false" ht="12.1" outlineLevel="0" r="2389">
      <c r="A2389" s="29" t="n">
        <v>45974.439918981</v>
      </c>
      <c r="B2389" s="30" t="s">
        <v>508</v>
      </c>
      <c r="C2389" s="30" t="s">
        <v>634</v>
      </c>
      <c r="D2389" s="30" t="s">
        <v>482</v>
      </c>
      <c r="E2389" s="30" t="s">
        <v>17</v>
      </c>
      <c r="F2389" s="30" t="s">
        <v>19</v>
      </c>
      <c r="G2389" s="31" t="n">
        <v>-1</v>
      </c>
      <c r="H2389" s="32" t="n">
        <v>518.4</v>
      </c>
      <c r="I2389" s="32" t="n">
        <v>518.4</v>
      </c>
      <c r="J2389" s="32" t="n">
        <v>0</v>
      </c>
      <c r="K2389" s="32" t="n">
        <v>-0.21</v>
      </c>
      <c r="L2389" s="32" t="n">
        <v>-0</v>
      </c>
      <c r="M2389" s="32"/>
      <c r="N2389" s="6" t="s">
        <f>=I2389+J2389+K2389+L2389</f>
      </c>
      <c r="O2389" s="32"/>
      <c r="P2389" s="30"/>
    </row>
    <row collapsed="false" customFormat="false" customHeight="false" hidden="false" ht="12.1" outlineLevel="0" r="2390">
      <c r="A2390" s="29" t="n">
        <v>45974.439918981</v>
      </c>
      <c r="B2390" s="30" t="s">
        <v>508</v>
      </c>
      <c r="C2390" s="30" t="s">
        <v>634</v>
      </c>
      <c r="D2390" s="30" t="s">
        <v>482</v>
      </c>
      <c r="E2390" s="30" t="s">
        <v>17</v>
      </c>
      <c r="F2390" s="30" t="s">
        <v>19</v>
      </c>
      <c r="G2390" s="31" t="n">
        <v>-1</v>
      </c>
      <c r="H2390" s="32" t="n">
        <v>518.4</v>
      </c>
      <c r="I2390" s="32" t="n">
        <v>518.4</v>
      </c>
      <c r="J2390" s="32" t="n">
        <v>0</v>
      </c>
      <c r="K2390" s="32" t="n">
        <v>-0.21</v>
      </c>
      <c r="L2390" s="32" t="n">
        <v>-0</v>
      </c>
      <c r="M2390" s="32"/>
      <c r="N2390" s="6" t="s">
        <f>=I2390+J2390+K2390+L2390</f>
      </c>
      <c r="O2390" s="32"/>
      <c r="P2390" s="30"/>
    </row>
    <row collapsed="false" customFormat="false" customHeight="false" hidden="false" ht="12.1" outlineLevel="0" r="2391">
      <c r="A2391" s="29" t="n">
        <v>45974.440127315</v>
      </c>
      <c r="B2391" s="30" t="s">
        <v>508</v>
      </c>
      <c r="C2391" s="30" t="s">
        <v>634</v>
      </c>
      <c r="D2391" s="30" t="s">
        <v>482</v>
      </c>
      <c r="E2391" s="30" t="s">
        <v>17</v>
      </c>
      <c r="F2391" s="30" t="s">
        <v>19</v>
      </c>
      <c r="G2391" s="31" t="n">
        <v>-1</v>
      </c>
      <c r="H2391" s="32" t="n">
        <v>518.4</v>
      </c>
      <c r="I2391" s="32" t="n">
        <v>518.4</v>
      </c>
      <c r="J2391" s="32" t="n">
        <v>0</v>
      </c>
      <c r="K2391" s="32" t="n">
        <v>-0.21</v>
      </c>
      <c r="L2391" s="32" t="n">
        <v>-0</v>
      </c>
      <c r="M2391" s="32"/>
      <c r="N2391" s="6" t="s">
        <f>=I2391+J2391+K2391+L2391</f>
      </c>
      <c r="O2391" s="32"/>
      <c r="P2391" s="30"/>
    </row>
    <row collapsed="false" customFormat="false" customHeight="false" hidden="false" ht="12.1" outlineLevel="0" r="2392">
      <c r="A2392" s="29" t="n">
        <v>45974.440127315</v>
      </c>
      <c r="B2392" s="30" t="s">
        <v>508</v>
      </c>
      <c r="C2392" s="30" t="s">
        <v>634</v>
      </c>
      <c r="D2392" s="30" t="s">
        <v>482</v>
      </c>
      <c r="E2392" s="30" t="s">
        <v>17</v>
      </c>
      <c r="F2392" s="30" t="s">
        <v>19</v>
      </c>
      <c r="G2392" s="31" t="n">
        <v>-3</v>
      </c>
      <c r="H2392" s="32" t="n">
        <v>518.4</v>
      </c>
      <c r="I2392" s="32" t="n">
        <v>1555.2</v>
      </c>
      <c r="J2392" s="32" t="n">
        <v>0</v>
      </c>
      <c r="K2392" s="32" t="n">
        <v>-0.62</v>
      </c>
      <c r="L2392" s="32" t="n">
        <v>-0</v>
      </c>
      <c r="M2392" s="32"/>
      <c r="N2392" s="6" t="s">
        <f>=I2392+J2392+K2392+L2392</f>
      </c>
      <c r="O2392" s="32"/>
      <c r="P2392" s="30"/>
    </row>
    <row collapsed="false" customFormat="false" customHeight="false" hidden="false" ht="12.1" outlineLevel="0" r="2393">
      <c r="A2393" s="29" t="n">
        <v>45974.440173611</v>
      </c>
      <c r="B2393" s="30" t="s">
        <v>508</v>
      </c>
      <c r="C2393" s="30" t="s">
        <v>634</v>
      </c>
      <c r="D2393" s="30" t="s">
        <v>482</v>
      </c>
      <c r="E2393" s="30" t="s">
        <v>17</v>
      </c>
      <c r="F2393" s="30" t="s">
        <v>19</v>
      </c>
      <c r="G2393" s="31" t="n">
        <v>-23</v>
      </c>
      <c r="H2393" s="32" t="n">
        <v>518.4</v>
      </c>
      <c r="I2393" s="32" t="n">
        <v>11923.2</v>
      </c>
      <c r="J2393" s="32" t="n">
        <v>0</v>
      </c>
      <c r="K2393" s="32" t="n">
        <v>-4.77</v>
      </c>
      <c r="L2393" s="32" t="n">
        <v>-0</v>
      </c>
      <c r="M2393" s="32"/>
      <c r="N2393" s="6" t="s">
        <f>=I2393+J2393+K2393+L2393</f>
      </c>
      <c r="O2393" s="32"/>
      <c r="P2393" s="30"/>
    </row>
    <row collapsed="false" customFormat="false" customHeight="false" hidden="false" ht="12.1" outlineLevel="0" r="2394">
      <c r="A2394" s="29" t="n">
        <v>45974.440173611</v>
      </c>
      <c r="B2394" s="30" t="s">
        <v>508</v>
      </c>
      <c r="C2394" s="30" t="s">
        <v>634</v>
      </c>
      <c r="D2394" s="30" t="s">
        <v>482</v>
      </c>
      <c r="E2394" s="30" t="s">
        <v>17</v>
      </c>
      <c r="F2394" s="30" t="s">
        <v>19</v>
      </c>
      <c r="G2394" s="31" t="n">
        <v>-2</v>
      </c>
      <c r="H2394" s="32" t="n">
        <v>518.4</v>
      </c>
      <c r="I2394" s="32" t="n">
        <v>1036.8</v>
      </c>
      <c r="J2394" s="32" t="n">
        <v>0</v>
      </c>
      <c r="K2394" s="32" t="n">
        <v>-0.41</v>
      </c>
      <c r="L2394" s="32" t="n">
        <v>-0</v>
      </c>
      <c r="M2394" s="32"/>
      <c r="N2394" s="6" t="s">
        <f>=I2394+J2394+K2394+L2394</f>
      </c>
      <c r="O2394" s="32"/>
      <c r="P2394" s="30"/>
    </row>
    <row collapsed="false" customFormat="false" customHeight="false" hidden="false" ht="12.1" outlineLevel="0" r="2395">
      <c r="A2395" s="29" t="n">
        <v>45974.440428241</v>
      </c>
      <c r="B2395" s="30" t="s">
        <v>508</v>
      </c>
      <c r="C2395" s="30" t="s">
        <v>634</v>
      </c>
      <c r="D2395" s="30" t="s">
        <v>482</v>
      </c>
      <c r="E2395" s="30" t="s">
        <v>17</v>
      </c>
      <c r="F2395" s="30" t="s">
        <v>19</v>
      </c>
      <c r="G2395" s="31" t="n">
        <v>-10</v>
      </c>
      <c r="H2395" s="32" t="n">
        <v>518.4</v>
      </c>
      <c r="I2395" s="32" t="n">
        <v>5184</v>
      </c>
      <c r="J2395" s="32" t="n">
        <v>0</v>
      </c>
      <c r="K2395" s="32" t="n">
        <v>-2.07</v>
      </c>
      <c r="L2395" s="32" t="n">
        <v>-0</v>
      </c>
      <c r="M2395" s="32"/>
      <c r="N2395" s="6" t="s">
        <f>=I2395+J2395+K2395+L2395</f>
      </c>
      <c r="O2395" s="32"/>
      <c r="P2395" s="30"/>
    </row>
    <row collapsed="false" customFormat="false" customHeight="false" hidden="false" ht="12.1" outlineLevel="0" r="2396">
      <c r="A2396" s="29" t="n">
        <v>45974.440520833</v>
      </c>
      <c r="B2396" s="30" t="s">
        <v>508</v>
      </c>
      <c r="C2396" s="30" t="s">
        <v>634</v>
      </c>
      <c r="D2396" s="30" t="s">
        <v>482</v>
      </c>
      <c r="E2396" s="30" t="s">
        <v>17</v>
      </c>
      <c r="F2396" s="30" t="s">
        <v>19</v>
      </c>
      <c r="G2396" s="31" t="n">
        <v>-2</v>
      </c>
      <c r="H2396" s="32" t="n">
        <v>518.4</v>
      </c>
      <c r="I2396" s="32" t="n">
        <v>1036.8</v>
      </c>
      <c r="J2396" s="32" t="n">
        <v>0</v>
      </c>
      <c r="K2396" s="32" t="n">
        <v>-0.41</v>
      </c>
      <c r="L2396" s="32" t="n">
        <v>-0</v>
      </c>
      <c r="M2396" s="32"/>
      <c r="N2396" s="6" t="s">
        <f>=I2396+J2396+K2396+L2396</f>
      </c>
      <c r="O2396" s="32"/>
      <c r="P2396" s="30"/>
    </row>
    <row collapsed="false" customFormat="false" customHeight="false" hidden="false" ht="12.1" outlineLevel="0" r="2397">
      <c r="A2397" s="29" t="n">
        <v>45974.440625</v>
      </c>
      <c r="B2397" s="30" t="s">
        <v>508</v>
      </c>
      <c r="C2397" s="30" t="s">
        <v>634</v>
      </c>
      <c r="D2397" s="30" t="s">
        <v>482</v>
      </c>
      <c r="E2397" s="30" t="s">
        <v>17</v>
      </c>
      <c r="F2397" s="30" t="s">
        <v>19</v>
      </c>
      <c r="G2397" s="31" t="n">
        <v>-1</v>
      </c>
      <c r="H2397" s="32" t="n">
        <v>518.4</v>
      </c>
      <c r="I2397" s="32" t="n">
        <v>518.4</v>
      </c>
      <c r="J2397" s="32" t="n">
        <v>0</v>
      </c>
      <c r="K2397" s="32" t="n">
        <v>-0.21</v>
      </c>
      <c r="L2397" s="32" t="n">
        <v>-0</v>
      </c>
      <c r="M2397" s="32"/>
      <c r="N2397" s="6" t="s">
        <f>=I2397+J2397+K2397+L2397</f>
      </c>
      <c r="O2397" s="32"/>
      <c r="P2397" s="30"/>
    </row>
    <row collapsed="false" customFormat="false" customHeight="false" hidden="false" ht="12.1" outlineLevel="0" r="2398">
      <c r="A2398" s="29" t="n">
        <v>45974.440752315</v>
      </c>
      <c r="B2398" s="30" t="s">
        <v>508</v>
      </c>
      <c r="C2398" s="30" t="s">
        <v>634</v>
      </c>
      <c r="D2398" s="30" t="s">
        <v>482</v>
      </c>
      <c r="E2398" s="30" t="s">
        <v>17</v>
      </c>
      <c r="F2398" s="30" t="s">
        <v>19</v>
      </c>
      <c r="G2398" s="31" t="n">
        <v>-2</v>
      </c>
      <c r="H2398" s="32" t="n">
        <v>518.4</v>
      </c>
      <c r="I2398" s="32" t="n">
        <v>1036.8</v>
      </c>
      <c r="J2398" s="32" t="n">
        <v>0</v>
      </c>
      <c r="K2398" s="32" t="n">
        <v>-0.41</v>
      </c>
      <c r="L2398" s="32" t="n">
        <v>-0</v>
      </c>
      <c r="M2398" s="32"/>
      <c r="N2398" s="6" t="s">
        <f>=I2398+J2398+K2398+L2398</f>
      </c>
      <c r="O2398" s="32"/>
      <c r="P2398" s="30"/>
    </row>
    <row collapsed="false" customFormat="false" customHeight="false" hidden="false" ht="12.1" outlineLevel="0" r="2399">
      <c r="A2399" s="29" t="n">
        <v>45974.440972222</v>
      </c>
      <c r="B2399" s="30" t="s">
        <v>508</v>
      </c>
      <c r="C2399" s="30" t="s">
        <v>634</v>
      </c>
      <c r="D2399" s="30" t="s">
        <v>482</v>
      </c>
      <c r="E2399" s="30" t="s">
        <v>17</v>
      </c>
      <c r="F2399" s="30" t="s">
        <v>19</v>
      </c>
      <c r="G2399" s="31" t="n">
        <v>-1</v>
      </c>
      <c r="H2399" s="32" t="n">
        <v>518.4</v>
      </c>
      <c r="I2399" s="32" t="n">
        <v>518.4</v>
      </c>
      <c r="J2399" s="32" t="n">
        <v>0</v>
      </c>
      <c r="K2399" s="32" t="n">
        <v>-0.21</v>
      </c>
      <c r="L2399" s="32" t="n">
        <v>-0</v>
      </c>
      <c r="M2399" s="32"/>
      <c r="N2399" s="6" t="s">
        <f>=I2399+J2399+K2399+L2399</f>
      </c>
      <c r="O2399" s="32"/>
      <c r="P2399" s="30"/>
    </row>
    <row collapsed="false" customFormat="false" customHeight="false" hidden="false" ht="12.1" outlineLevel="0" r="2400">
      <c r="A2400" s="29" t="n">
        <v>45974.441006944</v>
      </c>
      <c r="B2400" s="30" t="s">
        <v>508</v>
      </c>
      <c r="C2400" s="30" t="s">
        <v>634</v>
      </c>
      <c r="D2400" s="30" t="s">
        <v>482</v>
      </c>
      <c r="E2400" s="30" t="s">
        <v>17</v>
      </c>
      <c r="F2400" s="30" t="s">
        <v>19</v>
      </c>
      <c r="G2400" s="31" t="n">
        <v>-2</v>
      </c>
      <c r="H2400" s="32" t="n">
        <v>518.4</v>
      </c>
      <c r="I2400" s="32" t="n">
        <v>1036.8</v>
      </c>
      <c r="J2400" s="32" t="n">
        <v>0</v>
      </c>
      <c r="K2400" s="32" t="n">
        <v>-0.41</v>
      </c>
      <c r="L2400" s="32" t="n">
        <v>-0</v>
      </c>
      <c r="M2400" s="32"/>
      <c r="N2400" s="6" t="s">
        <f>=I2400+J2400+K2400+L2400</f>
      </c>
      <c r="O2400" s="32"/>
      <c r="P2400" s="30"/>
    </row>
    <row collapsed="false" customFormat="false" customHeight="false" hidden="false" ht="12.1" outlineLevel="0" r="2401">
      <c r="A2401" s="29" t="n">
        <v>45974.441145833</v>
      </c>
      <c r="B2401" s="30" t="s">
        <v>508</v>
      </c>
      <c r="C2401" s="30" t="s">
        <v>634</v>
      </c>
      <c r="D2401" s="30" t="s">
        <v>482</v>
      </c>
      <c r="E2401" s="30" t="s">
        <v>17</v>
      </c>
      <c r="F2401" s="30" t="s">
        <v>19</v>
      </c>
      <c r="G2401" s="31" t="n">
        <v>-194</v>
      </c>
      <c r="H2401" s="32" t="n">
        <v>518.4</v>
      </c>
      <c r="I2401" s="32" t="n">
        <v>100569.6</v>
      </c>
      <c r="J2401" s="32" t="n">
        <v>0</v>
      </c>
      <c r="K2401" s="32" t="n">
        <v>-40.23</v>
      </c>
      <c r="L2401" s="32" t="n">
        <v>-0</v>
      </c>
      <c r="M2401" s="32"/>
      <c r="N2401" s="6" t="s">
        <f>=I2401+J2401+K2401+L2401</f>
      </c>
      <c r="O2401" s="32"/>
      <c r="P2401" s="30"/>
    </row>
    <row collapsed="false" customFormat="false" customHeight="false" hidden="false" ht="12.1" outlineLevel="0" r="2402">
      <c r="A2402" s="29" t="n">
        <v>45974.441168981</v>
      </c>
      <c r="B2402" s="30" t="s">
        <v>508</v>
      </c>
      <c r="C2402" s="30" t="s">
        <v>634</v>
      </c>
      <c r="D2402" s="30" t="s">
        <v>482</v>
      </c>
      <c r="E2402" s="30" t="s">
        <v>17</v>
      </c>
      <c r="F2402" s="30" t="s">
        <v>19</v>
      </c>
      <c r="G2402" s="31" t="n">
        <v>-1</v>
      </c>
      <c r="H2402" s="32" t="n">
        <v>518.4</v>
      </c>
      <c r="I2402" s="32" t="n">
        <v>518.4</v>
      </c>
      <c r="J2402" s="32" t="n">
        <v>0</v>
      </c>
      <c r="K2402" s="32" t="n">
        <v>-0.21</v>
      </c>
      <c r="L2402" s="32" t="n">
        <v>-0</v>
      </c>
      <c r="M2402" s="32"/>
      <c r="N2402" s="6" t="s">
        <f>=I2402+J2402+K2402+L2402</f>
      </c>
      <c r="O2402" s="32"/>
      <c r="P2402" s="30"/>
    </row>
    <row collapsed="false" customFormat="false" customHeight="false" hidden="false" ht="12.1" outlineLevel="0" r="2403">
      <c r="A2403" s="29" t="n">
        <v>45974.441203704</v>
      </c>
      <c r="B2403" s="30" t="s">
        <v>508</v>
      </c>
      <c r="C2403" s="30" t="s">
        <v>634</v>
      </c>
      <c r="D2403" s="30" t="s">
        <v>482</v>
      </c>
      <c r="E2403" s="30" t="s">
        <v>17</v>
      </c>
      <c r="F2403" s="30" t="s">
        <v>19</v>
      </c>
      <c r="G2403" s="31" t="n">
        <v>-1</v>
      </c>
      <c r="H2403" s="32" t="n">
        <v>518.4</v>
      </c>
      <c r="I2403" s="32" t="n">
        <v>518.4</v>
      </c>
      <c r="J2403" s="32" t="n">
        <v>0</v>
      </c>
      <c r="K2403" s="32" t="n">
        <v>-0.21</v>
      </c>
      <c r="L2403" s="32" t="n">
        <v>-0</v>
      </c>
      <c r="M2403" s="32"/>
      <c r="N2403" s="6" t="s">
        <f>=I2403+J2403+K2403+L2403</f>
      </c>
      <c r="O2403" s="32"/>
      <c r="P2403" s="30"/>
    </row>
    <row collapsed="false" customFormat="false" customHeight="false" hidden="false" ht="12.1" outlineLevel="0" r="2404">
      <c r="A2404" s="29" t="n">
        <v>45974.441354167</v>
      </c>
      <c r="B2404" s="30" t="s">
        <v>508</v>
      </c>
      <c r="C2404" s="30" t="s">
        <v>634</v>
      </c>
      <c r="D2404" s="30" t="s">
        <v>482</v>
      </c>
      <c r="E2404" s="30" t="s">
        <v>17</v>
      </c>
      <c r="F2404" s="30" t="s">
        <v>19</v>
      </c>
      <c r="G2404" s="31" t="n">
        <v>-1</v>
      </c>
      <c r="H2404" s="32" t="n">
        <v>518.4</v>
      </c>
      <c r="I2404" s="32" t="n">
        <v>518.4</v>
      </c>
      <c r="J2404" s="32" t="n">
        <v>0</v>
      </c>
      <c r="K2404" s="32" t="n">
        <v>-0.21</v>
      </c>
      <c r="L2404" s="32" t="n">
        <v>-0</v>
      </c>
      <c r="M2404" s="32"/>
      <c r="N2404" s="6" t="s">
        <f>=I2404+J2404+K2404+L2404</f>
      </c>
      <c r="O2404" s="32"/>
      <c r="P2404" s="30"/>
    </row>
    <row collapsed="false" customFormat="false" customHeight="false" hidden="false" ht="12.1" outlineLevel="0" r="2405">
      <c r="A2405" s="29" t="n">
        <v>45974.441458333</v>
      </c>
      <c r="B2405" s="30" t="s">
        <v>508</v>
      </c>
      <c r="C2405" s="30" t="s">
        <v>634</v>
      </c>
      <c r="D2405" s="30" t="s">
        <v>482</v>
      </c>
      <c r="E2405" s="30" t="s">
        <v>17</v>
      </c>
      <c r="F2405" s="30" t="s">
        <v>19</v>
      </c>
      <c r="G2405" s="31" t="n">
        <v>-2</v>
      </c>
      <c r="H2405" s="32" t="n">
        <v>518.4</v>
      </c>
      <c r="I2405" s="32" t="n">
        <v>1036.8</v>
      </c>
      <c r="J2405" s="32" t="n">
        <v>0</v>
      </c>
      <c r="K2405" s="32" t="n">
        <v>-0.41</v>
      </c>
      <c r="L2405" s="32" t="n">
        <v>-0</v>
      </c>
      <c r="M2405" s="32"/>
      <c r="N2405" s="6" t="s">
        <f>=I2405+J2405+K2405+L2405</f>
      </c>
      <c r="O2405" s="32"/>
      <c r="P2405" s="30"/>
    </row>
    <row collapsed="false" customFormat="false" customHeight="false" hidden="false" ht="12.1" outlineLevel="0" r="2406">
      <c r="A2406" s="29" t="n">
        <v>45974.441469907</v>
      </c>
      <c r="B2406" s="30" t="s">
        <v>508</v>
      </c>
      <c r="C2406" s="30" t="s">
        <v>634</v>
      </c>
      <c r="D2406" s="30" t="s">
        <v>482</v>
      </c>
      <c r="E2406" s="30" t="s">
        <v>17</v>
      </c>
      <c r="F2406" s="30" t="s">
        <v>19</v>
      </c>
      <c r="G2406" s="31" t="n">
        <v>-1</v>
      </c>
      <c r="H2406" s="32" t="n">
        <v>518.4</v>
      </c>
      <c r="I2406" s="32" t="n">
        <v>518.4</v>
      </c>
      <c r="J2406" s="32" t="n">
        <v>0</v>
      </c>
      <c r="K2406" s="32" t="n">
        <v>-0.21</v>
      </c>
      <c r="L2406" s="32" t="n">
        <v>-0</v>
      </c>
      <c r="M2406" s="32"/>
      <c r="N2406" s="6" t="s">
        <f>=I2406+J2406+K2406+L2406</f>
      </c>
      <c r="O2406" s="32"/>
      <c r="P2406" s="30"/>
    </row>
    <row collapsed="false" customFormat="false" customHeight="false" hidden="false" ht="12.1" outlineLevel="0" r="2407">
      <c r="A2407" s="29" t="n">
        <v>45974.448761574</v>
      </c>
      <c r="B2407" s="30" t="s">
        <v>508</v>
      </c>
      <c r="C2407" s="30" t="s">
        <v>634</v>
      </c>
      <c r="D2407" s="30" t="s">
        <v>482</v>
      </c>
      <c r="E2407" s="30" t="s">
        <v>17</v>
      </c>
      <c r="F2407" s="30" t="s">
        <v>19</v>
      </c>
      <c r="G2407" s="31" t="n">
        <v>-3</v>
      </c>
      <c r="H2407" s="32" t="n">
        <v>518.4</v>
      </c>
      <c r="I2407" s="32" t="n">
        <v>1555.2</v>
      </c>
      <c r="J2407" s="32" t="n">
        <v>0</v>
      </c>
      <c r="K2407" s="32" t="n">
        <v>-0.62</v>
      </c>
      <c r="L2407" s="32" t="n">
        <v>-0</v>
      </c>
      <c r="M2407" s="32"/>
      <c r="N2407" s="6" t="s">
        <f>=I2407+J2407+K2407+L2407</f>
      </c>
      <c r="O2407" s="32"/>
      <c r="P2407" s="30"/>
    </row>
    <row collapsed="false" customFormat="false" customHeight="false" hidden="false" ht="12.1" outlineLevel="0" r="2408">
      <c r="A2408" s="29" t="n">
        <v>45974.448773148</v>
      </c>
      <c r="B2408" s="30" t="s">
        <v>508</v>
      </c>
      <c r="C2408" s="30" t="s">
        <v>634</v>
      </c>
      <c r="D2408" s="30" t="s">
        <v>482</v>
      </c>
      <c r="E2408" s="30" t="s">
        <v>17</v>
      </c>
      <c r="F2408" s="30" t="s">
        <v>19</v>
      </c>
      <c r="G2408" s="31" t="n">
        <v>-48</v>
      </c>
      <c r="H2408" s="32" t="n">
        <v>518.4</v>
      </c>
      <c r="I2408" s="32" t="n">
        <v>24883.2</v>
      </c>
      <c r="J2408" s="32" t="n">
        <v>0</v>
      </c>
      <c r="K2408" s="32" t="n">
        <v>-9.95</v>
      </c>
      <c r="L2408" s="32" t="n">
        <v>-0</v>
      </c>
      <c r="M2408" s="32"/>
      <c r="N2408" s="6" t="s">
        <f>=I2408+J2408+K2408+L2408</f>
      </c>
      <c r="O2408" s="32"/>
      <c r="P2408" s="30"/>
    </row>
    <row collapsed="false" customFormat="false" customHeight="false" hidden="false" ht="12.1" outlineLevel="0" r="2409">
      <c r="A2409" s="29" t="n">
        <v>45974.448773148</v>
      </c>
      <c r="B2409" s="30" t="s">
        <v>508</v>
      </c>
      <c r="C2409" s="30" t="s">
        <v>634</v>
      </c>
      <c r="D2409" s="30" t="s">
        <v>482</v>
      </c>
      <c r="E2409" s="30" t="s">
        <v>17</v>
      </c>
      <c r="F2409" s="30" t="s">
        <v>19</v>
      </c>
      <c r="G2409" s="31" t="n">
        <v>-1</v>
      </c>
      <c r="H2409" s="32" t="n">
        <v>518.4</v>
      </c>
      <c r="I2409" s="32" t="n">
        <v>518.4</v>
      </c>
      <c r="J2409" s="32" t="n">
        <v>0</v>
      </c>
      <c r="K2409" s="32" t="n">
        <v>-0.21</v>
      </c>
      <c r="L2409" s="32" t="n">
        <v>-0</v>
      </c>
      <c r="M2409" s="32"/>
      <c r="N2409" s="6" t="s">
        <f>=I2409+J2409+K2409+L2409</f>
      </c>
      <c r="O2409" s="32"/>
      <c r="P2409" s="30"/>
    </row>
    <row collapsed="false" customFormat="false" customHeight="false" hidden="false" ht="12.1" outlineLevel="0" r="2410">
      <c r="A2410" s="29" t="n">
        <v>45974.448773148</v>
      </c>
      <c r="B2410" s="30" t="s">
        <v>508</v>
      </c>
      <c r="C2410" s="30" t="s">
        <v>634</v>
      </c>
      <c r="D2410" s="30" t="s">
        <v>482</v>
      </c>
      <c r="E2410" s="30" t="s">
        <v>17</v>
      </c>
      <c r="F2410" s="30" t="s">
        <v>19</v>
      </c>
      <c r="G2410" s="31" t="n">
        <v>-59</v>
      </c>
      <c r="H2410" s="32" t="n">
        <v>518.4</v>
      </c>
      <c r="I2410" s="32" t="n">
        <v>30585.6</v>
      </c>
      <c r="J2410" s="32" t="n">
        <v>0</v>
      </c>
      <c r="K2410" s="32" t="n">
        <v>-12.23</v>
      </c>
      <c r="L2410" s="32" t="n">
        <v>-0</v>
      </c>
      <c r="M2410" s="32"/>
      <c r="N2410" s="6" t="s">
        <f>=I2410+J2410+K2410+L2410</f>
      </c>
      <c r="O2410" s="32"/>
      <c r="P2410" s="30"/>
    </row>
    <row collapsed="false" customFormat="false" customHeight="false" hidden="false" ht="12.1" outlineLevel="0" r="2411">
      <c r="A2411" s="29" t="n">
        <v>45974.448773148</v>
      </c>
      <c r="B2411" s="30" t="s">
        <v>508</v>
      </c>
      <c r="C2411" s="30" t="s">
        <v>634</v>
      </c>
      <c r="D2411" s="30" t="s">
        <v>482</v>
      </c>
      <c r="E2411" s="30" t="s">
        <v>17</v>
      </c>
      <c r="F2411" s="30" t="s">
        <v>19</v>
      </c>
      <c r="G2411" s="31" t="n">
        <v>-37</v>
      </c>
      <c r="H2411" s="32" t="n">
        <v>518.4</v>
      </c>
      <c r="I2411" s="32" t="n">
        <v>19180.8</v>
      </c>
      <c r="J2411" s="32" t="n">
        <v>0</v>
      </c>
      <c r="K2411" s="32" t="n">
        <v>-7.67</v>
      </c>
      <c r="L2411" s="32" t="n">
        <v>-0</v>
      </c>
      <c r="M2411" s="32"/>
      <c r="N2411" s="6" t="s">
        <f>=I2411+J2411+K2411+L2411</f>
      </c>
      <c r="O2411" s="32"/>
      <c r="P2411" s="30"/>
    </row>
    <row collapsed="false" customFormat="false" customHeight="false" hidden="false" ht="12.1" outlineLevel="0" r="2412">
      <c r="A2412" s="29" t="n">
        <v>45974.448773148</v>
      </c>
      <c r="B2412" s="30" t="s">
        <v>508</v>
      </c>
      <c r="C2412" s="30" t="s">
        <v>634</v>
      </c>
      <c r="D2412" s="30" t="s">
        <v>482</v>
      </c>
      <c r="E2412" s="30" t="s">
        <v>17</v>
      </c>
      <c r="F2412" s="30" t="s">
        <v>19</v>
      </c>
      <c r="G2412" s="31" t="n">
        <v>-59</v>
      </c>
      <c r="H2412" s="32" t="n">
        <v>518.4</v>
      </c>
      <c r="I2412" s="32" t="n">
        <v>30585.6</v>
      </c>
      <c r="J2412" s="32" t="n">
        <v>0</v>
      </c>
      <c r="K2412" s="32" t="n">
        <v>-12.23</v>
      </c>
      <c r="L2412" s="32" t="n">
        <v>-0</v>
      </c>
      <c r="M2412" s="32"/>
      <c r="N2412" s="6" t="s">
        <f>=I2412+J2412+K2412+L2412</f>
      </c>
      <c r="O2412" s="32"/>
      <c r="P2412" s="30"/>
    </row>
    <row collapsed="false" customFormat="false" customHeight="false" hidden="false" ht="12.1" outlineLevel="0" r="2413">
      <c r="A2413" s="29" t="n">
        <v>45974.448773148</v>
      </c>
      <c r="B2413" s="30" t="s">
        <v>508</v>
      </c>
      <c r="C2413" s="30" t="s">
        <v>634</v>
      </c>
      <c r="D2413" s="30" t="s">
        <v>482</v>
      </c>
      <c r="E2413" s="30" t="s">
        <v>17</v>
      </c>
      <c r="F2413" s="30" t="s">
        <v>19</v>
      </c>
      <c r="G2413" s="31" t="n">
        <v>-59</v>
      </c>
      <c r="H2413" s="32" t="n">
        <v>518.4</v>
      </c>
      <c r="I2413" s="32" t="n">
        <v>30585.6</v>
      </c>
      <c r="J2413" s="32" t="n">
        <v>0</v>
      </c>
      <c r="K2413" s="32" t="n">
        <v>-12.23</v>
      </c>
      <c r="L2413" s="32" t="n">
        <v>-0</v>
      </c>
      <c r="M2413" s="32"/>
      <c r="N2413" s="6" t="s">
        <f>=I2413+J2413+K2413+L2413</f>
      </c>
      <c r="O2413" s="32"/>
      <c r="P2413" s="30"/>
    </row>
    <row collapsed="false" customFormat="false" customHeight="false" hidden="false" ht="12.1" outlineLevel="0" r="2414">
      <c r="A2414" s="29" t="n">
        <v>45974.448773148</v>
      </c>
      <c r="B2414" s="30" t="s">
        <v>508</v>
      </c>
      <c r="C2414" s="30" t="s">
        <v>634</v>
      </c>
      <c r="D2414" s="30" t="s">
        <v>482</v>
      </c>
      <c r="E2414" s="30" t="s">
        <v>17</v>
      </c>
      <c r="F2414" s="30" t="s">
        <v>19</v>
      </c>
      <c r="G2414" s="31" t="n">
        <v>-154</v>
      </c>
      <c r="H2414" s="32" t="n">
        <v>518.4</v>
      </c>
      <c r="I2414" s="32" t="n">
        <v>79833.6</v>
      </c>
      <c r="J2414" s="32" t="n">
        <v>0</v>
      </c>
      <c r="K2414" s="32" t="n">
        <v>-31.93</v>
      </c>
      <c r="L2414" s="32" t="n">
        <v>-0</v>
      </c>
      <c r="M2414" s="32"/>
      <c r="N2414" s="6" t="s">
        <f>=I2414+J2414+K2414+L2414</f>
      </c>
      <c r="O2414" s="32"/>
      <c r="P2414" s="30"/>
    </row>
    <row collapsed="false" customFormat="false" customHeight="false" hidden="false" ht="12.1" outlineLevel="0" r="2415">
      <c r="A2415" s="29" t="n">
        <v>45974.448773148</v>
      </c>
      <c r="B2415" s="30" t="s">
        <v>508</v>
      </c>
      <c r="C2415" s="30" t="s">
        <v>634</v>
      </c>
      <c r="D2415" s="30" t="s">
        <v>482</v>
      </c>
      <c r="E2415" s="30" t="s">
        <v>17</v>
      </c>
      <c r="F2415" s="30" t="s">
        <v>19</v>
      </c>
      <c r="G2415" s="31" t="n">
        <v>-59</v>
      </c>
      <c r="H2415" s="32" t="n">
        <v>518.4</v>
      </c>
      <c r="I2415" s="32" t="n">
        <v>30585.6</v>
      </c>
      <c r="J2415" s="32" t="n">
        <v>0</v>
      </c>
      <c r="K2415" s="32" t="n">
        <v>-12.23</v>
      </c>
      <c r="L2415" s="32" t="n">
        <v>-0</v>
      </c>
      <c r="M2415" s="32"/>
      <c r="N2415" s="6" t="s">
        <f>=I2415+J2415+K2415+L2415</f>
      </c>
      <c r="O2415" s="32"/>
      <c r="P2415" s="30"/>
    </row>
    <row collapsed="false" customFormat="false" customHeight="false" hidden="false" ht="12.1" outlineLevel="0" r="2416">
      <c r="A2416" s="29" t="n">
        <v>45974.448773148</v>
      </c>
      <c r="B2416" s="30" t="s">
        <v>508</v>
      </c>
      <c r="C2416" s="30" t="s">
        <v>634</v>
      </c>
      <c r="D2416" s="30" t="s">
        <v>482</v>
      </c>
      <c r="E2416" s="30" t="s">
        <v>17</v>
      </c>
      <c r="F2416" s="30" t="s">
        <v>19</v>
      </c>
      <c r="G2416" s="31" t="n">
        <v>-1</v>
      </c>
      <c r="H2416" s="32" t="n">
        <v>518.4</v>
      </c>
      <c r="I2416" s="32" t="n">
        <v>518.4</v>
      </c>
      <c r="J2416" s="32" t="n">
        <v>0</v>
      </c>
      <c r="K2416" s="32" t="n">
        <v>-0.21</v>
      </c>
      <c r="L2416" s="32" t="n">
        <v>-0</v>
      </c>
      <c r="M2416" s="32"/>
      <c r="N2416" s="6" t="s">
        <f>=I2416+J2416+K2416+L2416</f>
      </c>
      <c r="O2416" s="32"/>
      <c r="P2416" s="30"/>
    </row>
    <row collapsed="false" customFormat="false" customHeight="false" hidden="false" ht="12.1" outlineLevel="0" r="2417">
      <c r="A2417" s="29" t="n">
        <v>45974.448773148</v>
      </c>
      <c r="B2417" s="30" t="s">
        <v>508</v>
      </c>
      <c r="C2417" s="30" t="s">
        <v>634</v>
      </c>
      <c r="D2417" s="30" t="s">
        <v>482</v>
      </c>
      <c r="E2417" s="30" t="s">
        <v>17</v>
      </c>
      <c r="F2417" s="30" t="s">
        <v>19</v>
      </c>
      <c r="G2417" s="31" t="n">
        <v>-2</v>
      </c>
      <c r="H2417" s="32" t="n">
        <v>518.4</v>
      </c>
      <c r="I2417" s="32" t="n">
        <v>1036.8</v>
      </c>
      <c r="J2417" s="32" t="n">
        <v>0</v>
      </c>
      <c r="K2417" s="32" t="n">
        <v>-0.41</v>
      </c>
      <c r="L2417" s="32" t="n">
        <v>-0</v>
      </c>
      <c r="M2417" s="32"/>
      <c r="N2417" s="6" t="s">
        <f>=I2417+J2417+K2417+L2417</f>
      </c>
      <c r="O2417" s="32"/>
      <c r="P2417" s="30"/>
    </row>
    <row collapsed="false" customFormat="false" customHeight="false" hidden="false" ht="12.1" outlineLevel="0" r="2418">
      <c r="A2418" s="29" t="n">
        <v>45974.448773148</v>
      </c>
      <c r="B2418" s="30" t="s">
        <v>508</v>
      </c>
      <c r="C2418" s="30" t="s">
        <v>634</v>
      </c>
      <c r="D2418" s="30" t="s">
        <v>482</v>
      </c>
      <c r="E2418" s="30" t="s">
        <v>17</v>
      </c>
      <c r="F2418" s="30" t="s">
        <v>19</v>
      </c>
      <c r="G2418" s="31" t="n">
        <v>-59</v>
      </c>
      <c r="H2418" s="32" t="n">
        <v>518.4</v>
      </c>
      <c r="I2418" s="32" t="n">
        <v>30585.6</v>
      </c>
      <c r="J2418" s="32" t="n">
        <v>0</v>
      </c>
      <c r="K2418" s="32" t="n">
        <v>-12.23</v>
      </c>
      <c r="L2418" s="32" t="n">
        <v>-0</v>
      </c>
      <c r="M2418" s="32"/>
      <c r="N2418" s="6" t="s">
        <f>=I2418+J2418+K2418+L2418</f>
      </c>
      <c r="O2418" s="32"/>
      <c r="P2418" s="30"/>
    </row>
    <row collapsed="false" customFormat="false" customHeight="false" hidden="false" ht="12.1" outlineLevel="0" r="2419">
      <c r="A2419" s="29" t="n">
        <v>45974.448773148</v>
      </c>
      <c r="B2419" s="30" t="s">
        <v>508</v>
      </c>
      <c r="C2419" s="30" t="s">
        <v>634</v>
      </c>
      <c r="D2419" s="30" t="s">
        <v>482</v>
      </c>
      <c r="E2419" s="30" t="s">
        <v>17</v>
      </c>
      <c r="F2419" s="30" t="s">
        <v>19</v>
      </c>
      <c r="G2419" s="31" t="n">
        <v>-12</v>
      </c>
      <c r="H2419" s="32" t="n">
        <v>518.4</v>
      </c>
      <c r="I2419" s="32" t="n">
        <v>6220.8</v>
      </c>
      <c r="J2419" s="32" t="n">
        <v>0</v>
      </c>
      <c r="K2419" s="32" t="n">
        <v>-2.49</v>
      </c>
      <c r="L2419" s="32" t="n">
        <v>-0</v>
      </c>
      <c r="M2419" s="32"/>
      <c r="N2419" s="6" t="s">
        <f>=I2419+J2419+K2419+L2419</f>
      </c>
      <c r="O2419" s="32"/>
      <c r="P2419" s="30"/>
    </row>
    <row collapsed="false" customFormat="false" customHeight="false" hidden="false" ht="12.1" outlineLevel="0" r="2420">
      <c r="A2420" s="29" t="n">
        <v>45974.448773148</v>
      </c>
      <c r="B2420" s="30" t="s">
        <v>508</v>
      </c>
      <c r="C2420" s="30" t="s">
        <v>634</v>
      </c>
      <c r="D2420" s="30" t="s">
        <v>482</v>
      </c>
      <c r="E2420" s="30" t="s">
        <v>17</v>
      </c>
      <c r="F2420" s="30" t="s">
        <v>19</v>
      </c>
      <c r="G2420" s="31" t="n">
        <v>-26</v>
      </c>
      <c r="H2420" s="32" t="n">
        <v>518.4</v>
      </c>
      <c r="I2420" s="32" t="n">
        <v>13478.4</v>
      </c>
      <c r="J2420" s="32" t="n">
        <v>0</v>
      </c>
      <c r="K2420" s="32" t="n">
        <v>-5.39</v>
      </c>
      <c r="L2420" s="32" t="n">
        <v>-0</v>
      </c>
      <c r="M2420" s="32"/>
      <c r="N2420" s="6" t="s">
        <f>=I2420+J2420+K2420+L2420</f>
      </c>
      <c r="O2420" s="32"/>
      <c r="P2420" s="30"/>
    </row>
    <row collapsed="false" customFormat="false" customHeight="false" hidden="false" ht="12.1" outlineLevel="0" r="2421">
      <c r="A2421" s="29" t="n">
        <v>45974.448773148</v>
      </c>
      <c r="B2421" s="30" t="s">
        <v>508</v>
      </c>
      <c r="C2421" s="30" t="s">
        <v>634</v>
      </c>
      <c r="D2421" s="30" t="s">
        <v>482</v>
      </c>
      <c r="E2421" s="30" t="s">
        <v>17</v>
      </c>
      <c r="F2421" s="30" t="s">
        <v>19</v>
      </c>
      <c r="G2421" s="31" t="n">
        <v>-154</v>
      </c>
      <c r="H2421" s="32" t="n">
        <v>518.4</v>
      </c>
      <c r="I2421" s="32" t="n">
        <v>79833.6</v>
      </c>
      <c r="J2421" s="32" t="n">
        <v>0</v>
      </c>
      <c r="K2421" s="32" t="n">
        <v>-31.93</v>
      </c>
      <c r="L2421" s="32" t="n">
        <v>-0</v>
      </c>
      <c r="M2421" s="32"/>
      <c r="N2421" s="6" t="s">
        <f>=I2421+J2421+K2421+L2421</f>
      </c>
      <c r="O2421" s="32"/>
      <c r="P2421" s="30"/>
    </row>
    <row collapsed="false" customFormat="false" customHeight="false" hidden="false" ht="12.1" outlineLevel="0" r="2422">
      <c r="A2422" s="29" t="n">
        <v>45974.448773148</v>
      </c>
      <c r="B2422" s="30" t="s">
        <v>508</v>
      </c>
      <c r="C2422" s="30" t="s">
        <v>634</v>
      </c>
      <c r="D2422" s="30" t="s">
        <v>482</v>
      </c>
      <c r="E2422" s="30" t="s">
        <v>17</v>
      </c>
      <c r="F2422" s="30" t="s">
        <v>19</v>
      </c>
      <c r="G2422" s="31" t="n">
        <v>-1</v>
      </c>
      <c r="H2422" s="32" t="n">
        <v>518.4</v>
      </c>
      <c r="I2422" s="32" t="n">
        <v>518.4</v>
      </c>
      <c r="J2422" s="32" t="n">
        <v>0</v>
      </c>
      <c r="K2422" s="32" t="n">
        <v>-0.21</v>
      </c>
      <c r="L2422" s="32" t="n">
        <v>-0</v>
      </c>
      <c r="M2422" s="32"/>
      <c r="N2422" s="6" t="s">
        <f>=I2422+J2422+K2422+L2422</f>
      </c>
      <c r="O2422" s="32"/>
      <c r="P2422" s="30"/>
    </row>
    <row collapsed="false" customFormat="false" customHeight="false" hidden="false" ht="12.1" outlineLevel="0" r="2423">
      <c r="A2423" s="29" t="n">
        <v>45974.448773148</v>
      </c>
      <c r="B2423" s="30" t="s">
        <v>508</v>
      </c>
      <c r="C2423" s="30" t="s">
        <v>634</v>
      </c>
      <c r="D2423" s="30" t="s">
        <v>482</v>
      </c>
      <c r="E2423" s="30" t="s">
        <v>17</v>
      </c>
      <c r="F2423" s="30" t="s">
        <v>19</v>
      </c>
      <c r="G2423" s="31" t="n">
        <v>-1</v>
      </c>
      <c r="H2423" s="32" t="n">
        <v>518.4</v>
      </c>
      <c r="I2423" s="32" t="n">
        <v>518.4</v>
      </c>
      <c r="J2423" s="32" t="n">
        <v>0</v>
      </c>
      <c r="K2423" s="32" t="n">
        <v>-0.21</v>
      </c>
      <c r="L2423" s="32" t="n">
        <v>-0</v>
      </c>
      <c r="M2423" s="32"/>
      <c r="N2423" s="6" t="s">
        <f>=I2423+J2423+K2423+L2423</f>
      </c>
      <c r="O2423" s="32"/>
      <c r="P2423" s="30"/>
    </row>
    <row collapsed="false" customFormat="false" customHeight="false" hidden="false" ht="12.1" outlineLevel="0" r="2424">
      <c r="A2424" s="29" t="n">
        <v>45974.448773148</v>
      </c>
      <c r="B2424" s="30" t="s">
        <v>508</v>
      </c>
      <c r="C2424" s="30" t="s">
        <v>634</v>
      </c>
      <c r="D2424" s="30" t="s">
        <v>482</v>
      </c>
      <c r="E2424" s="30" t="s">
        <v>17</v>
      </c>
      <c r="F2424" s="30" t="s">
        <v>19</v>
      </c>
      <c r="G2424" s="31" t="n">
        <v>-1</v>
      </c>
      <c r="H2424" s="32" t="n">
        <v>518.4</v>
      </c>
      <c r="I2424" s="32" t="n">
        <v>518.4</v>
      </c>
      <c r="J2424" s="32" t="n">
        <v>0</v>
      </c>
      <c r="K2424" s="32" t="n">
        <v>-0.21</v>
      </c>
      <c r="L2424" s="32" t="n">
        <v>-0</v>
      </c>
      <c r="M2424" s="32"/>
      <c r="N2424" s="6" t="s">
        <f>=I2424+J2424+K2424+L2424</f>
      </c>
      <c r="O2424" s="32"/>
      <c r="P2424" s="30"/>
    </row>
    <row collapsed="false" customFormat="false" customHeight="false" hidden="false" ht="12.1" outlineLevel="0" r="2425">
      <c r="A2425" s="29" t="n">
        <v>45974.448773148</v>
      </c>
      <c r="B2425" s="30" t="s">
        <v>508</v>
      </c>
      <c r="C2425" s="30" t="s">
        <v>634</v>
      </c>
      <c r="D2425" s="30" t="s">
        <v>482</v>
      </c>
      <c r="E2425" s="30" t="s">
        <v>17</v>
      </c>
      <c r="F2425" s="30" t="s">
        <v>19</v>
      </c>
      <c r="G2425" s="31" t="n">
        <v>-27</v>
      </c>
      <c r="H2425" s="32" t="n">
        <v>518.4</v>
      </c>
      <c r="I2425" s="32" t="n">
        <v>13996.8</v>
      </c>
      <c r="J2425" s="32" t="n">
        <v>0</v>
      </c>
      <c r="K2425" s="32" t="n">
        <v>-5.6</v>
      </c>
      <c r="L2425" s="32" t="n">
        <v>-0</v>
      </c>
      <c r="M2425" s="32"/>
      <c r="N2425" s="6" t="s">
        <f>=I2425+J2425+K2425+L2425</f>
      </c>
      <c r="O2425" s="32"/>
      <c r="P2425" s="30"/>
    </row>
    <row collapsed="false" customFormat="false" customHeight="false" hidden="false" ht="12.1" outlineLevel="0" r="2426">
      <c r="A2426" s="29" t="n">
        <v>45974.448773148</v>
      </c>
      <c r="B2426" s="30" t="s">
        <v>508</v>
      </c>
      <c r="C2426" s="30" t="s">
        <v>634</v>
      </c>
      <c r="D2426" s="30" t="s">
        <v>482</v>
      </c>
      <c r="E2426" s="30" t="s">
        <v>17</v>
      </c>
      <c r="F2426" s="30" t="s">
        <v>19</v>
      </c>
      <c r="G2426" s="31" t="n">
        <v>-1</v>
      </c>
      <c r="H2426" s="32" t="n">
        <v>518.4</v>
      </c>
      <c r="I2426" s="32" t="n">
        <v>518.4</v>
      </c>
      <c r="J2426" s="32" t="n">
        <v>0</v>
      </c>
      <c r="K2426" s="32" t="n">
        <v>-0.21</v>
      </c>
      <c r="L2426" s="32" t="n">
        <v>-0</v>
      </c>
      <c r="M2426" s="32"/>
      <c r="N2426" s="6" t="s">
        <f>=I2426+J2426+K2426+L2426</f>
      </c>
      <c r="O2426" s="32"/>
      <c r="P2426" s="30"/>
    </row>
    <row collapsed="false" customFormat="false" customHeight="false" hidden="false" ht="12.1" outlineLevel="0" r="2427">
      <c r="A2427" s="29" t="n">
        <v>45974.448773148</v>
      </c>
      <c r="B2427" s="30" t="s">
        <v>508</v>
      </c>
      <c r="C2427" s="30" t="s">
        <v>634</v>
      </c>
      <c r="D2427" s="30" t="s">
        <v>482</v>
      </c>
      <c r="E2427" s="30" t="s">
        <v>17</v>
      </c>
      <c r="F2427" s="30" t="s">
        <v>19</v>
      </c>
      <c r="G2427" s="31" t="n">
        <v>-59</v>
      </c>
      <c r="H2427" s="32" t="n">
        <v>518.4</v>
      </c>
      <c r="I2427" s="32" t="n">
        <v>30585.6</v>
      </c>
      <c r="J2427" s="32" t="n">
        <v>0</v>
      </c>
      <c r="K2427" s="32" t="n">
        <v>-12.23</v>
      </c>
      <c r="L2427" s="32" t="n">
        <v>-0</v>
      </c>
      <c r="M2427" s="32"/>
      <c r="N2427" s="6" t="s">
        <f>=I2427+J2427+K2427+L2427</f>
      </c>
      <c r="O2427" s="32"/>
      <c r="P2427" s="30"/>
    </row>
    <row collapsed="false" customFormat="false" customHeight="false" hidden="false" ht="12.1" outlineLevel="0" r="2428">
      <c r="A2428" s="29" t="n">
        <v>45974.448773148</v>
      </c>
      <c r="B2428" s="30" t="s">
        <v>508</v>
      </c>
      <c r="C2428" s="30" t="s">
        <v>634</v>
      </c>
      <c r="D2428" s="30" t="s">
        <v>482</v>
      </c>
      <c r="E2428" s="30" t="s">
        <v>17</v>
      </c>
      <c r="F2428" s="30" t="s">
        <v>19</v>
      </c>
      <c r="G2428" s="31" t="n">
        <v>-2</v>
      </c>
      <c r="H2428" s="32" t="n">
        <v>518.4</v>
      </c>
      <c r="I2428" s="32" t="n">
        <v>1036.8</v>
      </c>
      <c r="J2428" s="32" t="n">
        <v>0</v>
      </c>
      <c r="K2428" s="32" t="n">
        <v>-0.41</v>
      </c>
      <c r="L2428" s="32" t="n">
        <v>-0</v>
      </c>
      <c r="M2428" s="32"/>
      <c r="N2428" s="6" t="s">
        <f>=I2428+J2428+K2428+L2428</f>
      </c>
      <c r="O2428" s="32"/>
      <c r="P2428" s="30"/>
    </row>
    <row collapsed="false" customFormat="false" customHeight="false" hidden="false" ht="12.1" outlineLevel="0" r="2429">
      <c r="A2429" s="29" t="n">
        <v>45974.448773148</v>
      </c>
      <c r="B2429" s="30" t="s">
        <v>508</v>
      </c>
      <c r="C2429" s="30" t="s">
        <v>634</v>
      </c>
      <c r="D2429" s="30" t="s">
        <v>482</v>
      </c>
      <c r="E2429" s="30" t="s">
        <v>17</v>
      </c>
      <c r="F2429" s="30" t="s">
        <v>19</v>
      </c>
      <c r="G2429" s="31" t="n">
        <v>-60</v>
      </c>
      <c r="H2429" s="32" t="n">
        <v>518.4</v>
      </c>
      <c r="I2429" s="32" t="n">
        <v>31104</v>
      </c>
      <c r="J2429" s="32" t="n">
        <v>0</v>
      </c>
      <c r="K2429" s="32" t="n">
        <v>-12.44</v>
      </c>
      <c r="L2429" s="32" t="n">
        <v>-0</v>
      </c>
      <c r="M2429" s="32"/>
      <c r="N2429" s="6" t="s">
        <f>=I2429+J2429+K2429+L2429</f>
      </c>
      <c r="O2429" s="32"/>
      <c r="P2429" s="30"/>
    </row>
    <row collapsed="false" customFormat="false" customHeight="false" hidden="false" ht="12.1" outlineLevel="0" r="2430">
      <c r="A2430" s="29" t="n">
        <v>45974.448773148</v>
      </c>
      <c r="B2430" s="30" t="s">
        <v>508</v>
      </c>
      <c r="C2430" s="30" t="s">
        <v>634</v>
      </c>
      <c r="D2430" s="30" t="s">
        <v>482</v>
      </c>
      <c r="E2430" s="30" t="s">
        <v>17</v>
      </c>
      <c r="F2430" s="30" t="s">
        <v>19</v>
      </c>
      <c r="G2430" s="31" t="n">
        <v>-7</v>
      </c>
      <c r="H2430" s="32" t="n">
        <v>518.4</v>
      </c>
      <c r="I2430" s="32" t="n">
        <v>3628.8</v>
      </c>
      <c r="J2430" s="32" t="n">
        <v>0</v>
      </c>
      <c r="K2430" s="32" t="n">
        <v>-1.45</v>
      </c>
      <c r="L2430" s="32" t="n">
        <v>-0</v>
      </c>
      <c r="M2430" s="32"/>
      <c r="N2430" s="6" t="s">
        <f>=I2430+J2430+K2430+L2430</f>
      </c>
      <c r="O2430" s="32"/>
      <c r="P2430" s="30"/>
    </row>
    <row collapsed="false" customFormat="false" customHeight="false" hidden="false" ht="12.1" outlineLevel="0" r="2431">
      <c r="A2431" s="29" t="n">
        <v>45974.448784722</v>
      </c>
      <c r="B2431" s="30" t="s">
        <v>508</v>
      </c>
      <c r="C2431" s="30" t="s">
        <v>634</v>
      </c>
      <c r="D2431" s="30" t="s">
        <v>482</v>
      </c>
      <c r="E2431" s="30" t="s">
        <v>17</v>
      </c>
      <c r="F2431" s="30" t="s">
        <v>19</v>
      </c>
      <c r="G2431" s="31" t="n">
        <v>-200</v>
      </c>
      <c r="H2431" s="32" t="n">
        <v>518.4</v>
      </c>
      <c r="I2431" s="32" t="n">
        <v>103680</v>
      </c>
      <c r="J2431" s="32" t="n">
        <v>0</v>
      </c>
      <c r="K2431" s="32" t="n">
        <v>-41.47</v>
      </c>
      <c r="L2431" s="32" t="n">
        <v>-0</v>
      </c>
      <c r="M2431" s="32"/>
      <c r="N2431" s="6" t="s">
        <f>=I2431+J2431+K2431+L2431</f>
      </c>
      <c r="O2431" s="32"/>
      <c r="P2431" s="30"/>
    </row>
    <row collapsed="false" customFormat="false" customHeight="false" hidden="false" ht="12.1" outlineLevel="0" r="2432">
      <c r="A2432" s="29" t="n">
        <v>45974.448784722</v>
      </c>
      <c r="B2432" s="30" t="s">
        <v>508</v>
      </c>
      <c r="C2432" s="30" t="s">
        <v>634</v>
      </c>
      <c r="D2432" s="30" t="s">
        <v>482</v>
      </c>
      <c r="E2432" s="30" t="s">
        <v>17</v>
      </c>
      <c r="F2432" s="30" t="s">
        <v>19</v>
      </c>
      <c r="G2432" s="31" t="n">
        <v>-192</v>
      </c>
      <c r="H2432" s="32" t="n">
        <v>518.4</v>
      </c>
      <c r="I2432" s="32" t="n">
        <v>99532.8</v>
      </c>
      <c r="J2432" s="32" t="n">
        <v>0</v>
      </c>
      <c r="K2432" s="32" t="n">
        <v>-39.81</v>
      </c>
      <c r="L2432" s="32" t="n">
        <v>-0</v>
      </c>
      <c r="M2432" s="32"/>
      <c r="N2432" s="6" t="s">
        <f>=I2432+J2432+K2432+L2432</f>
      </c>
      <c r="O2432" s="32"/>
      <c r="P2432" s="30"/>
    </row>
    <row collapsed="false" customFormat="false" customHeight="false" hidden="false" ht="12.1" outlineLevel="0" r="2433">
      <c r="A2433" s="29" t="n">
        <v>45974.448784722</v>
      </c>
      <c r="B2433" s="30" t="s">
        <v>508</v>
      </c>
      <c r="C2433" s="30" t="s">
        <v>634</v>
      </c>
      <c r="D2433" s="30" t="s">
        <v>482</v>
      </c>
      <c r="E2433" s="30" t="s">
        <v>17</v>
      </c>
      <c r="F2433" s="30" t="s">
        <v>19</v>
      </c>
      <c r="G2433" s="31" t="n">
        <v>-500</v>
      </c>
      <c r="H2433" s="32" t="n">
        <v>518.4</v>
      </c>
      <c r="I2433" s="32" t="n">
        <v>259200</v>
      </c>
      <c r="J2433" s="32" t="n">
        <v>0</v>
      </c>
      <c r="K2433" s="32" t="n">
        <v>-103.68</v>
      </c>
      <c r="L2433" s="32" t="n">
        <v>-0</v>
      </c>
      <c r="M2433" s="32"/>
      <c r="N2433" s="6" t="s">
        <f>=I2433+J2433+K2433+L2433</f>
      </c>
      <c r="O2433" s="32"/>
      <c r="P2433" s="30"/>
    </row>
    <row collapsed="false" customFormat="false" customHeight="false" hidden="false" ht="12.1" outlineLevel="0" r="2434">
      <c r="A2434" s="29" t="n">
        <v>45974.491087963</v>
      </c>
      <c r="B2434" s="30" t="s">
        <v>490</v>
      </c>
      <c r="C2434" s="30" t="s">
        <v>563</v>
      </c>
      <c r="D2434" s="30" t="s">
        <v>482</v>
      </c>
      <c r="E2434" s="30" t="s">
        <v>17</v>
      </c>
      <c r="F2434" s="30" t="s">
        <v>19</v>
      </c>
      <c r="G2434" s="31" t="n">
        <v>-49</v>
      </c>
      <c r="H2434" s="32" t="n">
        <v>4921.5</v>
      </c>
      <c r="I2434" s="32" t="n">
        <v>241153.5</v>
      </c>
      <c r="J2434" s="32" t="n">
        <v>0</v>
      </c>
      <c r="K2434" s="32" t="n">
        <v>-96.46</v>
      </c>
      <c r="L2434" s="32" t="n">
        <v>-0</v>
      </c>
      <c r="M2434" s="32"/>
      <c r="N2434" s="6" t="s">
        <f>=I2434+J2434+K2434+L2434</f>
      </c>
      <c r="O2434" s="32"/>
      <c r="P2434" s="30"/>
    </row>
    <row collapsed="false" customFormat="false" customHeight="false" hidden="false" ht="12.1" outlineLevel="0" r="2435">
      <c r="A2435" s="29" t="n">
        <v>45974.491099537</v>
      </c>
      <c r="B2435" s="30" t="s">
        <v>490</v>
      </c>
      <c r="C2435" s="30" t="s">
        <v>563</v>
      </c>
      <c r="D2435" s="30" t="s">
        <v>482</v>
      </c>
      <c r="E2435" s="30" t="s">
        <v>17</v>
      </c>
      <c r="F2435" s="30" t="s">
        <v>19</v>
      </c>
      <c r="G2435" s="31" t="n">
        <v>-88</v>
      </c>
      <c r="H2435" s="32" t="n">
        <v>4921.5</v>
      </c>
      <c r="I2435" s="32" t="n">
        <v>433092</v>
      </c>
      <c r="J2435" s="32" t="n">
        <v>0</v>
      </c>
      <c r="K2435" s="32" t="n">
        <v>-173.24</v>
      </c>
      <c r="L2435" s="32" t="n">
        <v>-0</v>
      </c>
      <c r="M2435" s="32"/>
      <c r="N2435" s="6" t="s">
        <f>=I2435+J2435+K2435+L2435</f>
      </c>
      <c r="O2435" s="32"/>
      <c r="P2435" s="30"/>
    </row>
    <row collapsed="false" customFormat="false" customHeight="false" hidden="false" ht="12.1" outlineLevel="0" r="2436">
      <c r="A2436" s="29" t="n">
        <v>45974.491099537</v>
      </c>
      <c r="B2436" s="30" t="s">
        <v>490</v>
      </c>
      <c r="C2436" s="30" t="s">
        <v>563</v>
      </c>
      <c r="D2436" s="30" t="s">
        <v>482</v>
      </c>
      <c r="E2436" s="30" t="s">
        <v>17</v>
      </c>
      <c r="F2436" s="30" t="s">
        <v>19</v>
      </c>
      <c r="G2436" s="31" t="n">
        <v>-10</v>
      </c>
      <c r="H2436" s="32" t="n">
        <v>4921.5</v>
      </c>
      <c r="I2436" s="32" t="n">
        <v>49215</v>
      </c>
      <c r="J2436" s="32" t="n">
        <v>0</v>
      </c>
      <c r="K2436" s="32" t="n">
        <v>-19.69</v>
      </c>
      <c r="L2436" s="32" t="n">
        <v>-0</v>
      </c>
      <c r="M2436" s="32"/>
      <c r="N2436" s="6" t="s">
        <f>=I2436+J2436+K2436+L2436</f>
      </c>
      <c r="O2436" s="32"/>
      <c r="P2436" s="30"/>
    </row>
    <row collapsed="false" customFormat="false" customHeight="false" hidden="false" ht="12.1" outlineLevel="0" r="2437">
      <c r="A2437" s="29" t="n">
        <v>45974.493414352</v>
      </c>
      <c r="B2437" s="30" t="s">
        <v>508</v>
      </c>
      <c r="C2437" s="30" t="s">
        <v>634</v>
      </c>
      <c r="D2437" s="30" t="s">
        <v>482</v>
      </c>
      <c r="E2437" s="30" t="s">
        <v>17</v>
      </c>
      <c r="F2437" s="30" t="s">
        <v>19</v>
      </c>
      <c r="G2437" s="31" t="n">
        <v>-227</v>
      </c>
      <c r="H2437" s="32" t="n">
        <v>520.1</v>
      </c>
      <c r="I2437" s="32" t="n">
        <v>118062.7</v>
      </c>
      <c r="J2437" s="32" t="n">
        <v>0</v>
      </c>
      <c r="K2437" s="32" t="n">
        <v>-82.65</v>
      </c>
      <c r="L2437" s="32" t="n">
        <v>-0</v>
      </c>
      <c r="M2437" s="32"/>
      <c r="N2437" s="6" t="s">
        <f>=I2437+J2437+K2437+L2437</f>
      </c>
      <c r="O2437" s="32"/>
      <c r="P2437" s="30"/>
    </row>
    <row collapsed="false" customFormat="false" customHeight="false" hidden="false" ht="12.1" outlineLevel="0" r="2438">
      <c r="A2438" s="29" t="n">
        <v>45974.493460648</v>
      </c>
      <c r="B2438" s="30" t="s">
        <v>508</v>
      </c>
      <c r="C2438" s="30" t="s">
        <v>634</v>
      </c>
      <c r="D2438" s="30" t="s">
        <v>482</v>
      </c>
      <c r="E2438" s="30" t="s">
        <v>17</v>
      </c>
      <c r="F2438" s="30" t="s">
        <v>19</v>
      </c>
      <c r="G2438" s="31" t="n">
        <v>-2</v>
      </c>
      <c r="H2438" s="32" t="n">
        <v>520.1</v>
      </c>
      <c r="I2438" s="32" t="n">
        <v>1040.2</v>
      </c>
      <c r="J2438" s="32" t="n">
        <v>0</v>
      </c>
      <c r="K2438" s="32" t="n">
        <v>-0.42</v>
      </c>
      <c r="L2438" s="32" t="n">
        <v>-0</v>
      </c>
      <c r="M2438" s="32"/>
      <c r="N2438" s="6" t="s">
        <f>=I2438+J2438+K2438+L2438</f>
      </c>
      <c r="O2438" s="32"/>
      <c r="P2438" s="30"/>
    </row>
    <row collapsed="false" customFormat="false" customHeight="false" hidden="false" ht="12.1" outlineLevel="0" r="2439">
      <c r="A2439" s="29" t="n">
        <v>45974.493761574</v>
      </c>
      <c r="B2439" s="30" t="s">
        <v>508</v>
      </c>
      <c r="C2439" s="30" t="s">
        <v>634</v>
      </c>
      <c r="D2439" s="30" t="s">
        <v>482</v>
      </c>
      <c r="E2439" s="30" t="s">
        <v>17</v>
      </c>
      <c r="F2439" s="30" t="s">
        <v>19</v>
      </c>
      <c r="G2439" s="31" t="n">
        <v>-1</v>
      </c>
      <c r="H2439" s="32" t="n">
        <v>520.1</v>
      </c>
      <c r="I2439" s="32" t="n">
        <v>520.1</v>
      </c>
      <c r="J2439" s="32" t="n">
        <v>0</v>
      </c>
      <c r="K2439" s="32" t="n">
        <v>-0.21</v>
      </c>
      <c r="L2439" s="32" t="n">
        <v>-0</v>
      </c>
      <c r="M2439" s="32"/>
      <c r="N2439" s="6" t="s">
        <f>=I2439+J2439+K2439+L2439</f>
      </c>
      <c r="O2439" s="32"/>
      <c r="P2439" s="30"/>
    </row>
    <row collapsed="false" customFormat="false" customHeight="false" hidden="false" ht="12.1" outlineLevel="0" r="2440">
      <c r="A2440" s="29" t="n">
        <v>45974.498842593</v>
      </c>
      <c r="B2440" s="30" t="s">
        <v>508</v>
      </c>
      <c r="C2440" s="30" t="s">
        <v>634</v>
      </c>
      <c r="D2440" s="30" t="s">
        <v>482</v>
      </c>
      <c r="E2440" s="30" t="s">
        <v>17</v>
      </c>
      <c r="F2440" s="30" t="s">
        <v>19</v>
      </c>
      <c r="G2440" s="31" t="n">
        <v>-1</v>
      </c>
      <c r="H2440" s="32" t="n">
        <v>520.1</v>
      </c>
      <c r="I2440" s="32" t="n">
        <v>520.1</v>
      </c>
      <c r="J2440" s="32" t="n">
        <v>0</v>
      </c>
      <c r="K2440" s="32" t="n">
        <v>-0.21</v>
      </c>
      <c r="L2440" s="32" t="n">
        <v>-0</v>
      </c>
      <c r="M2440" s="32"/>
      <c r="N2440" s="6" t="s">
        <f>=I2440+J2440+K2440+L2440</f>
      </c>
      <c r="O2440" s="32"/>
      <c r="P2440" s="30"/>
    </row>
    <row collapsed="false" customFormat="false" customHeight="false" hidden="false" ht="12.1" outlineLevel="0" r="2441">
      <c r="A2441" s="29" t="n">
        <v>45974.498935185</v>
      </c>
      <c r="B2441" s="30" t="s">
        <v>508</v>
      </c>
      <c r="C2441" s="30" t="s">
        <v>634</v>
      </c>
      <c r="D2441" s="30" t="s">
        <v>482</v>
      </c>
      <c r="E2441" s="30" t="s">
        <v>17</v>
      </c>
      <c r="F2441" s="30" t="s">
        <v>19</v>
      </c>
      <c r="G2441" s="31" t="n">
        <v>-10</v>
      </c>
      <c r="H2441" s="32" t="n">
        <v>520.1</v>
      </c>
      <c r="I2441" s="32" t="n">
        <v>5201</v>
      </c>
      <c r="J2441" s="32" t="n">
        <v>0</v>
      </c>
      <c r="K2441" s="32" t="n">
        <v>-2.08</v>
      </c>
      <c r="L2441" s="32" t="n">
        <v>-0</v>
      </c>
      <c r="M2441" s="32"/>
      <c r="N2441" s="6" t="s">
        <f>=I2441+J2441+K2441+L2441</f>
      </c>
      <c r="O2441" s="32"/>
      <c r="P2441" s="30"/>
    </row>
    <row collapsed="false" customFormat="false" customHeight="false" hidden="false" ht="12.1" outlineLevel="0" r="2442">
      <c r="A2442" s="29" t="n">
        <v>45974.499884259</v>
      </c>
      <c r="B2442" s="30" t="s">
        <v>508</v>
      </c>
      <c r="C2442" s="30" t="s">
        <v>634</v>
      </c>
      <c r="D2442" s="30" t="s">
        <v>482</v>
      </c>
      <c r="E2442" s="30" t="s">
        <v>17</v>
      </c>
      <c r="F2442" s="30" t="s">
        <v>19</v>
      </c>
      <c r="G2442" s="31" t="n">
        <v>-336</v>
      </c>
      <c r="H2442" s="32" t="n">
        <v>520.1</v>
      </c>
      <c r="I2442" s="32" t="n">
        <v>174753.6</v>
      </c>
      <c r="J2442" s="32" t="n">
        <v>0</v>
      </c>
      <c r="K2442" s="32" t="n">
        <v>-69.9</v>
      </c>
      <c r="L2442" s="32" t="n">
        <v>-0</v>
      </c>
      <c r="M2442" s="32"/>
      <c r="N2442" s="6" t="s">
        <f>=I2442+J2442+K2442+L2442</f>
      </c>
      <c r="O2442" s="32"/>
      <c r="P2442" s="30"/>
    </row>
    <row collapsed="false" customFormat="false" customHeight="false" hidden="false" ht="12.1" outlineLevel="0" r="2443">
      <c r="A2443" s="29" t="n">
        <v>45974.499930556</v>
      </c>
      <c r="B2443" s="30" t="s">
        <v>508</v>
      </c>
      <c r="C2443" s="30" t="s">
        <v>634</v>
      </c>
      <c r="D2443" s="30" t="s">
        <v>482</v>
      </c>
      <c r="E2443" s="30" t="s">
        <v>17</v>
      </c>
      <c r="F2443" s="30" t="s">
        <v>19</v>
      </c>
      <c r="G2443" s="31" t="n">
        <v>-715</v>
      </c>
      <c r="H2443" s="32" t="n">
        <v>520.1</v>
      </c>
      <c r="I2443" s="32" t="n">
        <v>371871.5</v>
      </c>
      <c r="J2443" s="32" t="n">
        <v>0</v>
      </c>
      <c r="K2443" s="32" t="n">
        <v>-148.75</v>
      </c>
      <c r="L2443" s="32" t="n">
        <v>-0</v>
      </c>
      <c r="M2443" s="32"/>
      <c r="N2443" s="6" t="s">
        <f>=I2443+J2443+K2443+L2443</f>
      </c>
      <c r="O2443" s="32"/>
      <c r="P2443" s="30"/>
    </row>
    <row collapsed="false" customFormat="false" customHeight="false" hidden="false" ht="12.1" outlineLevel="0" r="2444">
      <c r="A2444" s="29" t="n">
        <v>45974.499930556</v>
      </c>
      <c r="B2444" s="30" t="s">
        <v>508</v>
      </c>
      <c r="C2444" s="30" t="s">
        <v>634</v>
      </c>
      <c r="D2444" s="30" t="s">
        <v>482</v>
      </c>
      <c r="E2444" s="30" t="s">
        <v>17</v>
      </c>
      <c r="F2444" s="30" t="s">
        <v>19</v>
      </c>
      <c r="G2444" s="31" t="n">
        <v>-135</v>
      </c>
      <c r="H2444" s="32" t="n">
        <v>520.1</v>
      </c>
      <c r="I2444" s="32" t="n">
        <v>70213.5</v>
      </c>
      <c r="J2444" s="32" t="n">
        <v>0</v>
      </c>
      <c r="K2444" s="32" t="n">
        <v>-28.09</v>
      </c>
      <c r="L2444" s="32" t="n">
        <v>-0</v>
      </c>
      <c r="M2444" s="32"/>
      <c r="N2444" s="6" t="s">
        <f>=I2444+J2444+K2444+L2444</f>
      </c>
      <c r="O2444" s="32"/>
      <c r="P2444" s="30"/>
    </row>
    <row collapsed="false" customFormat="false" customHeight="false" hidden="false" ht="12.1" outlineLevel="0" r="2445">
      <c r="A2445" s="29" t="n">
        <v>45974.499930556</v>
      </c>
      <c r="B2445" s="30" t="s">
        <v>508</v>
      </c>
      <c r="C2445" s="30" t="s">
        <v>634</v>
      </c>
      <c r="D2445" s="30" t="s">
        <v>482</v>
      </c>
      <c r="E2445" s="30" t="s">
        <v>17</v>
      </c>
      <c r="F2445" s="30" t="s">
        <v>19</v>
      </c>
      <c r="G2445" s="31" t="n">
        <v>-9</v>
      </c>
      <c r="H2445" s="32" t="n">
        <v>520.1</v>
      </c>
      <c r="I2445" s="32" t="n">
        <v>4680.9</v>
      </c>
      <c r="J2445" s="32" t="n">
        <v>0</v>
      </c>
      <c r="K2445" s="32" t="n">
        <v>-1.87</v>
      </c>
      <c r="L2445" s="32" t="n">
        <v>-0</v>
      </c>
      <c r="M2445" s="32"/>
      <c r="N2445" s="6" t="s">
        <f>=I2445+J2445+K2445+L2445</f>
      </c>
      <c r="O2445" s="32"/>
      <c r="P2445" s="30"/>
    </row>
    <row collapsed="false" customFormat="false" customHeight="false" hidden="false" ht="12.1" outlineLevel="0" r="2446">
      <c r="A2446" s="29" t="n">
        <v>45974.499930556</v>
      </c>
      <c r="B2446" s="30" t="s">
        <v>508</v>
      </c>
      <c r="C2446" s="30" t="s">
        <v>634</v>
      </c>
      <c r="D2446" s="30" t="s">
        <v>482</v>
      </c>
      <c r="E2446" s="30" t="s">
        <v>17</v>
      </c>
      <c r="F2446" s="30" t="s">
        <v>19</v>
      </c>
      <c r="G2446" s="31" t="n">
        <v>-104</v>
      </c>
      <c r="H2446" s="32" t="n">
        <v>520.1</v>
      </c>
      <c r="I2446" s="32" t="n">
        <v>54090.4</v>
      </c>
      <c r="J2446" s="32" t="n">
        <v>0</v>
      </c>
      <c r="K2446" s="32" t="n">
        <v>-21.64</v>
      </c>
      <c r="L2446" s="32" t="n">
        <v>-0</v>
      </c>
      <c r="M2446" s="32"/>
      <c r="N2446" s="6" t="s">
        <f>=I2446+J2446+K2446+L2446</f>
      </c>
      <c r="O2446" s="32"/>
      <c r="P2446" s="30"/>
    </row>
    <row collapsed="false" customFormat="false" customHeight="false" hidden="false" ht="12.1" outlineLevel="0" r="2447">
      <c r="A2447" s="29" t="n">
        <v>45974.499930556</v>
      </c>
      <c r="B2447" s="30" t="s">
        <v>508</v>
      </c>
      <c r="C2447" s="30" t="s">
        <v>634</v>
      </c>
      <c r="D2447" s="30" t="s">
        <v>482</v>
      </c>
      <c r="E2447" s="30" t="s">
        <v>17</v>
      </c>
      <c r="F2447" s="30" t="s">
        <v>19</v>
      </c>
      <c r="G2447" s="31" t="n">
        <v>-154</v>
      </c>
      <c r="H2447" s="32" t="n">
        <v>520.1</v>
      </c>
      <c r="I2447" s="32" t="n">
        <v>80095.4</v>
      </c>
      <c r="J2447" s="32" t="n">
        <v>0</v>
      </c>
      <c r="K2447" s="32" t="n">
        <v>-32.04</v>
      </c>
      <c r="L2447" s="32" t="n">
        <v>-0</v>
      </c>
      <c r="M2447" s="32"/>
      <c r="N2447" s="6" t="s">
        <f>=I2447+J2447+K2447+L2447</f>
      </c>
      <c r="O2447" s="32"/>
      <c r="P2447" s="30"/>
    </row>
    <row collapsed="false" customFormat="false" customHeight="false" hidden="false" ht="12.1" outlineLevel="0" r="2448">
      <c r="A2448" s="29" t="n">
        <v>45974.499930556</v>
      </c>
      <c r="B2448" s="30" t="s">
        <v>508</v>
      </c>
      <c r="C2448" s="30" t="s">
        <v>634</v>
      </c>
      <c r="D2448" s="30" t="s">
        <v>482</v>
      </c>
      <c r="E2448" s="30" t="s">
        <v>17</v>
      </c>
      <c r="F2448" s="30" t="s">
        <v>19</v>
      </c>
      <c r="G2448" s="31" t="n">
        <v>-31</v>
      </c>
      <c r="H2448" s="32" t="n">
        <v>520.1</v>
      </c>
      <c r="I2448" s="32" t="n">
        <v>16123.1</v>
      </c>
      <c r="J2448" s="32" t="n">
        <v>0</v>
      </c>
      <c r="K2448" s="32" t="n">
        <v>-6.45</v>
      </c>
      <c r="L2448" s="32" t="n">
        <v>-0</v>
      </c>
      <c r="M2448" s="32"/>
      <c r="N2448" s="6" t="s">
        <f>=I2448+J2448+K2448+L2448</f>
      </c>
      <c r="O2448" s="32"/>
      <c r="P2448" s="30"/>
    </row>
    <row collapsed="false" customFormat="false" customHeight="false" hidden="false" ht="12.1" outlineLevel="0" r="2449">
      <c r="A2449" s="29" t="n">
        <v>45974.500324074</v>
      </c>
      <c r="B2449" s="30" t="s">
        <v>508</v>
      </c>
      <c r="C2449" s="30" t="s">
        <v>634</v>
      </c>
      <c r="D2449" s="30" t="s">
        <v>482</v>
      </c>
      <c r="E2449" s="30" t="s">
        <v>17</v>
      </c>
      <c r="F2449" s="30" t="s">
        <v>19</v>
      </c>
      <c r="G2449" s="31" t="n">
        <v>-14</v>
      </c>
      <c r="H2449" s="32" t="n">
        <v>520.6</v>
      </c>
      <c r="I2449" s="32" t="n">
        <v>7288.4</v>
      </c>
      <c r="J2449" s="32" t="n">
        <v>0</v>
      </c>
      <c r="K2449" s="32" t="n">
        <v>-2.92</v>
      </c>
      <c r="L2449" s="32" t="n">
        <v>-0</v>
      </c>
      <c r="M2449" s="32"/>
      <c r="N2449" s="6" t="s">
        <f>=I2449+J2449+K2449+L2449</f>
      </c>
      <c r="O2449" s="32"/>
      <c r="P2449" s="30"/>
    </row>
    <row collapsed="false" customFormat="false" customHeight="false" hidden="false" ht="12.1" outlineLevel="0" r="2450">
      <c r="A2450" s="29" t="n">
        <v>45974.50037037</v>
      </c>
      <c r="B2450" s="30" t="s">
        <v>508</v>
      </c>
      <c r="C2450" s="30" t="s">
        <v>634</v>
      </c>
      <c r="D2450" s="30" t="s">
        <v>482</v>
      </c>
      <c r="E2450" s="30" t="s">
        <v>17</v>
      </c>
      <c r="F2450" s="30" t="s">
        <v>19</v>
      </c>
      <c r="G2450" s="31" t="n">
        <v>-200</v>
      </c>
      <c r="H2450" s="32" t="n">
        <v>520.6</v>
      </c>
      <c r="I2450" s="32" t="n">
        <v>104120</v>
      </c>
      <c r="J2450" s="32" t="n">
        <v>0</v>
      </c>
      <c r="K2450" s="32" t="n">
        <v>-41.65</v>
      </c>
      <c r="L2450" s="32" t="n">
        <v>-0</v>
      </c>
      <c r="M2450" s="32"/>
      <c r="N2450" s="6" t="s">
        <f>=I2450+J2450+K2450+L2450</f>
      </c>
      <c r="O2450" s="32"/>
      <c r="P2450" s="30"/>
    </row>
    <row collapsed="false" customFormat="false" customHeight="false" hidden="false" ht="12.1" outlineLevel="0" r="2451">
      <c r="A2451" s="29" t="n">
        <v>45974.50037037</v>
      </c>
      <c r="B2451" s="30" t="s">
        <v>508</v>
      </c>
      <c r="C2451" s="30" t="s">
        <v>634</v>
      </c>
      <c r="D2451" s="30" t="s">
        <v>482</v>
      </c>
      <c r="E2451" s="30" t="s">
        <v>17</v>
      </c>
      <c r="F2451" s="30" t="s">
        <v>19</v>
      </c>
      <c r="G2451" s="31" t="n">
        <v>-48</v>
      </c>
      <c r="H2451" s="32" t="n">
        <v>520.6</v>
      </c>
      <c r="I2451" s="32" t="n">
        <v>24988.8</v>
      </c>
      <c r="J2451" s="32" t="n">
        <v>0</v>
      </c>
      <c r="K2451" s="32" t="n">
        <v>-10</v>
      </c>
      <c r="L2451" s="32" t="n">
        <v>-0</v>
      </c>
      <c r="M2451" s="32"/>
      <c r="N2451" s="6" t="s">
        <f>=I2451+J2451+K2451+L2451</f>
      </c>
      <c r="O2451" s="32"/>
      <c r="P2451" s="30"/>
    </row>
    <row collapsed="false" customFormat="false" customHeight="false" hidden="false" ht="12.1" outlineLevel="0" r="2452">
      <c r="A2452" s="29" t="n">
        <v>45974.500393519</v>
      </c>
      <c r="B2452" s="30" t="s">
        <v>508</v>
      </c>
      <c r="C2452" s="30" t="s">
        <v>634</v>
      </c>
      <c r="D2452" s="30" t="s">
        <v>482</v>
      </c>
      <c r="E2452" s="30" t="s">
        <v>17</v>
      </c>
      <c r="F2452" s="30" t="s">
        <v>19</v>
      </c>
      <c r="G2452" s="31" t="n">
        <v>-386</v>
      </c>
      <c r="H2452" s="32" t="n">
        <v>520.6</v>
      </c>
      <c r="I2452" s="32" t="n">
        <v>200951.6</v>
      </c>
      <c r="J2452" s="32" t="n">
        <v>0</v>
      </c>
      <c r="K2452" s="32" t="n">
        <v>-80.38</v>
      </c>
      <c r="L2452" s="32" t="n">
        <v>-0</v>
      </c>
      <c r="M2452" s="32"/>
      <c r="N2452" s="6" t="s">
        <f>=I2452+J2452+K2452+L2452</f>
      </c>
      <c r="O2452" s="32"/>
      <c r="P2452" s="30"/>
    </row>
    <row collapsed="false" customFormat="false" customHeight="false" hidden="false" ht="12.1" outlineLevel="0" r="2453">
      <c r="A2453" s="20" t="n">
        <v>45974.751145833</v>
      </c>
      <c r="B2453" s="16" t="s">
        <v>21</v>
      </c>
      <c r="C2453" s="16" t="s">
        <v>670</v>
      </c>
      <c r="D2453" s="16" t="s">
        <v>480</v>
      </c>
      <c r="E2453" s="16" t="s">
        <v>17</v>
      </c>
      <c r="F2453" s="16" t="s">
        <v>19</v>
      </c>
      <c r="G2453" s="7" t="n">
        <v>4</v>
      </c>
      <c r="H2453" s="6" t="n">
        <v>2747</v>
      </c>
      <c r="I2453" s="6" t="n">
        <v>-10988</v>
      </c>
      <c r="J2453" s="6" t="n">
        <v>-0</v>
      </c>
      <c r="K2453" s="6" t="n">
        <v>-4.4</v>
      </c>
      <c r="L2453" s="6" t="n">
        <v>-0</v>
      </c>
      <c r="M2453" s="6"/>
      <c r="N2453" s="6" t="s">
        <f>=I2453+J2453+K2453+L2453</f>
      </c>
      <c r="O2453" s="6"/>
      <c r="P2453" s="16"/>
    </row>
    <row collapsed="false" customFormat="false" customHeight="false" hidden="false" ht="12.1" outlineLevel="0" r="2454">
      <c r="A2454" s="20" t="n">
        <v>45974.751458333</v>
      </c>
      <c r="B2454" s="16" t="s">
        <v>21</v>
      </c>
      <c r="C2454" s="16" t="s">
        <v>670</v>
      </c>
      <c r="D2454" s="16" t="s">
        <v>480</v>
      </c>
      <c r="E2454" s="16" t="s">
        <v>17</v>
      </c>
      <c r="F2454" s="16" t="s">
        <v>19</v>
      </c>
      <c r="G2454" s="7" t="n">
        <v>301</v>
      </c>
      <c r="H2454" s="6" t="n">
        <v>2747</v>
      </c>
      <c r="I2454" s="6" t="n">
        <v>-826847</v>
      </c>
      <c r="J2454" s="6" t="n">
        <v>-0</v>
      </c>
      <c r="K2454" s="6" t="n">
        <v>-330.74</v>
      </c>
      <c r="L2454" s="6" t="n">
        <v>-0</v>
      </c>
      <c r="M2454" s="6"/>
      <c r="N2454" s="6" t="s">
        <f>=I2454+J2454+K2454+L2454</f>
      </c>
      <c r="O2454" s="6"/>
      <c r="P2454" s="16"/>
    </row>
    <row collapsed="false" customFormat="false" customHeight="false" hidden="false" ht="12.1" outlineLevel="0" r="2455">
      <c r="A2455" s="20" t="n">
        <v>45975.507268519</v>
      </c>
      <c r="B2455" s="16" t="s">
        <v>21</v>
      </c>
      <c r="C2455" s="16" t="s">
        <v>670</v>
      </c>
      <c r="D2455" s="16" t="s">
        <v>480</v>
      </c>
      <c r="E2455" s="16" t="s">
        <v>17</v>
      </c>
      <c r="F2455" s="16" t="s">
        <v>19</v>
      </c>
      <c r="G2455" s="7" t="n">
        <v>2</v>
      </c>
      <c r="H2455" s="6" t="n">
        <v>2727</v>
      </c>
      <c r="I2455" s="6" t="n">
        <v>-5454</v>
      </c>
      <c r="J2455" s="6" t="n">
        <v>-0</v>
      </c>
      <c r="K2455" s="6" t="n">
        <v>-2.18</v>
      </c>
      <c r="L2455" s="6" t="n">
        <v>-0</v>
      </c>
      <c r="M2455" s="6"/>
      <c r="N2455" s="6" t="s">
        <f>=I2455+J2455+K2455+L2455</f>
      </c>
      <c r="O2455" s="6"/>
      <c r="P2455" s="16"/>
    </row>
    <row collapsed="false" customFormat="false" customHeight="false" hidden="false" ht="12.1" outlineLevel="0" r="2456">
      <c r="A2456" s="20" t="n">
        <v>45975.507314815</v>
      </c>
      <c r="B2456" s="16" t="s">
        <v>21</v>
      </c>
      <c r="C2456" s="16" t="s">
        <v>670</v>
      </c>
      <c r="D2456" s="16" t="s">
        <v>480</v>
      </c>
      <c r="E2456" s="16" t="s">
        <v>17</v>
      </c>
      <c r="F2456" s="16" t="s">
        <v>19</v>
      </c>
      <c r="G2456" s="7" t="n">
        <v>1</v>
      </c>
      <c r="H2456" s="6" t="n">
        <v>2727</v>
      </c>
      <c r="I2456" s="6" t="n">
        <v>-2727</v>
      </c>
      <c r="J2456" s="6" t="n">
        <v>-0</v>
      </c>
      <c r="K2456" s="6" t="n">
        <v>-1.09</v>
      </c>
      <c r="L2456" s="6" t="n">
        <v>-0</v>
      </c>
      <c r="M2456" s="6"/>
      <c r="N2456" s="6" t="s">
        <f>=I2456+J2456+K2456+L2456</f>
      </c>
      <c r="O2456" s="6"/>
      <c r="P2456" s="16"/>
    </row>
    <row collapsed="false" customFormat="false" customHeight="false" hidden="false" ht="12.1" outlineLevel="0" r="2457">
      <c r="A2457" s="20" t="n">
        <v>45975.508136574</v>
      </c>
      <c r="B2457" s="16" t="s">
        <v>21</v>
      </c>
      <c r="C2457" s="16" t="s">
        <v>670</v>
      </c>
      <c r="D2457" s="16" t="s">
        <v>480</v>
      </c>
      <c r="E2457" s="16" t="s">
        <v>17</v>
      </c>
      <c r="F2457" s="16" t="s">
        <v>19</v>
      </c>
      <c r="G2457" s="7" t="n">
        <v>10</v>
      </c>
      <c r="H2457" s="6" t="n">
        <v>2727</v>
      </c>
      <c r="I2457" s="6" t="n">
        <v>-27270</v>
      </c>
      <c r="J2457" s="6" t="n">
        <v>-0</v>
      </c>
      <c r="K2457" s="6" t="n">
        <v>-10.91</v>
      </c>
      <c r="L2457" s="6" t="n">
        <v>-0</v>
      </c>
      <c r="M2457" s="6"/>
      <c r="N2457" s="6" t="s">
        <f>=I2457+J2457+K2457+L2457</f>
      </c>
      <c r="O2457" s="6"/>
      <c r="P2457" s="16"/>
    </row>
    <row collapsed="false" customFormat="false" customHeight="false" hidden="false" ht="12.1" outlineLevel="0" r="2458">
      <c r="A2458" s="20" t="n">
        <v>45975.513472222</v>
      </c>
      <c r="B2458" s="16" t="s">
        <v>21</v>
      </c>
      <c r="C2458" s="16" t="s">
        <v>670</v>
      </c>
      <c r="D2458" s="16" t="s">
        <v>480</v>
      </c>
      <c r="E2458" s="16" t="s">
        <v>17</v>
      </c>
      <c r="F2458" s="16" t="s">
        <v>19</v>
      </c>
      <c r="G2458" s="7" t="n">
        <v>87</v>
      </c>
      <c r="H2458" s="6" t="n">
        <v>2727</v>
      </c>
      <c r="I2458" s="6" t="n">
        <v>-237249</v>
      </c>
      <c r="J2458" s="6" t="n">
        <v>-0</v>
      </c>
      <c r="K2458" s="6" t="n">
        <v>-94.9</v>
      </c>
      <c r="L2458" s="6" t="n">
        <v>-0</v>
      </c>
      <c r="M2458" s="6"/>
      <c r="N2458" s="6" t="s">
        <f>=I2458+J2458+K2458+L2458</f>
      </c>
      <c r="O2458" s="6"/>
      <c r="P2458" s="16"/>
    </row>
    <row collapsed="false" customFormat="false" customHeight="false" hidden="false" ht="12.1" outlineLevel="0" r="2459">
      <c r="A2459" s="29" t="n">
        <v>45975.514930556</v>
      </c>
      <c r="B2459" s="30" t="s">
        <v>508</v>
      </c>
      <c r="C2459" s="30" t="s">
        <v>634</v>
      </c>
      <c r="D2459" s="30" t="s">
        <v>482</v>
      </c>
      <c r="E2459" s="30" t="s">
        <v>17</v>
      </c>
      <c r="F2459" s="30" t="s">
        <v>19</v>
      </c>
      <c r="G2459" s="31" t="n">
        <v>-36</v>
      </c>
      <c r="H2459" s="32" t="n">
        <v>515.7</v>
      </c>
      <c r="I2459" s="32" t="n">
        <v>18565.2</v>
      </c>
      <c r="J2459" s="32" t="n">
        <v>0</v>
      </c>
      <c r="K2459" s="32" t="n">
        <v>-13</v>
      </c>
      <c r="L2459" s="32" t="n">
        <v>-0</v>
      </c>
      <c r="M2459" s="32"/>
      <c r="N2459" s="6" t="s">
        <f>=I2459+J2459+K2459+L2459</f>
      </c>
      <c r="O2459" s="32"/>
      <c r="P2459" s="30"/>
    </row>
    <row collapsed="false" customFormat="false" customHeight="false" hidden="false" ht="12.1" outlineLevel="0" r="2460">
      <c r="A2460" s="20" t="n">
        <v>45978.500543981</v>
      </c>
      <c r="B2460" s="16" t="s">
        <v>21</v>
      </c>
      <c r="C2460" s="16" t="s">
        <v>670</v>
      </c>
      <c r="D2460" s="16" t="s">
        <v>480</v>
      </c>
      <c r="E2460" s="16" t="s">
        <v>17</v>
      </c>
      <c r="F2460" s="16" t="s">
        <v>19</v>
      </c>
      <c r="G2460" s="7" t="n">
        <v>50</v>
      </c>
      <c r="H2460" s="6" t="n">
        <v>2696</v>
      </c>
      <c r="I2460" s="6" t="n">
        <v>-134800</v>
      </c>
      <c r="J2460" s="6" t="n">
        <v>-0</v>
      </c>
      <c r="K2460" s="6" t="n">
        <v>-53.92</v>
      </c>
      <c r="L2460" s="6" t="n">
        <v>-0</v>
      </c>
      <c r="M2460" s="6"/>
      <c r="N2460" s="6" t="s">
        <f>=I2460+J2460+K2460+L2460</f>
      </c>
      <c r="O2460" s="6"/>
      <c r="P2460" s="16"/>
    </row>
    <row collapsed="false" customFormat="false" customHeight="false" hidden="false" ht="12.1" outlineLevel="0" r="2461">
      <c r="A2461" s="25" t="n">
        <v>45985.020636574</v>
      </c>
      <c r="B2461" s="26" t="s">
        <v>576</v>
      </c>
      <c r="C2461" s="26" t="s">
        <v>693</v>
      </c>
      <c r="D2461" s="26" t="s">
        <v>576</v>
      </c>
      <c r="E2461" s="26" t="s">
        <v>576</v>
      </c>
      <c r="F2461" s="26" t="s">
        <v>19</v>
      </c>
      <c r="G2461" s="27" t="n">
        <v>1</v>
      </c>
      <c r="H2461" s="28" t="n">
        <v>204.33</v>
      </c>
      <c r="I2461" s="28" t="n">
        <v>204.33</v>
      </c>
      <c r="J2461" s="28" t="n">
        <v>0</v>
      </c>
      <c r="K2461" s="28" t="n">
        <v>-0</v>
      </c>
      <c r="L2461" s="28" t="n">
        <v>-0</v>
      </c>
      <c r="M2461" s="28"/>
      <c r="N2461" s="6" t="s">
        <f>=I2461+J2461+K2461+L2461</f>
      </c>
      <c r="O2461" s="28"/>
      <c r="P2461" s="26"/>
    </row>
    <row collapsed="false" customFormat="false" customHeight="false" hidden="false" ht="12.1" outlineLevel="0" r="2462">
      <c r="A2462" s="20" t="n">
        <v>45985.623680556</v>
      </c>
      <c r="B2462" s="16" t="s">
        <v>27</v>
      </c>
      <c r="C2462" s="16" t="s">
        <v>625</v>
      </c>
      <c r="D2462" s="16" t="s">
        <v>480</v>
      </c>
      <c r="E2462" s="16" t="s">
        <v>17</v>
      </c>
      <c r="F2462" s="16" t="s">
        <v>19</v>
      </c>
      <c r="G2462" s="7" t="n">
        <v>1000</v>
      </c>
      <c r="H2462" s="6" t="n">
        <v>71.56</v>
      </c>
      <c r="I2462" s="6" t="n">
        <v>-71560</v>
      </c>
      <c r="J2462" s="6" t="n">
        <v>-0</v>
      </c>
      <c r="K2462" s="6" t="n">
        <v>-28.62</v>
      </c>
      <c r="L2462" s="6" t="n">
        <v>-0</v>
      </c>
      <c r="M2462" s="6"/>
      <c r="N2462" s="6" t="s">
        <f>=I2462+J2462+K2462+L2462</f>
      </c>
      <c r="O2462" s="6"/>
      <c r="P2462" s="16"/>
    </row>
    <row collapsed="false" customFormat="false" customHeight="false" hidden="false" ht="12.1" outlineLevel="0" r="2463">
      <c r="A2463" s="20" t="n">
        <v>45986.577361111</v>
      </c>
      <c r="B2463" s="16" t="s">
        <v>30</v>
      </c>
      <c r="C2463" s="16" t="s">
        <v>643</v>
      </c>
      <c r="D2463" s="16" t="s">
        <v>480</v>
      </c>
      <c r="E2463" s="16" t="s">
        <v>17</v>
      </c>
      <c r="F2463" s="16" t="s">
        <v>19</v>
      </c>
      <c r="G2463" s="7" t="n">
        <v>2710000</v>
      </c>
      <c r="H2463" s="6" t="n">
        <v>0.06328</v>
      </c>
      <c r="I2463" s="6" t="n">
        <v>-171488.8</v>
      </c>
      <c r="J2463" s="6" t="n">
        <v>-0</v>
      </c>
      <c r="K2463" s="6" t="n">
        <v>-68.6</v>
      </c>
      <c r="L2463" s="6" t="n">
        <v>-0</v>
      </c>
      <c r="M2463" s="6"/>
      <c r="N2463" s="6" t="s">
        <f>=I2463+J2463+K2463+L2463</f>
      </c>
      <c r="O2463" s="6"/>
      <c r="P2463" s="16"/>
    </row>
    <row collapsed="false" customFormat="false" customHeight="false" hidden="false" ht="12.1" outlineLevel="0" r="2464">
      <c r="A2464" s="20" t="n">
        <v>45986.577418981</v>
      </c>
      <c r="B2464" s="16" t="s">
        <v>30</v>
      </c>
      <c r="C2464" s="16" t="s">
        <v>643</v>
      </c>
      <c r="D2464" s="16" t="s">
        <v>480</v>
      </c>
      <c r="E2464" s="16" t="s">
        <v>17</v>
      </c>
      <c r="F2464" s="16" t="s">
        <v>19</v>
      </c>
      <c r="G2464" s="7" t="n">
        <v>20000</v>
      </c>
      <c r="H2464" s="6" t="n">
        <v>0.06328</v>
      </c>
      <c r="I2464" s="6" t="n">
        <v>-1265.6</v>
      </c>
      <c r="J2464" s="6" t="n">
        <v>-0</v>
      </c>
      <c r="K2464" s="6" t="n">
        <v>-0.51</v>
      </c>
      <c r="L2464" s="6" t="n">
        <v>-0</v>
      </c>
      <c r="M2464" s="6"/>
      <c r="N2464" s="6" t="s">
        <f>=I2464+J2464+K2464+L2464</f>
      </c>
      <c r="O2464" s="6"/>
      <c r="P2464" s="16"/>
    </row>
    <row collapsed="false" customFormat="false" customHeight="false" hidden="false" ht="12.1" outlineLevel="0" r="2465">
      <c r="A2465" s="20" t="n">
        <v>45986.577962963</v>
      </c>
      <c r="B2465" s="16" t="s">
        <v>30</v>
      </c>
      <c r="C2465" s="16" t="s">
        <v>643</v>
      </c>
      <c r="D2465" s="16" t="s">
        <v>480</v>
      </c>
      <c r="E2465" s="16" t="s">
        <v>17</v>
      </c>
      <c r="F2465" s="16" t="s">
        <v>19</v>
      </c>
      <c r="G2465" s="7" t="n">
        <v>100000</v>
      </c>
      <c r="H2465" s="6" t="n">
        <v>0.06328</v>
      </c>
      <c r="I2465" s="6" t="n">
        <v>-6328</v>
      </c>
      <c r="J2465" s="6" t="n">
        <v>-0</v>
      </c>
      <c r="K2465" s="6" t="n">
        <v>-2.53</v>
      </c>
      <c r="L2465" s="6" t="n">
        <v>-0</v>
      </c>
      <c r="M2465" s="6"/>
      <c r="N2465" s="6" t="s">
        <f>=I2465+J2465+K2465+L2465</f>
      </c>
      <c r="O2465" s="6"/>
      <c r="P2465" s="16"/>
    </row>
    <row collapsed="false" customFormat="false" customHeight="false" hidden="false" ht="12.1" outlineLevel="0" r="2466">
      <c r="A2466" s="20" t="n">
        <v>45986.583310185</v>
      </c>
      <c r="B2466" s="16" t="s">
        <v>30</v>
      </c>
      <c r="C2466" s="16" t="s">
        <v>643</v>
      </c>
      <c r="D2466" s="16" t="s">
        <v>480</v>
      </c>
      <c r="E2466" s="16" t="s">
        <v>17</v>
      </c>
      <c r="F2466" s="16" t="s">
        <v>19</v>
      </c>
      <c r="G2466" s="7" t="n">
        <v>10000</v>
      </c>
      <c r="H2466" s="6" t="n">
        <v>0.06328</v>
      </c>
      <c r="I2466" s="6" t="n">
        <v>-632.8</v>
      </c>
      <c r="J2466" s="6" t="n">
        <v>-0</v>
      </c>
      <c r="K2466" s="6" t="n">
        <v>-0.25</v>
      </c>
      <c r="L2466" s="6" t="n">
        <v>-0</v>
      </c>
      <c r="M2466" s="6"/>
      <c r="N2466" s="6" t="s">
        <f>=I2466+J2466+K2466+L2466</f>
      </c>
      <c r="O2466" s="6"/>
      <c r="P2466" s="16"/>
    </row>
    <row collapsed="false" customFormat="false" customHeight="false" hidden="false" ht="12.1" outlineLevel="0" r="2467">
      <c r="A2467" s="20" t="n">
        <v>45986.63931713</v>
      </c>
      <c r="B2467" s="16" t="s">
        <v>30</v>
      </c>
      <c r="C2467" s="16" t="s">
        <v>643</v>
      </c>
      <c r="D2467" s="16" t="s">
        <v>480</v>
      </c>
      <c r="E2467" s="16" t="s">
        <v>17</v>
      </c>
      <c r="F2467" s="16" t="s">
        <v>19</v>
      </c>
      <c r="G2467" s="7" t="n">
        <v>7160000</v>
      </c>
      <c r="H2467" s="6" t="n">
        <v>0.06328</v>
      </c>
      <c r="I2467" s="6" t="n">
        <v>-453084.8</v>
      </c>
      <c r="J2467" s="6" t="n">
        <v>-0</v>
      </c>
      <c r="K2467" s="6" t="n">
        <v>-181.23</v>
      </c>
      <c r="L2467" s="6" t="n">
        <v>-0</v>
      </c>
      <c r="M2467" s="6"/>
      <c r="N2467" s="6" t="s">
        <f>=I2467+J2467+K2467+L2467</f>
      </c>
      <c r="O2467" s="6"/>
      <c r="P2467" s="16"/>
    </row>
    <row collapsed="false" customFormat="false" customHeight="false" hidden="false" ht="12.1" outlineLevel="0" r="2468">
      <c r="A2468" s="20" t="n">
        <v>45986.890474537</v>
      </c>
      <c r="B2468" s="16" t="s">
        <v>21</v>
      </c>
      <c r="C2468" s="16" t="s">
        <v>670</v>
      </c>
      <c r="D2468" s="16" t="s">
        <v>480</v>
      </c>
      <c r="E2468" s="16" t="s">
        <v>17</v>
      </c>
      <c r="F2468" s="16" t="s">
        <v>19</v>
      </c>
      <c r="G2468" s="7" t="n">
        <v>96</v>
      </c>
      <c r="H2468" s="6" t="n">
        <v>2704</v>
      </c>
      <c r="I2468" s="6" t="n">
        <v>-259584</v>
      </c>
      <c r="J2468" s="6" t="n">
        <v>-0</v>
      </c>
      <c r="K2468" s="6" t="n">
        <v>-103.83</v>
      </c>
      <c r="L2468" s="6" t="n">
        <v>-0</v>
      </c>
      <c r="M2468" s="6"/>
      <c r="N2468" s="6" t="s">
        <f>=I2468+J2468+K2468+L2468</f>
      </c>
      <c r="O2468" s="6"/>
      <c r="P2468" s="16"/>
    </row>
    <row collapsed="false" customFormat="false" customHeight="false" hidden="false" ht="12.1" outlineLevel="0" r="2469">
      <c r="A2469" s="20" t="n">
        <v>45986.890509259</v>
      </c>
      <c r="B2469" s="16" t="s">
        <v>21</v>
      </c>
      <c r="C2469" s="16" t="s">
        <v>670</v>
      </c>
      <c r="D2469" s="16" t="s">
        <v>480</v>
      </c>
      <c r="E2469" s="16" t="s">
        <v>17</v>
      </c>
      <c r="F2469" s="16" t="s">
        <v>19</v>
      </c>
      <c r="G2469" s="7" t="n">
        <v>4</v>
      </c>
      <c r="H2469" s="6" t="n">
        <v>2704</v>
      </c>
      <c r="I2469" s="6" t="n">
        <v>-10816</v>
      </c>
      <c r="J2469" s="6" t="n">
        <v>-0</v>
      </c>
      <c r="K2469" s="6" t="n">
        <v>-4.33</v>
      </c>
      <c r="L2469" s="6" t="n">
        <v>-0</v>
      </c>
      <c r="M2469" s="6"/>
      <c r="N2469" s="6" t="s">
        <f>=I2469+J2469+K2469+L2469</f>
      </c>
      <c r="O2469" s="6"/>
      <c r="P2469" s="16"/>
    </row>
    <row collapsed="false" customFormat="false" customHeight="false" hidden="false" ht="12.1" outlineLevel="0" r="2470">
      <c r="A2470" s="25" t="n">
        <v>45987.020636574</v>
      </c>
      <c r="B2470" s="26" t="s">
        <v>576</v>
      </c>
      <c r="C2470" s="26" t="s">
        <v>694</v>
      </c>
      <c r="D2470" s="26" t="s">
        <v>576</v>
      </c>
      <c r="E2470" s="26" t="s">
        <v>576</v>
      </c>
      <c r="F2470" s="26" t="s">
        <v>19</v>
      </c>
      <c r="G2470" s="27" t="n">
        <v>1</v>
      </c>
      <c r="H2470" s="28" t="n">
        <v>1527</v>
      </c>
      <c r="I2470" s="28" t="n">
        <v>1527</v>
      </c>
      <c r="J2470" s="28" t="n">
        <v>0</v>
      </c>
      <c r="K2470" s="28" t="n">
        <v>-0</v>
      </c>
      <c r="L2470" s="28" t="n">
        <v>-0</v>
      </c>
      <c r="M2470" s="28"/>
      <c r="N2470" s="6" t="s">
        <f>=I2470+J2470+K2470+L2470</f>
      </c>
      <c r="O2470" s="28"/>
      <c r="P2470" s="26"/>
    </row>
    <row collapsed="false" customFormat="false" customHeight="false" hidden="false" ht="12.1" outlineLevel="0" r="2471">
      <c r="A2471" s="20" t="n">
        <v>45991.776388889</v>
      </c>
      <c r="B2471" s="16" t="s">
        <v>21</v>
      </c>
      <c r="C2471" s="16" t="s">
        <v>670</v>
      </c>
      <c r="D2471" s="16" t="s">
        <v>480</v>
      </c>
      <c r="E2471" s="16" t="s">
        <v>17</v>
      </c>
      <c r="F2471" s="16" t="s">
        <v>19</v>
      </c>
      <c r="G2471" s="7" t="n">
        <v>73</v>
      </c>
      <c r="H2471" s="6" t="n">
        <v>2713</v>
      </c>
      <c r="I2471" s="6" t="n">
        <v>-198049</v>
      </c>
      <c r="J2471" s="6" t="n">
        <v>-0</v>
      </c>
      <c r="K2471" s="6" t="n">
        <v>-79.22</v>
      </c>
      <c r="L2471" s="6" t="n">
        <v>-0</v>
      </c>
      <c r="M2471" s="6"/>
      <c r="N2471" s="6" t="s">
        <f>=I2471+J2471+K2471+L2471</f>
      </c>
      <c r="O2471" s="6"/>
      <c r="P2471" s="16"/>
    </row>
    <row collapsed="false" customFormat="false" customHeight="false" hidden="false" ht="12.1" outlineLevel="0" r="2472">
      <c r="A2472" s="20" t="n">
        <v>45991.777534722</v>
      </c>
      <c r="B2472" s="16" t="s">
        <v>21</v>
      </c>
      <c r="C2472" s="16" t="s">
        <v>670</v>
      </c>
      <c r="D2472" s="16" t="s">
        <v>480</v>
      </c>
      <c r="E2472" s="16" t="s">
        <v>17</v>
      </c>
      <c r="F2472" s="16" t="s">
        <v>19</v>
      </c>
      <c r="G2472" s="7" t="n">
        <v>8</v>
      </c>
      <c r="H2472" s="6" t="n">
        <v>2713</v>
      </c>
      <c r="I2472" s="6" t="n">
        <v>-21704</v>
      </c>
      <c r="J2472" s="6" t="n">
        <v>-0</v>
      </c>
      <c r="K2472" s="6" t="n">
        <v>-8.68</v>
      </c>
      <c r="L2472" s="6" t="n">
        <v>-0</v>
      </c>
      <c r="M2472" s="6"/>
      <c r="N2472" s="6" t="s">
        <f>=I2472+J2472+K2472+L2472</f>
      </c>
      <c r="O2472" s="6"/>
      <c r="P2472" s="16"/>
    </row>
    <row collapsed="false" customFormat="false" customHeight="false" hidden="false" ht="12.1" outlineLevel="0" r="2473">
      <c r="A2473" s="20" t="n">
        <v>45991.777731481</v>
      </c>
      <c r="B2473" s="16" t="s">
        <v>21</v>
      </c>
      <c r="C2473" s="16" t="s">
        <v>670</v>
      </c>
      <c r="D2473" s="16" t="s">
        <v>480</v>
      </c>
      <c r="E2473" s="16" t="s">
        <v>17</v>
      </c>
      <c r="F2473" s="16" t="s">
        <v>19</v>
      </c>
      <c r="G2473" s="7" t="n">
        <v>15</v>
      </c>
      <c r="H2473" s="6" t="n">
        <v>2713</v>
      </c>
      <c r="I2473" s="6" t="n">
        <v>-40695</v>
      </c>
      <c r="J2473" s="6" t="n">
        <v>-0</v>
      </c>
      <c r="K2473" s="6" t="n">
        <v>-16.28</v>
      </c>
      <c r="L2473" s="6" t="n">
        <v>-0</v>
      </c>
      <c r="M2473" s="6"/>
      <c r="N2473" s="6" t="s">
        <f>=I2473+J2473+K2473+L2473</f>
      </c>
      <c r="O2473" s="6"/>
      <c r="P2473" s="16"/>
    </row>
    <row collapsed="false" customFormat="false" customHeight="false" hidden="false" ht="12.1" outlineLevel="0" r="2474">
      <c r="A2474" s="20" t="n">
        <v>45991.778518519</v>
      </c>
      <c r="B2474" s="16" t="s">
        <v>21</v>
      </c>
      <c r="C2474" s="16" t="s">
        <v>670</v>
      </c>
      <c r="D2474" s="16" t="s">
        <v>480</v>
      </c>
      <c r="E2474" s="16" t="s">
        <v>17</v>
      </c>
      <c r="F2474" s="16" t="s">
        <v>19</v>
      </c>
      <c r="G2474" s="7" t="n">
        <v>14</v>
      </c>
      <c r="H2474" s="6" t="n">
        <v>2713</v>
      </c>
      <c r="I2474" s="6" t="n">
        <v>-37982</v>
      </c>
      <c r="J2474" s="6" t="n">
        <v>-0</v>
      </c>
      <c r="K2474" s="6" t="n">
        <v>-15.19</v>
      </c>
      <c r="L2474" s="6" t="n">
        <v>-0</v>
      </c>
      <c r="M2474" s="6"/>
      <c r="N2474" s="6" t="s">
        <f>=I2474+J2474+K2474+L2474</f>
      </c>
      <c r="O2474" s="6"/>
      <c r="P2474" s="16"/>
    </row>
    <row collapsed="false" customFormat="false" customHeight="false" hidden="false" ht="12.1" outlineLevel="0" r="2475">
      <c r="A2475" s="25" t="n">
        <v>45994.020636574</v>
      </c>
      <c r="B2475" s="26" t="s">
        <v>576</v>
      </c>
      <c r="C2475" s="26" t="s">
        <v>695</v>
      </c>
      <c r="D2475" s="26" t="s">
        <v>576</v>
      </c>
      <c r="E2475" s="26" t="s">
        <v>576</v>
      </c>
      <c r="F2475" s="26" t="s">
        <v>19</v>
      </c>
      <c r="G2475" s="27" t="n">
        <v>1</v>
      </c>
      <c r="H2475" s="28" t="n">
        <v>10124.4</v>
      </c>
      <c r="I2475" s="28" t="n">
        <v>10124.4</v>
      </c>
      <c r="J2475" s="28" t="n">
        <v>0</v>
      </c>
      <c r="K2475" s="28" t="n">
        <v>-0</v>
      </c>
      <c r="L2475" s="28" t="n">
        <v>-0</v>
      </c>
      <c r="M2475" s="28"/>
      <c r="N2475" s="6" t="s">
        <f>=I2475+J2475+K2475+L2475</f>
      </c>
      <c r="O2475" s="28"/>
      <c r="P2475" s="26"/>
    </row>
    <row collapsed="false" customFormat="false" customHeight="false" hidden="false" ht="12.1" outlineLevel="0" r="2476">
      <c r="A2476" s="25" t="n">
        <v>45994.020636574</v>
      </c>
      <c r="B2476" s="26" t="s">
        <v>576</v>
      </c>
      <c r="C2476" s="26" t="s">
        <v>696</v>
      </c>
      <c r="D2476" s="26" t="s">
        <v>576</v>
      </c>
      <c r="E2476" s="26" t="s">
        <v>576</v>
      </c>
      <c r="F2476" s="26" t="s">
        <v>19</v>
      </c>
      <c r="G2476" s="27" t="n">
        <v>1</v>
      </c>
      <c r="H2476" s="28" t="n">
        <v>4593.78</v>
      </c>
      <c r="I2476" s="28" t="n">
        <v>4593.78</v>
      </c>
      <c r="J2476" s="28" t="n">
        <v>0</v>
      </c>
      <c r="K2476" s="28" t="n">
        <v>-0</v>
      </c>
      <c r="L2476" s="28" t="n">
        <v>-0</v>
      </c>
      <c r="M2476" s="28"/>
      <c r="N2476" s="6" t="s">
        <f>=I2476+J2476+K2476+L2476</f>
      </c>
      <c r="O2476" s="28"/>
      <c r="P2476" s="26"/>
    </row>
    <row collapsed="false" customFormat="false" customHeight="false" hidden="false" ht="12.1" outlineLevel="0" r="2477">
      <c r="A2477" s="25" t="n">
        <v>45994.020636574</v>
      </c>
      <c r="B2477" s="26" t="s">
        <v>576</v>
      </c>
      <c r="C2477" s="26" t="s">
        <v>697</v>
      </c>
      <c r="D2477" s="26" t="s">
        <v>576</v>
      </c>
      <c r="E2477" s="26" t="s">
        <v>576</v>
      </c>
      <c r="F2477" s="26" t="s">
        <v>19</v>
      </c>
      <c r="G2477" s="27" t="n">
        <v>1</v>
      </c>
      <c r="H2477" s="28" t="n">
        <v>10200.36</v>
      </c>
      <c r="I2477" s="28" t="n">
        <v>10200.36</v>
      </c>
      <c r="J2477" s="28" t="n">
        <v>0</v>
      </c>
      <c r="K2477" s="28" t="n">
        <v>-0</v>
      </c>
      <c r="L2477" s="28" t="n">
        <v>-0</v>
      </c>
      <c r="M2477" s="28"/>
      <c r="N2477" s="6" t="s">
        <f>=I2477+J2477+K2477+L2477</f>
      </c>
      <c r="O2477" s="28"/>
      <c r="P2477" s="26"/>
    </row>
    <row collapsed="false" customFormat="false" customHeight="false" hidden="false" ht="12.1" outlineLevel="0" r="2478">
      <c r="A2478" s="20" t="n">
        <v>45995.535462963</v>
      </c>
      <c r="B2478" s="16" t="s">
        <v>21</v>
      </c>
      <c r="C2478" s="16" t="s">
        <v>670</v>
      </c>
      <c r="D2478" s="16" t="s">
        <v>480</v>
      </c>
      <c r="E2478" s="16" t="s">
        <v>17</v>
      </c>
      <c r="F2478" s="16" t="s">
        <v>19</v>
      </c>
      <c r="G2478" s="7" t="n">
        <v>23</v>
      </c>
      <c r="H2478" s="6" t="n">
        <v>2708.5</v>
      </c>
      <c r="I2478" s="6" t="n">
        <v>-62295.5</v>
      </c>
      <c r="J2478" s="6" t="n">
        <v>-0</v>
      </c>
      <c r="K2478" s="6" t="n">
        <v>-24.92</v>
      </c>
      <c r="L2478" s="6" t="n">
        <v>-0</v>
      </c>
      <c r="M2478" s="6"/>
      <c r="N2478" s="6" t="s">
        <f>=I2478+J2478+K2478+L2478</f>
      </c>
      <c r="O2478" s="6"/>
      <c r="P2478" s="16"/>
    </row>
    <row collapsed="false" customFormat="false" customHeight="false" hidden="false" ht="12.1" outlineLevel="0" r="2479">
      <c r="A2479" s="20" t="n">
        <v>45996.508657407</v>
      </c>
      <c r="B2479" s="16" t="s">
        <v>21</v>
      </c>
      <c r="C2479" s="16" t="s">
        <v>670</v>
      </c>
      <c r="D2479" s="16" t="s">
        <v>480</v>
      </c>
      <c r="E2479" s="16" t="s">
        <v>17</v>
      </c>
      <c r="F2479" s="16" t="s">
        <v>19</v>
      </c>
      <c r="G2479" s="7" t="n">
        <v>168</v>
      </c>
      <c r="H2479" s="6" t="n">
        <v>2740</v>
      </c>
      <c r="I2479" s="6" t="n">
        <v>-460320</v>
      </c>
      <c r="J2479" s="6" t="n">
        <v>-0</v>
      </c>
      <c r="K2479" s="6" t="n">
        <v>-184.13</v>
      </c>
      <c r="L2479" s="6" t="n">
        <v>-0</v>
      </c>
      <c r="M2479" s="6"/>
      <c r="N2479" s="6" t="s">
        <f>=I2479+J2479+K2479+L2479</f>
      </c>
      <c r="O2479" s="6"/>
      <c r="P2479" s="16"/>
    </row>
    <row collapsed="false" customFormat="false" customHeight="false" hidden="false" ht="12.1" outlineLevel="0" r="2480">
      <c r="A2480" s="33" t="n">
        <v>46002.531875</v>
      </c>
      <c r="B2480" s="34" t="s">
        <v>602</v>
      </c>
      <c r="C2480" s="34" t="s">
        <v>428</v>
      </c>
      <c r="D2480" s="34" t="s">
        <v>602</v>
      </c>
      <c r="E2480" s="34" t="s">
        <v>602</v>
      </c>
      <c r="F2480" s="34" t="s">
        <v>19</v>
      </c>
      <c r="G2480" s="35" t="n">
        <v>1</v>
      </c>
      <c r="H2480" s="36" t="n">
        <v>-198000</v>
      </c>
      <c r="I2480" s="36" t="n">
        <v>-198000</v>
      </c>
      <c r="J2480" s="36" t="n">
        <v>0</v>
      </c>
      <c r="K2480" s="36" t="n">
        <v>-0</v>
      </c>
      <c r="L2480" s="36" t="n">
        <v>-0</v>
      </c>
      <c r="M2480" s="36"/>
      <c r="N2480" s="6" t="s">
        <f>=I2480+J2480+K2480+L2480</f>
      </c>
      <c r="O2480" s="36"/>
      <c r="P2480" s="34"/>
    </row>
    <row collapsed="false" customFormat="false" customHeight="false" hidden="false" ht="12.1" outlineLevel="0" r="2481">
      <c r="A2481" s="25" t="n">
        <v>46006.020636574</v>
      </c>
      <c r="B2481" s="26" t="s">
        <v>554</v>
      </c>
      <c r="C2481" s="26" t="s">
        <v>403</v>
      </c>
      <c r="D2481" s="26" t="s">
        <v>554</v>
      </c>
      <c r="E2481" s="26" t="s">
        <v>554</v>
      </c>
      <c r="F2481" s="26" t="s">
        <v>19</v>
      </c>
      <c r="G2481" s="27" t="n">
        <v>1</v>
      </c>
      <c r="H2481" s="28" t="n">
        <v>95000</v>
      </c>
      <c r="I2481" s="28" t="n">
        <v>95000</v>
      </c>
      <c r="J2481" s="28" t="n">
        <v>0</v>
      </c>
      <c r="K2481" s="28" t="n">
        <v>-0</v>
      </c>
      <c r="L2481" s="28" t="n">
        <v>-0</v>
      </c>
      <c r="M2481" s="28"/>
      <c r="N2481" s="6" t="s">
        <f>=I2481+J2481+K2481+L2481</f>
      </c>
      <c r="O2481" s="28"/>
      <c r="P2481" s="26"/>
    </row>
    <row collapsed="false" customFormat="false" customHeight="false" hidden="false" ht="12.1" outlineLevel="0" r="2482">
      <c r="A2482" s="20" t="n">
        <v>46006.668032407</v>
      </c>
      <c r="B2482" s="16" t="s">
        <v>27</v>
      </c>
      <c r="C2482" s="16" t="s">
        <v>625</v>
      </c>
      <c r="D2482" s="16" t="s">
        <v>480</v>
      </c>
      <c r="E2482" s="16" t="s">
        <v>17</v>
      </c>
      <c r="F2482" s="16" t="s">
        <v>19</v>
      </c>
      <c r="G2482" s="7" t="n">
        <v>406</v>
      </c>
      <c r="H2482" s="6" t="n">
        <v>71.61</v>
      </c>
      <c r="I2482" s="6" t="n">
        <v>-29073.66</v>
      </c>
      <c r="J2482" s="6" t="n">
        <v>-0</v>
      </c>
      <c r="K2482" s="6" t="n">
        <v>-11.63</v>
      </c>
      <c r="L2482" s="6" t="n">
        <v>-0</v>
      </c>
      <c r="M2482" s="6"/>
      <c r="N2482" s="6" t="s">
        <f>=I2482+J2482+K2482+L2482</f>
      </c>
      <c r="O2482" s="6"/>
      <c r="P2482" s="16"/>
    </row>
    <row collapsed="false" customFormat="false" customHeight="false" hidden="false" ht="12.1" outlineLevel="0" r="2483">
      <c r="A2483" s="20" t="n">
        <v>46006.668032407</v>
      </c>
      <c r="B2483" s="16" t="s">
        <v>27</v>
      </c>
      <c r="C2483" s="16" t="s">
        <v>625</v>
      </c>
      <c r="D2483" s="16" t="s">
        <v>480</v>
      </c>
      <c r="E2483" s="16" t="s">
        <v>17</v>
      </c>
      <c r="F2483" s="16" t="s">
        <v>19</v>
      </c>
      <c r="G2483" s="7" t="n">
        <v>2</v>
      </c>
      <c r="H2483" s="6" t="n">
        <v>71.61</v>
      </c>
      <c r="I2483" s="6" t="n">
        <v>-143.22</v>
      </c>
      <c r="J2483" s="6" t="n">
        <v>-0</v>
      </c>
      <c r="K2483" s="6" t="n">
        <v>-0.06</v>
      </c>
      <c r="L2483" s="6" t="n">
        <v>-0</v>
      </c>
      <c r="M2483" s="6"/>
      <c r="N2483" s="6" t="s">
        <f>=I2483+J2483+K2483+L2483</f>
      </c>
      <c r="O2483" s="6"/>
      <c r="P2483" s="16"/>
    </row>
    <row collapsed="false" customFormat="false" customHeight="false" hidden="false" ht="12.1" outlineLevel="0" r="2484">
      <c r="A2484" s="20" t="n">
        <v>46006.668032407</v>
      </c>
      <c r="B2484" s="16" t="s">
        <v>27</v>
      </c>
      <c r="C2484" s="16" t="s">
        <v>625</v>
      </c>
      <c r="D2484" s="16" t="s">
        <v>480</v>
      </c>
      <c r="E2484" s="16" t="s">
        <v>17</v>
      </c>
      <c r="F2484" s="16" t="s">
        <v>19</v>
      </c>
      <c r="G2484" s="7" t="n">
        <v>80</v>
      </c>
      <c r="H2484" s="6" t="n">
        <v>71.61</v>
      </c>
      <c r="I2484" s="6" t="n">
        <v>-5728.8</v>
      </c>
      <c r="J2484" s="6" t="n">
        <v>-0</v>
      </c>
      <c r="K2484" s="6" t="n">
        <v>-2.29</v>
      </c>
      <c r="L2484" s="6" t="n">
        <v>-0</v>
      </c>
      <c r="M2484" s="6"/>
      <c r="N2484" s="6" t="s">
        <f>=I2484+J2484+K2484+L2484</f>
      </c>
      <c r="O2484" s="6"/>
      <c r="P2484" s="16"/>
    </row>
    <row collapsed="false" customFormat="false" customHeight="false" hidden="false" ht="12.1" outlineLevel="0" r="2485">
      <c r="A2485" s="20" t="n">
        <v>46006.668043981</v>
      </c>
      <c r="B2485" s="16" t="s">
        <v>27</v>
      </c>
      <c r="C2485" s="16" t="s">
        <v>625</v>
      </c>
      <c r="D2485" s="16" t="s">
        <v>480</v>
      </c>
      <c r="E2485" s="16" t="s">
        <v>17</v>
      </c>
      <c r="F2485" s="16" t="s">
        <v>19</v>
      </c>
      <c r="G2485" s="7" t="n">
        <v>1</v>
      </c>
      <c r="H2485" s="6" t="n">
        <v>71.61</v>
      </c>
      <c r="I2485" s="6" t="n">
        <v>-71.61</v>
      </c>
      <c r="J2485" s="6" t="n">
        <v>-0</v>
      </c>
      <c r="K2485" s="6" t="n">
        <v>-0.03</v>
      </c>
      <c r="L2485" s="6" t="n">
        <v>-0</v>
      </c>
      <c r="M2485" s="6"/>
      <c r="N2485" s="6" t="s">
        <f>=I2485+J2485+K2485+L2485</f>
      </c>
      <c r="O2485" s="6"/>
      <c r="P2485" s="16"/>
    </row>
    <row collapsed="false" customFormat="false" customHeight="false" hidden="false" ht="12.1" outlineLevel="0" r="2486">
      <c r="A2486" s="20" t="n">
        <v>46006.668055556</v>
      </c>
      <c r="B2486" s="16" t="s">
        <v>27</v>
      </c>
      <c r="C2486" s="16" t="s">
        <v>625</v>
      </c>
      <c r="D2486" s="16" t="s">
        <v>480</v>
      </c>
      <c r="E2486" s="16" t="s">
        <v>17</v>
      </c>
      <c r="F2486" s="16" t="s">
        <v>19</v>
      </c>
      <c r="G2486" s="7" t="n">
        <v>1</v>
      </c>
      <c r="H2486" s="6" t="n">
        <v>71.61</v>
      </c>
      <c r="I2486" s="6" t="n">
        <v>-71.61</v>
      </c>
      <c r="J2486" s="6" t="n">
        <v>-0</v>
      </c>
      <c r="K2486" s="6" t="n">
        <v>-0.03</v>
      </c>
      <c r="L2486" s="6" t="n">
        <v>-0</v>
      </c>
      <c r="M2486" s="6"/>
      <c r="N2486" s="6" t="s">
        <f>=I2486+J2486+K2486+L2486</f>
      </c>
      <c r="O2486" s="6"/>
      <c r="P2486" s="16"/>
    </row>
    <row collapsed="false" customFormat="false" customHeight="false" hidden="false" ht="12.1" outlineLevel="0" r="2487">
      <c r="A2487" s="20" t="n">
        <v>46006.66806713</v>
      </c>
      <c r="B2487" s="16" t="s">
        <v>27</v>
      </c>
      <c r="C2487" s="16" t="s">
        <v>625</v>
      </c>
      <c r="D2487" s="16" t="s">
        <v>480</v>
      </c>
      <c r="E2487" s="16" t="s">
        <v>17</v>
      </c>
      <c r="F2487" s="16" t="s">
        <v>19</v>
      </c>
      <c r="G2487" s="7" t="n">
        <v>9</v>
      </c>
      <c r="H2487" s="6" t="n">
        <v>71.61</v>
      </c>
      <c r="I2487" s="6" t="n">
        <v>-644.49</v>
      </c>
      <c r="J2487" s="6" t="n">
        <v>-0</v>
      </c>
      <c r="K2487" s="6" t="n">
        <v>-0.26</v>
      </c>
      <c r="L2487" s="6" t="n">
        <v>-0</v>
      </c>
      <c r="M2487" s="6"/>
      <c r="N2487" s="6" t="s">
        <f>=I2487+J2487+K2487+L2487</f>
      </c>
      <c r="O2487" s="6"/>
      <c r="P2487" s="16"/>
    </row>
    <row collapsed="false" customFormat="false" customHeight="false" hidden="false" ht="12.1" outlineLevel="0" r="2488">
      <c r="A2488" s="20" t="n">
        <v>46006.668078704</v>
      </c>
      <c r="B2488" s="16" t="s">
        <v>27</v>
      </c>
      <c r="C2488" s="16" t="s">
        <v>625</v>
      </c>
      <c r="D2488" s="16" t="s">
        <v>480</v>
      </c>
      <c r="E2488" s="16" t="s">
        <v>17</v>
      </c>
      <c r="F2488" s="16" t="s">
        <v>19</v>
      </c>
      <c r="G2488" s="7" t="n">
        <v>8</v>
      </c>
      <c r="H2488" s="6" t="n">
        <v>71.61</v>
      </c>
      <c r="I2488" s="6" t="n">
        <v>-572.88</v>
      </c>
      <c r="J2488" s="6" t="n">
        <v>-0</v>
      </c>
      <c r="K2488" s="6" t="n">
        <v>-0.23</v>
      </c>
      <c r="L2488" s="6" t="n">
        <v>-0</v>
      </c>
      <c r="M2488" s="6"/>
      <c r="N2488" s="6" t="s">
        <f>=I2488+J2488+K2488+L2488</f>
      </c>
      <c r="O2488" s="6"/>
      <c r="P2488" s="16"/>
    </row>
    <row collapsed="false" customFormat="false" customHeight="false" hidden="false" ht="12.1" outlineLevel="0" r="2489">
      <c r="A2489" s="20" t="n">
        <v>46006.668090278</v>
      </c>
      <c r="B2489" s="16" t="s">
        <v>27</v>
      </c>
      <c r="C2489" s="16" t="s">
        <v>625</v>
      </c>
      <c r="D2489" s="16" t="s">
        <v>480</v>
      </c>
      <c r="E2489" s="16" t="s">
        <v>17</v>
      </c>
      <c r="F2489" s="16" t="s">
        <v>19</v>
      </c>
      <c r="G2489" s="7" t="n">
        <v>9</v>
      </c>
      <c r="H2489" s="6" t="n">
        <v>71.61</v>
      </c>
      <c r="I2489" s="6" t="n">
        <v>-644.49</v>
      </c>
      <c r="J2489" s="6" t="n">
        <v>-0</v>
      </c>
      <c r="K2489" s="6" t="n">
        <v>-0.26</v>
      </c>
      <c r="L2489" s="6" t="n">
        <v>-0</v>
      </c>
      <c r="M2489" s="6"/>
      <c r="N2489" s="6" t="s">
        <f>=I2489+J2489+K2489+L2489</f>
      </c>
      <c r="O2489" s="6"/>
      <c r="P2489" s="16"/>
    </row>
    <row collapsed="false" customFormat="false" customHeight="false" hidden="false" ht="12.1" outlineLevel="0" r="2490">
      <c r="A2490" s="20" t="n">
        <v>46006.668101852</v>
      </c>
      <c r="B2490" s="16" t="s">
        <v>27</v>
      </c>
      <c r="C2490" s="16" t="s">
        <v>625</v>
      </c>
      <c r="D2490" s="16" t="s">
        <v>480</v>
      </c>
      <c r="E2490" s="16" t="s">
        <v>17</v>
      </c>
      <c r="F2490" s="16" t="s">
        <v>19</v>
      </c>
      <c r="G2490" s="7" t="n">
        <v>10</v>
      </c>
      <c r="H2490" s="6" t="n">
        <v>71.61</v>
      </c>
      <c r="I2490" s="6" t="n">
        <v>-716.1</v>
      </c>
      <c r="J2490" s="6" t="n">
        <v>-0</v>
      </c>
      <c r="K2490" s="6" t="n">
        <v>-0.29</v>
      </c>
      <c r="L2490" s="6" t="n">
        <v>-0</v>
      </c>
      <c r="M2490" s="6"/>
      <c r="N2490" s="6" t="s">
        <f>=I2490+J2490+K2490+L2490</f>
      </c>
      <c r="O2490" s="6"/>
      <c r="P2490" s="16"/>
    </row>
    <row collapsed="false" customFormat="false" customHeight="false" hidden="false" ht="12.1" outlineLevel="0" r="2491">
      <c r="A2491" s="20" t="n">
        <v>46006.668113426</v>
      </c>
      <c r="B2491" s="16" t="s">
        <v>27</v>
      </c>
      <c r="C2491" s="16" t="s">
        <v>625</v>
      </c>
      <c r="D2491" s="16" t="s">
        <v>480</v>
      </c>
      <c r="E2491" s="16" t="s">
        <v>17</v>
      </c>
      <c r="F2491" s="16" t="s">
        <v>19</v>
      </c>
      <c r="G2491" s="7" t="n">
        <v>1</v>
      </c>
      <c r="H2491" s="6" t="n">
        <v>71.61</v>
      </c>
      <c r="I2491" s="6" t="n">
        <v>-71.61</v>
      </c>
      <c r="J2491" s="6" t="n">
        <v>-0</v>
      </c>
      <c r="K2491" s="6" t="n">
        <v>-0.03</v>
      </c>
      <c r="L2491" s="6" t="n">
        <v>-0</v>
      </c>
      <c r="M2491" s="6"/>
      <c r="N2491" s="6" t="s">
        <f>=I2491+J2491+K2491+L2491</f>
      </c>
      <c r="O2491" s="6"/>
      <c r="P2491" s="16"/>
    </row>
    <row collapsed="false" customFormat="false" customHeight="false" hidden="false" ht="12.1" outlineLevel="0" r="2492">
      <c r="A2492" s="20" t="n">
        <v>46006.668113426</v>
      </c>
      <c r="B2492" s="16" t="s">
        <v>27</v>
      </c>
      <c r="C2492" s="16" t="s">
        <v>625</v>
      </c>
      <c r="D2492" s="16" t="s">
        <v>480</v>
      </c>
      <c r="E2492" s="16" t="s">
        <v>17</v>
      </c>
      <c r="F2492" s="16" t="s">
        <v>19</v>
      </c>
      <c r="G2492" s="7" t="n">
        <v>1</v>
      </c>
      <c r="H2492" s="6" t="n">
        <v>71.61</v>
      </c>
      <c r="I2492" s="6" t="n">
        <v>-71.61</v>
      </c>
      <c r="J2492" s="6" t="n">
        <v>-0</v>
      </c>
      <c r="K2492" s="6" t="n">
        <v>-0.03</v>
      </c>
      <c r="L2492" s="6" t="n">
        <v>-0</v>
      </c>
      <c r="M2492" s="6"/>
      <c r="N2492" s="6" t="s">
        <f>=I2492+J2492+K2492+L2492</f>
      </c>
      <c r="O2492" s="6"/>
      <c r="P2492" s="16"/>
    </row>
    <row collapsed="false" customFormat="false" customHeight="false" hidden="false" ht="12.1" outlineLevel="0" r="2493">
      <c r="A2493" s="20" t="n">
        <v>46006.668125</v>
      </c>
      <c r="B2493" s="16" t="s">
        <v>27</v>
      </c>
      <c r="C2493" s="16" t="s">
        <v>625</v>
      </c>
      <c r="D2493" s="16" t="s">
        <v>480</v>
      </c>
      <c r="E2493" s="16" t="s">
        <v>17</v>
      </c>
      <c r="F2493" s="16" t="s">
        <v>19</v>
      </c>
      <c r="G2493" s="7" t="n">
        <v>1</v>
      </c>
      <c r="H2493" s="6" t="n">
        <v>71.61</v>
      </c>
      <c r="I2493" s="6" t="n">
        <v>-71.61</v>
      </c>
      <c r="J2493" s="6" t="n">
        <v>-0</v>
      </c>
      <c r="K2493" s="6" t="n">
        <v>-0.03</v>
      </c>
      <c r="L2493" s="6" t="n">
        <v>-0</v>
      </c>
      <c r="M2493" s="6"/>
      <c r="N2493" s="6" t="s">
        <f>=I2493+J2493+K2493+L2493</f>
      </c>
      <c r="O2493" s="6"/>
      <c r="P2493" s="16"/>
    </row>
    <row collapsed="false" customFormat="false" customHeight="false" hidden="false" ht="12.1" outlineLevel="0" r="2494">
      <c r="A2494" s="20" t="n">
        <v>46006.668125</v>
      </c>
      <c r="B2494" s="16" t="s">
        <v>27</v>
      </c>
      <c r="C2494" s="16" t="s">
        <v>625</v>
      </c>
      <c r="D2494" s="16" t="s">
        <v>480</v>
      </c>
      <c r="E2494" s="16" t="s">
        <v>17</v>
      </c>
      <c r="F2494" s="16" t="s">
        <v>19</v>
      </c>
      <c r="G2494" s="7" t="n">
        <v>1</v>
      </c>
      <c r="H2494" s="6" t="n">
        <v>71.61</v>
      </c>
      <c r="I2494" s="6" t="n">
        <v>-71.61</v>
      </c>
      <c r="J2494" s="6" t="n">
        <v>-0</v>
      </c>
      <c r="K2494" s="6" t="n">
        <v>-0.03</v>
      </c>
      <c r="L2494" s="6" t="n">
        <v>-0</v>
      </c>
      <c r="M2494" s="6"/>
      <c r="N2494" s="6" t="s">
        <f>=I2494+J2494+K2494+L2494</f>
      </c>
      <c r="O2494" s="6"/>
      <c r="P2494" s="16"/>
    </row>
    <row collapsed="false" customFormat="false" customHeight="false" hidden="false" ht="12.1" outlineLevel="0" r="2495">
      <c r="A2495" s="20" t="n">
        <v>46006.668136574</v>
      </c>
      <c r="B2495" s="16" t="s">
        <v>27</v>
      </c>
      <c r="C2495" s="16" t="s">
        <v>625</v>
      </c>
      <c r="D2495" s="16" t="s">
        <v>480</v>
      </c>
      <c r="E2495" s="16" t="s">
        <v>17</v>
      </c>
      <c r="F2495" s="16" t="s">
        <v>19</v>
      </c>
      <c r="G2495" s="7" t="n">
        <v>1</v>
      </c>
      <c r="H2495" s="6" t="n">
        <v>71.61</v>
      </c>
      <c r="I2495" s="6" t="n">
        <v>-71.61</v>
      </c>
      <c r="J2495" s="6" t="n">
        <v>-0</v>
      </c>
      <c r="K2495" s="6" t="n">
        <v>-0.03</v>
      </c>
      <c r="L2495" s="6" t="n">
        <v>-0</v>
      </c>
      <c r="M2495" s="6"/>
      <c r="N2495" s="6" t="s">
        <f>=I2495+J2495+K2495+L2495</f>
      </c>
      <c r="O2495" s="6"/>
      <c r="P2495" s="16"/>
    </row>
    <row collapsed="false" customFormat="false" customHeight="false" hidden="false" ht="12.1" outlineLevel="0" r="2496">
      <c r="A2496" s="20" t="n">
        <v>46006.668148148</v>
      </c>
      <c r="B2496" s="16" t="s">
        <v>27</v>
      </c>
      <c r="C2496" s="16" t="s">
        <v>625</v>
      </c>
      <c r="D2496" s="16" t="s">
        <v>480</v>
      </c>
      <c r="E2496" s="16" t="s">
        <v>17</v>
      </c>
      <c r="F2496" s="16" t="s">
        <v>19</v>
      </c>
      <c r="G2496" s="7" t="n">
        <v>5</v>
      </c>
      <c r="H2496" s="6" t="n">
        <v>71.61</v>
      </c>
      <c r="I2496" s="6" t="n">
        <v>-358.05</v>
      </c>
      <c r="J2496" s="6" t="n">
        <v>-0</v>
      </c>
      <c r="K2496" s="6" t="n">
        <v>-0.14</v>
      </c>
      <c r="L2496" s="6" t="n">
        <v>-0</v>
      </c>
      <c r="M2496" s="6"/>
      <c r="N2496" s="6" t="s">
        <f>=I2496+J2496+K2496+L2496</f>
      </c>
      <c r="O2496" s="6"/>
      <c r="P2496" s="16"/>
    </row>
    <row collapsed="false" customFormat="false" customHeight="false" hidden="false" ht="12.1" outlineLevel="0" r="2497">
      <c r="A2497" s="20" t="n">
        <v>46006.668159722</v>
      </c>
      <c r="B2497" s="16" t="s">
        <v>27</v>
      </c>
      <c r="C2497" s="16" t="s">
        <v>625</v>
      </c>
      <c r="D2497" s="16" t="s">
        <v>480</v>
      </c>
      <c r="E2497" s="16" t="s">
        <v>17</v>
      </c>
      <c r="F2497" s="16" t="s">
        <v>19</v>
      </c>
      <c r="G2497" s="7" t="n">
        <v>1</v>
      </c>
      <c r="H2497" s="6" t="n">
        <v>71.61</v>
      </c>
      <c r="I2497" s="6" t="n">
        <v>-71.61</v>
      </c>
      <c r="J2497" s="6" t="n">
        <v>-0</v>
      </c>
      <c r="K2497" s="6" t="n">
        <v>-0.03</v>
      </c>
      <c r="L2497" s="6" t="n">
        <v>-0</v>
      </c>
      <c r="M2497" s="6"/>
      <c r="N2497" s="6" t="s">
        <f>=I2497+J2497+K2497+L2497</f>
      </c>
      <c r="O2497" s="6"/>
      <c r="P2497" s="16"/>
    </row>
    <row collapsed="false" customFormat="false" customHeight="false" hidden="false" ht="12.1" outlineLevel="0" r="2498">
      <c r="A2498" s="20" t="n">
        <v>46006.66818287</v>
      </c>
      <c r="B2498" s="16" t="s">
        <v>27</v>
      </c>
      <c r="C2498" s="16" t="s">
        <v>625</v>
      </c>
      <c r="D2498" s="16" t="s">
        <v>480</v>
      </c>
      <c r="E2498" s="16" t="s">
        <v>17</v>
      </c>
      <c r="F2498" s="16" t="s">
        <v>19</v>
      </c>
      <c r="G2498" s="7" t="n">
        <v>282</v>
      </c>
      <c r="H2498" s="6" t="n">
        <v>71.61</v>
      </c>
      <c r="I2498" s="6" t="n">
        <v>-20194.02</v>
      </c>
      <c r="J2498" s="6" t="n">
        <v>-0</v>
      </c>
      <c r="K2498" s="6" t="n">
        <v>-8.08</v>
      </c>
      <c r="L2498" s="6" t="n">
        <v>-0</v>
      </c>
      <c r="M2498" s="6"/>
      <c r="N2498" s="6" t="s">
        <f>=I2498+J2498+K2498+L2498</f>
      </c>
      <c r="O2498" s="6"/>
      <c r="P2498" s="16"/>
    </row>
    <row collapsed="false" customFormat="false" customHeight="false" hidden="false" ht="12.1" outlineLevel="0" r="2499">
      <c r="A2499" s="20" t="n">
        <v>46006.66818287</v>
      </c>
      <c r="B2499" s="16" t="s">
        <v>27</v>
      </c>
      <c r="C2499" s="16" t="s">
        <v>625</v>
      </c>
      <c r="D2499" s="16" t="s">
        <v>480</v>
      </c>
      <c r="E2499" s="16" t="s">
        <v>17</v>
      </c>
      <c r="F2499" s="16" t="s">
        <v>19</v>
      </c>
      <c r="G2499" s="7" t="n">
        <v>130</v>
      </c>
      <c r="H2499" s="6" t="n">
        <v>71.61</v>
      </c>
      <c r="I2499" s="6" t="n">
        <v>-9309.3</v>
      </c>
      <c r="J2499" s="6" t="n">
        <v>-0</v>
      </c>
      <c r="K2499" s="6" t="n">
        <v>-3.72</v>
      </c>
      <c r="L2499" s="6" t="n">
        <v>-0</v>
      </c>
      <c r="M2499" s="6"/>
      <c r="N2499" s="6" t="s">
        <f>=I2499+J2499+K2499+L2499</f>
      </c>
      <c r="O2499" s="6"/>
      <c r="P2499" s="16"/>
    </row>
    <row collapsed="false" customFormat="false" customHeight="false" hidden="false" ht="12.1" outlineLevel="0" r="2500">
      <c r="A2500" s="20" t="n">
        <v>46006.668194444</v>
      </c>
      <c r="B2500" s="16" t="s">
        <v>27</v>
      </c>
      <c r="C2500" s="16" t="s">
        <v>625</v>
      </c>
      <c r="D2500" s="16" t="s">
        <v>480</v>
      </c>
      <c r="E2500" s="16" t="s">
        <v>17</v>
      </c>
      <c r="F2500" s="16" t="s">
        <v>19</v>
      </c>
      <c r="G2500" s="7" t="n">
        <v>24</v>
      </c>
      <c r="H2500" s="6" t="n">
        <v>71.61</v>
      </c>
      <c r="I2500" s="6" t="n">
        <v>-1718.64</v>
      </c>
      <c r="J2500" s="6" t="n">
        <v>-0</v>
      </c>
      <c r="K2500" s="6" t="n">
        <v>-0.69</v>
      </c>
      <c r="L2500" s="6" t="n">
        <v>-0</v>
      </c>
      <c r="M2500" s="6"/>
      <c r="N2500" s="6" t="s">
        <f>=I2500+J2500+K2500+L2500</f>
      </c>
      <c r="O2500" s="6"/>
      <c r="P2500" s="16"/>
    </row>
    <row collapsed="false" customFormat="false" customHeight="false" hidden="false" ht="12.1" outlineLevel="0" r="2501">
      <c r="A2501" s="20" t="n">
        <v>46006.668206019</v>
      </c>
      <c r="B2501" s="16" t="s">
        <v>27</v>
      </c>
      <c r="C2501" s="16" t="s">
        <v>625</v>
      </c>
      <c r="D2501" s="16" t="s">
        <v>480</v>
      </c>
      <c r="E2501" s="16" t="s">
        <v>17</v>
      </c>
      <c r="F2501" s="16" t="s">
        <v>19</v>
      </c>
      <c r="G2501" s="7" t="n">
        <v>7</v>
      </c>
      <c r="H2501" s="6" t="n">
        <v>71.61</v>
      </c>
      <c r="I2501" s="6" t="n">
        <v>-501.27</v>
      </c>
      <c r="J2501" s="6" t="n">
        <v>-0</v>
      </c>
      <c r="K2501" s="6" t="n">
        <v>-0.2</v>
      </c>
      <c r="L2501" s="6" t="n">
        <v>-0</v>
      </c>
      <c r="M2501" s="6"/>
      <c r="N2501" s="6" t="s">
        <f>=I2501+J2501+K2501+L2501</f>
      </c>
      <c r="O2501" s="6"/>
      <c r="P2501" s="16"/>
    </row>
    <row collapsed="false" customFormat="false" customHeight="false" hidden="false" ht="12.1" outlineLevel="0" r="2502">
      <c r="A2502" s="20" t="n">
        <v>46006.668206019</v>
      </c>
      <c r="B2502" s="16" t="s">
        <v>27</v>
      </c>
      <c r="C2502" s="16" t="s">
        <v>625</v>
      </c>
      <c r="D2502" s="16" t="s">
        <v>480</v>
      </c>
      <c r="E2502" s="16" t="s">
        <v>17</v>
      </c>
      <c r="F2502" s="16" t="s">
        <v>19</v>
      </c>
      <c r="G2502" s="7" t="n">
        <v>20</v>
      </c>
      <c r="H2502" s="6" t="n">
        <v>71.61</v>
      </c>
      <c r="I2502" s="6" t="n">
        <v>-1432.2</v>
      </c>
      <c r="J2502" s="6" t="n">
        <v>-0</v>
      </c>
      <c r="K2502" s="6" t="n">
        <v>-0.57</v>
      </c>
      <c r="L2502" s="6" t="n">
        <v>-0</v>
      </c>
      <c r="M2502" s="6"/>
      <c r="N2502" s="6" t="s">
        <f>=I2502+J2502+K2502+L2502</f>
      </c>
      <c r="O2502" s="6"/>
      <c r="P2502" s="16"/>
    </row>
    <row collapsed="false" customFormat="false" customHeight="false" hidden="false" ht="12.1" outlineLevel="0" r="2503">
      <c r="A2503" s="20" t="n">
        <v>46006.683298611</v>
      </c>
      <c r="B2503" s="16" t="s">
        <v>30</v>
      </c>
      <c r="C2503" s="16" t="s">
        <v>643</v>
      </c>
      <c r="D2503" s="16" t="s">
        <v>480</v>
      </c>
      <c r="E2503" s="16" t="s">
        <v>17</v>
      </c>
      <c r="F2503" s="16" t="s">
        <v>19</v>
      </c>
      <c r="G2503" s="7" t="n">
        <v>330000</v>
      </c>
      <c r="H2503" s="6" t="n">
        <v>0.07218</v>
      </c>
      <c r="I2503" s="6" t="n">
        <v>-23819.4</v>
      </c>
      <c r="J2503" s="6" t="n">
        <v>-0</v>
      </c>
      <c r="K2503" s="6" t="n">
        <v>-9.53</v>
      </c>
      <c r="L2503" s="6" t="n">
        <v>-0</v>
      </c>
      <c r="M2503" s="6"/>
      <c r="N2503" s="6" t="s">
        <f>=I2503+J2503+K2503+L2503</f>
      </c>
      <c r="O2503" s="6"/>
      <c r="P2503" s="16"/>
    </row>
    <row collapsed="false" customFormat="false" customHeight="false" hidden="false" ht="12.1" outlineLevel="0" r="2504">
      <c r="A2504" s="25" t="n">
        <v>46008.020636574</v>
      </c>
      <c r="B2504" s="26" t="s">
        <v>576</v>
      </c>
      <c r="C2504" s="26" t="s">
        <v>698</v>
      </c>
      <c r="D2504" s="26" t="s">
        <v>576</v>
      </c>
      <c r="E2504" s="26" t="s">
        <v>576</v>
      </c>
      <c r="F2504" s="26" t="s">
        <v>19</v>
      </c>
      <c r="G2504" s="27" t="n">
        <v>1</v>
      </c>
      <c r="H2504" s="28" t="n">
        <v>1122.4</v>
      </c>
      <c r="I2504" s="28" t="n">
        <v>1122.4</v>
      </c>
      <c r="J2504" s="28" t="n">
        <v>0</v>
      </c>
      <c r="K2504" s="28" t="n">
        <v>-0</v>
      </c>
      <c r="L2504" s="28" t="n">
        <v>-0</v>
      </c>
      <c r="M2504" s="28"/>
      <c r="N2504" s="6" t="s">
        <f>=I2504+J2504+K2504+L2504</f>
      </c>
      <c r="O2504" s="28"/>
      <c r="P2504" s="26"/>
    </row>
    <row collapsed="false" customFormat="false" customHeight="false" hidden="false" ht="12.1" outlineLevel="0" r="2505">
      <c r="A2505" s="25" t="n">
        <v>46014.020636574</v>
      </c>
      <c r="B2505" s="26" t="s">
        <v>576</v>
      </c>
      <c r="C2505" s="26" t="s">
        <v>699</v>
      </c>
      <c r="D2505" s="26" t="s">
        <v>576</v>
      </c>
      <c r="E2505" s="26" t="s">
        <v>576</v>
      </c>
      <c r="F2505" s="26" t="s">
        <v>19</v>
      </c>
      <c r="G2505" s="27" t="n">
        <v>1</v>
      </c>
      <c r="H2505" s="28" t="n">
        <v>211.53</v>
      </c>
      <c r="I2505" s="28" t="n">
        <v>211.53</v>
      </c>
      <c r="J2505" s="28" t="n">
        <v>0</v>
      </c>
      <c r="K2505" s="28" t="n">
        <v>-0</v>
      </c>
      <c r="L2505" s="28" t="n">
        <v>-0</v>
      </c>
      <c r="M2505" s="28"/>
      <c r="N2505" s="6" t="s">
        <f>=I2505+J2505+K2505+L2505</f>
      </c>
      <c r="O2505" s="28"/>
      <c r="P2505" s="26"/>
    </row>
    <row collapsed="false" customFormat="false" customHeight="false" hidden="false" ht="12.1" outlineLevel="0" r="2506">
      <c r="A2506" s="25" t="n">
        <v>46014.020636574</v>
      </c>
      <c r="B2506" s="26" t="s">
        <v>554</v>
      </c>
      <c r="C2506" s="26" t="s">
        <v>403</v>
      </c>
      <c r="D2506" s="26" t="s">
        <v>554</v>
      </c>
      <c r="E2506" s="26" t="s">
        <v>554</v>
      </c>
      <c r="F2506" s="26" t="s">
        <v>19</v>
      </c>
      <c r="G2506" s="27" t="n">
        <v>1</v>
      </c>
      <c r="H2506" s="28" t="n">
        <v>27500</v>
      </c>
      <c r="I2506" s="28" t="n">
        <v>27500</v>
      </c>
      <c r="J2506" s="28" t="n">
        <v>0</v>
      </c>
      <c r="K2506" s="28" t="n">
        <v>-0</v>
      </c>
      <c r="L2506" s="28" t="n">
        <v>-0</v>
      </c>
      <c r="M2506" s="28"/>
      <c r="N2506" s="6" t="s">
        <f>=I2506+J2506+K2506+L2506</f>
      </c>
      <c r="O2506" s="28"/>
      <c r="P2506" s="26"/>
    </row>
    <row collapsed="false" customFormat="false" customHeight="false" hidden="false" ht="12.1" outlineLevel="0" r="2507">
      <c r="A2507" s="20" t="n">
        <v>46014.964988426</v>
      </c>
      <c r="B2507" s="16" t="s">
        <v>51</v>
      </c>
      <c r="C2507" s="16" t="s">
        <v>620</v>
      </c>
      <c r="D2507" s="16" t="s">
        <v>480</v>
      </c>
      <c r="E2507" s="16" t="s">
        <v>17</v>
      </c>
      <c r="F2507" s="16" t="s">
        <v>19</v>
      </c>
      <c r="G2507" s="7" t="n">
        <v>1</v>
      </c>
      <c r="H2507" s="6" t="n">
        <v>6284</v>
      </c>
      <c r="I2507" s="6" t="n">
        <v>-6284</v>
      </c>
      <c r="J2507" s="6" t="n">
        <v>-0</v>
      </c>
      <c r="K2507" s="6" t="n">
        <v>-4.39</v>
      </c>
      <c r="L2507" s="6" t="n">
        <v>-0</v>
      </c>
      <c r="M2507" s="6"/>
      <c r="N2507" s="6" t="s">
        <f>=I2507+J2507+K2507+L2507</f>
      </c>
      <c r="O2507" s="6"/>
      <c r="P2507" s="16"/>
    </row>
    <row collapsed="false" customFormat="false" customHeight="false" hidden="false" ht="12.1" outlineLevel="0" r="2508">
      <c r="A2508" s="20" t="n">
        <v>46014.964988426</v>
      </c>
      <c r="B2508" s="16" t="s">
        <v>51</v>
      </c>
      <c r="C2508" s="16" t="s">
        <v>620</v>
      </c>
      <c r="D2508" s="16" t="s">
        <v>480</v>
      </c>
      <c r="E2508" s="16" t="s">
        <v>17</v>
      </c>
      <c r="F2508" s="16" t="s">
        <v>19</v>
      </c>
      <c r="G2508" s="7" t="n">
        <v>1</v>
      </c>
      <c r="H2508" s="6" t="n">
        <v>6284</v>
      </c>
      <c r="I2508" s="6" t="n">
        <v>-6284</v>
      </c>
      <c r="J2508" s="6" t="n">
        <v>-0</v>
      </c>
      <c r="K2508" s="6" t="n">
        <v>-4.39</v>
      </c>
      <c r="L2508" s="6" t="n">
        <v>-0</v>
      </c>
      <c r="M2508" s="6"/>
      <c r="N2508" s="6" t="s">
        <f>=I2508+J2508+K2508+L2508</f>
      </c>
      <c r="O2508" s="6"/>
      <c r="P2508" s="16"/>
    </row>
    <row collapsed="false" customFormat="false" customHeight="false" hidden="false" ht="12.1" outlineLevel="0" r="2509">
      <c r="A2509" s="20" t="n">
        <v>46014.96537037</v>
      </c>
      <c r="B2509" s="16" t="s">
        <v>51</v>
      </c>
      <c r="C2509" s="16" t="s">
        <v>620</v>
      </c>
      <c r="D2509" s="16" t="s">
        <v>480</v>
      </c>
      <c r="E2509" s="16" t="s">
        <v>17</v>
      </c>
      <c r="F2509" s="16" t="s">
        <v>19</v>
      </c>
      <c r="G2509" s="7" t="n">
        <v>2</v>
      </c>
      <c r="H2509" s="6" t="n">
        <v>6284</v>
      </c>
      <c r="I2509" s="6" t="n">
        <v>-12568</v>
      </c>
      <c r="J2509" s="6" t="n">
        <v>-0</v>
      </c>
      <c r="K2509" s="6" t="n">
        <v>-5.03</v>
      </c>
      <c r="L2509" s="6" t="n">
        <v>-0</v>
      </c>
      <c r="M2509" s="6"/>
      <c r="N2509" s="6" t="s">
        <f>=I2509+J2509+K2509+L2509</f>
      </c>
      <c r="O2509" s="6"/>
      <c r="P2509" s="16"/>
    </row>
    <row collapsed="false" customFormat="false" customHeight="false" hidden="false" ht="12.1" outlineLevel="0" r="2510">
      <c r="A2510" s="20" t="n">
        <v>46015.006041667</v>
      </c>
      <c r="B2510" s="16" t="s">
        <v>36</v>
      </c>
      <c r="C2510" s="16" t="s">
        <v>627</v>
      </c>
      <c r="D2510" s="16" t="s">
        <v>480</v>
      </c>
      <c r="E2510" s="16" t="s">
        <v>17</v>
      </c>
      <c r="F2510" s="16" t="s">
        <v>19</v>
      </c>
      <c r="G2510" s="7" t="n">
        <v>10</v>
      </c>
      <c r="H2510" s="6" t="n">
        <v>298.47</v>
      </c>
      <c r="I2510" s="6" t="n">
        <v>-2984.7</v>
      </c>
      <c r="J2510" s="6" t="n">
        <v>-0</v>
      </c>
      <c r="K2510" s="6" t="n">
        <v>-2.08</v>
      </c>
      <c r="L2510" s="6" t="n">
        <v>-0</v>
      </c>
      <c r="M2510" s="6"/>
      <c r="N2510" s="6" t="s">
        <f>=I2510+J2510+K2510+L2510</f>
      </c>
      <c r="O2510" s="6"/>
      <c r="P2510" s="16"/>
    </row>
    <row collapsed="false" customFormat="false" customHeight="false" hidden="false" ht="12.1" outlineLevel="0" r="2511">
      <c r="A2511" s="20" t="n">
        <v>46027.881747685</v>
      </c>
      <c r="B2511" s="16" t="s">
        <v>24</v>
      </c>
      <c r="C2511" s="16" t="s">
        <v>567</v>
      </c>
      <c r="D2511" s="16" t="s">
        <v>480</v>
      </c>
      <c r="E2511" s="16" t="s">
        <v>17</v>
      </c>
      <c r="F2511" s="16" t="s">
        <v>19</v>
      </c>
      <c r="G2511" s="7" t="n">
        <v>60</v>
      </c>
      <c r="H2511" s="6" t="n">
        <v>42.745</v>
      </c>
      <c r="I2511" s="6" t="n">
        <v>-2564.7</v>
      </c>
      <c r="J2511" s="6" t="n">
        <v>-0</v>
      </c>
      <c r="K2511" s="6" t="n">
        <v>-1.03</v>
      </c>
      <c r="L2511" s="6" t="n">
        <v>-0</v>
      </c>
      <c r="M2511" s="6"/>
      <c r="N2511" s="6" t="s">
        <f>=I2511+J2511+K2511+L2511</f>
      </c>
      <c r="O2511" s="6"/>
      <c r="P2511" s="16"/>
    </row>
    <row collapsed="false" customFormat="false" customHeight="false" hidden="false" ht="12.1" outlineLevel="0" r="2512">
      <c r="A2512" s="33" t="n">
        <v>46034.550543981</v>
      </c>
      <c r="B2512" s="34" t="s">
        <v>602</v>
      </c>
      <c r="C2512" s="34" t="s">
        <v>428</v>
      </c>
      <c r="D2512" s="34" t="s">
        <v>602</v>
      </c>
      <c r="E2512" s="34" t="s">
        <v>602</v>
      </c>
      <c r="F2512" s="34" t="s">
        <v>19</v>
      </c>
      <c r="G2512" s="35" t="n">
        <v>1</v>
      </c>
      <c r="H2512" s="36" t="n">
        <v>-130000</v>
      </c>
      <c r="I2512" s="36" t="n">
        <v>-130000</v>
      </c>
      <c r="J2512" s="36" t="n">
        <v>0</v>
      </c>
      <c r="K2512" s="36" t="n">
        <v>-0</v>
      </c>
      <c r="L2512" s="36" t="n">
        <v>-0</v>
      </c>
      <c r="M2512" s="36"/>
      <c r="N2512" s="6" t="s">
        <f>=I2512+J2512+K2512+L2512</f>
      </c>
      <c r="O2512" s="36"/>
      <c r="P2512" s="34"/>
    </row>
    <row collapsed="false" customFormat="false" customHeight="false" hidden="false" ht="12.1" outlineLevel="0" r="2513">
      <c r="A2513" s="20" t="n">
        <v>46034.728113426</v>
      </c>
      <c r="B2513" s="16" t="s">
        <v>30</v>
      </c>
      <c r="C2513" s="16" t="s">
        <v>643</v>
      </c>
      <c r="D2513" s="16" t="s">
        <v>480</v>
      </c>
      <c r="E2513" s="16" t="s">
        <v>17</v>
      </c>
      <c r="F2513" s="16" t="s">
        <v>19</v>
      </c>
      <c r="G2513" s="7" t="n">
        <v>5970000</v>
      </c>
      <c r="H2513" s="6" t="n">
        <v>0.07774</v>
      </c>
      <c r="I2513" s="6" t="n">
        <v>-464107.8</v>
      </c>
      <c r="J2513" s="6" t="n">
        <v>-0</v>
      </c>
      <c r="K2513" s="6" t="n">
        <v>-185.64</v>
      </c>
      <c r="L2513" s="6" t="n">
        <v>-0</v>
      </c>
      <c r="M2513" s="6"/>
      <c r="N2513" s="6" t="s">
        <f>=I2513+J2513+K2513+L2513</f>
      </c>
      <c r="O2513" s="6"/>
      <c r="P2513" s="16"/>
    </row>
    <row collapsed="false" customFormat="false" customHeight="false" hidden="false" ht="12.1" outlineLevel="0" r="2514">
      <c r="A2514" s="20" t="n">
        <v>46034.728113426</v>
      </c>
      <c r="B2514" s="16" t="s">
        <v>30</v>
      </c>
      <c r="C2514" s="16" t="s">
        <v>643</v>
      </c>
      <c r="D2514" s="16" t="s">
        <v>480</v>
      </c>
      <c r="E2514" s="16" t="s">
        <v>17</v>
      </c>
      <c r="F2514" s="16" t="s">
        <v>19</v>
      </c>
      <c r="G2514" s="7" t="n">
        <v>1030000</v>
      </c>
      <c r="H2514" s="6" t="n">
        <v>0.07774</v>
      </c>
      <c r="I2514" s="6" t="n">
        <v>-80072.2</v>
      </c>
      <c r="J2514" s="6" t="n">
        <v>-0</v>
      </c>
      <c r="K2514" s="6" t="n">
        <v>-32.03</v>
      </c>
      <c r="L2514" s="6" t="n">
        <v>-0</v>
      </c>
      <c r="M2514" s="6"/>
      <c r="N2514" s="6" t="s">
        <f>=I2514+J2514+K2514+L2514</f>
      </c>
      <c r="O2514" s="6"/>
      <c r="P2514" s="16"/>
    </row>
    <row collapsed="false" customFormat="false" customHeight="false" hidden="false" ht="12.1" outlineLevel="0" r="2515">
      <c r="A2515" s="20" t="n">
        <v>46034.728113426</v>
      </c>
      <c r="B2515" s="16" t="s">
        <v>30</v>
      </c>
      <c r="C2515" s="16" t="s">
        <v>643</v>
      </c>
      <c r="D2515" s="16" t="s">
        <v>480</v>
      </c>
      <c r="E2515" s="16" t="s">
        <v>17</v>
      </c>
      <c r="F2515" s="16" t="s">
        <v>19</v>
      </c>
      <c r="G2515" s="7" t="n">
        <v>1030000</v>
      </c>
      <c r="H2515" s="6" t="n">
        <v>0.07774</v>
      </c>
      <c r="I2515" s="6" t="n">
        <v>-80072.2</v>
      </c>
      <c r="J2515" s="6" t="n">
        <v>-0</v>
      </c>
      <c r="K2515" s="6" t="n">
        <v>-32.03</v>
      </c>
      <c r="L2515" s="6" t="n">
        <v>-0</v>
      </c>
      <c r="M2515" s="6"/>
      <c r="N2515" s="6" t="s">
        <f>=I2515+J2515+K2515+L2515</f>
      </c>
      <c r="O2515" s="6"/>
      <c r="P2515" s="16"/>
    </row>
    <row collapsed="false" customFormat="false" customHeight="false" hidden="false" ht="12.1" outlineLevel="0" r="2516">
      <c r="A2516" s="20" t="n">
        <v>46034.728113426</v>
      </c>
      <c r="B2516" s="16" t="s">
        <v>30</v>
      </c>
      <c r="C2516" s="16" t="s">
        <v>643</v>
      </c>
      <c r="D2516" s="16" t="s">
        <v>480</v>
      </c>
      <c r="E2516" s="16" t="s">
        <v>17</v>
      </c>
      <c r="F2516" s="16" t="s">
        <v>19</v>
      </c>
      <c r="G2516" s="7" t="n">
        <v>940000</v>
      </c>
      <c r="H2516" s="6" t="n">
        <v>0.07774</v>
      </c>
      <c r="I2516" s="6" t="n">
        <v>-73075.6</v>
      </c>
      <c r="J2516" s="6" t="n">
        <v>-0</v>
      </c>
      <c r="K2516" s="6" t="n">
        <v>-29.23</v>
      </c>
      <c r="L2516" s="6" t="n">
        <v>-0</v>
      </c>
      <c r="M2516" s="6"/>
      <c r="N2516" s="6" t="s">
        <f>=I2516+J2516+K2516+L2516</f>
      </c>
      <c r="O2516" s="6"/>
      <c r="P2516" s="16"/>
    </row>
    <row collapsed="false" customFormat="false" customHeight="false" hidden="false" ht="12.1" outlineLevel="0" r="2517">
      <c r="A2517" s="20" t="n">
        <v>46034.728113426</v>
      </c>
      <c r="B2517" s="16" t="s">
        <v>30</v>
      </c>
      <c r="C2517" s="16" t="s">
        <v>643</v>
      </c>
      <c r="D2517" s="16" t="s">
        <v>480</v>
      </c>
      <c r="E2517" s="16" t="s">
        <v>17</v>
      </c>
      <c r="F2517" s="16" t="s">
        <v>19</v>
      </c>
      <c r="G2517" s="7" t="n">
        <v>1030000</v>
      </c>
      <c r="H2517" s="6" t="n">
        <v>0.07774</v>
      </c>
      <c r="I2517" s="6" t="n">
        <v>-80072.2</v>
      </c>
      <c r="J2517" s="6" t="n">
        <v>-0</v>
      </c>
      <c r="K2517" s="6" t="n">
        <v>-32.03</v>
      </c>
      <c r="L2517" s="6" t="n">
        <v>-0</v>
      </c>
      <c r="M2517" s="6"/>
      <c r="N2517" s="6" t="s">
        <f>=I2517+J2517+K2517+L2517</f>
      </c>
      <c r="O2517" s="6"/>
      <c r="P2517" s="16"/>
    </row>
    <row collapsed="false" customFormat="false" customHeight="false" hidden="false" ht="12.1" outlineLevel="0" r="2518">
      <c r="A2518" s="20" t="n">
        <v>46037.413518519</v>
      </c>
      <c r="B2518" s="16" t="s">
        <v>30</v>
      </c>
      <c r="C2518" s="16" t="s">
        <v>643</v>
      </c>
      <c r="D2518" s="16" t="s">
        <v>480</v>
      </c>
      <c r="E2518" s="16" t="s">
        <v>17</v>
      </c>
      <c r="F2518" s="16" t="s">
        <v>19</v>
      </c>
      <c r="G2518" s="7" t="n">
        <v>20000</v>
      </c>
      <c r="H2518" s="6" t="n">
        <v>0.07668</v>
      </c>
      <c r="I2518" s="6" t="n">
        <v>-1533.6</v>
      </c>
      <c r="J2518" s="6" t="n">
        <v>-0</v>
      </c>
      <c r="K2518" s="6" t="n">
        <v>-0.61</v>
      </c>
      <c r="L2518" s="6" t="n">
        <v>-0</v>
      </c>
      <c r="M2518" s="6"/>
      <c r="N2518" s="6" t="s">
        <f>=I2518+J2518+K2518+L2518</f>
      </c>
      <c r="O2518" s="6"/>
      <c r="P2518" s="16"/>
    </row>
    <row collapsed="false" customFormat="false" customHeight="false" hidden="false" ht="12.1" outlineLevel="0" r="2519">
      <c r="A2519" s="20" t="n">
        <v>46037.413518519</v>
      </c>
      <c r="B2519" s="16" t="s">
        <v>30</v>
      </c>
      <c r="C2519" s="16" t="s">
        <v>643</v>
      </c>
      <c r="D2519" s="16" t="s">
        <v>480</v>
      </c>
      <c r="E2519" s="16" t="s">
        <v>17</v>
      </c>
      <c r="F2519" s="16" t="s">
        <v>19</v>
      </c>
      <c r="G2519" s="7" t="n">
        <v>1850000</v>
      </c>
      <c r="H2519" s="6" t="n">
        <v>0.07668</v>
      </c>
      <c r="I2519" s="6" t="n">
        <v>-141858</v>
      </c>
      <c r="J2519" s="6" t="n">
        <v>-0</v>
      </c>
      <c r="K2519" s="6" t="n">
        <v>-56.74</v>
      </c>
      <c r="L2519" s="6" t="n">
        <v>-0</v>
      </c>
      <c r="M2519" s="6"/>
      <c r="N2519" s="6" t="s">
        <f>=I2519+J2519+K2519+L2519</f>
      </c>
      <c r="O2519" s="6"/>
      <c r="P2519" s="16"/>
    </row>
    <row collapsed="false" customFormat="false" customHeight="false" hidden="false" ht="12.1" outlineLevel="0" r="2520">
      <c r="A2520" s="20" t="n">
        <v>46037.413518519</v>
      </c>
      <c r="B2520" s="16" t="s">
        <v>30</v>
      </c>
      <c r="C2520" s="16" t="s">
        <v>643</v>
      </c>
      <c r="D2520" s="16" t="s">
        <v>480</v>
      </c>
      <c r="E2520" s="16" t="s">
        <v>17</v>
      </c>
      <c r="F2520" s="16" t="s">
        <v>19</v>
      </c>
      <c r="G2520" s="7" t="n">
        <v>650000</v>
      </c>
      <c r="H2520" s="6" t="n">
        <v>0.07668</v>
      </c>
      <c r="I2520" s="6" t="n">
        <v>-49842</v>
      </c>
      <c r="J2520" s="6" t="n">
        <v>-0</v>
      </c>
      <c r="K2520" s="6" t="n">
        <v>-19.94</v>
      </c>
      <c r="L2520" s="6" t="n">
        <v>-0</v>
      </c>
      <c r="M2520" s="6"/>
      <c r="N2520" s="6" t="s">
        <f>=I2520+J2520+K2520+L2520</f>
      </c>
      <c r="O2520" s="6"/>
      <c r="P2520" s="16"/>
    </row>
    <row collapsed="false" customFormat="false" customHeight="false" hidden="false" ht="12.1" outlineLevel="0" r="2521">
      <c r="A2521" s="20" t="n">
        <v>46037.413518519</v>
      </c>
      <c r="B2521" s="16" t="s">
        <v>30</v>
      </c>
      <c r="C2521" s="16" t="s">
        <v>643</v>
      </c>
      <c r="D2521" s="16" t="s">
        <v>480</v>
      </c>
      <c r="E2521" s="16" t="s">
        <v>17</v>
      </c>
      <c r="F2521" s="16" t="s">
        <v>19</v>
      </c>
      <c r="G2521" s="7" t="n">
        <v>40000</v>
      </c>
      <c r="H2521" s="6" t="n">
        <v>0.07668</v>
      </c>
      <c r="I2521" s="6" t="n">
        <v>-3067.2</v>
      </c>
      <c r="J2521" s="6" t="n">
        <v>-0</v>
      </c>
      <c r="K2521" s="6" t="n">
        <v>-1.23</v>
      </c>
      <c r="L2521" s="6" t="n">
        <v>-0</v>
      </c>
      <c r="M2521" s="6"/>
      <c r="N2521" s="6" t="s">
        <f>=I2521+J2521+K2521+L2521</f>
      </c>
      <c r="O2521" s="6"/>
      <c r="P2521" s="16"/>
    </row>
    <row collapsed="false" customFormat="false" customHeight="false" hidden="false" ht="12.1" outlineLevel="0" r="2522">
      <c r="A2522" s="20" t="n">
        <v>46037.413981481</v>
      </c>
      <c r="B2522" s="16" t="s">
        <v>30</v>
      </c>
      <c r="C2522" s="16" t="s">
        <v>643</v>
      </c>
      <c r="D2522" s="16" t="s">
        <v>480</v>
      </c>
      <c r="E2522" s="16" t="s">
        <v>17</v>
      </c>
      <c r="F2522" s="16" t="s">
        <v>19</v>
      </c>
      <c r="G2522" s="7" t="n">
        <v>130000</v>
      </c>
      <c r="H2522" s="6" t="n">
        <v>0.07668</v>
      </c>
      <c r="I2522" s="6" t="n">
        <v>-9968.4</v>
      </c>
      <c r="J2522" s="6" t="n">
        <v>-0</v>
      </c>
      <c r="K2522" s="6" t="n">
        <v>-3.99</v>
      </c>
      <c r="L2522" s="6" t="n">
        <v>-0</v>
      </c>
      <c r="M2522" s="6"/>
      <c r="N2522" s="6" t="s">
        <f>=I2522+J2522+K2522+L2522</f>
      </c>
      <c r="O2522" s="6"/>
      <c r="P2522" s="16"/>
    </row>
    <row collapsed="false" customFormat="false" customHeight="false" hidden="false" ht="12.1" outlineLevel="0" r="2523">
      <c r="A2523" s="20" t="n">
        <v>46037.41443287</v>
      </c>
      <c r="B2523" s="16" t="s">
        <v>30</v>
      </c>
      <c r="C2523" s="16" t="s">
        <v>643</v>
      </c>
      <c r="D2523" s="16" t="s">
        <v>480</v>
      </c>
      <c r="E2523" s="16" t="s">
        <v>17</v>
      </c>
      <c r="F2523" s="16" t="s">
        <v>19</v>
      </c>
      <c r="G2523" s="7" t="n">
        <v>250000</v>
      </c>
      <c r="H2523" s="6" t="n">
        <v>0.07668</v>
      </c>
      <c r="I2523" s="6" t="n">
        <v>-19170</v>
      </c>
      <c r="J2523" s="6" t="n">
        <v>-0</v>
      </c>
      <c r="K2523" s="6" t="n">
        <v>-7.67</v>
      </c>
      <c r="L2523" s="6" t="n">
        <v>-0</v>
      </c>
      <c r="M2523" s="6"/>
      <c r="N2523" s="6" t="s">
        <f>=I2523+J2523+K2523+L2523</f>
      </c>
      <c r="O2523" s="6"/>
      <c r="P2523" s="16"/>
    </row>
    <row collapsed="false" customFormat="false" customHeight="false" hidden="false" ht="12.1" outlineLevel="0" r="2524">
      <c r="A2524" s="20" t="n">
        <v>46037.414479167</v>
      </c>
      <c r="B2524" s="16" t="s">
        <v>30</v>
      </c>
      <c r="C2524" s="16" t="s">
        <v>643</v>
      </c>
      <c r="D2524" s="16" t="s">
        <v>480</v>
      </c>
      <c r="E2524" s="16" t="s">
        <v>17</v>
      </c>
      <c r="F2524" s="16" t="s">
        <v>19</v>
      </c>
      <c r="G2524" s="7" t="n">
        <v>10000</v>
      </c>
      <c r="H2524" s="6" t="n">
        <v>0.07668</v>
      </c>
      <c r="I2524" s="6" t="n">
        <v>-766.8</v>
      </c>
      <c r="J2524" s="6" t="n">
        <v>-0</v>
      </c>
      <c r="K2524" s="6" t="n">
        <v>-0.31</v>
      </c>
      <c r="L2524" s="6" t="n">
        <v>-0</v>
      </c>
      <c r="M2524" s="6"/>
      <c r="N2524" s="6" t="s">
        <f>=I2524+J2524+K2524+L2524</f>
      </c>
      <c r="O2524" s="6"/>
      <c r="P2524" s="16"/>
    </row>
    <row collapsed="false" customFormat="false" customHeight="false" hidden="false" ht="12.1" outlineLevel="0" r="2525">
      <c r="A2525" s="20" t="n">
        <v>46037.414756944</v>
      </c>
      <c r="B2525" s="16" t="s">
        <v>30</v>
      </c>
      <c r="C2525" s="16" t="s">
        <v>643</v>
      </c>
      <c r="D2525" s="16" t="s">
        <v>480</v>
      </c>
      <c r="E2525" s="16" t="s">
        <v>17</v>
      </c>
      <c r="F2525" s="16" t="s">
        <v>19</v>
      </c>
      <c r="G2525" s="7" t="n">
        <v>2000000</v>
      </c>
      <c r="H2525" s="6" t="n">
        <v>0.07668</v>
      </c>
      <c r="I2525" s="6" t="n">
        <v>-153360</v>
      </c>
      <c r="J2525" s="6" t="n">
        <v>-0</v>
      </c>
      <c r="K2525" s="6" t="n">
        <v>-61.34</v>
      </c>
      <c r="L2525" s="6" t="n">
        <v>-0</v>
      </c>
      <c r="M2525" s="6"/>
      <c r="N2525" s="6" t="s">
        <f>=I2525+J2525+K2525+L2525</f>
      </c>
      <c r="O2525" s="6"/>
      <c r="P2525" s="16"/>
    </row>
    <row collapsed="false" customFormat="false" customHeight="false" hidden="false" ht="12.1" outlineLevel="0" r="2526">
      <c r="A2526" s="20" t="n">
        <v>46037.4153125</v>
      </c>
      <c r="B2526" s="16" t="s">
        <v>30</v>
      </c>
      <c r="C2526" s="16" t="s">
        <v>643</v>
      </c>
      <c r="D2526" s="16" t="s">
        <v>480</v>
      </c>
      <c r="E2526" s="16" t="s">
        <v>17</v>
      </c>
      <c r="F2526" s="16" t="s">
        <v>19</v>
      </c>
      <c r="G2526" s="7" t="n">
        <v>10000</v>
      </c>
      <c r="H2526" s="6" t="n">
        <v>0.07668</v>
      </c>
      <c r="I2526" s="6" t="n">
        <v>-766.8</v>
      </c>
      <c r="J2526" s="6" t="n">
        <v>-0</v>
      </c>
      <c r="K2526" s="6" t="n">
        <v>-0.31</v>
      </c>
      <c r="L2526" s="6" t="n">
        <v>-0</v>
      </c>
      <c r="M2526" s="6"/>
      <c r="N2526" s="6" t="s">
        <f>=I2526+J2526+K2526+L2526</f>
      </c>
      <c r="O2526" s="6"/>
      <c r="P2526" s="16"/>
    </row>
    <row collapsed="false" customFormat="false" customHeight="false" hidden="false" ht="12.1" outlineLevel="0" r="2527">
      <c r="A2527" s="20" t="n">
        <v>46037.41568287</v>
      </c>
      <c r="B2527" s="16" t="s">
        <v>30</v>
      </c>
      <c r="C2527" s="16" t="s">
        <v>643</v>
      </c>
      <c r="D2527" s="16" t="s">
        <v>480</v>
      </c>
      <c r="E2527" s="16" t="s">
        <v>17</v>
      </c>
      <c r="F2527" s="16" t="s">
        <v>19</v>
      </c>
      <c r="G2527" s="7" t="n">
        <v>40000</v>
      </c>
      <c r="H2527" s="6" t="n">
        <v>0.07668</v>
      </c>
      <c r="I2527" s="6" t="n">
        <v>-3067.2</v>
      </c>
      <c r="J2527" s="6" t="n">
        <v>-0</v>
      </c>
      <c r="K2527" s="6" t="n">
        <v>-1.23</v>
      </c>
      <c r="L2527" s="6" t="n">
        <v>-0</v>
      </c>
      <c r="M2527" s="6"/>
      <c r="N2527" s="6" t="s">
        <f>=I2527+J2527+K2527+L2527</f>
      </c>
      <c r="O2527" s="6"/>
      <c r="P2527" s="16"/>
    </row>
    <row collapsed="false" customFormat="false" customHeight="false" hidden="false" ht="12.1" outlineLevel="0" r="2528">
      <c r="A2528" s="20" t="n">
        <v>46038.465671296</v>
      </c>
      <c r="B2528" s="16" t="s">
        <v>27</v>
      </c>
      <c r="C2528" s="16" t="s">
        <v>625</v>
      </c>
      <c r="D2528" s="16" t="s">
        <v>480</v>
      </c>
      <c r="E2528" s="16" t="s">
        <v>17</v>
      </c>
      <c r="F2528" s="16" t="s">
        <v>19</v>
      </c>
      <c r="G2528" s="7" t="n">
        <v>700</v>
      </c>
      <c r="H2528" s="6" t="n">
        <v>71.7</v>
      </c>
      <c r="I2528" s="6" t="n">
        <v>-50190</v>
      </c>
      <c r="J2528" s="6" t="n">
        <v>-0</v>
      </c>
      <c r="K2528" s="6" t="n">
        <v>-20.08</v>
      </c>
      <c r="L2528" s="6" t="n">
        <v>-0</v>
      </c>
      <c r="M2528" s="6"/>
      <c r="N2528" s="6" t="s">
        <f>=I2528+J2528+K2528+L2528</f>
      </c>
      <c r="O2528" s="6"/>
      <c r="P2528" s="16"/>
    </row>
    <row collapsed="false" customFormat="false" customHeight="false" hidden="false" ht="12.1" outlineLevel="0" r="2529">
      <c r="A2529" s="20" t="n">
        <v>46038.465671296</v>
      </c>
      <c r="B2529" s="16" t="s">
        <v>27</v>
      </c>
      <c r="C2529" s="16" t="s">
        <v>625</v>
      </c>
      <c r="D2529" s="16" t="s">
        <v>480</v>
      </c>
      <c r="E2529" s="16" t="s">
        <v>17</v>
      </c>
      <c r="F2529" s="16" t="s">
        <v>19</v>
      </c>
      <c r="G2529" s="7" t="n">
        <v>1485</v>
      </c>
      <c r="H2529" s="6" t="n">
        <v>71.7</v>
      </c>
      <c r="I2529" s="6" t="n">
        <v>-106474.5</v>
      </c>
      <c r="J2529" s="6" t="n">
        <v>-0</v>
      </c>
      <c r="K2529" s="6" t="n">
        <v>-42.59</v>
      </c>
      <c r="L2529" s="6" t="n">
        <v>-0</v>
      </c>
      <c r="M2529" s="6"/>
      <c r="N2529" s="6" t="s">
        <f>=I2529+J2529+K2529+L2529</f>
      </c>
      <c r="O2529" s="6"/>
      <c r="P2529" s="16"/>
    </row>
    <row collapsed="false" customFormat="false" customHeight="false" hidden="false" ht="12.1" outlineLevel="0" r="2530">
      <c r="A2530" s="20" t="n">
        <v>46038.465671296</v>
      </c>
      <c r="B2530" s="16" t="s">
        <v>27</v>
      </c>
      <c r="C2530" s="16" t="s">
        <v>625</v>
      </c>
      <c r="D2530" s="16" t="s">
        <v>480</v>
      </c>
      <c r="E2530" s="16" t="s">
        <v>17</v>
      </c>
      <c r="F2530" s="16" t="s">
        <v>19</v>
      </c>
      <c r="G2530" s="7" t="n">
        <v>10</v>
      </c>
      <c r="H2530" s="6" t="n">
        <v>71.7</v>
      </c>
      <c r="I2530" s="6" t="n">
        <v>-717</v>
      </c>
      <c r="J2530" s="6" t="n">
        <v>-0</v>
      </c>
      <c r="K2530" s="6" t="n">
        <v>-0.29</v>
      </c>
      <c r="L2530" s="6" t="n">
        <v>-0</v>
      </c>
      <c r="M2530" s="6"/>
      <c r="N2530" s="6" t="s">
        <f>=I2530+J2530+K2530+L2530</f>
      </c>
      <c r="O2530" s="6"/>
      <c r="P2530" s="16"/>
    </row>
    <row collapsed="false" customFormat="false" customHeight="false" hidden="false" ht="12.1" outlineLevel="0" r="2531">
      <c r="A2531" s="20" t="n">
        <v>46038.465671296</v>
      </c>
      <c r="B2531" s="16" t="s">
        <v>27</v>
      </c>
      <c r="C2531" s="16" t="s">
        <v>625</v>
      </c>
      <c r="D2531" s="16" t="s">
        <v>480</v>
      </c>
      <c r="E2531" s="16" t="s">
        <v>17</v>
      </c>
      <c r="F2531" s="16" t="s">
        <v>19</v>
      </c>
      <c r="G2531" s="7" t="n">
        <v>1</v>
      </c>
      <c r="H2531" s="6" t="n">
        <v>71.7</v>
      </c>
      <c r="I2531" s="6" t="n">
        <v>-71.7</v>
      </c>
      <c r="J2531" s="6" t="n">
        <v>-0</v>
      </c>
      <c r="K2531" s="6" t="n">
        <v>-0.03</v>
      </c>
      <c r="L2531" s="6" t="n">
        <v>-0</v>
      </c>
      <c r="M2531" s="6"/>
      <c r="N2531" s="6" t="s">
        <f>=I2531+J2531+K2531+L2531</f>
      </c>
      <c r="O2531" s="6"/>
      <c r="P2531" s="16"/>
    </row>
    <row collapsed="false" customFormat="false" customHeight="false" hidden="false" ht="12.1" outlineLevel="0" r="2532">
      <c r="A2532" s="20" t="n">
        <v>46038.465787037</v>
      </c>
      <c r="B2532" s="16" t="s">
        <v>27</v>
      </c>
      <c r="C2532" s="16" t="s">
        <v>625</v>
      </c>
      <c r="D2532" s="16" t="s">
        <v>480</v>
      </c>
      <c r="E2532" s="16" t="s">
        <v>17</v>
      </c>
      <c r="F2532" s="16" t="s">
        <v>19</v>
      </c>
      <c r="G2532" s="7" t="n">
        <v>804</v>
      </c>
      <c r="H2532" s="6" t="n">
        <v>71.7</v>
      </c>
      <c r="I2532" s="6" t="n">
        <v>-57646.8</v>
      </c>
      <c r="J2532" s="6" t="n">
        <v>-0</v>
      </c>
      <c r="K2532" s="6" t="n">
        <v>-23.06</v>
      </c>
      <c r="L2532" s="6" t="n">
        <v>-0</v>
      </c>
      <c r="M2532" s="6"/>
      <c r="N2532" s="6" t="s">
        <f>=I2532+J2532+K2532+L2532</f>
      </c>
      <c r="O2532" s="6"/>
      <c r="P2532" s="16"/>
    </row>
    <row collapsed="false" customFormat="false" customHeight="false" hidden="false" ht="12.1" outlineLevel="0" r="2533">
      <c r="A2533" s="33" t="n">
        <v>46041.505405093</v>
      </c>
      <c r="B2533" s="34" t="s">
        <v>602</v>
      </c>
      <c r="C2533" s="34" t="s">
        <v>428</v>
      </c>
      <c r="D2533" s="34" t="s">
        <v>602</v>
      </c>
      <c r="E2533" s="34" t="s">
        <v>602</v>
      </c>
      <c r="F2533" s="34" t="s">
        <v>19</v>
      </c>
      <c r="G2533" s="35" t="n">
        <v>1</v>
      </c>
      <c r="H2533" s="36" t="n">
        <v>-140000</v>
      </c>
      <c r="I2533" s="36" t="n">
        <v>-140000</v>
      </c>
      <c r="J2533" s="36" t="n">
        <v>0</v>
      </c>
      <c r="K2533" s="36" t="n">
        <v>-0</v>
      </c>
      <c r="L2533" s="36" t="n">
        <v>-0</v>
      </c>
      <c r="M2533" s="36"/>
      <c r="N2533" s="6" t="s">
        <f>=I2533+J2533+K2533+L2533</f>
      </c>
      <c r="O2533" s="36"/>
      <c r="P2533" s="34"/>
    </row>
    <row collapsed="false" customFormat="false" customHeight="false" hidden="false" ht="12.1" outlineLevel="0" r="2534">
      <c r="A2534" s="21" t="n">
        <v>46042.020636574</v>
      </c>
      <c r="B2534" s="22" t="s">
        <v>629</v>
      </c>
      <c r="C2534" s="22" t="s">
        <v>700</v>
      </c>
      <c r="D2534" s="22" t="s">
        <v>629</v>
      </c>
      <c r="E2534" s="22" t="s">
        <v>629</v>
      </c>
      <c r="F2534" s="22" t="s">
        <v>19</v>
      </c>
      <c r="G2534" s="23" t="n">
        <v>1</v>
      </c>
      <c r="H2534" s="24" t="n">
        <v>-3</v>
      </c>
      <c r="I2534" s="24" t="n">
        <v>-3</v>
      </c>
      <c r="J2534" s="24" t="n">
        <v>0</v>
      </c>
      <c r="K2534" s="24" t="n">
        <v>-0</v>
      </c>
      <c r="L2534" s="24" t="n">
        <v>-0</v>
      </c>
      <c r="M2534" s="24"/>
      <c r="N2534" s="6" t="s">
        <f>=I2534+J2534+K2534+L2534</f>
      </c>
      <c r="O2534" s="24"/>
      <c r="P2534" s="22"/>
    </row>
    <row collapsed="false" customFormat="false" customHeight="false" hidden="false" ht="12.1" outlineLevel="0" r="2535">
      <c r="A2535" s="25" t="n">
        <v>46044.020636574</v>
      </c>
      <c r="B2535" s="26" t="s">
        <v>576</v>
      </c>
      <c r="C2535" s="26" t="s">
        <v>701</v>
      </c>
      <c r="D2535" s="26" t="s">
        <v>576</v>
      </c>
      <c r="E2535" s="26" t="s">
        <v>576</v>
      </c>
      <c r="F2535" s="26" t="s">
        <v>19</v>
      </c>
      <c r="G2535" s="27" t="n">
        <v>1</v>
      </c>
      <c r="H2535" s="28" t="n">
        <v>206.4</v>
      </c>
      <c r="I2535" s="28" t="n">
        <v>206.4</v>
      </c>
      <c r="J2535" s="28" t="n">
        <v>0</v>
      </c>
      <c r="K2535" s="28" t="n">
        <v>-0</v>
      </c>
      <c r="L2535" s="28" t="n">
        <v>-0</v>
      </c>
      <c r="M2535" s="28"/>
      <c r="N2535" s="6" t="s">
        <f>=I2535+J2535+K2535+L2535</f>
      </c>
      <c r="O2535" s="28"/>
      <c r="P2535" s="26"/>
    </row>
    <row collapsed="false" customFormat="false" customHeight="false" hidden="false" ht="12.1" outlineLevel="0" r="2536">
      <c r="A2536" s="20" t="n">
        <v>46047.509618056</v>
      </c>
      <c r="B2536" s="16" t="s">
        <v>27</v>
      </c>
      <c r="C2536" s="16" t="s">
        <v>625</v>
      </c>
      <c r="D2536" s="16" t="s">
        <v>480</v>
      </c>
      <c r="E2536" s="16" t="s">
        <v>17</v>
      </c>
      <c r="F2536" s="16" t="s">
        <v>19</v>
      </c>
      <c r="G2536" s="7" t="n">
        <v>1</v>
      </c>
      <c r="H2536" s="6" t="n">
        <v>72.98</v>
      </c>
      <c r="I2536" s="6" t="n">
        <v>-72.98</v>
      </c>
      <c r="J2536" s="6" t="n">
        <v>-0</v>
      </c>
      <c r="K2536" s="6" t="n">
        <v>-0.03</v>
      </c>
      <c r="L2536" s="6" t="n">
        <v>-0</v>
      </c>
      <c r="M2536" s="6"/>
      <c r="N2536" s="6" t="s">
        <f>=I2536+J2536+K2536+L2536</f>
      </c>
      <c r="O2536" s="6"/>
      <c r="P2536" s="16"/>
    </row>
    <row collapsed="false" customFormat="false" customHeight="false" hidden="false" ht="12.1" outlineLevel="0" r="2537">
      <c r="A2537" s="20" t="n">
        <v>46047.509664352</v>
      </c>
      <c r="B2537" s="16" t="s">
        <v>27</v>
      </c>
      <c r="C2537" s="16" t="s">
        <v>625</v>
      </c>
      <c r="D2537" s="16" t="s">
        <v>480</v>
      </c>
      <c r="E2537" s="16" t="s">
        <v>17</v>
      </c>
      <c r="F2537" s="16" t="s">
        <v>19</v>
      </c>
      <c r="G2537" s="7" t="n">
        <v>1</v>
      </c>
      <c r="H2537" s="6" t="n">
        <v>72.98</v>
      </c>
      <c r="I2537" s="6" t="n">
        <v>-72.98</v>
      </c>
      <c r="J2537" s="6" t="n">
        <v>-0</v>
      </c>
      <c r="K2537" s="6" t="n">
        <v>-0.03</v>
      </c>
      <c r="L2537" s="6" t="n">
        <v>-0</v>
      </c>
      <c r="M2537" s="6"/>
      <c r="N2537" s="6" t="s">
        <f>=I2537+J2537+K2537+L2537</f>
      </c>
      <c r="O2537" s="6"/>
      <c r="P2537" s="16"/>
    </row>
    <row collapsed="false" customFormat="false" customHeight="false" hidden="false" ht="12.1" outlineLevel="0" r="2538">
      <c r="A2538" s="20" t="n">
        <v>46047.509675926</v>
      </c>
      <c r="B2538" s="16" t="s">
        <v>27</v>
      </c>
      <c r="C2538" s="16" t="s">
        <v>625</v>
      </c>
      <c r="D2538" s="16" t="s">
        <v>480</v>
      </c>
      <c r="E2538" s="16" t="s">
        <v>17</v>
      </c>
      <c r="F2538" s="16" t="s">
        <v>19</v>
      </c>
      <c r="G2538" s="7" t="n">
        <v>2</v>
      </c>
      <c r="H2538" s="6" t="n">
        <v>72.98</v>
      </c>
      <c r="I2538" s="6" t="n">
        <v>-145.96</v>
      </c>
      <c r="J2538" s="6" t="n">
        <v>-0</v>
      </c>
      <c r="K2538" s="6" t="n">
        <v>-0.06</v>
      </c>
      <c r="L2538" s="6" t="n">
        <v>-0</v>
      </c>
      <c r="M2538" s="6"/>
      <c r="N2538" s="6" t="s">
        <f>=I2538+J2538+K2538+L2538</f>
      </c>
      <c r="O2538" s="6"/>
      <c r="P2538" s="16"/>
    </row>
    <row collapsed="false" customFormat="false" customHeight="false" hidden="false" ht="12.1" outlineLevel="0" r="2539">
      <c r="A2539" s="20" t="n">
        <v>46047.509861111</v>
      </c>
      <c r="B2539" s="16" t="s">
        <v>27</v>
      </c>
      <c r="C2539" s="16" t="s">
        <v>625</v>
      </c>
      <c r="D2539" s="16" t="s">
        <v>480</v>
      </c>
      <c r="E2539" s="16" t="s">
        <v>17</v>
      </c>
      <c r="F2539" s="16" t="s">
        <v>19</v>
      </c>
      <c r="G2539" s="7" t="n">
        <v>400</v>
      </c>
      <c r="H2539" s="6" t="n">
        <v>72.98</v>
      </c>
      <c r="I2539" s="6" t="n">
        <v>-29192</v>
      </c>
      <c r="J2539" s="6" t="n">
        <v>-0</v>
      </c>
      <c r="K2539" s="6" t="n">
        <v>-11.68</v>
      </c>
      <c r="L2539" s="6" t="n">
        <v>-0</v>
      </c>
      <c r="M2539" s="6"/>
      <c r="N2539" s="6" t="s">
        <f>=I2539+J2539+K2539+L2539</f>
      </c>
      <c r="O2539" s="6"/>
      <c r="P2539" s="16"/>
    </row>
    <row collapsed="false" customFormat="false" customHeight="false" hidden="false" ht="12.1" outlineLevel="0" r="2540">
      <c r="A2540" s="20" t="n">
        <v>46047.509907407</v>
      </c>
      <c r="B2540" s="16" t="s">
        <v>27</v>
      </c>
      <c r="C2540" s="16" t="s">
        <v>625</v>
      </c>
      <c r="D2540" s="16" t="s">
        <v>480</v>
      </c>
      <c r="E2540" s="16" t="s">
        <v>17</v>
      </c>
      <c r="F2540" s="16" t="s">
        <v>19</v>
      </c>
      <c r="G2540" s="7" t="n">
        <v>596</v>
      </c>
      <c r="H2540" s="6" t="n">
        <v>72.98</v>
      </c>
      <c r="I2540" s="6" t="n">
        <v>-43496.08</v>
      </c>
      <c r="J2540" s="6" t="n">
        <v>-0</v>
      </c>
      <c r="K2540" s="6" t="n">
        <v>-17.4</v>
      </c>
      <c r="L2540" s="6" t="n">
        <v>-0</v>
      </c>
      <c r="M2540" s="6"/>
      <c r="N2540" s="6" t="s">
        <f>=I2540+J2540+K2540+L2540</f>
      </c>
      <c r="O2540" s="6"/>
      <c r="P2540" s="16"/>
    </row>
    <row collapsed="false" customFormat="false" customHeight="false" hidden="false" ht="12.1" outlineLevel="0" r="2541">
      <c r="A2541" s="25" t="n">
        <v>46050.020636574</v>
      </c>
      <c r="B2541" s="26" t="s">
        <v>576</v>
      </c>
      <c r="C2541" s="26" t="s">
        <v>682</v>
      </c>
      <c r="D2541" s="26" t="s">
        <v>576</v>
      </c>
      <c r="E2541" s="26" t="s">
        <v>576</v>
      </c>
      <c r="F2541" s="26" t="s">
        <v>19</v>
      </c>
      <c r="G2541" s="27" t="n">
        <v>1</v>
      </c>
      <c r="H2541" s="28" t="n">
        <v>3163.68</v>
      </c>
      <c r="I2541" s="28" t="n">
        <v>3163.68</v>
      </c>
      <c r="J2541" s="28" t="n">
        <v>0</v>
      </c>
      <c r="K2541" s="28" t="n">
        <v>-0</v>
      </c>
      <c r="L2541" s="28" t="n">
        <v>-0</v>
      </c>
      <c r="M2541" s="28"/>
      <c r="N2541" s="6" t="s">
        <f>=I2541+J2541+K2541+L2541</f>
      </c>
      <c r="O2541" s="28"/>
      <c r="P2541" s="26"/>
    </row>
    <row collapsed="false" customFormat="false" customHeight="false" hidden="false" ht="12.1" outlineLevel="0" r="2542">
      <c r="A2542" s="25" t="n">
        <v>46064.020636574</v>
      </c>
      <c r="B2542" s="26" t="s">
        <v>576</v>
      </c>
      <c r="C2542" s="26" t="s">
        <v>687</v>
      </c>
      <c r="D2542" s="26" t="s">
        <v>576</v>
      </c>
      <c r="E2542" s="26" t="s">
        <v>576</v>
      </c>
      <c r="F2542" s="26" t="s">
        <v>19</v>
      </c>
      <c r="G2542" s="27" t="n">
        <v>1</v>
      </c>
      <c r="H2542" s="28" t="n">
        <v>137.64</v>
      </c>
      <c r="I2542" s="28" t="n">
        <v>137.64</v>
      </c>
      <c r="J2542" s="28" t="n">
        <v>0</v>
      </c>
      <c r="K2542" s="28" t="n">
        <v>-0</v>
      </c>
      <c r="L2542" s="28" t="n">
        <v>-0</v>
      </c>
      <c r="M2542" s="28"/>
      <c r="N2542" s="6" t="s">
        <f>=I2542+J2542+K2542+L2542</f>
      </c>
      <c r="O2542" s="28"/>
      <c r="P2542" s="26"/>
    </row>
    <row collapsed="false" customFormat="false" customHeight="false" hidden="false" ht="12.1" outlineLevel="0" r="2543">
      <c r="A2543" s="25" t="n">
        <v>46064.020636574</v>
      </c>
      <c r="B2543" s="26" t="s">
        <v>576</v>
      </c>
      <c r="C2543" s="26" t="s">
        <v>688</v>
      </c>
      <c r="D2543" s="26" t="s">
        <v>576</v>
      </c>
      <c r="E2543" s="26" t="s">
        <v>576</v>
      </c>
      <c r="F2543" s="26" t="s">
        <v>19</v>
      </c>
      <c r="G2543" s="27" t="n">
        <v>1</v>
      </c>
      <c r="H2543" s="28" t="n">
        <v>1745</v>
      </c>
      <c r="I2543" s="28" t="n">
        <v>1745</v>
      </c>
      <c r="J2543" s="28" t="n">
        <v>0</v>
      </c>
      <c r="K2543" s="28" t="n">
        <v>-0</v>
      </c>
      <c r="L2543" s="28" t="n">
        <v>-0</v>
      </c>
      <c r="M2543" s="28"/>
      <c r="N2543" s="6" t="s">
        <f>=I2543+J2543+K2543+L2543</f>
      </c>
      <c r="O2543" s="28"/>
      <c r="P2543" s="26"/>
    </row>
    <row collapsed="false" customFormat="false" customHeight="false" hidden="false" ht="12.1" outlineLevel="0" r="2544">
      <c r="A2544" s="20" t="n">
        <v>46064.581863426</v>
      </c>
      <c r="B2544" s="16" t="s">
        <v>33</v>
      </c>
      <c r="C2544" s="16" t="s">
        <v>612</v>
      </c>
      <c r="D2544" s="16" t="s">
        <v>480</v>
      </c>
      <c r="E2544" s="16" t="s">
        <v>17</v>
      </c>
      <c r="F2544" s="16" t="s">
        <v>19</v>
      </c>
      <c r="G2544" s="7" t="n">
        <v>20</v>
      </c>
      <c r="H2544" s="6" t="n">
        <v>221.45</v>
      </c>
      <c r="I2544" s="6" t="n">
        <v>-4429</v>
      </c>
      <c r="J2544" s="6" t="n">
        <v>-0</v>
      </c>
      <c r="K2544" s="6" t="n">
        <v>-1.77</v>
      </c>
      <c r="L2544" s="6" t="n">
        <v>-0</v>
      </c>
      <c r="M2544" s="6"/>
      <c r="N2544" s="6" t="s">
        <f>=I2544+J2544+K2544+L2544</f>
      </c>
      <c r="O2544" s="6"/>
      <c r="P2544" s="16"/>
    </row>
    <row collapsed="false" customFormat="false" customHeight="false" hidden="false" ht="12.1" outlineLevel="0" r="2545">
      <c r="A2545" s="20" t="n">
        <v>46065.76400463</v>
      </c>
      <c r="B2545" s="16" t="s">
        <v>74</v>
      </c>
      <c r="C2545" s="16" t="s">
        <v>659</v>
      </c>
      <c r="D2545" s="16" t="s">
        <v>480</v>
      </c>
      <c r="E2545" s="16" t="s">
        <v>75</v>
      </c>
      <c r="F2545" s="16" t="s">
        <v>19</v>
      </c>
      <c r="G2545" s="7" t="n">
        <v>1</v>
      </c>
      <c r="H2545" s="6" t="n">
        <v>988.3</v>
      </c>
      <c r="I2545" s="6" t="n">
        <v>-988.3</v>
      </c>
      <c r="J2545" s="6" t="n">
        <v>-0</v>
      </c>
      <c r="K2545" s="6" t="n">
        <v>-0.6</v>
      </c>
      <c r="L2545" s="6" t="n">
        <v>-0</v>
      </c>
      <c r="M2545" s="6"/>
      <c r="N2545" s="6" t="s">
        <f>=I2545+J2545+K2545+L2545</f>
      </c>
      <c r="O2545" s="6"/>
      <c r="P2545" s="16"/>
    </row>
    <row collapsed="false" customFormat="false" customHeight="false" hidden="false" ht="12.1" outlineLevel="0" r="2546">
      <c r="A2546" s="25" t="n">
        <v>46077.020636574</v>
      </c>
      <c r="B2546" s="26" t="s">
        <v>576</v>
      </c>
      <c r="C2546" s="26" t="s">
        <v>702</v>
      </c>
      <c r="D2546" s="26" t="s">
        <v>576</v>
      </c>
      <c r="E2546" s="26" t="s">
        <v>576</v>
      </c>
      <c r="F2546" s="26" t="s">
        <v>19</v>
      </c>
      <c r="G2546" s="27" t="n">
        <v>1</v>
      </c>
      <c r="H2546" s="28" t="n">
        <v>204.66</v>
      </c>
      <c r="I2546" s="28" t="n">
        <v>204.66</v>
      </c>
      <c r="J2546" s="28" t="n">
        <v>0</v>
      </c>
      <c r="K2546" s="28" t="n">
        <v>-0</v>
      </c>
      <c r="L2546" s="28" t="n">
        <v>-0</v>
      </c>
      <c r="M2546" s="28"/>
      <c r="N2546" s="6" t="s">
        <f>=I2546+J2546+K2546+L2546</f>
      </c>
      <c r="O2546" s="28"/>
      <c r="P2546" s="26"/>
    </row>
    <row collapsed="false" customFormat="false" customHeight="false" hidden="false" ht="12.1" outlineLevel="0" r="2547">
      <c r="A2547" s="29" t="n">
        <v>46079.836145833</v>
      </c>
      <c r="B2547" s="30" t="s">
        <v>519</v>
      </c>
      <c r="C2547" s="30" t="s">
        <v>681</v>
      </c>
      <c r="D2547" s="30" t="s">
        <v>482</v>
      </c>
      <c r="E2547" s="30" t="s">
        <v>79</v>
      </c>
      <c r="F2547" s="30" t="s">
        <v>19</v>
      </c>
      <c r="G2547" s="31" t="n">
        <v>-1</v>
      </c>
      <c r="H2547" s="32" t="n">
        <v>59.686</v>
      </c>
      <c r="I2547" s="32" t="n">
        <v>596.86</v>
      </c>
      <c r="J2547" s="32" t="n">
        <v>16.73</v>
      </c>
      <c r="K2547" s="32" t="n">
        <v>-0.29</v>
      </c>
      <c r="L2547" s="32" t="n">
        <v>-0</v>
      </c>
      <c r="M2547" s="32"/>
      <c r="N2547" s="6" t="s">
        <f>=I2547+J2547+K2547+L2547</f>
      </c>
      <c r="O2547" s="32"/>
      <c r="P2547" s="30"/>
    </row>
    <row collapsed="false" customFormat="false" customHeight="false" hidden="false" ht="12.1" outlineLevel="0" r="2548">
      <c r="A2548" s="29" t="n">
        <v>46079.836226852</v>
      </c>
      <c r="B2548" s="30" t="s">
        <v>519</v>
      </c>
      <c r="C2548" s="30" t="s">
        <v>681</v>
      </c>
      <c r="D2548" s="30" t="s">
        <v>482</v>
      </c>
      <c r="E2548" s="30" t="s">
        <v>79</v>
      </c>
      <c r="F2548" s="30" t="s">
        <v>19</v>
      </c>
      <c r="G2548" s="31" t="n">
        <v>-1</v>
      </c>
      <c r="H2548" s="32" t="n">
        <v>59.686</v>
      </c>
      <c r="I2548" s="32" t="n">
        <v>596.86</v>
      </c>
      <c r="J2548" s="32" t="n">
        <v>16.73</v>
      </c>
      <c r="K2548" s="32" t="n">
        <v>-0.29</v>
      </c>
      <c r="L2548" s="32" t="n">
        <v>-0</v>
      </c>
      <c r="M2548" s="32"/>
      <c r="N2548" s="6" t="s">
        <f>=I2548+J2548+K2548+L2548</f>
      </c>
      <c r="O2548" s="32"/>
      <c r="P2548" s="30"/>
    </row>
    <row collapsed="false" customFormat="false" customHeight="false" hidden="false" ht="12.1" outlineLevel="0" r="2549">
      <c r="A2549" s="29" t="n">
        <v>46079.836377315</v>
      </c>
      <c r="B2549" s="30" t="s">
        <v>519</v>
      </c>
      <c r="C2549" s="30" t="s">
        <v>681</v>
      </c>
      <c r="D2549" s="30" t="s">
        <v>482</v>
      </c>
      <c r="E2549" s="30" t="s">
        <v>79</v>
      </c>
      <c r="F2549" s="30" t="s">
        <v>19</v>
      </c>
      <c r="G2549" s="31" t="n">
        <v>-4</v>
      </c>
      <c r="H2549" s="32" t="n">
        <v>59.686</v>
      </c>
      <c r="I2549" s="32" t="n">
        <v>2387.44</v>
      </c>
      <c r="J2549" s="32" t="n">
        <v>66.92</v>
      </c>
      <c r="K2549" s="32" t="n">
        <v>-1.16</v>
      </c>
      <c r="L2549" s="32" t="n">
        <v>-0</v>
      </c>
      <c r="M2549" s="32"/>
      <c r="N2549" s="6" t="s">
        <f>=I2549+J2549+K2549+L2549</f>
      </c>
      <c r="O2549" s="32"/>
      <c r="P2549" s="30"/>
    </row>
    <row collapsed="false" customFormat="false" customHeight="false" hidden="false" ht="12.1" outlineLevel="0" r="2550">
      <c r="A2550" s="29" t="n">
        <v>46079.836435185</v>
      </c>
      <c r="B2550" s="30" t="s">
        <v>519</v>
      </c>
      <c r="C2550" s="30" t="s">
        <v>681</v>
      </c>
      <c r="D2550" s="30" t="s">
        <v>482</v>
      </c>
      <c r="E2550" s="30" t="s">
        <v>79</v>
      </c>
      <c r="F2550" s="30" t="s">
        <v>19</v>
      </c>
      <c r="G2550" s="31" t="n">
        <v>-1</v>
      </c>
      <c r="H2550" s="32" t="n">
        <v>59.686</v>
      </c>
      <c r="I2550" s="32" t="n">
        <v>596.86</v>
      </c>
      <c r="J2550" s="32" t="n">
        <v>16.73</v>
      </c>
      <c r="K2550" s="32" t="n">
        <v>-0.29</v>
      </c>
      <c r="L2550" s="32" t="n">
        <v>-0</v>
      </c>
      <c r="M2550" s="32"/>
      <c r="N2550" s="6" t="s">
        <f>=I2550+J2550+K2550+L2550</f>
      </c>
      <c r="O2550" s="32"/>
      <c r="P2550" s="30"/>
    </row>
    <row collapsed="false" customFormat="false" customHeight="false" hidden="false" ht="12.1" outlineLevel="0" r="2551">
      <c r="A2551" s="29" t="n">
        <v>46079.841261574</v>
      </c>
      <c r="B2551" s="30" t="s">
        <v>519</v>
      </c>
      <c r="C2551" s="30" t="s">
        <v>681</v>
      </c>
      <c r="D2551" s="30" t="s">
        <v>482</v>
      </c>
      <c r="E2551" s="30" t="s">
        <v>79</v>
      </c>
      <c r="F2551" s="30" t="s">
        <v>19</v>
      </c>
      <c r="G2551" s="31" t="n">
        <v>-2</v>
      </c>
      <c r="H2551" s="32" t="n">
        <v>59.686</v>
      </c>
      <c r="I2551" s="32" t="n">
        <v>1193.72</v>
      </c>
      <c r="J2551" s="32" t="n">
        <v>33.46</v>
      </c>
      <c r="K2551" s="32" t="n">
        <v>-0.58</v>
      </c>
      <c r="L2551" s="32" t="n">
        <v>-0</v>
      </c>
      <c r="M2551" s="32"/>
      <c r="N2551" s="6" t="s">
        <f>=I2551+J2551+K2551+L2551</f>
      </c>
      <c r="O2551" s="32"/>
      <c r="P2551" s="30"/>
    </row>
    <row collapsed="false" customFormat="false" customHeight="false" hidden="false" ht="12.1" outlineLevel="0" r="2552">
      <c r="A2552" s="29" t="n">
        <v>46079.841631944</v>
      </c>
      <c r="B2552" s="30" t="s">
        <v>519</v>
      </c>
      <c r="C2552" s="30" t="s">
        <v>681</v>
      </c>
      <c r="D2552" s="30" t="s">
        <v>482</v>
      </c>
      <c r="E2552" s="30" t="s">
        <v>79</v>
      </c>
      <c r="F2552" s="30" t="s">
        <v>19</v>
      </c>
      <c r="G2552" s="31" t="n">
        <v>-1</v>
      </c>
      <c r="H2552" s="32" t="n">
        <v>59.686</v>
      </c>
      <c r="I2552" s="32" t="n">
        <v>596.86</v>
      </c>
      <c r="J2552" s="32" t="n">
        <v>16.73</v>
      </c>
      <c r="K2552" s="32" t="n">
        <v>-0.29</v>
      </c>
      <c r="L2552" s="32" t="n">
        <v>-0</v>
      </c>
      <c r="M2552" s="32"/>
      <c r="N2552" s="6" t="s">
        <f>=I2552+J2552+K2552+L2552</f>
      </c>
      <c r="O2552" s="32"/>
      <c r="P2552" s="30"/>
    </row>
    <row collapsed="false" customFormat="false" customHeight="false" hidden="false" ht="12.1" outlineLevel="0" r="2553">
      <c r="A2553" s="29" t="n">
        <v>46079.841875</v>
      </c>
      <c r="B2553" s="30" t="s">
        <v>519</v>
      </c>
      <c r="C2553" s="30" t="s">
        <v>681</v>
      </c>
      <c r="D2553" s="30" t="s">
        <v>482</v>
      </c>
      <c r="E2553" s="30" t="s">
        <v>79</v>
      </c>
      <c r="F2553" s="30" t="s">
        <v>19</v>
      </c>
      <c r="G2553" s="31" t="n">
        <v>-11</v>
      </c>
      <c r="H2553" s="32" t="n">
        <v>59.686</v>
      </c>
      <c r="I2553" s="32" t="n">
        <v>6565.46</v>
      </c>
      <c r="J2553" s="32" t="n">
        <v>184.03</v>
      </c>
      <c r="K2553" s="32" t="n">
        <v>-3.19</v>
      </c>
      <c r="L2553" s="32" t="n">
        <v>-0</v>
      </c>
      <c r="M2553" s="32"/>
      <c r="N2553" s="6" t="s">
        <f>=I2553+J2553+K2553+L2553</f>
      </c>
      <c r="O2553" s="32"/>
      <c r="P2553" s="30"/>
    </row>
    <row collapsed="false" customFormat="false" customHeight="false" hidden="false" ht="12.1" outlineLevel="0" r="2554">
      <c r="A2554" s="29" t="n">
        <v>46079.841967593</v>
      </c>
      <c r="B2554" s="30" t="s">
        <v>519</v>
      </c>
      <c r="C2554" s="30" t="s">
        <v>681</v>
      </c>
      <c r="D2554" s="30" t="s">
        <v>482</v>
      </c>
      <c r="E2554" s="30" t="s">
        <v>79</v>
      </c>
      <c r="F2554" s="30" t="s">
        <v>19</v>
      </c>
      <c r="G2554" s="31" t="n">
        <v>-2</v>
      </c>
      <c r="H2554" s="32" t="n">
        <v>59.686</v>
      </c>
      <c r="I2554" s="32" t="n">
        <v>1193.72</v>
      </c>
      <c r="J2554" s="32" t="n">
        <v>33.46</v>
      </c>
      <c r="K2554" s="32" t="n">
        <v>-0.58</v>
      </c>
      <c r="L2554" s="32" t="n">
        <v>-0</v>
      </c>
      <c r="M2554" s="32"/>
      <c r="N2554" s="6" t="s">
        <f>=I2554+J2554+K2554+L2554</f>
      </c>
      <c r="O2554" s="32"/>
      <c r="P2554" s="30"/>
    </row>
    <row collapsed="false" customFormat="false" customHeight="false" hidden="false" ht="12.1" outlineLevel="0" r="2555">
      <c r="A2555" s="29" t="n">
        <v>46079.842037037</v>
      </c>
      <c r="B2555" s="30" t="s">
        <v>519</v>
      </c>
      <c r="C2555" s="30" t="s">
        <v>681</v>
      </c>
      <c r="D2555" s="30" t="s">
        <v>482</v>
      </c>
      <c r="E2555" s="30" t="s">
        <v>79</v>
      </c>
      <c r="F2555" s="30" t="s">
        <v>19</v>
      </c>
      <c r="G2555" s="31" t="n">
        <v>-4</v>
      </c>
      <c r="H2555" s="32" t="n">
        <v>59.686</v>
      </c>
      <c r="I2555" s="32" t="n">
        <v>2387.44</v>
      </c>
      <c r="J2555" s="32" t="n">
        <v>66.92</v>
      </c>
      <c r="K2555" s="32" t="n">
        <v>-1.16</v>
      </c>
      <c r="L2555" s="32" t="n">
        <v>-0</v>
      </c>
      <c r="M2555" s="32"/>
      <c r="N2555" s="6" t="s">
        <f>=I2555+J2555+K2555+L2555</f>
      </c>
      <c r="O2555" s="32"/>
      <c r="P2555" s="30"/>
    </row>
    <row collapsed="false" customFormat="false" customHeight="false" hidden="false" ht="12.1" outlineLevel="0" r="2556">
      <c r="A2556" s="29" t="n">
        <v>46079.842372685</v>
      </c>
      <c r="B2556" s="30" t="s">
        <v>519</v>
      </c>
      <c r="C2556" s="30" t="s">
        <v>681</v>
      </c>
      <c r="D2556" s="30" t="s">
        <v>482</v>
      </c>
      <c r="E2556" s="30" t="s">
        <v>79</v>
      </c>
      <c r="F2556" s="30" t="s">
        <v>19</v>
      </c>
      <c r="G2556" s="31" t="n">
        <v>-2</v>
      </c>
      <c r="H2556" s="32" t="n">
        <v>59.686</v>
      </c>
      <c r="I2556" s="32" t="n">
        <v>1193.72</v>
      </c>
      <c r="J2556" s="32" t="n">
        <v>33.46</v>
      </c>
      <c r="K2556" s="32" t="n">
        <v>-0.58</v>
      </c>
      <c r="L2556" s="32" t="n">
        <v>-0</v>
      </c>
      <c r="M2556" s="32"/>
      <c r="N2556" s="6" t="s">
        <f>=I2556+J2556+K2556+L2556</f>
      </c>
      <c r="O2556" s="32"/>
      <c r="P2556" s="30"/>
    </row>
    <row collapsed="false" customFormat="false" customHeight="false" hidden="false" ht="12.1" outlineLevel="0" r="2557">
      <c r="A2557" s="29" t="n">
        <v>46079.842430556</v>
      </c>
      <c r="B2557" s="30" t="s">
        <v>519</v>
      </c>
      <c r="C2557" s="30" t="s">
        <v>681</v>
      </c>
      <c r="D2557" s="30" t="s">
        <v>482</v>
      </c>
      <c r="E2557" s="30" t="s">
        <v>79</v>
      </c>
      <c r="F2557" s="30" t="s">
        <v>19</v>
      </c>
      <c r="G2557" s="31" t="n">
        <v>-10</v>
      </c>
      <c r="H2557" s="32" t="n">
        <v>59.686</v>
      </c>
      <c r="I2557" s="32" t="n">
        <v>5968.6</v>
      </c>
      <c r="J2557" s="32" t="n">
        <v>167.3</v>
      </c>
      <c r="K2557" s="32" t="n">
        <v>-2.9</v>
      </c>
      <c r="L2557" s="32" t="n">
        <v>-0</v>
      </c>
      <c r="M2557" s="32"/>
      <c r="N2557" s="6" t="s">
        <f>=I2557+J2557+K2557+L2557</f>
      </c>
      <c r="O2557" s="32"/>
      <c r="P2557" s="30"/>
    </row>
    <row collapsed="false" customFormat="false" customHeight="false" hidden="false" ht="12.1" outlineLevel="0" r="2558">
      <c r="A2558" s="29" t="n">
        <v>46079.842731481</v>
      </c>
      <c r="B2558" s="30" t="s">
        <v>519</v>
      </c>
      <c r="C2558" s="30" t="s">
        <v>681</v>
      </c>
      <c r="D2558" s="30" t="s">
        <v>482</v>
      </c>
      <c r="E2558" s="30" t="s">
        <v>79</v>
      </c>
      <c r="F2558" s="30" t="s">
        <v>19</v>
      </c>
      <c r="G2558" s="31" t="n">
        <v>-1</v>
      </c>
      <c r="H2558" s="32" t="n">
        <v>59.686</v>
      </c>
      <c r="I2558" s="32" t="n">
        <v>596.86</v>
      </c>
      <c r="J2558" s="32" t="n">
        <v>16.73</v>
      </c>
      <c r="K2558" s="32" t="n">
        <v>-0.29</v>
      </c>
      <c r="L2558" s="32" t="n">
        <v>-0</v>
      </c>
      <c r="M2558" s="32"/>
      <c r="N2558" s="6" t="s">
        <f>=I2558+J2558+K2558+L2558</f>
      </c>
      <c r="O2558" s="32"/>
      <c r="P2558" s="30"/>
    </row>
    <row collapsed="false" customFormat="false" customHeight="false" hidden="false" ht="12.1" outlineLevel="0" r="2559">
      <c r="A2559" s="29" t="n">
        <v>46079.842835648</v>
      </c>
      <c r="B2559" s="30" t="s">
        <v>519</v>
      </c>
      <c r="C2559" s="30" t="s">
        <v>681</v>
      </c>
      <c r="D2559" s="30" t="s">
        <v>482</v>
      </c>
      <c r="E2559" s="30" t="s">
        <v>79</v>
      </c>
      <c r="F2559" s="30" t="s">
        <v>19</v>
      </c>
      <c r="G2559" s="31" t="n">
        <v>-1</v>
      </c>
      <c r="H2559" s="32" t="n">
        <v>59.686</v>
      </c>
      <c r="I2559" s="32" t="n">
        <v>596.86</v>
      </c>
      <c r="J2559" s="32" t="n">
        <v>16.73</v>
      </c>
      <c r="K2559" s="32" t="n">
        <v>-0.29</v>
      </c>
      <c r="L2559" s="32" t="n">
        <v>-0</v>
      </c>
      <c r="M2559" s="32"/>
      <c r="N2559" s="6" t="s">
        <f>=I2559+J2559+K2559+L2559</f>
      </c>
      <c r="O2559" s="32"/>
      <c r="P2559" s="30"/>
    </row>
    <row collapsed="false" customFormat="false" customHeight="false" hidden="false" ht="12.1" outlineLevel="0" r="2560">
      <c r="A2560" s="29" t="n">
        <v>46079.84306713</v>
      </c>
      <c r="B2560" s="30" t="s">
        <v>519</v>
      </c>
      <c r="C2560" s="30" t="s">
        <v>681</v>
      </c>
      <c r="D2560" s="30" t="s">
        <v>482</v>
      </c>
      <c r="E2560" s="30" t="s">
        <v>79</v>
      </c>
      <c r="F2560" s="30" t="s">
        <v>19</v>
      </c>
      <c r="G2560" s="31" t="n">
        <v>-1</v>
      </c>
      <c r="H2560" s="32" t="n">
        <v>59.686</v>
      </c>
      <c r="I2560" s="32" t="n">
        <v>596.86</v>
      </c>
      <c r="J2560" s="32" t="n">
        <v>16.73</v>
      </c>
      <c r="K2560" s="32" t="n">
        <v>-0.29</v>
      </c>
      <c r="L2560" s="32" t="n">
        <v>-0</v>
      </c>
      <c r="M2560" s="32"/>
      <c r="N2560" s="6" t="s">
        <f>=I2560+J2560+K2560+L2560</f>
      </c>
      <c r="O2560" s="32"/>
      <c r="P2560" s="30"/>
    </row>
    <row collapsed="false" customFormat="false" customHeight="false" hidden="false" ht="12.1" outlineLevel="0" r="2561">
      <c r="A2561" s="29" t="n">
        <v>46079.843148148</v>
      </c>
      <c r="B2561" s="30" t="s">
        <v>519</v>
      </c>
      <c r="C2561" s="30" t="s">
        <v>681</v>
      </c>
      <c r="D2561" s="30" t="s">
        <v>482</v>
      </c>
      <c r="E2561" s="30" t="s">
        <v>79</v>
      </c>
      <c r="F2561" s="30" t="s">
        <v>19</v>
      </c>
      <c r="G2561" s="31" t="n">
        <v>-1</v>
      </c>
      <c r="H2561" s="32" t="n">
        <v>59.686</v>
      </c>
      <c r="I2561" s="32" t="n">
        <v>596.86</v>
      </c>
      <c r="J2561" s="32" t="n">
        <v>16.73</v>
      </c>
      <c r="K2561" s="32" t="n">
        <v>-0.29</v>
      </c>
      <c r="L2561" s="32" t="n">
        <v>-0</v>
      </c>
      <c r="M2561" s="32"/>
      <c r="N2561" s="6" t="s">
        <f>=I2561+J2561+K2561+L2561</f>
      </c>
      <c r="O2561" s="32"/>
      <c r="P2561" s="30"/>
    </row>
    <row collapsed="false" customFormat="false" customHeight="false" hidden="false" ht="12.1" outlineLevel="0" r="2562">
      <c r="A2562" s="29" t="n">
        <v>46079.843206019</v>
      </c>
      <c r="B2562" s="30" t="s">
        <v>519</v>
      </c>
      <c r="C2562" s="30" t="s">
        <v>681</v>
      </c>
      <c r="D2562" s="30" t="s">
        <v>482</v>
      </c>
      <c r="E2562" s="30" t="s">
        <v>79</v>
      </c>
      <c r="F2562" s="30" t="s">
        <v>19</v>
      </c>
      <c r="G2562" s="31" t="n">
        <v>-3</v>
      </c>
      <c r="H2562" s="32" t="n">
        <v>59.686</v>
      </c>
      <c r="I2562" s="32" t="n">
        <v>1790.58</v>
      </c>
      <c r="J2562" s="32" t="n">
        <v>50.19</v>
      </c>
      <c r="K2562" s="32" t="n">
        <v>-0.87</v>
      </c>
      <c r="L2562" s="32" t="n">
        <v>-0</v>
      </c>
      <c r="M2562" s="32"/>
      <c r="N2562" s="6" t="s">
        <f>=I2562+J2562+K2562+L2562</f>
      </c>
      <c r="O2562" s="32"/>
      <c r="P2562" s="30"/>
    </row>
    <row collapsed="false" customFormat="false" customHeight="false" hidden="false" ht="12.1" outlineLevel="0" r="2563">
      <c r="A2563" s="29" t="n">
        <v>46079.843310185</v>
      </c>
      <c r="B2563" s="30" t="s">
        <v>519</v>
      </c>
      <c r="C2563" s="30" t="s">
        <v>681</v>
      </c>
      <c r="D2563" s="30" t="s">
        <v>482</v>
      </c>
      <c r="E2563" s="30" t="s">
        <v>79</v>
      </c>
      <c r="F2563" s="30" t="s">
        <v>19</v>
      </c>
      <c r="G2563" s="31" t="n">
        <v>-4</v>
      </c>
      <c r="H2563" s="32" t="n">
        <v>59.686</v>
      </c>
      <c r="I2563" s="32" t="n">
        <v>2387.44</v>
      </c>
      <c r="J2563" s="32" t="n">
        <v>66.92</v>
      </c>
      <c r="K2563" s="32" t="n">
        <v>-1.16</v>
      </c>
      <c r="L2563" s="32" t="n">
        <v>-0</v>
      </c>
      <c r="M2563" s="32"/>
      <c r="N2563" s="6" t="s">
        <f>=I2563+J2563+K2563+L2563</f>
      </c>
      <c r="O2563" s="32"/>
      <c r="P2563" s="30"/>
    </row>
    <row collapsed="false" customFormat="false" customHeight="false" hidden="false" ht="12.1" outlineLevel="0" r="2564">
      <c r="A2564" s="29" t="n">
        <v>46079.843449074</v>
      </c>
      <c r="B2564" s="30" t="s">
        <v>519</v>
      </c>
      <c r="C2564" s="30" t="s">
        <v>681</v>
      </c>
      <c r="D2564" s="30" t="s">
        <v>482</v>
      </c>
      <c r="E2564" s="30" t="s">
        <v>79</v>
      </c>
      <c r="F2564" s="30" t="s">
        <v>19</v>
      </c>
      <c r="G2564" s="31" t="n">
        <v>-100</v>
      </c>
      <c r="H2564" s="32" t="n">
        <v>59.686</v>
      </c>
      <c r="I2564" s="32" t="n">
        <v>59686</v>
      </c>
      <c r="J2564" s="32" t="n">
        <v>1673</v>
      </c>
      <c r="K2564" s="32" t="n">
        <v>-28.95</v>
      </c>
      <c r="L2564" s="32" t="n">
        <v>-0</v>
      </c>
      <c r="M2564" s="32"/>
      <c r="N2564" s="6" t="s">
        <f>=I2564+J2564+K2564+L2564</f>
      </c>
      <c r="O2564" s="32"/>
      <c r="P2564" s="30"/>
    </row>
    <row collapsed="false" customFormat="false" customHeight="false" hidden="false" ht="12.1" outlineLevel="0" r="2565">
      <c r="A2565" s="29" t="n">
        <v>46079.843553241</v>
      </c>
      <c r="B2565" s="30" t="s">
        <v>519</v>
      </c>
      <c r="C2565" s="30" t="s">
        <v>681</v>
      </c>
      <c r="D2565" s="30" t="s">
        <v>482</v>
      </c>
      <c r="E2565" s="30" t="s">
        <v>79</v>
      </c>
      <c r="F2565" s="30" t="s">
        <v>19</v>
      </c>
      <c r="G2565" s="31" t="n">
        <v>-4</v>
      </c>
      <c r="H2565" s="32" t="n">
        <v>59.686</v>
      </c>
      <c r="I2565" s="32" t="n">
        <v>2387.44</v>
      </c>
      <c r="J2565" s="32" t="n">
        <v>66.92</v>
      </c>
      <c r="K2565" s="32" t="n">
        <v>-1.16</v>
      </c>
      <c r="L2565" s="32" t="n">
        <v>-0</v>
      </c>
      <c r="M2565" s="32"/>
      <c r="N2565" s="6" t="s">
        <f>=I2565+J2565+K2565+L2565</f>
      </c>
      <c r="O2565" s="32"/>
      <c r="P2565" s="30"/>
    </row>
    <row collapsed="false" customFormat="false" customHeight="false" hidden="false" ht="12.1" outlineLevel="0" r="2566">
      <c r="A2566" s="29" t="n">
        <v>46079.843923611</v>
      </c>
      <c r="B2566" s="30" t="s">
        <v>519</v>
      </c>
      <c r="C2566" s="30" t="s">
        <v>681</v>
      </c>
      <c r="D2566" s="30" t="s">
        <v>482</v>
      </c>
      <c r="E2566" s="30" t="s">
        <v>79</v>
      </c>
      <c r="F2566" s="30" t="s">
        <v>19</v>
      </c>
      <c r="G2566" s="31" t="n">
        <v>-1</v>
      </c>
      <c r="H2566" s="32" t="n">
        <v>59.686</v>
      </c>
      <c r="I2566" s="32" t="n">
        <v>596.86</v>
      </c>
      <c r="J2566" s="32" t="n">
        <v>16.73</v>
      </c>
      <c r="K2566" s="32" t="n">
        <v>-0.29</v>
      </c>
      <c r="L2566" s="32" t="n">
        <v>-0</v>
      </c>
      <c r="M2566" s="32"/>
      <c r="N2566" s="6" t="s">
        <f>=I2566+J2566+K2566+L2566</f>
      </c>
      <c r="O2566" s="32"/>
      <c r="P2566" s="30"/>
    </row>
    <row collapsed="false" customFormat="false" customHeight="false" hidden="false" ht="12.1" outlineLevel="0" r="2567">
      <c r="A2567" s="29" t="n">
        <v>46079.844050926</v>
      </c>
      <c r="B2567" s="30" t="s">
        <v>519</v>
      </c>
      <c r="C2567" s="30" t="s">
        <v>681</v>
      </c>
      <c r="D2567" s="30" t="s">
        <v>482</v>
      </c>
      <c r="E2567" s="30" t="s">
        <v>79</v>
      </c>
      <c r="F2567" s="30" t="s">
        <v>19</v>
      </c>
      <c r="G2567" s="31" t="n">
        <v>-131</v>
      </c>
      <c r="H2567" s="32" t="n">
        <v>59.686</v>
      </c>
      <c r="I2567" s="32" t="n">
        <v>78188.66</v>
      </c>
      <c r="J2567" s="32" t="n">
        <v>2191.63</v>
      </c>
      <c r="K2567" s="32" t="n">
        <v>-37.92</v>
      </c>
      <c r="L2567" s="32" t="n">
        <v>-0</v>
      </c>
      <c r="M2567" s="32"/>
      <c r="N2567" s="6" t="s">
        <f>=I2567+J2567+K2567+L2567</f>
      </c>
      <c r="O2567" s="32"/>
      <c r="P2567" s="30"/>
    </row>
    <row collapsed="false" customFormat="false" customHeight="false" hidden="false" ht="12.1" outlineLevel="0" r="2568">
      <c r="A2568" s="20" t="n">
        <v>46079.855648148</v>
      </c>
      <c r="B2568" s="16" t="s">
        <v>27</v>
      </c>
      <c r="C2568" s="16" t="s">
        <v>625</v>
      </c>
      <c r="D2568" s="16" t="s">
        <v>480</v>
      </c>
      <c r="E2568" s="16" t="s">
        <v>17</v>
      </c>
      <c r="F2568" s="16" t="s">
        <v>19</v>
      </c>
      <c r="G2568" s="7" t="n">
        <v>20</v>
      </c>
      <c r="H2568" s="6" t="n">
        <v>87.295</v>
      </c>
      <c r="I2568" s="6" t="n">
        <v>-1745.9</v>
      </c>
      <c r="J2568" s="6" t="n">
        <v>-0</v>
      </c>
      <c r="K2568" s="6" t="n">
        <v>-0.7</v>
      </c>
      <c r="L2568" s="6" t="n">
        <v>-0</v>
      </c>
      <c r="M2568" s="6"/>
      <c r="N2568" s="6" t="s">
        <f>=I2568+J2568+K2568+L2568</f>
      </c>
      <c r="O2568" s="6"/>
      <c r="P2568" s="16"/>
    </row>
    <row collapsed="false" customFormat="false" customHeight="false" hidden="false" ht="12.1" outlineLevel="0" r="2569">
      <c r="A2569" s="20" t="n">
        <v>46079.855891204</v>
      </c>
      <c r="B2569" s="16" t="s">
        <v>27</v>
      </c>
      <c r="C2569" s="16" t="s">
        <v>625</v>
      </c>
      <c r="D2569" s="16" t="s">
        <v>480</v>
      </c>
      <c r="E2569" s="16" t="s">
        <v>17</v>
      </c>
      <c r="F2569" s="16" t="s">
        <v>19</v>
      </c>
      <c r="G2569" s="7" t="n">
        <v>4</v>
      </c>
      <c r="H2569" s="6" t="n">
        <v>87.295</v>
      </c>
      <c r="I2569" s="6" t="n">
        <v>-349.18</v>
      </c>
      <c r="J2569" s="6" t="n">
        <v>-0</v>
      </c>
      <c r="K2569" s="6" t="n">
        <v>-0.14</v>
      </c>
      <c r="L2569" s="6" t="n">
        <v>-0</v>
      </c>
      <c r="M2569" s="6"/>
      <c r="N2569" s="6" t="s">
        <f>=I2569+J2569+K2569+L2569</f>
      </c>
      <c r="O2569" s="6"/>
      <c r="P2569" s="16"/>
    </row>
    <row collapsed="false" customFormat="false" customHeight="false" hidden="false" ht="12.1" outlineLevel="0" r="2570">
      <c r="A2570" s="20" t="n">
        <v>46079.856030093</v>
      </c>
      <c r="B2570" s="16" t="s">
        <v>27</v>
      </c>
      <c r="C2570" s="16" t="s">
        <v>625</v>
      </c>
      <c r="D2570" s="16" t="s">
        <v>480</v>
      </c>
      <c r="E2570" s="16" t="s">
        <v>17</v>
      </c>
      <c r="F2570" s="16" t="s">
        <v>19</v>
      </c>
      <c r="G2570" s="7" t="n">
        <v>80</v>
      </c>
      <c r="H2570" s="6" t="n">
        <v>87.295</v>
      </c>
      <c r="I2570" s="6" t="n">
        <v>-6983.6</v>
      </c>
      <c r="J2570" s="6" t="n">
        <v>-0</v>
      </c>
      <c r="K2570" s="6" t="n">
        <v>-2.79</v>
      </c>
      <c r="L2570" s="6" t="n">
        <v>-0</v>
      </c>
      <c r="M2570" s="6"/>
      <c r="N2570" s="6" t="s">
        <f>=I2570+J2570+K2570+L2570</f>
      </c>
      <c r="O2570" s="6"/>
      <c r="P2570" s="16"/>
    </row>
    <row collapsed="false" customFormat="false" customHeight="false" hidden="false" ht="12.1" outlineLevel="0" r="2571">
      <c r="A2571" s="20" t="n">
        <v>46079.856076389</v>
      </c>
      <c r="B2571" s="16" t="s">
        <v>27</v>
      </c>
      <c r="C2571" s="16" t="s">
        <v>625</v>
      </c>
      <c r="D2571" s="16" t="s">
        <v>480</v>
      </c>
      <c r="E2571" s="16" t="s">
        <v>17</v>
      </c>
      <c r="F2571" s="16" t="s">
        <v>19</v>
      </c>
      <c r="G2571" s="7" t="n">
        <v>110</v>
      </c>
      <c r="H2571" s="6" t="n">
        <v>87.295</v>
      </c>
      <c r="I2571" s="6" t="n">
        <v>-9602.45</v>
      </c>
      <c r="J2571" s="6" t="n">
        <v>-0</v>
      </c>
      <c r="K2571" s="6" t="n">
        <v>-3.84</v>
      </c>
      <c r="L2571" s="6" t="n">
        <v>-0</v>
      </c>
      <c r="M2571" s="6"/>
      <c r="N2571" s="6" t="s">
        <f>=I2571+J2571+K2571+L2571</f>
      </c>
      <c r="O2571" s="6"/>
      <c r="P2571" s="16"/>
    </row>
    <row collapsed="false" customFormat="false" customHeight="false" hidden="false" ht="12.1" outlineLevel="0" r="2572">
      <c r="A2572" s="20" t="n">
        <v>46079.856134259</v>
      </c>
      <c r="B2572" s="16" t="s">
        <v>27</v>
      </c>
      <c r="C2572" s="16" t="s">
        <v>625</v>
      </c>
      <c r="D2572" s="16" t="s">
        <v>480</v>
      </c>
      <c r="E2572" s="16" t="s">
        <v>17</v>
      </c>
      <c r="F2572" s="16" t="s">
        <v>19</v>
      </c>
      <c r="G2572" s="7" t="n">
        <v>5</v>
      </c>
      <c r="H2572" s="6" t="n">
        <v>87.295</v>
      </c>
      <c r="I2572" s="6" t="n">
        <v>-436.48</v>
      </c>
      <c r="J2572" s="6" t="n">
        <v>-0</v>
      </c>
      <c r="K2572" s="6" t="n">
        <v>-0.17</v>
      </c>
      <c r="L2572" s="6" t="n">
        <v>-0</v>
      </c>
      <c r="M2572" s="6"/>
      <c r="N2572" s="6" t="s">
        <f>=I2572+J2572+K2572+L2572</f>
      </c>
      <c r="O2572" s="6"/>
      <c r="P2572" s="16"/>
    </row>
    <row collapsed="false" customFormat="false" customHeight="false" hidden="false" ht="12.1" outlineLevel="0" r="2573">
      <c r="A2573" s="20" t="n">
        <v>46079.856215278</v>
      </c>
      <c r="B2573" s="16" t="s">
        <v>27</v>
      </c>
      <c r="C2573" s="16" t="s">
        <v>625</v>
      </c>
      <c r="D2573" s="16" t="s">
        <v>480</v>
      </c>
      <c r="E2573" s="16" t="s">
        <v>17</v>
      </c>
      <c r="F2573" s="16" t="s">
        <v>19</v>
      </c>
      <c r="G2573" s="7" t="n">
        <v>5</v>
      </c>
      <c r="H2573" s="6" t="n">
        <v>87.295</v>
      </c>
      <c r="I2573" s="6" t="n">
        <v>-436.48</v>
      </c>
      <c r="J2573" s="6" t="n">
        <v>-0</v>
      </c>
      <c r="K2573" s="6" t="n">
        <v>-0.17</v>
      </c>
      <c r="L2573" s="6" t="n">
        <v>-0</v>
      </c>
      <c r="M2573" s="6"/>
      <c r="N2573" s="6" t="s">
        <f>=I2573+J2573+K2573+L2573</f>
      </c>
      <c r="O2573" s="6"/>
      <c r="P2573" s="16"/>
    </row>
    <row collapsed="false" customFormat="false" customHeight="false" hidden="false" ht="12.1" outlineLevel="0" r="2574">
      <c r="A2574" s="20" t="n">
        <v>46079.856388889</v>
      </c>
      <c r="B2574" s="16" t="s">
        <v>27</v>
      </c>
      <c r="C2574" s="16" t="s">
        <v>625</v>
      </c>
      <c r="D2574" s="16" t="s">
        <v>480</v>
      </c>
      <c r="E2574" s="16" t="s">
        <v>17</v>
      </c>
      <c r="F2574" s="16" t="s">
        <v>19</v>
      </c>
      <c r="G2574" s="7" t="n">
        <v>1786</v>
      </c>
      <c r="H2574" s="6" t="n">
        <v>87.295</v>
      </c>
      <c r="I2574" s="6" t="n">
        <v>-155908.87</v>
      </c>
      <c r="J2574" s="6" t="n">
        <v>-0</v>
      </c>
      <c r="K2574" s="6" t="n">
        <v>-62.36</v>
      </c>
      <c r="L2574" s="6" t="n">
        <v>-0</v>
      </c>
      <c r="M2574" s="6"/>
      <c r="N2574" s="6" t="s">
        <f>=I2574+J2574+K2574+L2574</f>
      </c>
      <c r="O2574" s="6"/>
      <c r="P2574" s="16"/>
    </row>
    <row collapsed="false" customFormat="false" customHeight="false" hidden="false" ht="12.1" outlineLevel="0" r="2575">
      <c r="A2575" s="25" t="n">
        <v>46086.020636574</v>
      </c>
      <c r="B2575" s="26" t="s">
        <v>554</v>
      </c>
      <c r="C2575" s="26" t="s">
        <v>403</v>
      </c>
      <c r="D2575" s="26" t="s">
        <v>554</v>
      </c>
      <c r="E2575" s="26" t="s">
        <v>554</v>
      </c>
      <c r="F2575" s="26" t="s">
        <v>19</v>
      </c>
      <c r="G2575" s="27" t="n">
        <v>1</v>
      </c>
      <c r="H2575" s="28" t="n">
        <v>230000</v>
      </c>
      <c r="I2575" s="28" t="n">
        <v>230000</v>
      </c>
      <c r="J2575" s="28" t="n">
        <v>0</v>
      </c>
      <c r="K2575" s="28" t="n">
        <v>-0</v>
      </c>
      <c r="L2575" s="28" t="n">
        <v>-0</v>
      </c>
      <c r="M2575" s="28"/>
      <c r="N2575" s="6" t="s">
        <f>=I2575+J2575+K2575+L2575</f>
      </c>
      <c r="O2575" s="28"/>
      <c r="P2575" s="26"/>
    </row>
    <row collapsed="false" customFormat="false" customHeight="false" hidden="false" ht="12.1" outlineLevel="0" r="2576">
      <c r="A2576" s="25" t="n">
        <v>46086.020636574</v>
      </c>
      <c r="B2576" s="26" t="s">
        <v>554</v>
      </c>
      <c r="C2576" s="26" t="s">
        <v>407</v>
      </c>
      <c r="D2576" s="26" t="s">
        <v>554</v>
      </c>
      <c r="E2576" s="26" t="s">
        <v>554</v>
      </c>
      <c r="F2576" s="26" t="s">
        <v>19</v>
      </c>
      <c r="G2576" s="27" t="n">
        <v>1</v>
      </c>
      <c r="H2576" s="28" t="n">
        <v>250000</v>
      </c>
      <c r="I2576" s="28" t="n">
        <v>250000</v>
      </c>
      <c r="J2576" s="28" t="n">
        <v>0</v>
      </c>
      <c r="K2576" s="28" t="n">
        <v>-0</v>
      </c>
      <c r="L2576" s="28" t="n">
        <v>-0</v>
      </c>
      <c r="M2576" s="28"/>
      <c r="N2576" s="6" t="s">
        <f>=I2576+J2576+K2576+L2576</f>
      </c>
      <c r="O2576" s="28"/>
      <c r="P2576" s="26"/>
    </row>
    <row collapsed="false" customFormat="false" customHeight="false" hidden="false" ht="12.1" outlineLevel="0" r="2577">
      <c r="A2577" s="25" t="n">
        <v>46086.020636574</v>
      </c>
      <c r="B2577" s="26" t="s">
        <v>554</v>
      </c>
      <c r="C2577" s="26" t="s">
        <v>407</v>
      </c>
      <c r="D2577" s="26" t="s">
        <v>554</v>
      </c>
      <c r="E2577" s="26" t="s">
        <v>554</v>
      </c>
      <c r="F2577" s="26" t="s">
        <v>19</v>
      </c>
      <c r="G2577" s="27" t="n">
        <v>1</v>
      </c>
      <c r="H2577" s="28" t="n">
        <v>300</v>
      </c>
      <c r="I2577" s="28" t="n">
        <v>300</v>
      </c>
      <c r="J2577" s="28" t="n">
        <v>0</v>
      </c>
      <c r="K2577" s="28" t="n">
        <v>-0</v>
      </c>
      <c r="L2577" s="28" t="n">
        <v>-0</v>
      </c>
      <c r="M2577" s="28"/>
      <c r="N2577" s="6" t="s">
        <f>=I2577+J2577+K2577+L2577</f>
      </c>
      <c r="O2577" s="28"/>
      <c r="P2577" s="26"/>
    </row>
    <row collapsed="false" customFormat="false" customHeight="false" hidden="false" ht="12.1" outlineLevel="0" r="2578">
      <c r="A2578" s="20" t="n">
        <v>46086.670833333</v>
      </c>
      <c r="B2578" s="16" t="s">
        <v>27</v>
      </c>
      <c r="C2578" s="16" t="s">
        <v>625</v>
      </c>
      <c r="D2578" s="16" t="s">
        <v>480</v>
      </c>
      <c r="E2578" s="16" t="s">
        <v>17</v>
      </c>
      <c r="F2578" s="16" t="s">
        <v>19</v>
      </c>
      <c r="G2578" s="7" t="n">
        <v>100</v>
      </c>
      <c r="H2578" s="6" t="n">
        <v>84.745</v>
      </c>
      <c r="I2578" s="6" t="n">
        <v>-8474.5</v>
      </c>
      <c r="J2578" s="6" t="n">
        <v>-0</v>
      </c>
      <c r="K2578" s="6" t="n">
        <v>-3.39</v>
      </c>
      <c r="L2578" s="6" t="n">
        <v>-0</v>
      </c>
      <c r="M2578" s="6"/>
      <c r="N2578" s="6" t="s">
        <f>=I2578+J2578+K2578+L2578</f>
      </c>
      <c r="O2578" s="6"/>
      <c r="P2578" s="16"/>
    </row>
    <row collapsed="false" customFormat="false" customHeight="false" hidden="false" ht="12.1" outlineLevel="0" r="2579">
      <c r="A2579" s="20" t="n">
        <v>46086.670844907</v>
      </c>
      <c r="B2579" s="16" t="s">
        <v>27</v>
      </c>
      <c r="C2579" s="16" t="s">
        <v>625</v>
      </c>
      <c r="D2579" s="16" t="s">
        <v>480</v>
      </c>
      <c r="E2579" s="16" t="s">
        <v>17</v>
      </c>
      <c r="F2579" s="16" t="s">
        <v>19</v>
      </c>
      <c r="G2579" s="7" t="n">
        <v>1022</v>
      </c>
      <c r="H2579" s="6" t="n">
        <v>84.745</v>
      </c>
      <c r="I2579" s="6" t="n">
        <v>-86609.39</v>
      </c>
      <c r="J2579" s="6" t="n">
        <v>-0</v>
      </c>
      <c r="K2579" s="6" t="n">
        <v>-34.64</v>
      </c>
      <c r="L2579" s="6" t="n">
        <v>-0</v>
      </c>
      <c r="M2579" s="6"/>
      <c r="N2579" s="6" t="s">
        <f>=I2579+J2579+K2579+L2579</f>
      </c>
      <c r="O2579" s="6"/>
      <c r="P2579" s="16"/>
    </row>
    <row collapsed="false" customFormat="false" customHeight="false" hidden="false" ht="12.1" outlineLevel="0" r="2580">
      <c r="A2580" s="20" t="n">
        <v>46086.670868056</v>
      </c>
      <c r="B2580" s="16" t="s">
        <v>27</v>
      </c>
      <c r="C2580" s="16" t="s">
        <v>625</v>
      </c>
      <c r="D2580" s="16" t="s">
        <v>480</v>
      </c>
      <c r="E2580" s="16" t="s">
        <v>17</v>
      </c>
      <c r="F2580" s="16" t="s">
        <v>19</v>
      </c>
      <c r="G2580" s="7" t="n">
        <v>15</v>
      </c>
      <c r="H2580" s="6" t="n">
        <v>84.745</v>
      </c>
      <c r="I2580" s="6" t="n">
        <v>-1271.18</v>
      </c>
      <c r="J2580" s="6" t="n">
        <v>-0</v>
      </c>
      <c r="K2580" s="6" t="n">
        <v>-0.51</v>
      </c>
      <c r="L2580" s="6" t="n">
        <v>-0</v>
      </c>
      <c r="M2580" s="6"/>
      <c r="N2580" s="6" t="s">
        <f>=I2580+J2580+K2580+L2580</f>
      </c>
      <c r="O2580" s="6"/>
      <c r="P2580" s="16"/>
    </row>
    <row collapsed="false" customFormat="false" customHeight="false" hidden="false" ht="12.1" outlineLevel="0" r="2581">
      <c r="A2581" s="20" t="n">
        <v>46086.67087963</v>
      </c>
      <c r="B2581" s="16" t="s">
        <v>27</v>
      </c>
      <c r="C2581" s="16" t="s">
        <v>625</v>
      </c>
      <c r="D2581" s="16" t="s">
        <v>480</v>
      </c>
      <c r="E2581" s="16" t="s">
        <v>17</v>
      </c>
      <c r="F2581" s="16" t="s">
        <v>19</v>
      </c>
      <c r="G2581" s="7" t="n">
        <v>1</v>
      </c>
      <c r="H2581" s="6" t="n">
        <v>84.745</v>
      </c>
      <c r="I2581" s="6" t="n">
        <v>-84.75</v>
      </c>
      <c r="J2581" s="6" t="n">
        <v>-0</v>
      </c>
      <c r="K2581" s="6" t="n">
        <v>-0.03</v>
      </c>
      <c r="L2581" s="6" t="n">
        <v>-0</v>
      </c>
      <c r="M2581" s="6"/>
      <c r="N2581" s="6" t="s">
        <f>=I2581+J2581+K2581+L2581</f>
      </c>
      <c r="O2581" s="6"/>
      <c r="P2581" s="16"/>
    </row>
    <row collapsed="false" customFormat="false" customHeight="false" hidden="false" ht="12.1" outlineLevel="0" r="2582">
      <c r="A2582" s="20" t="n">
        <v>46086.670914352</v>
      </c>
      <c r="B2582" s="16" t="s">
        <v>27</v>
      </c>
      <c r="C2582" s="16" t="s">
        <v>625</v>
      </c>
      <c r="D2582" s="16" t="s">
        <v>480</v>
      </c>
      <c r="E2582" s="16" t="s">
        <v>17</v>
      </c>
      <c r="F2582" s="16" t="s">
        <v>19</v>
      </c>
      <c r="G2582" s="7" t="n">
        <v>21</v>
      </c>
      <c r="H2582" s="6" t="n">
        <v>84.745</v>
      </c>
      <c r="I2582" s="6" t="n">
        <v>-1779.65</v>
      </c>
      <c r="J2582" s="6" t="n">
        <v>-0</v>
      </c>
      <c r="K2582" s="6" t="n">
        <v>-0.71</v>
      </c>
      <c r="L2582" s="6" t="n">
        <v>-0</v>
      </c>
      <c r="M2582" s="6"/>
      <c r="N2582" s="6" t="s">
        <f>=I2582+J2582+K2582+L2582</f>
      </c>
      <c r="O2582" s="6"/>
      <c r="P2582" s="16"/>
    </row>
    <row collapsed="false" customFormat="false" customHeight="false" hidden="false" ht="12.1" outlineLevel="0" r="2583">
      <c r="A2583" s="20" t="n">
        <v>46086.670925926</v>
      </c>
      <c r="B2583" s="16" t="s">
        <v>27</v>
      </c>
      <c r="C2583" s="16" t="s">
        <v>625</v>
      </c>
      <c r="D2583" s="16" t="s">
        <v>480</v>
      </c>
      <c r="E2583" s="16" t="s">
        <v>17</v>
      </c>
      <c r="F2583" s="16" t="s">
        <v>19</v>
      </c>
      <c r="G2583" s="7" t="n">
        <v>13</v>
      </c>
      <c r="H2583" s="6" t="n">
        <v>84.745</v>
      </c>
      <c r="I2583" s="6" t="n">
        <v>-1101.69</v>
      </c>
      <c r="J2583" s="6" t="n">
        <v>-0</v>
      </c>
      <c r="K2583" s="6" t="n">
        <v>-0.44</v>
      </c>
      <c r="L2583" s="6" t="n">
        <v>-0</v>
      </c>
      <c r="M2583" s="6"/>
      <c r="N2583" s="6" t="s">
        <f>=I2583+J2583+K2583+L2583</f>
      </c>
      <c r="O2583" s="6"/>
      <c r="P2583" s="16"/>
    </row>
    <row collapsed="false" customFormat="false" customHeight="false" hidden="false" ht="12.1" outlineLevel="0" r="2584">
      <c r="A2584" s="20" t="n">
        <v>46086.670925926</v>
      </c>
      <c r="B2584" s="16" t="s">
        <v>27</v>
      </c>
      <c r="C2584" s="16" t="s">
        <v>625</v>
      </c>
      <c r="D2584" s="16" t="s">
        <v>480</v>
      </c>
      <c r="E2584" s="16" t="s">
        <v>17</v>
      </c>
      <c r="F2584" s="16" t="s">
        <v>19</v>
      </c>
      <c r="G2584" s="7" t="n">
        <v>1</v>
      </c>
      <c r="H2584" s="6" t="n">
        <v>84.745</v>
      </c>
      <c r="I2584" s="6" t="n">
        <v>-84.75</v>
      </c>
      <c r="J2584" s="6" t="n">
        <v>-0</v>
      </c>
      <c r="K2584" s="6" t="n">
        <v>-0.03</v>
      </c>
      <c r="L2584" s="6" t="n">
        <v>-0</v>
      </c>
      <c r="M2584" s="6"/>
      <c r="N2584" s="6" t="s">
        <f>=I2584+J2584+K2584+L2584</f>
      </c>
      <c r="O2584" s="6"/>
      <c r="P2584" s="16"/>
    </row>
    <row collapsed="false" customFormat="false" customHeight="false" hidden="false" ht="12.1" outlineLevel="0" r="2585">
      <c r="A2585" s="20" t="n">
        <v>46086.6709375</v>
      </c>
      <c r="B2585" s="16" t="s">
        <v>27</v>
      </c>
      <c r="C2585" s="16" t="s">
        <v>625</v>
      </c>
      <c r="D2585" s="16" t="s">
        <v>480</v>
      </c>
      <c r="E2585" s="16" t="s">
        <v>17</v>
      </c>
      <c r="F2585" s="16" t="s">
        <v>19</v>
      </c>
      <c r="G2585" s="7" t="n">
        <v>80</v>
      </c>
      <c r="H2585" s="6" t="n">
        <v>84.745</v>
      </c>
      <c r="I2585" s="6" t="n">
        <v>-6779.6</v>
      </c>
      <c r="J2585" s="6" t="n">
        <v>-0</v>
      </c>
      <c r="K2585" s="6" t="n">
        <v>-2.71</v>
      </c>
      <c r="L2585" s="6" t="n">
        <v>-0</v>
      </c>
      <c r="M2585" s="6"/>
      <c r="N2585" s="6" t="s">
        <f>=I2585+J2585+K2585+L2585</f>
      </c>
      <c r="O2585" s="6"/>
      <c r="P2585" s="16"/>
    </row>
    <row collapsed="false" customFormat="false" customHeight="false" hidden="false" ht="12.1" outlineLevel="0" r="2586">
      <c r="A2586" s="20" t="n">
        <v>46086.671076389</v>
      </c>
      <c r="B2586" s="16" t="s">
        <v>27</v>
      </c>
      <c r="C2586" s="16" t="s">
        <v>625</v>
      </c>
      <c r="D2586" s="16" t="s">
        <v>480</v>
      </c>
      <c r="E2586" s="16" t="s">
        <v>17</v>
      </c>
      <c r="F2586" s="16" t="s">
        <v>19</v>
      </c>
      <c r="G2586" s="7" t="n">
        <v>100</v>
      </c>
      <c r="H2586" s="6" t="n">
        <v>84.745</v>
      </c>
      <c r="I2586" s="6" t="n">
        <v>-8474.5</v>
      </c>
      <c r="J2586" s="6" t="n">
        <v>-0</v>
      </c>
      <c r="K2586" s="6" t="n">
        <v>-3.39</v>
      </c>
      <c r="L2586" s="6" t="n">
        <v>-0</v>
      </c>
      <c r="M2586" s="6"/>
      <c r="N2586" s="6" t="s">
        <f>=I2586+J2586+K2586+L2586</f>
      </c>
      <c r="O2586" s="6"/>
      <c r="P2586" s="16"/>
    </row>
    <row collapsed="false" customFormat="false" customHeight="false" hidden="false" ht="12.1" outlineLevel="0" r="2587">
      <c r="A2587" s="20" t="n">
        <v>46086.671076389</v>
      </c>
      <c r="B2587" s="16" t="s">
        <v>27</v>
      </c>
      <c r="C2587" s="16" t="s">
        <v>625</v>
      </c>
      <c r="D2587" s="16" t="s">
        <v>480</v>
      </c>
      <c r="E2587" s="16" t="s">
        <v>17</v>
      </c>
      <c r="F2587" s="16" t="s">
        <v>19</v>
      </c>
      <c r="G2587" s="7" t="n">
        <v>50</v>
      </c>
      <c r="H2587" s="6" t="n">
        <v>84.745</v>
      </c>
      <c r="I2587" s="6" t="n">
        <v>-4237.25</v>
      </c>
      <c r="J2587" s="6" t="n">
        <v>-0</v>
      </c>
      <c r="K2587" s="6" t="n">
        <v>-1.69</v>
      </c>
      <c r="L2587" s="6" t="n">
        <v>-0</v>
      </c>
      <c r="M2587" s="6"/>
      <c r="N2587" s="6" t="s">
        <f>=I2587+J2587+K2587+L2587</f>
      </c>
      <c r="O2587" s="6"/>
      <c r="P2587" s="16"/>
    </row>
    <row collapsed="false" customFormat="false" customHeight="false" hidden="false" ht="12.1" outlineLevel="0" r="2588">
      <c r="A2588" s="20" t="n">
        <v>46086.671087963</v>
      </c>
      <c r="B2588" s="16" t="s">
        <v>27</v>
      </c>
      <c r="C2588" s="16" t="s">
        <v>625</v>
      </c>
      <c r="D2588" s="16" t="s">
        <v>480</v>
      </c>
      <c r="E2588" s="16" t="s">
        <v>17</v>
      </c>
      <c r="F2588" s="16" t="s">
        <v>19</v>
      </c>
      <c r="G2588" s="7" t="n">
        <v>38</v>
      </c>
      <c r="H2588" s="6" t="n">
        <v>84.745</v>
      </c>
      <c r="I2588" s="6" t="n">
        <v>-3220.31</v>
      </c>
      <c r="J2588" s="6" t="n">
        <v>-0</v>
      </c>
      <c r="K2588" s="6" t="n">
        <v>-1.29</v>
      </c>
      <c r="L2588" s="6" t="n">
        <v>-0</v>
      </c>
      <c r="M2588" s="6"/>
      <c r="N2588" s="6" t="s">
        <f>=I2588+J2588+K2588+L2588</f>
      </c>
      <c r="O2588" s="6"/>
      <c r="P2588" s="16"/>
    </row>
    <row collapsed="false" customFormat="false" customHeight="false" hidden="false" ht="12.1" outlineLevel="0" r="2589">
      <c r="A2589" s="20" t="n">
        <v>46086.671087963</v>
      </c>
      <c r="B2589" s="16" t="s">
        <v>27</v>
      </c>
      <c r="C2589" s="16" t="s">
        <v>625</v>
      </c>
      <c r="D2589" s="16" t="s">
        <v>480</v>
      </c>
      <c r="E2589" s="16" t="s">
        <v>17</v>
      </c>
      <c r="F2589" s="16" t="s">
        <v>19</v>
      </c>
      <c r="G2589" s="7" t="n">
        <v>19</v>
      </c>
      <c r="H2589" s="6" t="n">
        <v>84.745</v>
      </c>
      <c r="I2589" s="6" t="n">
        <v>-1610.16</v>
      </c>
      <c r="J2589" s="6" t="n">
        <v>-0</v>
      </c>
      <c r="K2589" s="6" t="n">
        <v>-0.64</v>
      </c>
      <c r="L2589" s="6" t="n">
        <v>-0</v>
      </c>
      <c r="M2589" s="6"/>
      <c r="N2589" s="6" t="s">
        <f>=I2589+J2589+K2589+L2589</f>
      </c>
      <c r="O2589" s="6"/>
      <c r="P2589" s="16"/>
    </row>
    <row collapsed="false" customFormat="false" customHeight="false" hidden="false" ht="12.1" outlineLevel="0" r="2590">
      <c r="A2590" s="20" t="n">
        <v>46086.671134259</v>
      </c>
      <c r="B2590" s="16" t="s">
        <v>27</v>
      </c>
      <c r="C2590" s="16" t="s">
        <v>625</v>
      </c>
      <c r="D2590" s="16" t="s">
        <v>480</v>
      </c>
      <c r="E2590" s="16" t="s">
        <v>17</v>
      </c>
      <c r="F2590" s="16" t="s">
        <v>19</v>
      </c>
      <c r="G2590" s="7" t="n">
        <v>235</v>
      </c>
      <c r="H2590" s="6" t="n">
        <v>84.745</v>
      </c>
      <c r="I2590" s="6" t="n">
        <v>-19915.08</v>
      </c>
      <c r="J2590" s="6" t="n">
        <v>-0</v>
      </c>
      <c r="K2590" s="6" t="n">
        <v>-7.97</v>
      </c>
      <c r="L2590" s="6" t="n">
        <v>-0</v>
      </c>
      <c r="M2590" s="6"/>
      <c r="N2590" s="6" t="s">
        <f>=I2590+J2590+K2590+L2590</f>
      </c>
      <c r="O2590" s="6"/>
      <c r="P2590" s="16"/>
    </row>
    <row collapsed="false" customFormat="false" customHeight="false" hidden="false" ht="12.1" outlineLevel="0" r="2591">
      <c r="A2591" s="20" t="n">
        <v>46086.671168981</v>
      </c>
      <c r="B2591" s="16" t="s">
        <v>27</v>
      </c>
      <c r="C2591" s="16" t="s">
        <v>625</v>
      </c>
      <c r="D2591" s="16" t="s">
        <v>480</v>
      </c>
      <c r="E2591" s="16" t="s">
        <v>17</v>
      </c>
      <c r="F2591" s="16" t="s">
        <v>19</v>
      </c>
      <c r="G2591" s="7" t="n">
        <v>100</v>
      </c>
      <c r="H2591" s="6" t="n">
        <v>84.745</v>
      </c>
      <c r="I2591" s="6" t="n">
        <v>-8474.5</v>
      </c>
      <c r="J2591" s="6" t="n">
        <v>-0</v>
      </c>
      <c r="K2591" s="6" t="n">
        <v>-3.39</v>
      </c>
      <c r="L2591" s="6" t="n">
        <v>-0</v>
      </c>
      <c r="M2591" s="6"/>
      <c r="N2591" s="6" t="s">
        <f>=I2591+J2591+K2591+L2591</f>
      </c>
      <c r="O2591" s="6"/>
      <c r="P2591" s="16"/>
    </row>
    <row collapsed="false" customFormat="false" customHeight="false" hidden="false" ht="12.1" outlineLevel="0" r="2592">
      <c r="A2592" s="20" t="n">
        <v>46086.67119213</v>
      </c>
      <c r="B2592" s="16" t="s">
        <v>27</v>
      </c>
      <c r="C2592" s="16" t="s">
        <v>625</v>
      </c>
      <c r="D2592" s="16" t="s">
        <v>480</v>
      </c>
      <c r="E2592" s="16" t="s">
        <v>17</v>
      </c>
      <c r="F2592" s="16" t="s">
        <v>19</v>
      </c>
      <c r="G2592" s="7" t="n">
        <v>1157</v>
      </c>
      <c r="H2592" s="6" t="n">
        <v>84.745</v>
      </c>
      <c r="I2592" s="6" t="n">
        <v>-98049.97</v>
      </c>
      <c r="J2592" s="6" t="n">
        <v>-0</v>
      </c>
      <c r="K2592" s="6" t="n">
        <v>-39.22</v>
      </c>
      <c r="L2592" s="6" t="n">
        <v>-0</v>
      </c>
      <c r="M2592" s="6"/>
      <c r="N2592" s="6" t="s">
        <f>=I2592+J2592+K2592+L2592</f>
      </c>
      <c r="O2592" s="6"/>
      <c r="P2592" s="16"/>
    </row>
    <row collapsed="false" customFormat="false" customHeight="false" hidden="false" ht="12.1" outlineLevel="0" r="2593">
      <c r="A2593" s="20" t="n">
        <v>46086.703159722</v>
      </c>
      <c r="B2593" s="16" t="s">
        <v>30</v>
      </c>
      <c r="C2593" s="16" t="s">
        <v>643</v>
      </c>
      <c r="D2593" s="16" t="s">
        <v>480</v>
      </c>
      <c r="E2593" s="16" t="s">
        <v>17</v>
      </c>
      <c r="F2593" s="16" t="s">
        <v>19</v>
      </c>
      <c r="G2593" s="7" t="n">
        <v>630000</v>
      </c>
      <c r="H2593" s="6" t="n">
        <v>0.07296</v>
      </c>
      <c r="I2593" s="6" t="n">
        <v>-45964.8</v>
      </c>
      <c r="J2593" s="6" t="n">
        <v>-0</v>
      </c>
      <c r="K2593" s="6" t="n">
        <v>-18.39</v>
      </c>
      <c r="L2593" s="6" t="n">
        <v>-0</v>
      </c>
      <c r="M2593" s="6"/>
      <c r="N2593" s="6" t="s">
        <f>=I2593+J2593+K2593+L2593</f>
      </c>
      <c r="O2593" s="6"/>
      <c r="P2593" s="16"/>
    </row>
    <row collapsed="false" customFormat="false" customHeight="false" hidden="false" ht="12.1" outlineLevel="0" r="2594">
      <c r="A2594" s="20" t="n">
        <v>46086.703159722</v>
      </c>
      <c r="B2594" s="16" t="s">
        <v>30</v>
      </c>
      <c r="C2594" s="16" t="s">
        <v>643</v>
      </c>
      <c r="D2594" s="16" t="s">
        <v>480</v>
      </c>
      <c r="E2594" s="16" t="s">
        <v>17</v>
      </c>
      <c r="F2594" s="16" t="s">
        <v>19</v>
      </c>
      <c r="G2594" s="7" t="n">
        <v>680000</v>
      </c>
      <c r="H2594" s="6" t="n">
        <v>0.07296</v>
      </c>
      <c r="I2594" s="6" t="n">
        <v>-49612.8</v>
      </c>
      <c r="J2594" s="6" t="n">
        <v>-0</v>
      </c>
      <c r="K2594" s="6" t="n">
        <v>-19.85</v>
      </c>
      <c r="L2594" s="6" t="n">
        <v>-0</v>
      </c>
      <c r="M2594" s="6"/>
      <c r="N2594" s="6" t="s">
        <f>=I2594+J2594+K2594+L2594</f>
      </c>
      <c r="O2594" s="6"/>
      <c r="P2594" s="16"/>
    </row>
    <row collapsed="false" customFormat="false" customHeight="false" hidden="false" ht="12.1" outlineLevel="0" r="2595">
      <c r="A2595" s="20" t="n">
        <v>46086.703159722</v>
      </c>
      <c r="B2595" s="16" t="s">
        <v>30</v>
      </c>
      <c r="C2595" s="16" t="s">
        <v>643</v>
      </c>
      <c r="D2595" s="16" t="s">
        <v>480</v>
      </c>
      <c r="E2595" s="16" t="s">
        <v>17</v>
      </c>
      <c r="F2595" s="16" t="s">
        <v>19</v>
      </c>
      <c r="G2595" s="7" t="n">
        <v>690000</v>
      </c>
      <c r="H2595" s="6" t="n">
        <v>0.07296</v>
      </c>
      <c r="I2595" s="6" t="n">
        <v>-50342.4</v>
      </c>
      <c r="J2595" s="6" t="n">
        <v>-0</v>
      </c>
      <c r="K2595" s="6" t="n">
        <v>-20.14</v>
      </c>
      <c r="L2595" s="6" t="n">
        <v>-0</v>
      </c>
      <c r="M2595" s="6"/>
      <c r="N2595" s="6" t="s">
        <f>=I2595+J2595+K2595+L2595</f>
      </c>
      <c r="O2595" s="6"/>
      <c r="P2595" s="16"/>
    </row>
    <row collapsed="false" customFormat="false" customHeight="false" hidden="false" ht="12.1" outlineLevel="0" r="2596">
      <c r="A2596" s="20" t="n">
        <v>46086.703159722</v>
      </c>
      <c r="B2596" s="16" t="s">
        <v>30</v>
      </c>
      <c r="C2596" s="16" t="s">
        <v>643</v>
      </c>
      <c r="D2596" s="16" t="s">
        <v>480</v>
      </c>
      <c r="E2596" s="16" t="s">
        <v>17</v>
      </c>
      <c r="F2596" s="16" t="s">
        <v>19</v>
      </c>
      <c r="G2596" s="7" t="n">
        <v>690000</v>
      </c>
      <c r="H2596" s="6" t="n">
        <v>0.07296</v>
      </c>
      <c r="I2596" s="6" t="n">
        <v>-50342.4</v>
      </c>
      <c r="J2596" s="6" t="n">
        <v>-0</v>
      </c>
      <c r="K2596" s="6" t="n">
        <v>-20.14</v>
      </c>
      <c r="L2596" s="6" t="n">
        <v>-0</v>
      </c>
      <c r="M2596" s="6"/>
      <c r="N2596" s="6" t="s">
        <f>=I2596+J2596+K2596+L2596</f>
      </c>
      <c r="O2596" s="6"/>
      <c r="P2596" s="16"/>
    </row>
    <row collapsed="false" customFormat="false" customHeight="false" hidden="false" ht="12.1" outlineLevel="0" r="2597">
      <c r="A2597" s="20" t="n">
        <v>46086.703159722</v>
      </c>
      <c r="B2597" s="16" t="s">
        <v>30</v>
      </c>
      <c r="C2597" s="16" t="s">
        <v>643</v>
      </c>
      <c r="D2597" s="16" t="s">
        <v>480</v>
      </c>
      <c r="E2597" s="16" t="s">
        <v>17</v>
      </c>
      <c r="F2597" s="16" t="s">
        <v>19</v>
      </c>
      <c r="G2597" s="7" t="n">
        <v>160000</v>
      </c>
      <c r="H2597" s="6" t="n">
        <v>0.07296</v>
      </c>
      <c r="I2597" s="6" t="n">
        <v>-11673.6</v>
      </c>
      <c r="J2597" s="6" t="n">
        <v>-0</v>
      </c>
      <c r="K2597" s="6" t="n">
        <v>-4.67</v>
      </c>
      <c r="L2597" s="6" t="n">
        <v>-0</v>
      </c>
      <c r="M2597" s="6"/>
      <c r="N2597" s="6" t="s">
        <f>=I2597+J2597+K2597+L2597</f>
      </c>
      <c r="O2597" s="6"/>
      <c r="P2597" s="16"/>
    </row>
    <row collapsed="false" customFormat="false" customHeight="false" hidden="false" ht="12.1" outlineLevel="0" r="2598">
      <c r="A2598" s="20" t="n">
        <v>46086.703159722</v>
      </c>
      <c r="B2598" s="16" t="s">
        <v>30</v>
      </c>
      <c r="C2598" s="16" t="s">
        <v>643</v>
      </c>
      <c r="D2598" s="16" t="s">
        <v>480</v>
      </c>
      <c r="E2598" s="16" t="s">
        <v>17</v>
      </c>
      <c r="F2598" s="16" t="s">
        <v>19</v>
      </c>
      <c r="G2598" s="7" t="n">
        <v>150000</v>
      </c>
      <c r="H2598" s="6" t="n">
        <v>0.07296</v>
      </c>
      <c r="I2598" s="6" t="n">
        <v>-10944</v>
      </c>
      <c r="J2598" s="6" t="n">
        <v>-0</v>
      </c>
      <c r="K2598" s="6" t="n">
        <v>-4.38</v>
      </c>
      <c r="L2598" s="6" t="n">
        <v>-0</v>
      </c>
      <c r="M2598" s="6"/>
      <c r="N2598" s="6" t="s">
        <f>=I2598+J2598+K2598+L2598</f>
      </c>
      <c r="O2598" s="6"/>
      <c r="P2598" s="16"/>
    </row>
    <row collapsed="false" customFormat="false" customHeight="false" hidden="false" ht="12.1" outlineLevel="0" r="2599">
      <c r="A2599" s="20" t="n">
        <v>46086.703159722</v>
      </c>
      <c r="B2599" s="16" t="s">
        <v>30</v>
      </c>
      <c r="C2599" s="16" t="s">
        <v>643</v>
      </c>
      <c r="D2599" s="16" t="s">
        <v>480</v>
      </c>
      <c r="E2599" s="16" t="s">
        <v>17</v>
      </c>
      <c r="F2599" s="16" t="s">
        <v>19</v>
      </c>
      <c r="G2599" s="7" t="n">
        <v>10000</v>
      </c>
      <c r="H2599" s="6" t="n">
        <v>0.07296</v>
      </c>
      <c r="I2599" s="6" t="n">
        <v>-729.6</v>
      </c>
      <c r="J2599" s="6" t="n">
        <v>-0</v>
      </c>
      <c r="K2599" s="6" t="n">
        <v>-0.29</v>
      </c>
      <c r="L2599" s="6" t="n">
        <v>-0</v>
      </c>
      <c r="M2599" s="6"/>
      <c r="N2599" s="6" t="s">
        <f>=I2599+J2599+K2599+L2599</f>
      </c>
      <c r="O2599" s="6"/>
      <c r="P2599" s="16"/>
    </row>
    <row collapsed="false" customFormat="false" customHeight="false" hidden="false" ht="12.1" outlineLevel="0" r="2600">
      <c r="A2600" s="20" t="n">
        <v>46086.703159722</v>
      </c>
      <c r="B2600" s="16" t="s">
        <v>30</v>
      </c>
      <c r="C2600" s="16" t="s">
        <v>643</v>
      </c>
      <c r="D2600" s="16" t="s">
        <v>480</v>
      </c>
      <c r="E2600" s="16" t="s">
        <v>17</v>
      </c>
      <c r="F2600" s="16" t="s">
        <v>19</v>
      </c>
      <c r="G2600" s="7" t="n">
        <v>10000</v>
      </c>
      <c r="H2600" s="6" t="n">
        <v>0.07296</v>
      </c>
      <c r="I2600" s="6" t="n">
        <v>-729.6</v>
      </c>
      <c r="J2600" s="6" t="n">
        <v>-0</v>
      </c>
      <c r="K2600" s="6" t="n">
        <v>-0.29</v>
      </c>
      <c r="L2600" s="6" t="n">
        <v>-0</v>
      </c>
      <c r="M2600" s="6"/>
      <c r="N2600" s="6" t="s">
        <f>=I2600+J2600+K2600+L2600</f>
      </c>
      <c r="O2600" s="6"/>
      <c r="P2600" s="16"/>
    </row>
    <row collapsed="false" customFormat="false" customHeight="false" hidden="false" ht="12.1" outlineLevel="0" r="2601">
      <c r="A2601" s="20" t="n">
        <v>46086.703171296</v>
      </c>
      <c r="B2601" s="16" t="s">
        <v>30</v>
      </c>
      <c r="C2601" s="16" t="s">
        <v>643</v>
      </c>
      <c r="D2601" s="16" t="s">
        <v>480</v>
      </c>
      <c r="E2601" s="16" t="s">
        <v>17</v>
      </c>
      <c r="F2601" s="16" t="s">
        <v>19</v>
      </c>
      <c r="G2601" s="7" t="n">
        <v>120000</v>
      </c>
      <c r="H2601" s="6" t="n">
        <v>0.07296</v>
      </c>
      <c r="I2601" s="6" t="n">
        <v>-8755.2</v>
      </c>
      <c r="J2601" s="6" t="n">
        <v>-0</v>
      </c>
      <c r="K2601" s="6" t="n">
        <v>-3.5</v>
      </c>
      <c r="L2601" s="6" t="n">
        <v>-0</v>
      </c>
      <c r="M2601" s="6"/>
      <c r="N2601" s="6" t="s">
        <f>=I2601+J2601+K2601+L2601</f>
      </c>
      <c r="O2601" s="6"/>
      <c r="P2601" s="16"/>
    </row>
    <row collapsed="false" customFormat="false" customHeight="false" hidden="false" ht="12.1" outlineLevel="0" r="2602">
      <c r="A2602" s="25" t="n">
        <v>46087.020636574</v>
      </c>
      <c r="B2602" s="26" t="s">
        <v>554</v>
      </c>
      <c r="C2602" s="26" t="s">
        <v>403</v>
      </c>
      <c r="D2602" s="26" t="s">
        <v>554</v>
      </c>
      <c r="E2602" s="26" t="s">
        <v>554</v>
      </c>
      <c r="F2602" s="26" t="s">
        <v>19</v>
      </c>
      <c r="G2602" s="27" t="n">
        <v>1</v>
      </c>
      <c r="H2602" s="28" t="n">
        <v>510000</v>
      </c>
      <c r="I2602" s="28" t="n">
        <v>510000</v>
      </c>
      <c r="J2602" s="28" t="n">
        <v>0</v>
      </c>
      <c r="K2602" s="28" t="n">
        <v>-0</v>
      </c>
      <c r="L2602" s="28" t="n">
        <v>-0</v>
      </c>
      <c r="M2602" s="28"/>
      <c r="N2602" s="6" t="s">
        <f>=I2602+J2602+K2602+L2602</f>
      </c>
      <c r="O2602" s="28"/>
      <c r="P2602" s="26"/>
    </row>
    <row collapsed="false" customFormat="false" customHeight="false" hidden="false" ht="12.1" outlineLevel="0" r="2603">
      <c r="A2603" s="20" t="n">
        <v>46087.575972222</v>
      </c>
      <c r="B2603" s="16" t="s">
        <v>56</v>
      </c>
      <c r="C2603" s="16" t="s">
        <v>618</v>
      </c>
      <c r="D2603" s="16" t="s">
        <v>480</v>
      </c>
      <c r="E2603" s="16" t="s">
        <v>17</v>
      </c>
      <c r="F2603" s="16" t="s">
        <v>19</v>
      </c>
      <c r="G2603" s="7" t="n">
        <v>130</v>
      </c>
      <c r="H2603" s="6" t="n">
        <v>937</v>
      </c>
      <c r="I2603" s="6" t="n">
        <v>-121810</v>
      </c>
      <c r="J2603" s="6" t="n">
        <v>-0</v>
      </c>
      <c r="K2603" s="6" t="n">
        <v>-85.26</v>
      </c>
      <c r="L2603" s="6" t="n">
        <v>-0</v>
      </c>
      <c r="M2603" s="6"/>
      <c r="N2603" s="6" t="s">
        <f>=I2603+J2603+K2603+L2603</f>
      </c>
      <c r="O2603" s="6"/>
      <c r="P2603" s="16"/>
    </row>
    <row collapsed="false" customFormat="false" customHeight="false" hidden="false" ht="12.1" outlineLevel="0" r="2604">
      <c r="A2604" s="20" t="n">
        <v>46087.577986111</v>
      </c>
      <c r="B2604" s="16" t="s">
        <v>33</v>
      </c>
      <c r="C2604" s="16" t="s">
        <v>612</v>
      </c>
      <c r="D2604" s="16" t="s">
        <v>480</v>
      </c>
      <c r="E2604" s="16" t="s">
        <v>17</v>
      </c>
      <c r="F2604" s="16" t="s">
        <v>19</v>
      </c>
      <c r="G2604" s="7" t="n">
        <v>10</v>
      </c>
      <c r="H2604" s="6" t="n">
        <v>227.35</v>
      </c>
      <c r="I2604" s="6" t="n">
        <v>-2273.5</v>
      </c>
      <c r="J2604" s="6" t="n">
        <v>-0</v>
      </c>
      <c r="K2604" s="6" t="n">
        <v>-0.91</v>
      </c>
      <c r="L2604" s="6" t="n">
        <v>-0</v>
      </c>
      <c r="M2604" s="6"/>
      <c r="N2604" s="6" t="s">
        <f>=I2604+J2604+K2604+L2604</f>
      </c>
      <c r="O2604" s="6"/>
      <c r="P2604" s="16"/>
    </row>
    <row collapsed="false" customFormat="false" customHeight="false" hidden="false" ht="12.1" outlineLevel="0" r="2605">
      <c r="A2605" s="20" t="n">
        <v>46087.57818287</v>
      </c>
      <c r="B2605" s="16" t="s">
        <v>33</v>
      </c>
      <c r="C2605" s="16" t="s">
        <v>612</v>
      </c>
      <c r="D2605" s="16" t="s">
        <v>480</v>
      </c>
      <c r="E2605" s="16" t="s">
        <v>17</v>
      </c>
      <c r="F2605" s="16" t="s">
        <v>19</v>
      </c>
      <c r="G2605" s="7" t="n">
        <v>10</v>
      </c>
      <c r="H2605" s="6" t="n">
        <v>227.35</v>
      </c>
      <c r="I2605" s="6" t="n">
        <v>-2273.5</v>
      </c>
      <c r="J2605" s="6" t="n">
        <v>-0</v>
      </c>
      <c r="K2605" s="6" t="n">
        <v>-0.91</v>
      </c>
      <c r="L2605" s="6" t="n">
        <v>-0</v>
      </c>
      <c r="M2605" s="6"/>
      <c r="N2605" s="6" t="s">
        <f>=I2605+J2605+K2605+L2605</f>
      </c>
      <c r="O2605" s="6"/>
      <c r="P2605" s="16"/>
    </row>
    <row collapsed="false" customFormat="false" customHeight="false" hidden="false" ht="12.1" outlineLevel="0" r="2606">
      <c r="A2606" s="20" t="n">
        <v>46087.578564815</v>
      </c>
      <c r="B2606" s="16" t="s">
        <v>33</v>
      </c>
      <c r="C2606" s="16" t="s">
        <v>612</v>
      </c>
      <c r="D2606" s="16" t="s">
        <v>480</v>
      </c>
      <c r="E2606" s="16" t="s">
        <v>17</v>
      </c>
      <c r="F2606" s="16" t="s">
        <v>19</v>
      </c>
      <c r="G2606" s="7" t="n">
        <v>50</v>
      </c>
      <c r="H2606" s="6" t="n">
        <v>227.35</v>
      </c>
      <c r="I2606" s="6" t="n">
        <v>-11367.5</v>
      </c>
      <c r="J2606" s="6" t="n">
        <v>-0</v>
      </c>
      <c r="K2606" s="6" t="n">
        <v>-4.55</v>
      </c>
      <c r="L2606" s="6" t="n">
        <v>-0</v>
      </c>
      <c r="M2606" s="6"/>
      <c r="N2606" s="6" t="s">
        <f>=I2606+J2606+K2606+L2606</f>
      </c>
      <c r="O2606" s="6"/>
      <c r="P2606" s="16"/>
    </row>
    <row collapsed="false" customFormat="false" customHeight="false" hidden="false" ht="12.1" outlineLevel="0" r="2607">
      <c r="A2607" s="20" t="n">
        <v>46087.578576389</v>
      </c>
      <c r="B2607" s="16" t="s">
        <v>33</v>
      </c>
      <c r="C2607" s="16" t="s">
        <v>612</v>
      </c>
      <c r="D2607" s="16" t="s">
        <v>480</v>
      </c>
      <c r="E2607" s="16" t="s">
        <v>17</v>
      </c>
      <c r="F2607" s="16" t="s">
        <v>19</v>
      </c>
      <c r="G2607" s="7" t="n">
        <v>90</v>
      </c>
      <c r="H2607" s="6" t="n">
        <v>227.35</v>
      </c>
      <c r="I2607" s="6" t="n">
        <v>-20461.5</v>
      </c>
      <c r="J2607" s="6" t="n">
        <v>-0</v>
      </c>
      <c r="K2607" s="6" t="n">
        <v>-8.18</v>
      </c>
      <c r="L2607" s="6" t="n">
        <v>-0</v>
      </c>
      <c r="M2607" s="6"/>
      <c r="N2607" s="6" t="s">
        <f>=I2607+J2607+K2607+L2607</f>
      </c>
      <c r="O2607" s="6"/>
      <c r="P2607" s="16"/>
    </row>
    <row collapsed="false" customFormat="false" customHeight="false" hidden="false" ht="12.1" outlineLevel="0" r="2608">
      <c r="A2608" s="20" t="n">
        <v>46087.578715278</v>
      </c>
      <c r="B2608" s="16" t="s">
        <v>33</v>
      </c>
      <c r="C2608" s="16" t="s">
        <v>612</v>
      </c>
      <c r="D2608" s="16" t="s">
        <v>480</v>
      </c>
      <c r="E2608" s="16" t="s">
        <v>17</v>
      </c>
      <c r="F2608" s="16" t="s">
        <v>19</v>
      </c>
      <c r="G2608" s="7" t="n">
        <v>70</v>
      </c>
      <c r="H2608" s="6" t="n">
        <v>227.35</v>
      </c>
      <c r="I2608" s="6" t="n">
        <v>-15914.5</v>
      </c>
      <c r="J2608" s="6" t="n">
        <v>-0</v>
      </c>
      <c r="K2608" s="6" t="n">
        <v>-6.37</v>
      </c>
      <c r="L2608" s="6" t="n">
        <v>-0</v>
      </c>
      <c r="M2608" s="6"/>
      <c r="N2608" s="6" t="s">
        <f>=I2608+J2608+K2608+L2608</f>
      </c>
      <c r="O2608" s="6"/>
      <c r="P2608" s="16"/>
    </row>
    <row collapsed="false" customFormat="false" customHeight="false" hidden="false" ht="12.1" outlineLevel="0" r="2609">
      <c r="A2609" s="20" t="n">
        <v>46087.578900463</v>
      </c>
      <c r="B2609" s="16" t="s">
        <v>33</v>
      </c>
      <c r="C2609" s="16" t="s">
        <v>612</v>
      </c>
      <c r="D2609" s="16" t="s">
        <v>480</v>
      </c>
      <c r="E2609" s="16" t="s">
        <v>17</v>
      </c>
      <c r="F2609" s="16" t="s">
        <v>19</v>
      </c>
      <c r="G2609" s="7" t="n">
        <v>10</v>
      </c>
      <c r="H2609" s="6" t="n">
        <v>227.35</v>
      </c>
      <c r="I2609" s="6" t="n">
        <v>-2273.5</v>
      </c>
      <c r="J2609" s="6" t="n">
        <v>-0</v>
      </c>
      <c r="K2609" s="6" t="n">
        <v>-0.91</v>
      </c>
      <c r="L2609" s="6" t="n">
        <v>-0</v>
      </c>
      <c r="M2609" s="6"/>
      <c r="N2609" s="6" t="s">
        <f>=I2609+J2609+K2609+L2609</f>
      </c>
      <c r="O2609" s="6"/>
      <c r="P2609" s="16"/>
    </row>
    <row collapsed="false" customFormat="false" customHeight="false" hidden="false" ht="12.1" outlineLevel="0" r="2610">
      <c r="A2610" s="20" t="n">
        <v>46087.579224537</v>
      </c>
      <c r="B2610" s="16" t="s">
        <v>33</v>
      </c>
      <c r="C2610" s="16" t="s">
        <v>612</v>
      </c>
      <c r="D2610" s="16" t="s">
        <v>480</v>
      </c>
      <c r="E2610" s="16" t="s">
        <v>17</v>
      </c>
      <c r="F2610" s="16" t="s">
        <v>19</v>
      </c>
      <c r="G2610" s="7" t="n">
        <v>150</v>
      </c>
      <c r="H2610" s="6" t="n">
        <v>227.35</v>
      </c>
      <c r="I2610" s="6" t="n">
        <v>-34102.5</v>
      </c>
      <c r="J2610" s="6" t="n">
        <v>-0</v>
      </c>
      <c r="K2610" s="6" t="n">
        <v>-13.64</v>
      </c>
      <c r="L2610" s="6" t="n">
        <v>-0</v>
      </c>
      <c r="M2610" s="6"/>
      <c r="N2610" s="6" t="s">
        <f>=I2610+J2610+K2610+L2610</f>
      </c>
      <c r="O2610" s="6"/>
      <c r="P2610" s="16"/>
    </row>
    <row collapsed="false" customFormat="false" customHeight="false" hidden="false" ht="12.1" outlineLevel="0" r="2611">
      <c r="A2611" s="20" t="n">
        <v>46087.579826389</v>
      </c>
      <c r="B2611" s="16" t="s">
        <v>33</v>
      </c>
      <c r="C2611" s="16" t="s">
        <v>612</v>
      </c>
      <c r="D2611" s="16" t="s">
        <v>480</v>
      </c>
      <c r="E2611" s="16" t="s">
        <v>17</v>
      </c>
      <c r="F2611" s="16" t="s">
        <v>19</v>
      </c>
      <c r="G2611" s="7" t="n">
        <v>30</v>
      </c>
      <c r="H2611" s="6" t="n">
        <v>227.35</v>
      </c>
      <c r="I2611" s="6" t="n">
        <v>-6820.5</v>
      </c>
      <c r="J2611" s="6" t="n">
        <v>-0</v>
      </c>
      <c r="K2611" s="6" t="n">
        <v>-2.73</v>
      </c>
      <c r="L2611" s="6" t="n">
        <v>-0</v>
      </c>
      <c r="M2611" s="6"/>
      <c r="N2611" s="6" t="s">
        <f>=I2611+J2611+K2611+L2611</f>
      </c>
      <c r="O2611" s="6"/>
      <c r="P2611" s="16"/>
    </row>
    <row collapsed="false" customFormat="false" customHeight="false" hidden="false" ht="12.1" outlineLevel="0" r="2612">
      <c r="A2612" s="20" t="n">
        <v>46087.579976852</v>
      </c>
      <c r="B2612" s="16" t="s">
        <v>33</v>
      </c>
      <c r="C2612" s="16" t="s">
        <v>612</v>
      </c>
      <c r="D2612" s="16" t="s">
        <v>480</v>
      </c>
      <c r="E2612" s="16" t="s">
        <v>17</v>
      </c>
      <c r="F2612" s="16" t="s">
        <v>19</v>
      </c>
      <c r="G2612" s="7" t="n">
        <v>10</v>
      </c>
      <c r="H2612" s="6" t="n">
        <v>227.35</v>
      </c>
      <c r="I2612" s="6" t="n">
        <v>-2273.5</v>
      </c>
      <c r="J2612" s="6" t="n">
        <v>-0</v>
      </c>
      <c r="K2612" s="6" t="n">
        <v>-0.91</v>
      </c>
      <c r="L2612" s="6" t="n">
        <v>-0</v>
      </c>
      <c r="M2612" s="6"/>
      <c r="N2612" s="6" t="s">
        <f>=I2612+J2612+K2612+L2612</f>
      </c>
      <c r="O2612" s="6"/>
      <c r="P2612" s="16"/>
    </row>
    <row collapsed="false" customFormat="false" customHeight="false" hidden="false" ht="12.1" outlineLevel="0" r="2613">
      <c r="A2613" s="20" t="n">
        <v>46087.580300926</v>
      </c>
      <c r="B2613" s="16" t="s">
        <v>33</v>
      </c>
      <c r="C2613" s="16" t="s">
        <v>612</v>
      </c>
      <c r="D2613" s="16" t="s">
        <v>480</v>
      </c>
      <c r="E2613" s="16" t="s">
        <v>17</v>
      </c>
      <c r="F2613" s="16" t="s">
        <v>19</v>
      </c>
      <c r="G2613" s="7" t="n">
        <v>120</v>
      </c>
      <c r="H2613" s="6" t="n">
        <v>227.35</v>
      </c>
      <c r="I2613" s="6" t="n">
        <v>-27282</v>
      </c>
      <c r="J2613" s="6" t="n">
        <v>-0</v>
      </c>
      <c r="K2613" s="6" t="n">
        <v>-10.91</v>
      </c>
      <c r="L2613" s="6" t="n">
        <v>-0</v>
      </c>
      <c r="M2613" s="6"/>
      <c r="N2613" s="6" t="s">
        <f>=I2613+J2613+K2613+L2613</f>
      </c>
      <c r="O2613" s="6"/>
      <c r="P2613" s="16"/>
    </row>
    <row collapsed="false" customFormat="false" customHeight="false" hidden="false" ht="12.1" outlineLevel="0" r="2614">
      <c r="A2614" s="20" t="n">
        <v>46087.580625</v>
      </c>
      <c r="B2614" s="16" t="s">
        <v>33</v>
      </c>
      <c r="C2614" s="16" t="s">
        <v>612</v>
      </c>
      <c r="D2614" s="16" t="s">
        <v>480</v>
      </c>
      <c r="E2614" s="16" t="s">
        <v>17</v>
      </c>
      <c r="F2614" s="16" t="s">
        <v>19</v>
      </c>
      <c r="G2614" s="7" t="n">
        <v>20</v>
      </c>
      <c r="H2614" s="6" t="n">
        <v>227.35</v>
      </c>
      <c r="I2614" s="6" t="n">
        <v>-4547</v>
      </c>
      <c r="J2614" s="6" t="n">
        <v>-0</v>
      </c>
      <c r="K2614" s="6" t="n">
        <v>-1.82</v>
      </c>
      <c r="L2614" s="6" t="n">
        <v>-0</v>
      </c>
      <c r="M2614" s="6"/>
      <c r="N2614" s="6" t="s">
        <f>=I2614+J2614+K2614+L2614</f>
      </c>
      <c r="O2614" s="6"/>
      <c r="P2614" s="16"/>
    </row>
    <row collapsed="false" customFormat="false" customHeight="false" hidden="false" ht="12.1" outlineLevel="0" r="2615">
      <c r="A2615" s="20" t="n">
        <v>46087.580694444</v>
      </c>
      <c r="B2615" s="16" t="s">
        <v>33</v>
      </c>
      <c r="C2615" s="16" t="s">
        <v>612</v>
      </c>
      <c r="D2615" s="16" t="s">
        <v>480</v>
      </c>
      <c r="E2615" s="16" t="s">
        <v>17</v>
      </c>
      <c r="F2615" s="16" t="s">
        <v>19</v>
      </c>
      <c r="G2615" s="7" t="n">
        <v>20</v>
      </c>
      <c r="H2615" s="6" t="n">
        <v>227.35</v>
      </c>
      <c r="I2615" s="6" t="n">
        <v>-4547</v>
      </c>
      <c r="J2615" s="6" t="n">
        <v>-0</v>
      </c>
      <c r="K2615" s="6" t="n">
        <v>-1.82</v>
      </c>
      <c r="L2615" s="6" t="n">
        <v>-0</v>
      </c>
      <c r="M2615" s="6"/>
      <c r="N2615" s="6" t="s">
        <f>=I2615+J2615+K2615+L2615</f>
      </c>
      <c r="O2615" s="6"/>
      <c r="P2615" s="16"/>
    </row>
    <row collapsed="false" customFormat="false" customHeight="false" hidden="false" ht="12.1" outlineLevel="0" r="2616">
      <c r="A2616" s="20" t="n">
        <v>46087.58099537</v>
      </c>
      <c r="B2616" s="16" t="s">
        <v>33</v>
      </c>
      <c r="C2616" s="16" t="s">
        <v>612</v>
      </c>
      <c r="D2616" s="16" t="s">
        <v>480</v>
      </c>
      <c r="E2616" s="16" t="s">
        <v>17</v>
      </c>
      <c r="F2616" s="16" t="s">
        <v>19</v>
      </c>
      <c r="G2616" s="7" t="n">
        <v>10</v>
      </c>
      <c r="H2616" s="6" t="n">
        <v>227.35</v>
      </c>
      <c r="I2616" s="6" t="n">
        <v>-2273.5</v>
      </c>
      <c r="J2616" s="6" t="n">
        <v>-0</v>
      </c>
      <c r="K2616" s="6" t="n">
        <v>-0.91</v>
      </c>
      <c r="L2616" s="6" t="n">
        <v>-0</v>
      </c>
      <c r="M2616" s="6"/>
      <c r="N2616" s="6" t="s">
        <f>=I2616+J2616+K2616+L2616</f>
      </c>
      <c r="O2616" s="6"/>
      <c r="P2616" s="16"/>
    </row>
    <row collapsed="false" customFormat="false" customHeight="false" hidden="false" ht="12.1" outlineLevel="0" r="2617">
      <c r="A2617" s="20" t="n">
        <v>46087.595277778</v>
      </c>
      <c r="B2617" s="16" t="s">
        <v>39</v>
      </c>
      <c r="C2617" s="16" t="s">
        <v>560</v>
      </c>
      <c r="D2617" s="16" t="s">
        <v>480</v>
      </c>
      <c r="E2617" s="16" t="s">
        <v>17</v>
      </c>
      <c r="F2617" s="16" t="s">
        <v>19</v>
      </c>
      <c r="G2617" s="7" t="n">
        <v>440</v>
      </c>
      <c r="H2617" s="6" t="n">
        <v>314.65</v>
      </c>
      <c r="I2617" s="6" t="n">
        <v>-138446</v>
      </c>
      <c r="J2617" s="6" t="n">
        <v>-0</v>
      </c>
      <c r="K2617" s="6" t="n">
        <v>-55.38</v>
      </c>
      <c r="L2617" s="6" t="n">
        <v>-0</v>
      </c>
      <c r="M2617" s="6"/>
      <c r="N2617" s="6" t="s">
        <f>=I2617+J2617+K2617+L2617</f>
      </c>
      <c r="O2617" s="6"/>
      <c r="P2617" s="16"/>
    </row>
    <row collapsed="false" customFormat="false" customHeight="false" hidden="false" ht="12.1" outlineLevel="0" r="2618">
      <c r="A2618" s="20" t="n">
        <v>46087.616666667</v>
      </c>
      <c r="B2618" s="16" t="s">
        <v>33</v>
      </c>
      <c r="C2618" s="16" t="s">
        <v>612</v>
      </c>
      <c r="D2618" s="16" t="s">
        <v>480</v>
      </c>
      <c r="E2618" s="16" t="s">
        <v>17</v>
      </c>
      <c r="F2618" s="16" t="s">
        <v>19</v>
      </c>
      <c r="G2618" s="7" t="n">
        <v>500</v>
      </c>
      <c r="H2618" s="6" t="n">
        <v>227.35</v>
      </c>
      <c r="I2618" s="6" t="n">
        <v>-113675</v>
      </c>
      <c r="J2618" s="6" t="n">
        <v>-0</v>
      </c>
      <c r="K2618" s="6" t="n">
        <v>-45.47</v>
      </c>
      <c r="L2618" s="6" t="n">
        <v>-0</v>
      </c>
      <c r="M2618" s="6"/>
      <c r="N2618" s="6" t="s">
        <f>=I2618+J2618+K2618+L2618</f>
      </c>
      <c r="O2618" s="6"/>
      <c r="P2618" s="16"/>
    </row>
    <row collapsed="false" customFormat="false" customHeight="false" hidden="false" ht="12.1" outlineLevel="0" r="2619">
      <c r="A2619" s="25" t="n">
        <v>46091.020636574</v>
      </c>
      <c r="B2619" s="26" t="s">
        <v>554</v>
      </c>
      <c r="C2619" s="26" t="s">
        <v>407</v>
      </c>
      <c r="D2619" s="26" t="s">
        <v>554</v>
      </c>
      <c r="E2619" s="26" t="s">
        <v>554</v>
      </c>
      <c r="F2619" s="26" t="s">
        <v>19</v>
      </c>
      <c r="G2619" s="27" t="n">
        <v>1</v>
      </c>
      <c r="H2619" s="28" t="n">
        <v>201000</v>
      </c>
      <c r="I2619" s="28" t="n">
        <v>201000</v>
      </c>
      <c r="J2619" s="28" t="n">
        <v>0</v>
      </c>
      <c r="K2619" s="28" t="n">
        <v>-0</v>
      </c>
      <c r="L2619" s="28" t="n">
        <v>-0</v>
      </c>
      <c r="M2619" s="28"/>
      <c r="N2619" s="6" t="s">
        <f>=I2619+J2619+K2619+L2619</f>
      </c>
      <c r="O2619" s="28"/>
      <c r="P2619" s="26"/>
    </row>
    <row collapsed="false" customFormat="false" customHeight="false" hidden="false" ht="12.1" outlineLevel="0" r="2620">
      <c r="A2620" s="25" t="n">
        <v>46091.020636574</v>
      </c>
      <c r="B2620" s="26" t="s">
        <v>554</v>
      </c>
      <c r="C2620" s="26" t="s">
        <v>407</v>
      </c>
      <c r="D2620" s="26" t="s">
        <v>554</v>
      </c>
      <c r="E2620" s="26" t="s">
        <v>554</v>
      </c>
      <c r="F2620" s="26" t="s">
        <v>19</v>
      </c>
      <c r="G2620" s="27" t="n">
        <v>1</v>
      </c>
      <c r="H2620" s="28" t="n">
        <v>3000</v>
      </c>
      <c r="I2620" s="28" t="n">
        <v>3000</v>
      </c>
      <c r="J2620" s="28" t="n">
        <v>0</v>
      </c>
      <c r="K2620" s="28" t="n">
        <v>-0</v>
      </c>
      <c r="L2620" s="28" t="n">
        <v>-0</v>
      </c>
      <c r="M2620" s="28"/>
      <c r="N2620" s="6" t="s">
        <f>=I2620+J2620+K2620+L2620</f>
      </c>
      <c r="O2620" s="28"/>
      <c r="P2620" s="26"/>
    </row>
    <row collapsed="false" customFormat="false" customHeight="false" hidden="false" ht="12.1" outlineLevel="0" r="2621">
      <c r="A2621" s="20" t="n">
        <v>46091.729560185</v>
      </c>
      <c r="B2621" s="16" t="s">
        <v>74</v>
      </c>
      <c r="C2621" s="16" t="s">
        <v>659</v>
      </c>
      <c r="D2621" s="16" t="s">
        <v>480</v>
      </c>
      <c r="E2621" s="16" t="s">
        <v>75</v>
      </c>
      <c r="F2621" s="16" t="s">
        <v>19</v>
      </c>
      <c r="G2621" s="7" t="n">
        <v>205</v>
      </c>
      <c r="H2621" s="6" t="n">
        <v>977</v>
      </c>
      <c r="I2621" s="6" t="n">
        <v>-200285</v>
      </c>
      <c r="J2621" s="6" t="n">
        <v>-0</v>
      </c>
      <c r="K2621" s="6" t="n">
        <v>-80.11</v>
      </c>
      <c r="L2621" s="6" t="n">
        <v>-0</v>
      </c>
      <c r="M2621" s="6"/>
      <c r="N2621" s="6" t="s">
        <f>=I2621+J2621+K2621+L2621</f>
      </c>
      <c r="O2621" s="6"/>
      <c r="P2621" s="16"/>
    </row>
    <row collapsed="false" customFormat="false" customHeight="false" hidden="false" ht="12.1" outlineLevel="0" r="2622">
      <c r="A2622" s="20" t="n">
        <v>46091.744178241</v>
      </c>
      <c r="B2622" s="16" t="s">
        <v>74</v>
      </c>
      <c r="C2622" s="16" t="s">
        <v>659</v>
      </c>
      <c r="D2622" s="16" t="s">
        <v>480</v>
      </c>
      <c r="E2622" s="16" t="s">
        <v>75</v>
      </c>
      <c r="F2622" s="16" t="s">
        <v>19</v>
      </c>
      <c r="G2622" s="7" t="n">
        <v>1</v>
      </c>
      <c r="H2622" s="6" t="n">
        <v>977</v>
      </c>
      <c r="I2622" s="6" t="n">
        <v>-977</v>
      </c>
      <c r="J2622" s="6" t="n">
        <v>-0</v>
      </c>
      <c r="K2622" s="6" t="n">
        <v>-0.39</v>
      </c>
      <c r="L2622" s="6" t="n">
        <v>-0</v>
      </c>
      <c r="M2622" s="6"/>
      <c r="N2622" s="6" t="s">
        <f>=I2622+J2622+K2622+L2622</f>
      </c>
      <c r="O2622" s="6"/>
      <c r="P2622" s="16"/>
    </row>
    <row collapsed="false" customFormat="false" customHeight="false" hidden="false" ht="12.1" outlineLevel="0" r="2623">
      <c r="A2623" s="29" t="n">
        <v>46092.651423611</v>
      </c>
      <c r="B2623" s="30" t="s">
        <v>517</v>
      </c>
      <c r="C2623" s="30" t="s">
        <v>679</v>
      </c>
      <c r="D2623" s="30" t="s">
        <v>482</v>
      </c>
      <c r="E2623" s="30" t="s">
        <v>79</v>
      </c>
      <c r="F2623" s="30" t="s">
        <v>19</v>
      </c>
      <c r="G2623" s="31" t="n">
        <v>-3</v>
      </c>
      <c r="H2623" s="32" t="n">
        <v>59.045</v>
      </c>
      <c r="I2623" s="32" t="n">
        <v>1771.35</v>
      </c>
      <c r="J2623" s="32" t="n">
        <v>21.57</v>
      </c>
      <c r="K2623" s="32" t="n">
        <v>-0.86</v>
      </c>
      <c r="L2623" s="32" t="n">
        <v>-0</v>
      </c>
      <c r="M2623" s="32"/>
      <c r="N2623" s="6" t="s">
        <f>=I2623+J2623+K2623+L2623</f>
      </c>
      <c r="O2623" s="32"/>
      <c r="P2623" s="30"/>
    </row>
    <row collapsed="false" customFormat="false" customHeight="false" hidden="false" ht="12.1" outlineLevel="0" r="2624">
      <c r="A2624" s="29" t="n">
        <v>46092.651423611</v>
      </c>
      <c r="B2624" s="30" t="s">
        <v>517</v>
      </c>
      <c r="C2624" s="30" t="s">
        <v>679</v>
      </c>
      <c r="D2624" s="30" t="s">
        <v>482</v>
      </c>
      <c r="E2624" s="30" t="s">
        <v>79</v>
      </c>
      <c r="F2624" s="30" t="s">
        <v>19</v>
      </c>
      <c r="G2624" s="31" t="n">
        <v>-4</v>
      </c>
      <c r="H2624" s="32" t="n">
        <v>59.045</v>
      </c>
      <c r="I2624" s="32" t="n">
        <v>2361.8</v>
      </c>
      <c r="J2624" s="32" t="n">
        <v>28.76</v>
      </c>
      <c r="K2624" s="32" t="n">
        <v>-1.15</v>
      </c>
      <c r="L2624" s="32" t="n">
        <v>-0</v>
      </c>
      <c r="M2624" s="32"/>
      <c r="N2624" s="6" t="s">
        <f>=I2624+J2624+K2624+L2624</f>
      </c>
      <c r="O2624" s="32"/>
      <c r="P2624" s="30"/>
    </row>
    <row collapsed="false" customFormat="false" customHeight="false" hidden="false" ht="12.1" outlineLevel="0" r="2625">
      <c r="A2625" s="29" t="n">
        <v>46092.651655093</v>
      </c>
      <c r="B2625" s="30" t="s">
        <v>517</v>
      </c>
      <c r="C2625" s="30" t="s">
        <v>679</v>
      </c>
      <c r="D2625" s="30" t="s">
        <v>482</v>
      </c>
      <c r="E2625" s="30" t="s">
        <v>79</v>
      </c>
      <c r="F2625" s="30" t="s">
        <v>19</v>
      </c>
      <c r="G2625" s="31" t="n">
        <v>-1</v>
      </c>
      <c r="H2625" s="32" t="n">
        <v>59.045</v>
      </c>
      <c r="I2625" s="32" t="n">
        <v>590.45</v>
      </c>
      <c r="J2625" s="32" t="n">
        <v>7.19</v>
      </c>
      <c r="K2625" s="32" t="n">
        <v>-0.29</v>
      </c>
      <c r="L2625" s="32" t="n">
        <v>-0</v>
      </c>
      <c r="M2625" s="32"/>
      <c r="N2625" s="6" t="s">
        <f>=I2625+J2625+K2625+L2625</f>
      </c>
      <c r="O2625" s="32"/>
      <c r="P2625" s="30"/>
    </row>
    <row collapsed="false" customFormat="false" customHeight="false" hidden="false" ht="12.1" outlineLevel="0" r="2626">
      <c r="A2626" s="29" t="n">
        <v>46092.65181713</v>
      </c>
      <c r="B2626" s="30" t="s">
        <v>517</v>
      </c>
      <c r="C2626" s="30" t="s">
        <v>679</v>
      </c>
      <c r="D2626" s="30" t="s">
        <v>482</v>
      </c>
      <c r="E2626" s="30" t="s">
        <v>79</v>
      </c>
      <c r="F2626" s="30" t="s">
        <v>19</v>
      </c>
      <c r="G2626" s="31" t="n">
        <v>-2</v>
      </c>
      <c r="H2626" s="32" t="n">
        <v>59.045</v>
      </c>
      <c r="I2626" s="32" t="n">
        <v>1180.9</v>
      </c>
      <c r="J2626" s="32" t="n">
        <v>14.38</v>
      </c>
      <c r="K2626" s="32" t="n">
        <v>-0.57</v>
      </c>
      <c r="L2626" s="32" t="n">
        <v>-0</v>
      </c>
      <c r="M2626" s="32"/>
      <c r="N2626" s="6" t="s">
        <f>=I2626+J2626+K2626+L2626</f>
      </c>
      <c r="O2626" s="32"/>
      <c r="P2626" s="30"/>
    </row>
    <row collapsed="false" customFormat="false" customHeight="false" hidden="false" ht="12.1" outlineLevel="0" r="2627">
      <c r="A2627" s="29" t="n">
        <v>46092.652199074</v>
      </c>
      <c r="B2627" s="30" t="s">
        <v>517</v>
      </c>
      <c r="C2627" s="30" t="s">
        <v>679</v>
      </c>
      <c r="D2627" s="30" t="s">
        <v>482</v>
      </c>
      <c r="E2627" s="30" t="s">
        <v>79</v>
      </c>
      <c r="F2627" s="30" t="s">
        <v>19</v>
      </c>
      <c r="G2627" s="31" t="n">
        <v>-5</v>
      </c>
      <c r="H2627" s="32" t="n">
        <v>59.045</v>
      </c>
      <c r="I2627" s="32" t="n">
        <v>2952.25</v>
      </c>
      <c r="J2627" s="32" t="n">
        <v>35.95</v>
      </c>
      <c r="K2627" s="32" t="n">
        <v>-1.43</v>
      </c>
      <c r="L2627" s="32" t="n">
        <v>-0</v>
      </c>
      <c r="M2627" s="32"/>
      <c r="N2627" s="6" t="s">
        <f>=I2627+J2627+K2627+L2627</f>
      </c>
      <c r="O2627" s="32"/>
      <c r="P2627" s="30"/>
    </row>
    <row collapsed="false" customFormat="false" customHeight="false" hidden="false" ht="12.1" outlineLevel="0" r="2628">
      <c r="A2628" s="29" t="n">
        <v>46092.652384259</v>
      </c>
      <c r="B2628" s="30" t="s">
        <v>517</v>
      </c>
      <c r="C2628" s="30" t="s">
        <v>679</v>
      </c>
      <c r="D2628" s="30" t="s">
        <v>482</v>
      </c>
      <c r="E2628" s="30" t="s">
        <v>79</v>
      </c>
      <c r="F2628" s="30" t="s">
        <v>19</v>
      </c>
      <c r="G2628" s="31" t="n">
        <v>-1</v>
      </c>
      <c r="H2628" s="32" t="n">
        <v>59.045</v>
      </c>
      <c r="I2628" s="32" t="n">
        <v>590.45</v>
      </c>
      <c r="J2628" s="32" t="n">
        <v>7.19</v>
      </c>
      <c r="K2628" s="32" t="n">
        <v>-0.29</v>
      </c>
      <c r="L2628" s="32" t="n">
        <v>-0</v>
      </c>
      <c r="M2628" s="32"/>
      <c r="N2628" s="6" t="s">
        <f>=I2628+J2628+K2628+L2628</f>
      </c>
      <c r="O2628" s="32"/>
      <c r="P2628" s="30"/>
    </row>
    <row collapsed="false" customFormat="false" customHeight="false" hidden="false" ht="12.1" outlineLevel="0" r="2629">
      <c r="A2629" s="29" t="n">
        <v>46092.652465278</v>
      </c>
      <c r="B2629" s="30" t="s">
        <v>517</v>
      </c>
      <c r="C2629" s="30" t="s">
        <v>679</v>
      </c>
      <c r="D2629" s="30" t="s">
        <v>482</v>
      </c>
      <c r="E2629" s="30" t="s">
        <v>79</v>
      </c>
      <c r="F2629" s="30" t="s">
        <v>19</v>
      </c>
      <c r="G2629" s="31" t="n">
        <v>-27</v>
      </c>
      <c r="H2629" s="32" t="n">
        <v>59.045</v>
      </c>
      <c r="I2629" s="32" t="n">
        <v>15942.15</v>
      </c>
      <c r="J2629" s="32" t="n">
        <v>194.13</v>
      </c>
      <c r="K2629" s="32" t="n">
        <v>-7.74</v>
      </c>
      <c r="L2629" s="32" t="n">
        <v>-0</v>
      </c>
      <c r="M2629" s="32"/>
      <c r="N2629" s="6" t="s">
        <f>=I2629+J2629+K2629+L2629</f>
      </c>
      <c r="O2629" s="32"/>
      <c r="P2629" s="30"/>
    </row>
    <row collapsed="false" customFormat="false" customHeight="false" hidden="false" ht="12.1" outlineLevel="0" r="2630">
      <c r="A2630" s="29" t="n">
        <v>46092.652465278</v>
      </c>
      <c r="B2630" s="30" t="s">
        <v>517</v>
      </c>
      <c r="C2630" s="30" t="s">
        <v>679</v>
      </c>
      <c r="D2630" s="30" t="s">
        <v>482</v>
      </c>
      <c r="E2630" s="30" t="s">
        <v>79</v>
      </c>
      <c r="F2630" s="30" t="s">
        <v>19</v>
      </c>
      <c r="G2630" s="31" t="n">
        <v>-28</v>
      </c>
      <c r="H2630" s="32" t="n">
        <v>59.045</v>
      </c>
      <c r="I2630" s="32" t="n">
        <v>16532.6</v>
      </c>
      <c r="J2630" s="32" t="n">
        <v>201.32</v>
      </c>
      <c r="K2630" s="32" t="n">
        <v>-8.02</v>
      </c>
      <c r="L2630" s="32" t="n">
        <v>-0</v>
      </c>
      <c r="M2630" s="32"/>
      <c r="N2630" s="6" t="s">
        <f>=I2630+J2630+K2630+L2630</f>
      </c>
      <c r="O2630" s="32"/>
      <c r="P2630" s="30"/>
    </row>
    <row collapsed="false" customFormat="false" customHeight="false" hidden="false" ht="12.1" outlineLevel="0" r="2631">
      <c r="A2631" s="29" t="n">
        <v>46092.652465278</v>
      </c>
      <c r="B2631" s="30" t="s">
        <v>517</v>
      </c>
      <c r="C2631" s="30" t="s">
        <v>679</v>
      </c>
      <c r="D2631" s="30" t="s">
        <v>482</v>
      </c>
      <c r="E2631" s="30" t="s">
        <v>79</v>
      </c>
      <c r="F2631" s="30" t="s">
        <v>19</v>
      </c>
      <c r="G2631" s="31" t="n">
        <v>-17</v>
      </c>
      <c r="H2631" s="32" t="n">
        <v>59.045</v>
      </c>
      <c r="I2631" s="32" t="n">
        <v>10037.65</v>
      </c>
      <c r="J2631" s="32" t="n">
        <v>122.23</v>
      </c>
      <c r="K2631" s="32" t="n">
        <v>-4.87</v>
      </c>
      <c r="L2631" s="32" t="n">
        <v>-0</v>
      </c>
      <c r="M2631" s="32"/>
      <c r="N2631" s="6" t="s">
        <f>=I2631+J2631+K2631+L2631</f>
      </c>
      <c r="O2631" s="32"/>
      <c r="P2631" s="30"/>
    </row>
    <row collapsed="false" customFormat="false" customHeight="false" hidden="false" ht="12.1" outlineLevel="0" r="2632">
      <c r="A2632" s="29" t="n">
        <v>46092.652673611</v>
      </c>
      <c r="B2632" s="30" t="s">
        <v>517</v>
      </c>
      <c r="C2632" s="30" t="s">
        <v>679</v>
      </c>
      <c r="D2632" s="30" t="s">
        <v>482</v>
      </c>
      <c r="E2632" s="30" t="s">
        <v>79</v>
      </c>
      <c r="F2632" s="30" t="s">
        <v>19</v>
      </c>
      <c r="G2632" s="31" t="n">
        <v>-4</v>
      </c>
      <c r="H2632" s="32" t="n">
        <v>59.045</v>
      </c>
      <c r="I2632" s="32" t="n">
        <v>2361.8</v>
      </c>
      <c r="J2632" s="32" t="n">
        <v>28.76</v>
      </c>
      <c r="K2632" s="32" t="n">
        <v>-1.15</v>
      </c>
      <c r="L2632" s="32" t="n">
        <v>-0</v>
      </c>
      <c r="M2632" s="32"/>
      <c r="N2632" s="6" t="s">
        <f>=I2632+J2632+K2632+L2632</f>
      </c>
      <c r="O2632" s="32"/>
      <c r="P2632" s="30"/>
    </row>
    <row collapsed="false" customFormat="false" customHeight="false" hidden="false" ht="12.1" outlineLevel="0" r="2633">
      <c r="A2633" s="29" t="n">
        <v>46092.652673611</v>
      </c>
      <c r="B2633" s="30" t="s">
        <v>517</v>
      </c>
      <c r="C2633" s="30" t="s">
        <v>679</v>
      </c>
      <c r="D2633" s="30" t="s">
        <v>482</v>
      </c>
      <c r="E2633" s="30" t="s">
        <v>79</v>
      </c>
      <c r="F2633" s="30" t="s">
        <v>19</v>
      </c>
      <c r="G2633" s="31" t="n">
        <v>-12</v>
      </c>
      <c r="H2633" s="32" t="n">
        <v>59.045</v>
      </c>
      <c r="I2633" s="32" t="n">
        <v>7085.4</v>
      </c>
      <c r="J2633" s="32" t="n">
        <v>86.28</v>
      </c>
      <c r="K2633" s="32" t="n">
        <v>-3.44</v>
      </c>
      <c r="L2633" s="32" t="n">
        <v>-0</v>
      </c>
      <c r="M2633" s="32"/>
      <c r="N2633" s="6" t="s">
        <f>=I2633+J2633+K2633+L2633</f>
      </c>
      <c r="O2633" s="32"/>
      <c r="P2633" s="30"/>
    </row>
    <row collapsed="false" customFormat="false" customHeight="false" hidden="false" ht="12.1" outlineLevel="0" r="2634">
      <c r="A2634" s="20" t="n">
        <v>46092.731064815</v>
      </c>
      <c r="B2634" s="16" t="s">
        <v>53</v>
      </c>
      <c r="C2634" s="16" t="s">
        <v>616</v>
      </c>
      <c r="D2634" s="16" t="s">
        <v>480</v>
      </c>
      <c r="E2634" s="16" t="s">
        <v>17</v>
      </c>
      <c r="F2634" s="16" t="s">
        <v>19</v>
      </c>
      <c r="G2634" s="7" t="n">
        <v>50</v>
      </c>
      <c r="H2634" s="6" t="n">
        <v>38.58</v>
      </c>
      <c r="I2634" s="6" t="n">
        <v>-1929</v>
      </c>
      <c r="J2634" s="6" t="n">
        <v>-0</v>
      </c>
      <c r="K2634" s="6" t="n">
        <v>-0.77</v>
      </c>
      <c r="L2634" s="6" t="n">
        <v>-0</v>
      </c>
      <c r="M2634" s="6"/>
      <c r="N2634" s="6" t="s">
        <f>=I2634+J2634+K2634+L2634</f>
      </c>
      <c r="O2634" s="6"/>
      <c r="P2634" s="16"/>
    </row>
    <row collapsed="false" customFormat="false" customHeight="false" hidden="false" ht="12.1" outlineLevel="0" r="2635">
      <c r="A2635" s="20" t="n">
        <v>46092.731412037</v>
      </c>
      <c r="B2635" s="16" t="s">
        <v>53</v>
      </c>
      <c r="C2635" s="16" t="s">
        <v>616</v>
      </c>
      <c r="D2635" s="16" t="s">
        <v>480</v>
      </c>
      <c r="E2635" s="16" t="s">
        <v>17</v>
      </c>
      <c r="F2635" s="16" t="s">
        <v>19</v>
      </c>
      <c r="G2635" s="7" t="n">
        <v>710</v>
      </c>
      <c r="H2635" s="6" t="n">
        <v>38.58</v>
      </c>
      <c r="I2635" s="6" t="n">
        <v>-27391.8</v>
      </c>
      <c r="J2635" s="6" t="n">
        <v>-0</v>
      </c>
      <c r="K2635" s="6" t="n">
        <v>-10.96</v>
      </c>
      <c r="L2635" s="6" t="n">
        <v>-0</v>
      </c>
      <c r="M2635" s="6"/>
      <c r="N2635" s="6" t="s">
        <f>=I2635+J2635+K2635+L2635</f>
      </c>
      <c r="O2635" s="6"/>
      <c r="P2635" s="16"/>
    </row>
    <row collapsed="false" customFormat="false" customHeight="false" hidden="false" ht="12.1" outlineLevel="0" r="2636">
      <c r="A2636" s="20" t="n">
        <v>46092.774421296</v>
      </c>
      <c r="B2636" s="16" t="s">
        <v>53</v>
      </c>
      <c r="C2636" s="16" t="s">
        <v>616</v>
      </c>
      <c r="D2636" s="16" t="s">
        <v>480</v>
      </c>
      <c r="E2636" s="16" t="s">
        <v>17</v>
      </c>
      <c r="F2636" s="16" t="s">
        <v>19</v>
      </c>
      <c r="G2636" s="7" t="n">
        <v>140</v>
      </c>
      <c r="H2636" s="6" t="n">
        <v>38.58</v>
      </c>
      <c r="I2636" s="6" t="n">
        <v>-5401.2</v>
      </c>
      <c r="J2636" s="6" t="n">
        <v>-0</v>
      </c>
      <c r="K2636" s="6" t="n">
        <v>-2.16</v>
      </c>
      <c r="L2636" s="6" t="n">
        <v>-0</v>
      </c>
      <c r="M2636" s="6"/>
      <c r="N2636" s="6" t="s">
        <f>=I2636+J2636+K2636+L2636</f>
      </c>
      <c r="O2636" s="6"/>
      <c r="P2636" s="16"/>
    </row>
    <row collapsed="false" customFormat="false" customHeight="false" hidden="false" ht="12.1" outlineLevel="0" r="2637">
      <c r="A2637" s="20" t="n">
        <v>46092.774502315</v>
      </c>
      <c r="B2637" s="16" t="s">
        <v>53</v>
      </c>
      <c r="C2637" s="16" t="s">
        <v>616</v>
      </c>
      <c r="D2637" s="16" t="s">
        <v>480</v>
      </c>
      <c r="E2637" s="16" t="s">
        <v>17</v>
      </c>
      <c r="F2637" s="16" t="s">
        <v>19</v>
      </c>
      <c r="G2637" s="7" t="n">
        <v>500</v>
      </c>
      <c r="H2637" s="6" t="n">
        <v>38.58</v>
      </c>
      <c r="I2637" s="6" t="n">
        <v>-19290</v>
      </c>
      <c r="J2637" s="6" t="n">
        <v>-0</v>
      </c>
      <c r="K2637" s="6" t="n">
        <v>-7.72</v>
      </c>
      <c r="L2637" s="6" t="n">
        <v>-0</v>
      </c>
      <c r="M2637" s="6"/>
      <c r="N2637" s="6" t="s">
        <f>=I2637+J2637+K2637+L2637</f>
      </c>
      <c r="O2637" s="6"/>
      <c r="P2637" s="16"/>
    </row>
    <row collapsed="false" customFormat="false" customHeight="false" hidden="false" ht="12.1" outlineLevel="0" r="2638">
      <c r="A2638" s="20" t="n">
        <v>46092.774502315</v>
      </c>
      <c r="B2638" s="16" t="s">
        <v>53</v>
      </c>
      <c r="C2638" s="16" t="s">
        <v>616</v>
      </c>
      <c r="D2638" s="16" t="s">
        <v>480</v>
      </c>
      <c r="E2638" s="16" t="s">
        <v>17</v>
      </c>
      <c r="F2638" s="16" t="s">
        <v>19</v>
      </c>
      <c r="G2638" s="7" t="n">
        <v>280</v>
      </c>
      <c r="H2638" s="6" t="n">
        <v>38.58</v>
      </c>
      <c r="I2638" s="6" t="n">
        <v>-10802.4</v>
      </c>
      <c r="J2638" s="6" t="n">
        <v>-0</v>
      </c>
      <c r="K2638" s="6" t="n">
        <v>-4.32</v>
      </c>
      <c r="L2638" s="6" t="n">
        <v>-0</v>
      </c>
      <c r="M2638" s="6"/>
      <c r="N2638" s="6" t="s">
        <f>=I2638+J2638+K2638+L2638</f>
      </c>
      <c r="O2638" s="6"/>
      <c r="P2638" s="16"/>
    </row>
    <row collapsed="false" customFormat="false" customHeight="false" hidden="false" ht="12.1" outlineLevel="0" r="2639">
      <c r="A2639" s="29" t="n">
        <v>46093.707824074</v>
      </c>
      <c r="B2639" s="30" t="s">
        <v>514</v>
      </c>
      <c r="C2639" s="30" t="s">
        <v>676</v>
      </c>
      <c r="D2639" s="30" t="s">
        <v>482</v>
      </c>
      <c r="E2639" s="30" t="s">
        <v>79</v>
      </c>
      <c r="F2639" s="30" t="s">
        <v>19</v>
      </c>
      <c r="G2639" s="31" t="n">
        <v>-10</v>
      </c>
      <c r="H2639" s="32" t="n">
        <v>89.088</v>
      </c>
      <c r="I2639" s="32" t="n">
        <v>8908.8</v>
      </c>
      <c r="J2639" s="32" t="n">
        <v>335.6</v>
      </c>
      <c r="K2639" s="32" t="n">
        <v>-4.32</v>
      </c>
      <c r="L2639" s="32" t="n">
        <v>-0</v>
      </c>
      <c r="M2639" s="32"/>
      <c r="N2639" s="6" t="s">
        <f>=I2639+J2639+K2639+L2639</f>
      </c>
      <c r="O2639" s="32"/>
      <c r="P2639" s="30"/>
    </row>
    <row collapsed="false" customFormat="false" customHeight="false" hidden="false" ht="12.1" outlineLevel="0" r="2640">
      <c r="A2640" s="29" t="n">
        <v>46093.707847222</v>
      </c>
      <c r="B2640" s="30" t="s">
        <v>514</v>
      </c>
      <c r="C2640" s="30" t="s">
        <v>676</v>
      </c>
      <c r="D2640" s="30" t="s">
        <v>482</v>
      </c>
      <c r="E2640" s="30" t="s">
        <v>79</v>
      </c>
      <c r="F2640" s="30" t="s">
        <v>19</v>
      </c>
      <c r="G2640" s="31" t="n">
        <v>-1</v>
      </c>
      <c r="H2640" s="32" t="n">
        <v>89.088</v>
      </c>
      <c r="I2640" s="32" t="n">
        <v>890.88</v>
      </c>
      <c r="J2640" s="32" t="n">
        <v>33.56</v>
      </c>
      <c r="K2640" s="32" t="n">
        <v>-0.43</v>
      </c>
      <c r="L2640" s="32" t="n">
        <v>-0</v>
      </c>
      <c r="M2640" s="32"/>
      <c r="N2640" s="6" t="s">
        <f>=I2640+J2640+K2640+L2640</f>
      </c>
      <c r="O2640" s="32"/>
      <c r="P2640" s="30"/>
    </row>
    <row collapsed="false" customFormat="false" customHeight="false" hidden="false" ht="12.1" outlineLevel="0" r="2641">
      <c r="A2641" s="29" t="n">
        <v>46093.708402778</v>
      </c>
      <c r="B2641" s="30" t="s">
        <v>514</v>
      </c>
      <c r="C2641" s="30" t="s">
        <v>676</v>
      </c>
      <c r="D2641" s="30" t="s">
        <v>482</v>
      </c>
      <c r="E2641" s="30" t="s">
        <v>79</v>
      </c>
      <c r="F2641" s="30" t="s">
        <v>19</v>
      </c>
      <c r="G2641" s="31" t="n">
        <v>-91</v>
      </c>
      <c r="H2641" s="32" t="n">
        <v>89.088</v>
      </c>
      <c r="I2641" s="32" t="n">
        <v>81070.08</v>
      </c>
      <c r="J2641" s="32" t="n">
        <v>3053.96</v>
      </c>
      <c r="K2641" s="32" t="n">
        <v>-39.32</v>
      </c>
      <c r="L2641" s="32" t="n">
        <v>-0</v>
      </c>
      <c r="M2641" s="32"/>
      <c r="N2641" s="6" t="s">
        <f>=I2641+J2641+K2641+L2641</f>
      </c>
      <c r="O2641" s="32"/>
      <c r="P2641" s="30"/>
    </row>
    <row collapsed="false" customFormat="false" customHeight="false" hidden="false" ht="12.1" outlineLevel="0" r="2642">
      <c r="A2642" s="29" t="n">
        <v>46093.708518519</v>
      </c>
      <c r="B2642" s="30" t="s">
        <v>514</v>
      </c>
      <c r="C2642" s="30" t="s">
        <v>676</v>
      </c>
      <c r="D2642" s="30" t="s">
        <v>482</v>
      </c>
      <c r="E2642" s="30" t="s">
        <v>79</v>
      </c>
      <c r="F2642" s="30" t="s">
        <v>19</v>
      </c>
      <c r="G2642" s="31" t="n">
        <v>-1</v>
      </c>
      <c r="H2642" s="32" t="n">
        <v>89.088</v>
      </c>
      <c r="I2642" s="32" t="n">
        <v>890.88</v>
      </c>
      <c r="J2642" s="32" t="n">
        <v>33.56</v>
      </c>
      <c r="K2642" s="32" t="n">
        <v>-0.43</v>
      </c>
      <c r="L2642" s="32" t="n">
        <v>-0</v>
      </c>
      <c r="M2642" s="32"/>
      <c r="N2642" s="6" t="s">
        <f>=I2642+J2642+K2642+L2642</f>
      </c>
      <c r="O2642" s="32"/>
      <c r="P2642" s="30"/>
    </row>
    <row collapsed="false" customFormat="false" customHeight="false" hidden="false" ht="12.1" outlineLevel="0" r="2643">
      <c r="A2643" s="29" t="n">
        <v>46093.708553241</v>
      </c>
      <c r="B2643" s="30" t="s">
        <v>514</v>
      </c>
      <c r="C2643" s="30" t="s">
        <v>676</v>
      </c>
      <c r="D2643" s="30" t="s">
        <v>482</v>
      </c>
      <c r="E2643" s="30" t="s">
        <v>79</v>
      </c>
      <c r="F2643" s="30" t="s">
        <v>19</v>
      </c>
      <c r="G2643" s="31" t="n">
        <v>-64</v>
      </c>
      <c r="H2643" s="32" t="n">
        <v>89.088</v>
      </c>
      <c r="I2643" s="32" t="n">
        <v>57016.32</v>
      </c>
      <c r="J2643" s="32" t="n">
        <v>2147.84</v>
      </c>
      <c r="K2643" s="32" t="n">
        <v>-27.66</v>
      </c>
      <c r="L2643" s="32" t="n">
        <v>-0</v>
      </c>
      <c r="M2643" s="32"/>
      <c r="N2643" s="6" t="s">
        <f>=I2643+J2643+K2643+L2643</f>
      </c>
      <c r="O2643" s="32"/>
      <c r="P2643" s="30"/>
    </row>
    <row collapsed="false" customFormat="false" customHeight="false" hidden="false" ht="12.1" outlineLevel="0" r="2644">
      <c r="A2644" s="20" t="n">
        <v>46093.710474537</v>
      </c>
      <c r="B2644" s="16" t="s">
        <v>27</v>
      </c>
      <c r="C2644" s="16" t="s">
        <v>625</v>
      </c>
      <c r="D2644" s="16" t="s">
        <v>480</v>
      </c>
      <c r="E2644" s="16" t="s">
        <v>17</v>
      </c>
      <c r="F2644" s="16" t="s">
        <v>19</v>
      </c>
      <c r="G2644" s="7" t="n">
        <v>87</v>
      </c>
      <c r="H2644" s="6" t="n">
        <v>85.74</v>
      </c>
      <c r="I2644" s="6" t="n">
        <v>-7459.38</v>
      </c>
      <c r="J2644" s="6" t="n">
        <v>-0</v>
      </c>
      <c r="K2644" s="6" t="n">
        <v>-2.98</v>
      </c>
      <c r="L2644" s="6" t="n">
        <v>-0</v>
      </c>
      <c r="M2644" s="6"/>
      <c r="N2644" s="6" t="s">
        <f>=I2644+J2644+K2644+L2644</f>
      </c>
      <c r="O2644" s="6"/>
      <c r="P2644" s="16"/>
    </row>
    <row collapsed="false" customFormat="false" customHeight="false" hidden="false" ht="12.1" outlineLevel="0" r="2645">
      <c r="A2645" s="20" t="n">
        <v>46093.710474537</v>
      </c>
      <c r="B2645" s="16" t="s">
        <v>27</v>
      </c>
      <c r="C2645" s="16" t="s">
        <v>625</v>
      </c>
      <c r="D2645" s="16" t="s">
        <v>480</v>
      </c>
      <c r="E2645" s="16" t="s">
        <v>17</v>
      </c>
      <c r="F2645" s="16" t="s">
        <v>19</v>
      </c>
      <c r="G2645" s="7" t="n">
        <v>12</v>
      </c>
      <c r="H2645" s="6" t="n">
        <v>85.74</v>
      </c>
      <c r="I2645" s="6" t="n">
        <v>-1028.88</v>
      </c>
      <c r="J2645" s="6" t="n">
        <v>-0</v>
      </c>
      <c r="K2645" s="6" t="n">
        <v>-0.41</v>
      </c>
      <c r="L2645" s="6" t="n">
        <v>-0</v>
      </c>
      <c r="M2645" s="6"/>
      <c r="N2645" s="6" t="s">
        <f>=I2645+J2645+K2645+L2645</f>
      </c>
      <c r="O2645" s="6"/>
      <c r="P2645" s="16"/>
    </row>
    <row collapsed="false" customFormat="false" customHeight="false" hidden="false" ht="12.1" outlineLevel="0" r="2646">
      <c r="A2646" s="20" t="n">
        <v>46093.710474537</v>
      </c>
      <c r="B2646" s="16" t="s">
        <v>27</v>
      </c>
      <c r="C2646" s="16" t="s">
        <v>625</v>
      </c>
      <c r="D2646" s="16" t="s">
        <v>480</v>
      </c>
      <c r="E2646" s="16" t="s">
        <v>17</v>
      </c>
      <c r="F2646" s="16" t="s">
        <v>19</v>
      </c>
      <c r="G2646" s="7" t="n">
        <v>251</v>
      </c>
      <c r="H2646" s="6" t="n">
        <v>85.74</v>
      </c>
      <c r="I2646" s="6" t="n">
        <v>-21520.74</v>
      </c>
      <c r="J2646" s="6" t="n">
        <v>-0</v>
      </c>
      <c r="K2646" s="6" t="n">
        <v>-8.61</v>
      </c>
      <c r="L2646" s="6" t="n">
        <v>-0</v>
      </c>
      <c r="M2646" s="6"/>
      <c r="N2646" s="6" t="s">
        <f>=I2646+J2646+K2646+L2646</f>
      </c>
      <c r="O2646" s="6"/>
      <c r="P2646" s="16"/>
    </row>
    <row collapsed="false" customFormat="false" customHeight="false" hidden="false" ht="12.1" outlineLevel="0" r="2647">
      <c r="A2647" s="20" t="n">
        <v>46093.7115625</v>
      </c>
      <c r="B2647" s="16" t="s">
        <v>53</v>
      </c>
      <c r="C2647" s="16" t="s">
        <v>616</v>
      </c>
      <c r="D2647" s="16" t="s">
        <v>480</v>
      </c>
      <c r="E2647" s="16" t="s">
        <v>17</v>
      </c>
      <c r="F2647" s="16" t="s">
        <v>19</v>
      </c>
      <c r="G2647" s="7" t="n">
        <v>1310</v>
      </c>
      <c r="H2647" s="6" t="n">
        <v>38</v>
      </c>
      <c r="I2647" s="6" t="n">
        <v>-49780</v>
      </c>
      <c r="J2647" s="6" t="n">
        <v>-0</v>
      </c>
      <c r="K2647" s="6" t="n">
        <v>-19.91</v>
      </c>
      <c r="L2647" s="6" t="n">
        <v>-0</v>
      </c>
      <c r="M2647" s="6"/>
      <c r="N2647" s="6" t="s">
        <f>=I2647+J2647+K2647+L2647</f>
      </c>
      <c r="O2647" s="6"/>
      <c r="P2647" s="16"/>
    </row>
    <row collapsed="false" customFormat="false" customHeight="false" hidden="false" ht="12.1" outlineLevel="0" r="2648">
      <c r="A2648" s="20" t="n">
        <v>46093.711643519</v>
      </c>
      <c r="B2648" s="16" t="s">
        <v>53</v>
      </c>
      <c r="C2648" s="16" t="s">
        <v>616</v>
      </c>
      <c r="D2648" s="16" t="s">
        <v>480</v>
      </c>
      <c r="E2648" s="16" t="s">
        <v>17</v>
      </c>
      <c r="F2648" s="16" t="s">
        <v>19</v>
      </c>
      <c r="G2648" s="7" t="n">
        <v>500</v>
      </c>
      <c r="H2648" s="6" t="n">
        <v>38</v>
      </c>
      <c r="I2648" s="6" t="n">
        <v>-19000</v>
      </c>
      <c r="J2648" s="6" t="n">
        <v>-0</v>
      </c>
      <c r="K2648" s="6" t="n">
        <v>-7.6</v>
      </c>
      <c r="L2648" s="6" t="n">
        <v>-0</v>
      </c>
      <c r="M2648" s="6"/>
      <c r="N2648" s="6" t="s">
        <f>=I2648+J2648+K2648+L2648</f>
      </c>
      <c r="O2648" s="6"/>
      <c r="P2648" s="16"/>
    </row>
    <row collapsed="false" customFormat="false" customHeight="false" hidden="false" ht="12.1" outlineLevel="0" r="2649">
      <c r="A2649" s="20" t="n">
        <v>46093.711701389</v>
      </c>
      <c r="B2649" s="16" t="s">
        <v>53</v>
      </c>
      <c r="C2649" s="16" t="s">
        <v>616</v>
      </c>
      <c r="D2649" s="16" t="s">
        <v>480</v>
      </c>
      <c r="E2649" s="16" t="s">
        <v>17</v>
      </c>
      <c r="F2649" s="16" t="s">
        <v>19</v>
      </c>
      <c r="G2649" s="7" t="n">
        <v>1190</v>
      </c>
      <c r="H2649" s="6" t="n">
        <v>38</v>
      </c>
      <c r="I2649" s="6" t="n">
        <v>-45220</v>
      </c>
      <c r="J2649" s="6" t="n">
        <v>-0</v>
      </c>
      <c r="K2649" s="6" t="n">
        <v>-18.09</v>
      </c>
      <c r="L2649" s="6" t="n">
        <v>-0</v>
      </c>
      <c r="M2649" s="6"/>
      <c r="N2649" s="6" t="s">
        <f>=I2649+J2649+K2649+L2649</f>
      </c>
      <c r="O2649" s="6"/>
      <c r="P2649" s="16"/>
    </row>
    <row collapsed="false" customFormat="false" customHeight="false" hidden="false" ht="12.1" outlineLevel="0" r="2650">
      <c r="A2650" s="20" t="n">
        <v>46093.726122685</v>
      </c>
      <c r="B2650" s="16" t="s">
        <v>33</v>
      </c>
      <c r="C2650" s="16" t="s">
        <v>612</v>
      </c>
      <c r="D2650" s="16" t="s">
        <v>480</v>
      </c>
      <c r="E2650" s="16" t="s">
        <v>17</v>
      </c>
      <c r="F2650" s="16" t="s">
        <v>19</v>
      </c>
      <c r="G2650" s="7" t="n">
        <v>40</v>
      </c>
      <c r="H2650" s="6" t="n">
        <v>226</v>
      </c>
      <c r="I2650" s="6" t="n">
        <v>-9040</v>
      </c>
      <c r="J2650" s="6" t="n">
        <v>-0</v>
      </c>
      <c r="K2650" s="6" t="n">
        <v>-3.62</v>
      </c>
      <c r="L2650" s="6" t="n">
        <v>-0</v>
      </c>
      <c r="M2650" s="6"/>
      <c r="N2650" s="6" t="s">
        <f>=I2650+J2650+K2650+L2650</f>
      </c>
      <c r="O2650" s="6"/>
      <c r="P2650" s="16"/>
    </row>
    <row collapsed="false" customFormat="false" customHeight="false" hidden="false" ht="12.1" outlineLevel="0" r="2651">
      <c r="A2651" s="29" t="n">
        <v>46093.748148148</v>
      </c>
      <c r="B2651" s="30" t="s">
        <v>518</v>
      </c>
      <c r="C2651" s="30" t="s">
        <v>680</v>
      </c>
      <c r="D2651" s="30" t="s">
        <v>482</v>
      </c>
      <c r="E2651" s="30" t="s">
        <v>79</v>
      </c>
      <c r="F2651" s="30" t="s">
        <v>19</v>
      </c>
      <c r="G2651" s="31" t="n">
        <v>-25</v>
      </c>
      <c r="H2651" s="32" t="n">
        <v>89.341</v>
      </c>
      <c r="I2651" s="32" t="n">
        <v>22335.25</v>
      </c>
      <c r="J2651" s="32" t="n">
        <v>897.75</v>
      </c>
      <c r="K2651" s="32" t="n">
        <v>-10.83</v>
      </c>
      <c r="L2651" s="32" t="n">
        <v>-0</v>
      </c>
      <c r="M2651" s="32"/>
      <c r="N2651" s="6" t="s">
        <f>=I2651+J2651+K2651+L2651</f>
      </c>
      <c r="O2651" s="32"/>
      <c r="P2651" s="30"/>
    </row>
    <row collapsed="false" customFormat="false" customHeight="false" hidden="false" ht="12.1" outlineLevel="0" r="2652">
      <c r="A2652" s="20" t="n">
        <v>46093.834965278</v>
      </c>
      <c r="B2652" s="16" t="s">
        <v>27</v>
      </c>
      <c r="C2652" s="16" t="s">
        <v>625</v>
      </c>
      <c r="D2652" s="16" t="s">
        <v>480</v>
      </c>
      <c r="E2652" s="16" t="s">
        <v>17</v>
      </c>
      <c r="F2652" s="16" t="s">
        <v>19</v>
      </c>
      <c r="G2652" s="7" t="n">
        <v>33</v>
      </c>
      <c r="H2652" s="6" t="n">
        <v>85.835</v>
      </c>
      <c r="I2652" s="6" t="n">
        <v>-2832.56</v>
      </c>
      <c r="J2652" s="6" t="n">
        <v>-0</v>
      </c>
      <c r="K2652" s="6" t="n">
        <v>-1.13</v>
      </c>
      <c r="L2652" s="6" t="n">
        <v>-0</v>
      </c>
      <c r="M2652" s="6"/>
      <c r="N2652" s="6" t="s">
        <f>=I2652+J2652+K2652+L2652</f>
      </c>
      <c r="O2652" s="6"/>
      <c r="P2652" s="16"/>
    </row>
    <row collapsed="false" customFormat="false" customHeight="false" hidden="false" ht="12.1" outlineLevel="0" r="2653">
      <c r="A2653" s="20" t="n">
        <v>46093.835069444</v>
      </c>
      <c r="B2653" s="16" t="s">
        <v>27</v>
      </c>
      <c r="C2653" s="16" t="s">
        <v>625</v>
      </c>
      <c r="D2653" s="16" t="s">
        <v>480</v>
      </c>
      <c r="E2653" s="16" t="s">
        <v>17</v>
      </c>
      <c r="F2653" s="16" t="s">
        <v>19</v>
      </c>
      <c r="G2653" s="7" t="n">
        <v>3</v>
      </c>
      <c r="H2653" s="6" t="n">
        <v>85.835</v>
      </c>
      <c r="I2653" s="6" t="n">
        <v>-257.51</v>
      </c>
      <c r="J2653" s="6" t="n">
        <v>-0</v>
      </c>
      <c r="K2653" s="6" t="n">
        <v>-0.1</v>
      </c>
      <c r="L2653" s="6" t="n">
        <v>-0</v>
      </c>
      <c r="M2653" s="6"/>
      <c r="N2653" s="6" t="s">
        <f>=I2653+J2653+K2653+L2653</f>
      </c>
      <c r="O2653" s="6"/>
      <c r="P2653" s="16"/>
    </row>
    <row collapsed="false" customFormat="false" customHeight="false" hidden="false" ht="12.1" outlineLevel="0" r="2654">
      <c r="A2654" s="20" t="n">
        <v>46093.835196759</v>
      </c>
      <c r="B2654" s="16" t="s">
        <v>27</v>
      </c>
      <c r="C2654" s="16" t="s">
        <v>625</v>
      </c>
      <c r="D2654" s="16" t="s">
        <v>480</v>
      </c>
      <c r="E2654" s="16" t="s">
        <v>17</v>
      </c>
      <c r="F2654" s="16" t="s">
        <v>19</v>
      </c>
      <c r="G2654" s="7" t="n">
        <v>162</v>
      </c>
      <c r="H2654" s="6" t="n">
        <v>85.835</v>
      </c>
      <c r="I2654" s="6" t="n">
        <v>-13905.27</v>
      </c>
      <c r="J2654" s="6" t="n">
        <v>-0</v>
      </c>
      <c r="K2654" s="6" t="n">
        <v>-5.56</v>
      </c>
      <c r="L2654" s="6" t="n">
        <v>-0</v>
      </c>
      <c r="M2654" s="6"/>
      <c r="N2654" s="6" t="s">
        <f>=I2654+J2654+K2654+L2654</f>
      </c>
      <c r="O2654" s="6"/>
      <c r="P2654" s="16"/>
    </row>
    <row collapsed="false" customFormat="false" customHeight="false" hidden="false" ht="12.1" outlineLevel="0" r="2655">
      <c r="A2655" s="20" t="n">
        <v>46093.835393519</v>
      </c>
      <c r="B2655" s="16" t="s">
        <v>27</v>
      </c>
      <c r="C2655" s="16" t="s">
        <v>625</v>
      </c>
      <c r="D2655" s="16" t="s">
        <v>480</v>
      </c>
      <c r="E2655" s="16" t="s">
        <v>17</v>
      </c>
      <c r="F2655" s="16" t="s">
        <v>19</v>
      </c>
      <c r="G2655" s="7" t="n">
        <v>25</v>
      </c>
      <c r="H2655" s="6" t="n">
        <v>85.835</v>
      </c>
      <c r="I2655" s="6" t="n">
        <v>-2145.88</v>
      </c>
      <c r="J2655" s="6" t="n">
        <v>-0</v>
      </c>
      <c r="K2655" s="6" t="n">
        <v>-0.86</v>
      </c>
      <c r="L2655" s="6" t="n">
        <v>-0</v>
      </c>
      <c r="M2655" s="6"/>
      <c r="N2655" s="6" t="s">
        <f>=I2655+J2655+K2655+L2655</f>
      </c>
      <c r="O2655" s="6"/>
      <c r="P2655" s="16"/>
    </row>
    <row collapsed="false" customFormat="false" customHeight="false" hidden="false" ht="12.1" outlineLevel="0" r="2656">
      <c r="A2656" s="20" t="n">
        <v>46093.835543981</v>
      </c>
      <c r="B2656" s="16" t="s">
        <v>27</v>
      </c>
      <c r="C2656" s="16" t="s">
        <v>625</v>
      </c>
      <c r="D2656" s="16" t="s">
        <v>480</v>
      </c>
      <c r="E2656" s="16" t="s">
        <v>17</v>
      </c>
      <c r="F2656" s="16" t="s">
        <v>19</v>
      </c>
      <c r="G2656" s="7" t="n">
        <v>62</v>
      </c>
      <c r="H2656" s="6" t="n">
        <v>85.835</v>
      </c>
      <c r="I2656" s="6" t="n">
        <v>-5321.77</v>
      </c>
      <c r="J2656" s="6" t="n">
        <v>-0</v>
      </c>
      <c r="K2656" s="6" t="n">
        <v>-2.13</v>
      </c>
      <c r="L2656" s="6" t="n">
        <v>-0</v>
      </c>
      <c r="M2656" s="6"/>
      <c r="N2656" s="6" t="s">
        <f>=I2656+J2656+K2656+L2656</f>
      </c>
      <c r="O2656" s="6"/>
      <c r="P2656" s="16"/>
    </row>
    <row collapsed="false" customFormat="false" customHeight="false" hidden="false" ht="12.1" outlineLevel="0" r="2657">
      <c r="A2657" s="25" t="n">
        <v>46094.020636574</v>
      </c>
      <c r="B2657" s="26" t="s">
        <v>554</v>
      </c>
      <c r="C2657" s="26" t="s">
        <v>407</v>
      </c>
      <c r="D2657" s="26" t="s">
        <v>554</v>
      </c>
      <c r="E2657" s="26" t="s">
        <v>554</v>
      </c>
      <c r="F2657" s="26" t="s">
        <v>19</v>
      </c>
      <c r="G2657" s="27" t="n">
        <v>1</v>
      </c>
      <c r="H2657" s="28" t="n">
        <v>80000</v>
      </c>
      <c r="I2657" s="28" t="n">
        <v>80000</v>
      </c>
      <c r="J2657" s="28" t="n">
        <v>0</v>
      </c>
      <c r="K2657" s="28" t="n">
        <v>-0</v>
      </c>
      <c r="L2657" s="28" t="n">
        <v>-0</v>
      </c>
      <c r="M2657" s="28"/>
      <c r="N2657" s="6" t="s">
        <f>=I2657+J2657+K2657+L2657</f>
      </c>
      <c r="O2657" s="28"/>
      <c r="P2657" s="26"/>
    </row>
    <row collapsed="false" customFormat="false" customHeight="false" hidden="false" ht="12.1" outlineLevel="0" r="2658">
      <c r="A2658" s="29" t="n">
        <v>46094.629675926</v>
      </c>
      <c r="B2658" s="30" t="s">
        <v>520</v>
      </c>
      <c r="C2658" s="30" t="s">
        <v>683</v>
      </c>
      <c r="D2658" s="30" t="s">
        <v>482</v>
      </c>
      <c r="E2658" s="30" t="s">
        <v>79</v>
      </c>
      <c r="F2658" s="30" t="s">
        <v>19</v>
      </c>
      <c r="G2658" s="31" t="n">
        <v>-4</v>
      </c>
      <c r="H2658" s="32" t="n">
        <v>71.81</v>
      </c>
      <c r="I2658" s="32" t="n">
        <v>2872.4</v>
      </c>
      <c r="J2658" s="32" t="n">
        <v>24.96</v>
      </c>
      <c r="K2658" s="32" t="n">
        <v>-1.39</v>
      </c>
      <c r="L2658" s="32" t="n">
        <v>-0</v>
      </c>
      <c r="M2658" s="32"/>
      <c r="N2658" s="6" t="s">
        <f>=I2658+J2658+K2658+L2658</f>
      </c>
      <c r="O2658" s="32"/>
      <c r="P2658" s="30"/>
    </row>
    <row collapsed="false" customFormat="false" customHeight="false" hidden="false" ht="12.1" outlineLevel="0" r="2659">
      <c r="A2659" s="20" t="n">
        <v>46094.74068287</v>
      </c>
      <c r="B2659" s="16" t="s">
        <v>33</v>
      </c>
      <c r="C2659" s="16" t="s">
        <v>612</v>
      </c>
      <c r="D2659" s="16" t="s">
        <v>480</v>
      </c>
      <c r="E2659" s="16" t="s">
        <v>17</v>
      </c>
      <c r="F2659" s="16" t="s">
        <v>19</v>
      </c>
      <c r="G2659" s="7" t="n">
        <v>330</v>
      </c>
      <c r="H2659" s="6" t="n">
        <v>226</v>
      </c>
      <c r="I2659" s="6" t="n">
        <v>-74580</v>
      </c>
      <c r="J2659" s="6" t="n">
        <v>-0</v>
      </c>
      <c r="K2659" s="6" t="n">
        <v>-29.83</v>
      </c>
      <c r="L2659" s="6" t="n">
        <v>-0</v>
      </c>
      <c r="M2659" s="6"/>
      <c r="N2659" s="6" t="s">
        <f>=I2659+J2659+K2659+L2659</f>
      </c>
      <c r="O2659" s="6"/>
      <c r="P2659" s="16"/>
    </row>
    <row collapsed="false" customFormat="false" customHeight="false" hidden="false" ht="12.1" outlineLevel="0" r="2660">
      <c r="A2660" s="20" t="n">
        <v>46098.539444444</v>
      </c>
      <c r="B2660" s="16" t="s">
        <v>21</v>
      </c>
      <c r="C2660" s="16" t="s">
        <v>670</v>
      </c>
      <c r="D2660" s="16" t="s">
        <v>480</v>
      </c>
      <c r="E2660" s="16" t="s">
        <v>17</v>
      </c>
      <c r="F2660" s="16" t="s">
        <v>19</v>
      </c>
      <c r="G2660" s="7" t="n">
        <v>3</v>
      </c>
      <c r="H2660" s="6" t="n">
        <v>2478</v>
      </c>
      <c r="I2660" s="6" t="n">
        <v>-7434</v>
      </c>
      <c r="J2660" s="6" t="n">
        <v>-0</v>
      </c>
      <c r="K2660" s="6" t="n">
        <v>-2.97</v>
      </c>
      <c r="L2660" s="6" t="n">
        <v>-0</v>
      </c>
      <c r="M2660" s="6"/>
      <c r="N2660" s="6" t="s">
        <f>=I2660+J2660+K2660+L2660</f>
      </c>
      <c r="O2660" s="6"/>
      <c r="P2660" s="16"/>
    </row>
    <row collapsed="false" customFormat="false" customHeight="false" hidden="false" ht="12.1" outlineLevel="0" r="2661">
      <c r="A2661" s="25" t="n">
        <v>46100.020636574</v>
      </c>
      <c r="B2661" s="26" t="s">
        <v>554</v>
      </c>
      <c r="C2661" s="26" t="s">
        <v>407</v>
      </c>
      <c r="D2661" s="26" t="s">
        <v>554</v>
      </c>
      <c r="E2661" s="26" t="s">
        <v>554</v>
      </c>
      <c r="F2661" s="26" t="s">
        <v>19</v>
      </c>
      <c r="G2661" s="27" t="n">
        <v>1</v>
      </c>
      <c r="H2661" s="28" t="n">
        <v>90000</v>
      </c>
      <c r="I2661" s="28" t="n">
        <v>90000</v>
      </c>
      <c r="J2661" s="28" t="n">
        <v>0</v>
      </c>
      <c r="K2661" s="28" t="n">
        <v>-0</v>
      </c>
      <c r="L2661" s="28" t="n">
        <v>-0</v>
      </c>
      <c r="M2661" s="28"/>
      <c r="N2661" s="6" t="s">
        <f>=I2661+J2661+K2661+L2661</f>
      </c>
      <c r="O2661" s="28"/>
      <c r="P2661" s="26"/>
    </row>
    <row collapsed="false" customFormat="false" customHeight="false" hidden="false" ht="12.1" outlineLevel="0" r="2662">
      <c r="A2662" s="20" t="n">
        <v>46100.842083333</v>
      </c>
      <c r="B2662" s="16" t="s">
        <v>27</v>
      </c>
      <c r="C2662" s="16" t="s">
        <v>625</v>
      </c>
      <c r="D2662" s="16" t="s">
        <v>480</v>
      </c>
      <c r="E2662" s="16" t="s">
        <v>17</v>
      </c>
      <c r="F2662" s="16" t="s">
        <v>19</v>
      </c>
      <c r="G2662" s="7" t="n">
        <v>7</v>
      </c>
      <c r="H2662" s="6" t="n">
        <v>85.79</v>
      </c>
      <c r="I2662" s="6" t="n">
        <v>-600.53</v>
      </c>
      <c r="J2662" s="6" t="n">
        <v>-0</v>
      </c>
      <c r="K2662" s="6" t="n">
        <v>-0.24</v>
      </c>
      <c r="L2662" s="6" t="n">
        <v>-0</v>
      </c>
      <c r="M2662" s="6"/>
      <c r="N2662" s="6" t="s">
        <f>=I2662+J2662+K2662+L2662</f>
      </c>
      <c r="O2662" s="6"/>
      <c r="P2662" s="16"/>
    </row>
    <row collapsed="false" customFormat="false" customHeight="false" hidden="false" ht="12.1" outlineLevel="0" r="2663">
      <c r="A2663" s="20" t="n">
        <v>46100.842083333</v>
      </c>
      <c r="B2663" s="16" t="s">
        <v>27</v>
      </c>
      <c r="C2663" s="16" t="s">
        <v>625</v>
      </c>
      <c r="D2663" s="16" t="s">
        <v>480</v>
      </c>
      <c r="E2663" s="16" t="s">
        <v>17</v>
      </c>
      <c r="F2663" s="16" t="s">
        <v>19</v>
      </c>
      <c r="G2663" s="7" t="n">
        <v>6</v>
      </c>
      <c r="H2663" s="6" t="n">
        <v>85.79</v>
      </c>
      <c r="I2663" s="6" t="n">
        <v>-514.74</v>
      </c>
      <c r="J2663" s="6" t="n">
        <v>-0</v>
      </c>
      <c r="K2663" s="6" t="n">
        <v>-0.21</v>
      </c>
      <c r="L2663" s="6" t="n">
        <v>-0</v>
      </c>
      <c r="M2663" s="6"/>
      <c r="N2663" s="6" t="s">
        <f>=I2663+J2663+K2663+L2663</f>
      </c>
      <c r="O2663" s="6"/>
      <c r="P2663" s="16"/>
    </row>
    <row collapsed="false" customFormat="false" customHeight="false" hidden="false" ht="12.1" outlineLevel="0" r="2664">
      <c r="A2664" s="20" t="n">
        <v>46100.842094907</v>
      </c>
      <c r="B2664" s="16" t="s">
        <v>27</v>
      </c>
      <c r="C2664" s="16" t="s">
        <v>625</v>
      </c>
      <c r="D2664" s="16" t="s">
        <v>480</v>
      </c>
      <c r="E2664" s="16" t="s">
        <v>17</v>
      </c>
      <c r="F2664" s="16" t="s">
        <v>19</v>
      </c>
      <c r="G2664" s="7" t="n">
        <v>2</v>
      </c>
      <c r="H2664" s="6" t="n">
        <v>85.79</v>
      </c>
      <c r="I2664" s="6" t="n">
        <v>-171.58</v>
      </c>
      <c r="J2664" s="6" t="n">
        <v>-0</v>
      </c>
      <c r="K2664" s="6" t="n">
        <v>-0.07</v>
      </c>
      <c r="L2664" s="6" t="n">
        <v>-0</v>
      </c>
      <c r="M2664" s="6"/>
      <c r="N2664" s="6" t="s">
        <f>=I2664+J2664+K2664+L2664</f>
      </c>
      <c r="O2664" s="6"/>
      <c r="P2664" s="16"/>
    </row>
    <row collapsed="false" customFormat="false" customHeight="false" hidden="false" ht="12.1" outlineLevel="0" r="2665">
      <c r="A2665" s="20" t="n">
        <v>46100.842118056</v>
      </c>
      <c r="B2665" s="16" t="s">
        <v>27</v>
      </c>
      <c r="C2665" s="16" t="s">
        <v>625</v>
      </c>
      <c r="D2665" s="16" t="s">
        <v>480</v>
      </c>
      <c r="E2665" s="16" t="s">
        <v>17</v>
      </c>
      <c r="F2665" s="16" t="s">
        <v>19</v>
      </c>
      <c r="G2665" s="7" t="n">
        <v>6</v>
      </c>
      <c r="H2665" s="6" t="n">
        <v>85.79</v>
      </c>
      <c r="I2665" s="6" t="n">
        <v>-514.74</v>
      </c>
      <c r="J2665" s="6" t="n">
        <v>-0</v>
      </c>
      <c r="K2665" s="6" t="n">
        <v>-0.21</v>
      </c>
      <c r="L2665" s="6" t="n">
        <v>-0</v>
      </c>
      <c r="M2665" s="6"/>
      <c r="N2665" s="6" t="s">
        <f>=I2665+J2665+K2665+L2665</f>
      </c>
      <c r="O2665" s="6"/>
      <c r="P2665" s="16"/>
    </row>
    <row collapsed="false" customFormat="false" customHeight="false" hidden="false" ht="12.1" outlineLevel="0" r="2666">
      <c r="A2666" s="20" t="n">
        <v>46100.842118056</v>
      </c>
      <c r="B2666" s="16" t="s">
        <v>27</v>
      </c>
      <c r="C2666" s="16" t="s">
        <v>625</v>
      </c>
      <c r="D2666" s="16" t="s">
        <v>480</v>
      </c>
      <c r="E2666" s="16" t="s">
        <v>17</v>
      </c>
      <c r="F2666" s="16" t="s">
        <v>19</v>
      </c>
      <c r="G2666" s="7" t="n">
        <v>7</v>
      </c>
      <c r="H2666" s="6" t="n">
        <v>85.79</v>
      </c>
      <c r="I2666" s="6" t="n">
        <v>-600.53</v>
      </c>
      <c r="J2666" s="6" t="n">
        <v>-0</v>
      </c>
      <c r="K2666" s="6" t="n">
        <v>-0.24</v>
      </c>
      <c r="L2666" s="6" t="n">
        <v>-0</v>
      </c>
      <c r="M2666" s="6"/>
      <c r="N2666" s="6" t="s">
        <f>=I2666+J2666+K2666+L2666</f>
      </c>
      <c r="O2666" s="6"/>
      <c r="P2666" s="16"/>
    </row>
    <row collapsed="false" customFormat="false" customHeight="false" hidden="false" ht="12.1" outlineLevel="0" r="2667">
      <c r="A2667" s="20" t="n">
        <v>46100.842152778</v>
      </c>
      <c r="B2667" s="16" t="s">
        <v>27</v>
      </c>
      <c r="C2667" s="16" t="s">
        <v>625</v>
      </c>
      <c r="D2667" s="16" t="s">
        <v>480</v>
      </c>
      <c r="E2667" s="16" t="s">
        <v>17</v>
      </c>
      <c r="F2667" s="16" t="s">
        <v>19</v>
      </c>
      <c r="G2667" s="7" t="n">
        <v>6</v>
      </c>
      <c r="H2667" s="6" t="n">
        <v>85.79</v>
      </c>
      <c r="I2667" s="6" t="n">
        <v>-514.74</v>
      </c>
      <c r="J2667" s="6" t="n">
        <v>-0</v>
      </c>
      <c r="K2667" s="6" t="n">
        <v>-0.21</v>
      </c>
      <c r="L2667" s="6" t="n">
        <v>-0</v>
      </c>
      <c r="M2667" s="6"/>
      <c r="N2667" s="6" t="s">
        <f>=I2667+J2667+K2667+L2667</f>
      </c>
      <c r="O2667" s="6"/>
      <c r="P2667" s="16"/>
    </row>
    <row collapsed="false" customFormat="false" customHeight="false" hidden="false" ht="12.1" outlineLevel="0" r="2668">
      <c r="A2668" s="20" t="n">
        <v>46100.842152778</v>
      </c>
      <c r="B2668" s="16" t="s">
        <v>27</v>
      </c>
      <c r="C2668" s="16" t="s">
        <v>625</v>
      </c>
      <c r="D2668" s="16" t="s">
        <v>480</v>
      </c>
      <c r="E2668" s="16" t="s">
        <v>17</v>
      </c>
      <c r="F2668" s="16" t="s">
        <v>19</v>
      </c>
      <c r="G2668" s="7" t="n">
        <v>7</v>
      </c>
      <c r="H2668" s="6" t="n">
        <v>85.79</v>
      </c>
      <c r="I2668" s="6" t="n">
        <v>-600.53</v>
      </c>
      <c r="J2668" s="6" t="n">
        <v>-0</v>
      </c>
      <c r="K2668" s="6" t="n">
        <v>-0.24</v>
      </c>
      <c r="L2668" s="6" t="n">
        <v>-0</v>
      </c>
      <c r="M2668" s="6"/>
      <c r="N2668" s="6" t="s">
        <f>=I2668+J2668+K2668+L2668</f>
      </c>
      <c r="O2668" s="6"/>
      <c r="P2668" s="16"/>
    </row>
    <row collapsed="false" customFormat="false" customHeight="false" hidden="false" ht="12.1" outlineLevel="0" r="2669">
      <c r="A2669" s="20" t="n">
        <v>46100.842164352</v>
      </c>
      <c r="B2669" s="16" t="s">
        <v>27</v>
      </c>
      <c r="C2669" s="16" t="s">
        <v>625</v>
      </c>
      <c r="D2669" s="16" t="s">
        <v>480</v>
      </c>
      <c r="E2669" s="16" t="s">
        <v>17</v>
      </c>
      <c r="F2669" s="16" t="s">
        <v>19</v>
      </c>
      <c r="G2669" s="7" t="n">
        <v>193</v>
      </c>
      <c r="H2669" s="6" t="n">
        <v>85.79</v>
      </c>
      <c r="I2669" s="6" t="n">
        <v>-16557.47</v>
      </c>
      <c r="J2669" s="6" t="n">
        <v>-0</v>
      </c>
      <c r="K2669" s="6" t="n">
        <v>-6.62</v>
      </c>
      <c r="L2669" s="6" t="n">
        <v>-0</v>
      </c>
      <c r="M2669" s="6"/>
      <c r="N2669" s="6" t="s">
        <f>=I2669+J2669+K2669+L2669</f>
      </c>
      <c r="O2669" s="6"/>
      <c r="P2669" s="16"/>
    </row>
    <row collapsed="false" customFormat="false" customHeight="false" hidden="false" ht="12.1" outlineLevel="0" r="2670">
      <c r="A2670" s="20" t="n">
        <v>46100.842164352</v>
      </c>
      <c r="B2670" s="16" t="s">
        <v>27</v>
      </c>
      <c r="C2670" s="16" t="s">
        <v>625</v>
      </c>
      <c r="D2670" s="16" t="s">
        <v>480</v>
      </c>
      <c r="E2670" s="16" t="s">
        <v>17</v>
      </c>
      <c r="F2670" s="16" t="s">
        <v>19</v>
      </c>
      <c r="G2670" s="7" t="n">
        <v>257</v>
      </c>
      <c r="H2670" s="6" t="n">
        <v>85.79</v>
      </c>
      <c r="I2670" s="6" t="n">
        <v>-22048.03</v>
      </c>
      <c r="J2670" s="6" t="n">
        <v>-0</v>
      </c>
      <c r="K2670" s="6" t="n">
        <v>-8.82</v>
      </c>
      <c r="L2670" s="6" t="n">
        <v>-0</v>
      </c>
      <c r="M2670" s="6"/>
      <c r="N2670" s="6" t="s">
        <f>=I2670+J2670+K2670+L2670</f>
      </c>
      <c r="O2670" s="6"/>
      <c r="P2670" s="16"/>
    </row>
    <row collapsed="false" customFormat="false" customHeight="false" hidden="false" ht="12.1" outlineLevel="0" r="2671">
      <c r="A2671" s="20" t="n">
        <v>46100.842164352</v>
      </c>
      <c r="B2671" s="16" t="s">
        <v>27</v>
      </c>
      <c r="C2671" s="16" t="s">
        <v>625</v>
      </c>
      <c r="D2671" s="16" t="s">
        <v>480</v>
      </c>
      <c r="E2671" s="16" t="s">
        <v>17</v>
      </c>
      <c r="F2671" s="16" t="s">
        <v>19</v>
      </c>
      <c r="G2671" s="7" t="n">
        <v>192</v>
      </c>
      <c r="H2671" s="6" t="n">
        <v>85.79</v>
      </c>
      <c r="I2671" s="6" t="n">
        <v>-16471.68</v>
      </c>
      <c r="J2671" s="6" t="n">
        <v>-0</v>
      </c>
      <c r="K2671" s="6" t="n">
        <v>-6.59</v>
      </c>
      <c r="L2671" s="6" t="n">
        <v>-0</v>
      </c>
      <c r="M2671" s="6"/>
      <c r="N2671" s="6" t="s">
        <f>=I2671+J2671+K2671+L2671</f>
      </c>
      <c r="O2671" s="6"/>
      <c r="P2671" s="16"/>
    </row>
    <row collapsed="false" customFormat="false" customHeight="false" hidden="false" ht="12.1" outlineLevel="0" r="2672">
      <c r="A2672" s="20" t="n">
        <v>46100.842175926</v>
      </c>
      <c r="B2672" s="16" t="s">
        <v>27</v>
      </c>
      <c r="C2672" s="16" t="s">
        <v>625</v>
      </c>
      <c r="D2672" s="16" t="s">
        <v>480</v>
      </c>
      <c r="E2672" s="16" t="s">
        <v>17</v>
      </c>
      <c r="F2672" s="16" t="s">
        <v>19</v>
      </c>
      <c r="G2672" s="7" t="n">
        <v>317</v>
      </c>
      <c r="H2672" s="6" t="n">
        <v>85.79</v>
      </c>
      <c r="I2672" s="6" t="n">
        <v>-27195.43</v>
      </c>
      <c r="J2672" s="6" t="n">
        <v>-0</v>
      </c>
      <c r="K2672" s="6" t="n">
        <v>-10.88</v>
      </c>
      <c r="L2672" s="6" t="n">
        <v>-0</v>
      </c>
      <c r="M2672" s="6"/>
      <c r="N2672" s="6" t="s">
        <f>=I2672+J2672+K2672+L2672</f>
      </c>
      <c r="O2672" s="6"/>
      <c r="P2672" s="16"/>
    </row>
    <row collapsed="false" customFormat="false" customHeight="false" hidden="false" ht="12.1" outlineLevel="0" r="2673">
      <c r="A2673" s="20" t="n">
        <v>46100.851284722</v>
      </c>
      <c r="B2673" s="16" t="s">
        <v>21</v>
      </c>
      <c r="C2673" s="16" t="s">
        <v>670</v>
      </c>
      <c r="D2673" s="16" t="s">
        <v>480</v>
      </c>
      <c r="E2673" s="16" t="s">
        <v>17</v>
      </c>
      <c r="F2673" s="16" t="s">
        <v>19</v>
      </c>
      <c r="G2673" s="7" t="n">
        <v>2</v>
      </c>
      <c r="H2673" s="6" t="n">
        <v>2486</v>
      </c>
      <c r="I2673" s="6" t="n">
        <v>-4972</v>
      </c>
      <c r="J2673" s="6" t="n">
        <v>-0</v>
      </c>
      <c r="K2673" s="6" t="n">
        <v>-1.99</v>
      </c>
      <c r="L2673" s="6" t="n">
        <v>-0</v>
      </c>
      <c r="M2673" s="6"/>
      <c r="N2673" s="6" t="s">
        <f>=I2673+J2673+K2673+L2673</f>
      </c>
      <c r="O2673" s="6"/>
      <c r="P2673" s="16"/>
    </row>
    <row collapsed="false" customFormat="false" customHeight="false" hidden="false" ht="12.1" outlineLevel="0" r="2674">
      <c r="A2674" s="25" t="n">
        <v>46101.020636574</v>
      </c>
      <c r="B2674" s="26" t="s">
        <v>554</v>
      </c>
      <c r="C2674" s="26" t="s">
        <v>403</v>
      </c>
      <c r="D2674" s="26" t="s">
        <v>554</v>
      </c>
      <c r="E2674" s="26" t="s">
        <v>554</v>
      </c>
      <c r="F2674" s="26" t="s">
        <v>19</v>
      </c>
      <c r="G2674" s="27" t="n">
        <v>1</v>
      </c>
      <c r="H2674" s="28" t="n">
        <v>100000</v>
      </c>
      <c r="I2674" s="28" t="n">
        <v>100000</v>
      </c>
      <c r="J2674" s="28" t="n">
        <v>0</v>
      </c>
      <c r="K2674" s="28" t="n">
        <v>-0</v>
      </c>
      <c r="L2674" s="28" t="n">
        <v>-0</v>
      </c>
      <c r="M2674" s="28"/>
      <c r="N2674" s="6" t="s">
        <f>=I2674+J2674+K2674+L2674</f>
      </c>
      <c r="O2674" s="28"/>
      <c r="P2674" s="26"/>
    </row>
    <row collapsed="false" customFormat="false" customHeight="false" hidden="false" ht="12.1" outlineLevel="0" r="2675">
      <c r="A2675" s="20" t="n">
        <v>46101.467118056</v>
      </c>
      <c r="B2675" s="16" t="s">
        <v>56</v>
      </c>
      <c r="C2675" s="16" t="s">
        <v>618</v>
      </c>
      <c r="D2675" s="16" t="s">
        <v>480</v>
      </c>
      <c r="E2675" s="16" t="s">
        <v>17</v>
      </c>
      <c r="F2675" s="16" t="s">
        <v>19</v>
      </c>
      <c r="G2675" s="7" t="n">
        <v>2</v>
      </c>
      <c r="H2675" s="6" t="n">
        <v>916.4</v>
      </c>
      <c r="I2675" s="6" t="n">
        <v>-1832.8</v>
      </c>
      <c r="J2675" s="6" t="n">
        <v>-0</v>
      </c>
      <c r="K2675" s="6" t="n">
        <v>-0.73</v>
      </c>
      <c r="L2675" s="6" t="n">
        <v>-0</v>
      </c>
      <c r="M2675" s="6"/>
      <c r="N2675" s="6" t="s">
        <f>=I2675+J2675+K2675+L2675</f>
      </c>
      <c r="O2675" s="6"/>
      <c r="P2675" s="16"/>
    </row>
    <row collapsed="false" customFormat="false" customHeight="false" hidden="false" ht="12.1" outlineLevel="0" r="2676">
      <c r="A2676" s="20" t="n">
        <v>46101.467141204</v>
      </c>
      <c r="B2676" s="16" t="s">
        <v>56</v>
      </c>
      <c r="C2676" s="16" t="s">
        <v>618</v>
      </c>
      <c r="D2676" s="16" t="s">
        <v>480</v>
      </c>
      <c r="E2676" s="16" t="s">
        <v>17</v>
      </c>
      <c r="F2676" s="16" t="s">
        <v>19</v>
      </c>
      <c r="G2676" s="7" t="n">
        <v>100</v>
      </c>
      <c r="H2676" s="6" t="n">
        <v>916.4</v>
      </c>
      <c r="I2676" s="6" t="n">
        <v>-91640</v>
      </c>
      <c r="J2676" s="6" t="n">
        <v>-0</v>
      </c>
      <c r="K2676" s="6" t="n">
        <v>-36.66</v>
      </c>
      <c r="L2676" s="6" t="n">
        <v>-0</v>
      </c>
      <c r="M2676" s="6"/>
      <c r="N2676" s="6" t="s">
        <f>=I2676+J2676+K2676+L2676</f>
      </c>
      <c r="O2676" s="6"/>
      <c r="P2676" s="16"/>
    </row>
    <row collapsed="false" customFormat="false" customHeight="false" hidden="false" ht="12.1" outlineLevel="0" r="2677">
      <c r="A2677" s="20" t="n">
        <v>46101.467164352</v>
      </c>
      <c r="B2677" s="16" t="s">
        <v>56</v>
      </c>
      <c r="C2677" s="16" t="s">
        <v>618</v>
      </c>
      <c r="D2677" s="16" t="s">
        <v>480</v>
      </c>
      <c r="E2677" s="16" t="s">
        <v>17</v>
      </c>
      <c r="F2677" s="16" t="s">
        <v>19</v>
      </c>
      <c r="G2677" s="7" t="n">
        <v>7</v>
      </c>
      <c r="H2677" s="6" t="n">
        <v>916.4</v>
      </c>
      <c r="I2677" s="6" t="n">
        <v>-6414.8</v>
      </c>
      <c r="J2677" s="6" t="n">
        <v>-0</v>
      </c>
      <c r="K2677" s="6" t="n">
        <v>-2.57</v>
      </c>
      <c r="L2677" s="6" t="n">
        <v>-0</v>
      </c>
      <c r="M2677" s="6"/>
      <c r="N2677" s="6" t="s">
        <f>=I2677+J2677+K2677+L2677</f>
      </c>
      <c r="O2677" s="6"/>
      <c r="P2677" s="16"/>
    </row>
    <row collapsed="false" customFormat="false" customHeight="false" hidden="false" ht="12.1" outlineLevel="0" r="2678">
      <c r="A2678" s="25" t="n">
        <v>46105.020636574</v>
      </c>
      <c r="B2678" s="26" t="s">
        <v>576</v>
      </c>
      <c r="C2678" s="26" t="s">
        <v>703</v>
      </c>
      <c r="D2678" s="26" t="s">
        <v>576</v>
      </c>
      <c r="E2678" s="26" t="s">
        <v>576</v>
      </c>
      <c r="F2678" s="26" t="s">
        <v>19</v>
      </c>
      <c r="G2678" s="27" t="n">
        <v>1</v>
      </c>
      <c r="H2678" s="28" t="n">
        <v>225.78</v>
      </c>
      <c r="I2678" s="28" t="n">
        <v>225.78</v>
      </c>
      <c r="J2678" s="28" t="n">
        <v>0</v>
      </c>
      <c r="K2678" s="28" t="n">
        <v>-0</v>
      </c>
      <c r="L2678" s="28" t="n">
        <v>-0</v>
      </c>
      <c r="M2678" s="28"/>
      <c r="N2678" s="6" t="s">
        <f>=I2678+J2678+K2678+L2678</f>
      </c>
      <c r="O2678" s="28"/>
      <c r="P2678" s="26"/>
    </row>
    <row collapsed="false" customFormat="false" customHeight="false" hidden="false" ht="12.1" outlineLevel="0" r="2679">
      <c r="A2679" s="25" t="n">
        <v>46105.020636574</v>
      </c>
      <c r="B2679" s="26" t="s">
        <v>554</v>
      </c>
      <c r="C2679" s="26" t="s">
        <v>407</v>
      </c>
      <c r="D2679" s="26" t="s">
        <v>554</v>
      </c>
      <c r="E2679" s="26" t="s">
        <v>554</v>
      </c>
      <c r="F2679" s="26" t="s">
        <v>19</v>
      </c>
      <c r="G2679" s="27" t="n">
        <v>1</v>
      </c>
      <c r="H2679" s="28" t="n">
        <v>50000</v>
      </c>
      <c r="I2679" s="28" t="n">
        <v>50000</v>
      </c>
      <c r="J2679" s="28" t="n">
        <v>0</v>
      </c>
      <c r="K2679" s="28" t="n">
        <v>-0</v>
      </c>
      <c r="L2679" s="28" t="n">
        <v>-0</v>
      </c>
      <c r="M2679" s="28"/>
      <c r="N2679" s="6" t="s">
        <f>=I2679+J2679+K2679+L2679</f>
      </c>
      <c r="O2679" s="28"/>
      <c r="P2679" s="26"/>
    </row>
    <row collapsed="false" customFormat="false" customHeight="false" hidden="false" ht="12.1" outlineLevel="0" r="2680">
      <c r="A2680" s="25" t="n">
        <v>46105.020636574</v>
      </c>
      <c r="B2680" s="26" t="s">
        <v>554</v>
      </c>
      <c r="C2680" s="26" t="s">
        <v>407</v>
      </c>
      <c r="D2680" s="26" t="s">
        <v>554</v>
      </c>
      <c r="E2680" s="26" t="s">
        <v>554</v>
      </c>
      <c r="F2680" s="26" t="s">
        <v>19</v>
      </c>
      <c r="G2680" s="27" t="n">
        <v>1</v>
      </c>
      <c r="H2680" s="28" t="n">
        <v>55000</v>
      </c>
      <c r="I2680" s="28" t="n">
        <v>55000</v>
      </c>
      <c r="J2680" s="28" t="n">
        <v>0</v>
      </c>
      <c r="K2680" s="28" t="n">
        <v>-0</v>
      </c>
      <c r="L2680" s="28" t="n">
        <v>-0</v>
      </c>
      <c r="M2680" s="28"/>
      <c r="N2680" s="6" t="s">
        <f>=I2680+J2680+K2680+L2680</f>
      </c>
      <c r="O2680" s="28"/>
      <c r="P2680" s="26"/>
    </row>
    <row collapsed="false" customFormat="false" customHeight="false" hidden="false" ht="12.1" outlineLevel="0" r="2681">
      <c r="A2681" s="29" t="n">
        <v>46105.47005787</v>
      </c>
      <c r="B2681" s="30" t="s">
        <v>516</v>
      </c>
      <c r="C2681" s="30" t="s">
        <v>678</v>
      </c>
      <c r="D2681" s="30" t="s">
        <v>482</v>
      </c>
      <c r="E2681" s="30" t="s">
        <v>79</v>
      </c>
      <c r="F2681" s="30" t="s">
        <v>19</v>
      </c>
      <c r="G2681" s="31" t="n">
        <v>-5</v>
      </c>
      <c r="H2681" s="32" t="n">
        <v>63.21</v>
      </c>
      <c r="I2681" s="32" t="n">
        <v>3160.5</v>
      </c>
      <c r="J2681" s="32" t="n">
        <v>40.25</v>
      </c>
      <c r="K2681" s="32" t="n">
        <v>-1.52</v>
      </c>
      <c r="L2681" s="32" t="n">
        <v>-0</v>
      </c>
      <c r="M2681" s="32"/>
      <c r="N2681" s="6" t="s">
        <f>=I2681+J2681+K2681+L2681</f>
      </c>
      <c r="O2681" s="32"/>
      <c r="P2681" s="30"/>
    </row>
    <row collapsed="false" customFormat="false" customHeight="false" hidden="false" ht="12.1" outlineLevel="0" r="2682">
      <c r="A2682" s="29" t="n">
        <v>46105.470069444</v>
      </c>
      <c r="B2682" s="30" t="s">
        <v>516</v>
      </c>
      <c r="C2682" s="30" t="s">
        <v>678</v>
      </c>
      <c r="D2682" s="30" t="s">
        <v>482</v>
      </c>
      <c r="E2682" s="30" t="s">
        <v>79</v>
      </c>
      <c r="F2682" s="30" t="s">
        <v>19</v>
      </c>
      <c r="G2682" s="31" t="n">
        <v>-8</v>
      </c>
      <c r="H2682" s="32" t="n">
        <v>63.21</v>
      </c>
      <c r="I2682" s="32" t="n">
        <v>5056.8</v>
      </c>
      <c r="J2682" s="32" t="n">
        <v>64.4</v>
      </c>
      <c r="K2682" s="32" t="n">
        <v>-2.45</v>
      </c>
      <c r="L2682" s="32" t="n">
        <v>-0</v>
      </c>
      <c r="M2682" s="32"/>
      <c r="N2682" s="6" t="s">
        <f>=I2682+J2682+K2682+L2682</f>
      </c>
      <c r="O2682" s="32"/>
      <c r="P2682" s="30"/>
    </row>
    <row collapsed="false" customFormat="false" customHeight="false" hidden="false" ht="12.1" outlineLevel="0" r="2683">
      <c r="A2683" s="29" t="n">
        <v>46105.470335648</v>
      </c>
      <c r="B2683" s="30" t="s">
        <v>516</v>
      </c>
      <c r="C2683" s="30" t="s">
        <v>678</v>
      </c>
      <c r="D2683" s="30" t="s">
        <v>482</v>
      </c>
      <c r="E2683" s="30" t="s">
        <v>79</v>
      </c>
      <c r="F2683" s="30" t="s">
        <v>19</v>
      </c>
      <c r="G2683" s="31" t="n">
        <v>-1</v>
      </c>
      <c r="H2683" s="32" t="n">
        <v>63.21</v>
      </c>
      <c r="I2683" s="32" t="n">
        <v>632.1</v>
      </c>
      <c r="J2683" s="32" t="n">
        <v>8.05</v>
      </c>
      <c r="K2683" s="32" t="n">
        <v>-0.3</v>
      </c>
      <c r="L2683" s="32" t="n">
        <v>-0</v>
      </c>
      <c r="M2683" s="32"/>
      <c r="N2683" s="6" t="s">
        <f>=I2683+J2683+K2683+L2683</f>
      </c>
      <c r="O2683" s="32"/>
      <c r="P2683" s="30"/>
    </row>
    <row collapsed="false" customFormat="false" customHeight="false" hidden="false" ht="12.1" outlineLevel="0" r="2684">
      <c r="A2684" s="29" t="n">
        <v>46105.470509259</v>
      </c>
      <c r="B2684" s="30" t="s">
        <v>516</v>
      </c>
      <c r="C2684" s="30" t="s">
        <v>678</v>
      </c>
      <c r="D2684" s="30" t="s">
        <v>482</v>
      </c>
      <c r="E2684" s="30" t="s">
        <v>79</v>
      </c>
      <c r="F2684" s="30" t="s">
        <v>19</v>
      </c>
      <c r="G2684" s="31" t="n">
        <v>-1</v>
      </c>
      <c r="H2684" s="32" t="n">
        <v>63.21</v>
      </c>
      <c r="I2684" s="32" t="n">
        <v>632.1</v>
      </c>
      <c r="J2684" s="32" t="n">
        <v>8.05</v>
      </c>
      <c r="K2684" s="32" t="n">
        <v>-0.3</v>
      </c>
      <c r="L2684" s="32" t="n">
        <v>-0</v>
      </c>
      <c r="M2684" s="32"/>
      <c r="N2684" s="6" t="s">
        <f>=I2684+J2684+K2684+L2684</f>
      </c>
      <c r="O2684" s="32"/>
      <c r="P2684" s="30"/>
    </row>
    <row collapsed="false" customFormat="false" customHeight="false" hidden="false" ht="12.1" outlineLevel="0" r="2685">
      <c r="A2685" s="29" t="n">
        <v>46105.470590278</v>
      </c>
      <c r="B2685" s="30" t="s">
        <v>516</v>
      </c>
      <c r="C2685" s="30" t="s">
        <v>678</v>
      </c>
      <c r="D2685" s="30" t="s">
        <v>482</v>
      </c>
      <c r="E2685" s="30" t="s">
        <v>79</v>
      </c>
      <c r="F2685" s="30" t="s">
        <v>19</v>
      </c>
      <c r="G2685" s="31" t="n">
        <v>-7</v>
      </c>
      <c r="H2685" s="32" t="n">
        <v>63.21</v>
      </c>
      <c r="I2685" s="32" t="n">
        <v>4424.7</v>
      </c>
      <c r="J2685" s="32" t="n">
        <v>56.35</v>
      </c>
      <c r="K2685" s="32" t="n">
        <v>-2.15</v>
      </c>
      <c r="L2685" s="32" t="n">
        <v>-0</v>
      </c>
      <c r="M2685" s="32"/>
      <c r="N2685" s="6" t="s">
        <f>=I2685+J2685+K2685+L2685</f>
      </c>
      <c r="O2685" s="32"/>
      <c r="P2685" s="30"/>
    </row>
    <row collapsed="false" customFormat="false" customHeight="false" hidden="false" ht="12.1" outlineLevel="0" r="2686">
      <c r="A2686" s="29" t="n">
        <v>46105.470648148</v>
      </c>
      <c r="B2686" s="30" t="s">
        <v>516</v>
      </c>
      <c r="C2686" s="30" t="s">
        <v>678</v>
      </c>
      <c r="D2686" s="30" t="s">
        <v>482</v>
      </c>
      <c r="E2686" s="30" t="s">
        <v>79</v>
      </c>
      <c r="F2686" s="30" t="s">
        <v>19</v>
      </c>
      <c r="G2686" s="31" t="n">
        <v>-8</v>
      </c>
      <c r="H2686" s="32" t="n">
        <v>63.21</v>
      </c>
      <c r="I2686" s="32" t="n">
        <v>5056.8</v>
      </c>
      <c r="J2686" s="32" t="n">
        <v>64.4</v>
      </c>
      <c r="K2686" s="32" t="n">
        <v>-2.45</v>
      </c>
      <c r="L2686" s="32" t="n">
        <v>-0</v>
      </c>
      <c r="M2686" s="32"/>
      <c r="N2686" s="6" t="s">
        <f>=I2686+J2686+K2686+L2686</f>
      </c>
      <c r="O2686" s="32"/>
      <c r="P2686" s="30"/>
    </row>
    <row collapsed="false" customFormat="false" customHeight="false" hidden="false" ht="12.1" outlineLevel="0" r="2687">
      <c r="A2687" s="29" t="n">
        <v>46105.470949074</v>
      </c>
      <c r="B2687" s="30" t="s">
        <v>516</v>
      </c>
      <c r="C2687" s="30" t="s">
        <v>678</v>
      </c>
      <c r="D2687" s="30" t="s">
        <v>482</v>
      </c>
      <c r="E2687" s="30" t="s">
        <v>79</v>
      </c>
      <c r="F2687" s="30" t="s">
        <v>19</v>
      </c>
      <c r="G2687" s="31" t="n">
        <v>-1</v>
      </c>
      <c r="H2687" s="32" t="n">
        <v>63.21</v>
      </c>
      <c r="I2687" s="32" t="n">
        <v>632.1</v>
      </c>
      <c r="J2687" s="32" t="n">
        <v>8.05</v>
      </c>
      <c r="K2687" s="32" t="n">
        <v>-0.3</v>
      </c>
      <c r="L2687" s="32" t="n">
        <v>-0</v>
      </c>
      <c r="M2687" s="32"/>
      <c r="N2687" s="6" t="s">
        <f>=I2687+J2687+K2687+L2687</f>
      </c>
      <c r="O2687" s="32"/>
      <c r="P2687" s="30"/>
    </row>
    <row collapsed="false" customFormat="false" customHeight="false" hidden="false" ht="12.1" outlineLevel="0" r="2688">
      <c r="A2688" s="29" t="n">
        <v>46105.471273148</v>
      </c>
      <c r="B2688" s="30" t="s">
        <v>516</v>
      </c>
      <c r="C2688" s="30" t="s">
        <v>678</v>
      </c>
      <c r="D2688" s="30" t="s">
        <v>482</v>
      </c>
      <c r="E2688" s="30" t="s">
        <v>79</v>
      </c>
      <c r="F2688" s="30" t="s">
        <v>19</v>
      </c>
      <c r="G2688" s="31" t="n">
        <v>-19</v>
      </c>
      <c r="H2688" s="32" t="n">
        <v>63.21</v>
      </c>
      <c r="I2688" s="32" t="n">
        <v>12009.9</v>
      </c>
      <c r="J2688" s="32" t="n">
        <v>152.95</v>
      </c>
      <c r="K2688" s="32" t="n">
        <v>-5.82</v>
      </c>
      <c r="L2688" s="32" t="n">
        <v>-0</v>
      </c>
      <c r="M2688" s="32"/>
      <c r="N2688" s="6" t="s">
        <f>=I2688+J2688+K2688+L2688</f>
      </c>
      <c r="O2688" s="32"/>
      <c r="P2688" s="30"/>
    </row>
    <row collapsed="false" customFormat="false" customHeight="false" hidden="false" ht="12.1" outlineLevel="0" r="2689">
      <c r="A2689" s="20" t="n">
        <v>46105.475104167</v>
      </c>
      <c r="B2689" s="16" t="s">
        <v>27</v>
      </c>
      <c r="C2689" s="16" t="s">
        <v>625</v>
      </c>
      <c r="D2689" s="16" t="s">
        <v>480</v>
      </c>
      <c r="E2689" s="16" t="s">
        <v>17</v>
      </c>
      <c r="F2689" s="16" t="s">
        <v>19</v>
      </c>
      <c r="G2689" s="7" t="n">
        <v>378</v>
      </c>
      <c r="H2689" s="6" t="n">
        <v>85.01</v>
      </c>
      <c r="I2689" s="6" t="n">
        <v>-32133.78</v>
      </c>
      <c r="J2689" s="6" t="n">
        <v>-0</v>
      </c>
      <c r="K2689" s="6" t="n">
        <v>-12.85</v>
      </c>
      <c r="L2689" s="6" t="n">
        <v>-0</v>
      </c>
      <c r="M2689" s="6"/>
      <c r="N2689" s="6" t="s">
        <f>=I2689+J2689+K2689+L2689</f>
      </c>
      <c r="O2689" s="6"/>
      <c r="P2689" s="16"/>
    </row>
    <row collapsed="false" customFormat="false" customHeight="false" hidden="false" ht="12.1" outlineLevel="0" r="2690">
      <c r="A2690" s="20" t="n">
        <v>46105.974907407</v>
      </c>
      <c r="B2690" s="16" t="s">
        <v>27</v>
      </c>
      <c r="C2690" s="16" t="s">
        <v>625</v>
      </c>
      <c r="D2690" s="16" t="s">
        <v>480</v>
      </c>
      <c r="E2690" s="16" t="s">
        <v>17</v>
      </c>
      <c r="F2690" s="16" t="s">
        <v>19</v>
      </c>
      <c r="G2690" s="7" t="n">
        <v>586</v>
      </c>
      <c r="H2690" s="6" t="n">
        <v>85.475</v>
      </c>
      <c r="I2690" s="6" t="n">
        <v>-50088.35</v>
      </c>
      <c r="J2690" s="6" t="n">
        <v>-0</v>
      </c>
      <c r="K2690" s="6" t="n">
        <v>-20.04</v>
      </c>
      <c r="L2690" s="6" t="n">
        <v>-0</v>
      </c>
      <c r="M2690" s="6"/>
      <c r="N2690" s="6" t="s">
        <f>=I2690+J2690+K2690+L2690</f>
      </c>
      <c r="O2690" s="6"/>
      <c r="P2690" s="16"/>
    </row>
    <row collapsed="false" customFormat="false" customHeight="false" hidden="false" ht="12.1" outlineLevel="0" r="2691">
      <c r="A2691" s="20" t="n">
        <v>46105.984305556</v>
      </c>
      <c r="B2691" s="16" t="s">
        <v>27</v>
      </c>
      <c r="C2691" s="16" t="s">
        <v>625</v>
      </c>
      <c r="D2691" s="16" t="s">
        <v>480</v>
      </c>
      <c r="E2691" s="16" t="s">
        <v>17</v>
      </c>
      <c r="F2691" s="16" t="s">
        <v>19</v>
      </c>
      <c r="G2691" s="7" t="n">
        <v>453</v>
      </c>
      <c r="H2691" s="6" t="n">
        <v>85.65</v>
      </c>
      <c r="I2691" s="6" t="n">
        <v>-38799.45</v>
      </c>
      <c r="J2691" s="6" t="n">
        <v>-0</v>
      </c>
      <c r="K2691" s="6" t="n">
        <v>-27.16</v>
      </c>
      <c r="L2691" s="6" t="n">
        <v>-0</v>
      </c>
      <c r="M2691" s="6"/>
      <c r="N2691" s="6" t="s">
        <f>=I2691+J2691+K2691+L2691</f>
      </c>
      <c r="O2691" s="6"/>
      <c r="P2691" s="16"/>
    </row>
    <row collapsed="false" customFormat="false" customHeight="false" hidden="false" ht="12.1" outlineLevel="0" r="2692">
      <c r="A2692" s="20" t="n">
        <v>46105.984305556</v>
      </c>
      <c r="B2692" s="16" t="s">
        <v>27</v>
      </c>
      <c r="C2692" s="16" t="s">
        <v>625</v>
      </c>
      <c r="D2692" s="16" t="s">
        <v>480</v>
      </c>
      <c r="E2692" s="16" t="s">
        <v>17</v>
      </c>
      <c r="F2692" s="16" t="s">
        <v>19</v>
      </c>
      <c r="G2692" s="7" t="n">
        <v>189</v>
      </c>
      <c r="H2692" s="6" t="n">
        <v>85.65</v>
      </c>
      <c r="I2692" s="6" t="n">
        <v>-16187.85</v>
      </c>
      <c r="J2692" s="6" t="n">
        <v>-0</v>
      </c>
      <c r="K2692" s="6" t="n">
        <v>-11.33</v>
      </c>
      <c r="L2692" s="6" t="n">
        <v>-0</v>
      </c>
      <c r="M2692" s="6"/>
      <c r="N2692" s="6" t="s">
        <f>=I2692+J2692+K2692+L2692</f>
      </c>
      <c r="O2692" s="6"/>
      <c r="P2692" s="16"/>
    </row>
    <row collapsed="false" customFormat="false" customHeight="false" hidden="false" ht="12.1" outlineLevel="0" r="2693">
      <c r="A2693" s="29" t="n">
        <v>46105.985671296</v>
      </c>
      <c r="B2693" s="30" t="s">
        <v>515</v>
      </c>
      <c r="C2693" s="30" t="s">
        <v>677</v>
      </c>
      <c r="D2693" s="30" t="s">
        <v>482</v>
      </c>
      <c r="E2693" s="30" t="s">
        <v>79</v>
      </c>
      <c r="F2693" s="30" t="s">
        <v>19</v>
      </c>
      <c r="G2693" s="31" t="n">
        <v>-3</v>
      </c>
      <c r="H2693" s="32" t="n">
        <v>75.425</v>
      </c>
      <c r="I2693" s="32" t="n">
        <v>2262.75</v>
      </c>
      <c r="J2693" s="32" t="n">
        <v>90.21</v>
      </c>
      <c r="K2693" s="32" t="n">
        <v>-1.1</v>
      </c>
      <c r="L2693" s="32" t="n">
        <v>-0</v>
      </c>
      <c r="M2693" s="32"/>
      <c r="N2693" s="6" t="s">
        <f>=I2693+J2693+K2693+L2693</f>
      </c>
      <c r="O2693" s="32"/>
      <c r="P2693" s="30"/>
    </row>
    <row collapsed="false" customFormat="false" customHeight="false" hidden="false" ht="12.1" outlineLevel="0" r="2694">
      <c r="A2694" s="29" t="n">
        <v>46105.985671296</v>
      </c>
      <c r="B2694" s="30" t="s">
        <v>515</v>
      </c>
      <c r="C2694" s="30" t="s">
        <v>677</v>
      </c>
      <c r="D2694" s="30" t="s">
        <v>482</v>
      </c>
      <c r="E2694" s="30" t="s">
        <v>79</v>
      </c>
      <c r="F2694" s="30" t="s">
        <v>19</v>
      </c>
      <c r="G2694" s="31" t="n">
        <v>-45</v>
      </c>
      <c r="H2694" s="32" t="n">
        <v>75.425</v>
      </c>
      <c r="I2694" s="32" t="n">
        <v>33941.25</v>
      </c>
      <c r="J2694" s="32" t="n">
        <v>1353.15</v>
      </c>
      <c r="K2694" s="32" t="n">
        <v>-16.47</v>
      </c>
      <c r="L2694" s="32" t="n">
        <v>-0</v>
      </c>
      <c r="M2694" s="32"/>
      <c r="N2694" s="6" t="s">
        <f>=I2694+J2694+K2694+L2694</f>
      </c>
      <c r="O2694" s="32"/>
      <c r="P2694" s="30"/>
    </row>
    <row collapsed="false" customFormat="false" customHeight="false" hidden="false" ht="12.1" outlineLevel="0" r="2695">
      <c r="A2695" s="29" t="n">
        <v>46105.985752315</v>
      </c>
      <c r="B2695" s="30" t="s">
        <v>515</v>
      </c>
      <c r="C2695" s="30" t="s">
        <v>677</v>
      </c>
      <c r="D2695" s="30" t="s">
        <v>482</v>
      </c>
      <c r="E2695" s="30" t="s">
        <v>79</v>
      </c>
      <c r="F2695" s="30" t="s">
        <v>19</v>
      </c>
      <c r="G2695" s="31" t="n">
        <v>-2</v>
      </c>
      <c r="H2695" s="32" t="n">
        <v>75.425</v>
      </c>
      <c r="I2695" s="32" t="n">
        <v>1508.5</v>
      </c>
      <c r="J2695" s="32" t="n">
        <v>60.14</v>
      </c>
      <c r="K2695" s="32" t="n">
        <v>-0.72</v>
      </c>
      <c r="L2695" s="32" t="n">
        <v>-0</v>
      </c>
      <c r="M2695" s="32"/>
      <c r="N2695" s="6" t="s">
        <f>=I2695+J2695+K2695+L2695</f>
      </c>
      <c r="O2695" s="32"/>
      <c r="P2695" s="30"/>
    </row>
    <row collapsed="false" customFormat="false" customHeight="false" hidden="false" ht="12.1" outlineLevel="0" r="2696">
      <c r="A2696" s="29" t="n">
        <v>46105.986157407</v>
      </c>
      <c r="B2696" s="30" t="s">
        <v>515</v>
      </c>
      <c r="C2696" s="30" t="s">
        <v>677</v>
      </c>
      <c r="D2696" s="30" t="s">
        <v>482</v>
      </c>
      <c r="E2696" s="30" t="s">
        <v>79</v>
      </c>
      <c r="F2696" s="30" t="s">
        <v>19</v>
      </c>
      <c r="G2696" s="31" t="n">
        <v>-5</v>
      </c>
      <c r="H2696" s="32" t="n">
        <v>75.425</v>
      </c>
      <c r="I2696" s="32" t="n">
        <v>3771.25</v>
      </c>
      <c r="J2696" s="32" t="n">
        <v>150.35</v>
      </c>
      <c r="K2696" s="32" t="n">
        <v>-1.83</v>
      </c>
      <c r="L2696" s="32" t="n">
        <v>-0</v>
      </c>
      <c r="M2696" s="32"/>
      <c r="N2696" s="6" t="s">
        <f>=I2696+J2696+K2696+L2696</f>
      </c>
      <c r="O2696" s="32"/>
      <c r="P2696" s="30"/>
    </row>
    <row collapsed="false" customFormat="false" customHeight="false" hidden="false" ht="12.1" outlineLevel="0" r="2697">
      <c r="A2697" s="29" t="n">
        <v>46105.986585648</v>
      </c>
      <c r="B2697" s="30" t="s">
        <v>515</v>
      </c>
      <c r="C2697" s="30" t="s">
        <v>677</v>
      </c>
      <c r="D2697" s="30" t="s">
        <v>482</v>
      </c>
      <c r="E2697" s="30" t="s">
        <v>79</v>
      </c>
      <c r="F2697" s="30" t="s">
        <v>19</v>
      </c>
      <c r="G2697" s="31" t="n">
        <v>-1</v>
      </c>
      <c r="H2697" s="32" t="n">
        <v>75.425</v>
      </c>
      <c r="I2697" s="32" t="n">
        <v>754.25</v>
      </c>
      <c r="J2697" s="32" t="n">
        <v>30.07</v>
      </c>
      <c r="K2697" s="32" t="n">
        <v>-0.37</v>
      </c>
      <c r="L2697" s="32" t="n">
        <v>-0</v>
      </c>
      <c r="M2697" s="32"/>
      <c r="N2697" s="6" t="s">
        <f>=I2697+J2697+K2697+L2697</f>
      </c>
      <c r="O2697" s="32"/>
      <c r="P2697" s="30"/>
    </row>
    <row collapsed="false" customFormat="false" customHeight="false" hidden="false" ht="12.1" outlineLevel="0" r="2698">
      <c r="A2698" s="29" t="n">
        <v>46105.987141204</v>
      </c>
      <c r="B2698" s="30" t="s">
        <v>515</v>
      </c>
      <c r="C2698" s="30" t="s">
        <v>677</v>
      </c>
      <c r="D2698" s="30" t="s">
        <v>482</v>
      </c>
      <c r="E2698" s="30" t="s">
        <v>79</v>
      </c>
      <c r="F2698" s="30" t="s">
        <v>19</v>
      </c>
      <c r="G2698" s="31" t="n">
        <v>-5</v>
      </c>
      <c r="H2698" s="32" t="n">
        <v>75.425</v>
      </c>
      <c r="I2698" s="32" t="n">
        <v>3771.25</v>
      </c>
      <c r="J2698" s="32" t="n">
        <v>150.35</v>
      </c>
      <c r="K2698" s="32" t="n">
        <v>-1.83</v>
      </c>
      <c r="L2698" s="32" t="n">
        <v>-0</v>
      </c>
      <c r="M2698" s="32"/>
      <c r="N2698" s="6" t="s">
        <f>=I2698+J2698+K2698+L2698</f>
      </c>
      <c r="O2698" s="32"/>
      <c r="P2698" s="30"/>
    </row>
    <row collapsed="false" customFormat="false" customHeight="false" hidden="false" ht="12.1" outlineLevel="0" r="2699">
      <c r="A2699" s="29" t="n">
        <v>46105.987314815</v>
      </c>
      <c r="B2699" s="30" t="s">
        <v>515</v>
      </c>
      <c r="C2699" s="30" t="s">
        <v>677</v>
      </c>
      <c r="D2699" s="30" t="s">
        <v>482</v>
      </c>
      <c r="E2699" s="30" t="s">
        <v>79</v>
      </c>
      <c r="F2699" s="30" t="s">
        <v>19</v>
      </c>
      <c r="G2699" s="31" t="n">
        <v>-1</v>
      </c>
      <c r="H2699" s="32" t="n">
        <v>75.425</v>
      </c>
      <c r="I2699" s="32" t="n">
        <v>754.25</v>
      </c>
      <c r="J2699" s="32" t="n">
        <v>30.07</v>
      </c>
      <c r="K2699" s="32" t="n">
        <v>-0.37</v>
      </c>
      <c r="L2699" s="32" t="n">
        <v>-0</v>
      </c>
      <c r="M2699" s="32"/>
      <c r="N2699" s="6" t="s">
        <f>=I2699+J2699+K2699+L2699</f>
      </c>
      <c r="O2699" s="32"/>
      <c r="P2699" s="30"/>
    </row>
    <row collapsed="false" customFormat="false" customHeight="false" hidden="false" ht="12.1" outlineLevel="0" r="2700">
      <c r="A2700" s="29" t="n">
        <v>46105.987476852</v>
      </c>
      <c r="B2700" s="30" t="s">
        <v>515</v>
      </c>
      <c r="C2700" s="30" t="s">
        <v>677</v>
      </c>
      <c r="D2700" s="30" t="s">
        <v>482</v>
      </c>
      <c r="E2700" s="30" t="s">
        <v>79</v>
      </c>
      <c r="F2700" s="30" t="s">
        <v>19</v>
      </c>
      <c r="G2700" s="31" t="n">
        <v>-3</v>
      </c>
      <c r="H2700" s="32" t="n">
        <v>75.425</v>
      </c>
      <c r="I2700" s="32" t="n">
        <v>2262.75</v>
      </c>
      <c r="J2700" s="32" t="n">
        <v>90.21</v>
      </c>
      <c r="K2700" s="32" t="n">
        <v>-1.1</v>
      </c>
      <c r="L2700" s="32" t="n">
        <v>-0</v>
      </c>
      <c r="M2700" s="32"/>
      <c r="N2700" s="6" t="s">
        <f>=I2700+J2700+K2700+L2700</f>
      </c>
      <c r="O2700" s="32"/>
      <c r="P2700" s="30"/>
    </row>
    <row collapsed="false" customFormat="false" customHeight="false" hidden="false" ht="12.1" outlineLevel="0" r="2701">
      <c r="A2701" s="29" t="n">
        <v>46105.988136574</v>
      </c>
      <c r="B2701" s="30" t="s">
        <v>515</v>
      </c>
      <c r="C2701" s="30" t="s">
        <v>677</v>
      </c>
      <c r="D2701" s="30" t="s">
        <v>482</v>
      </c>
      <c r="E2701" s="30" t="s">
        <v>79</v>
      </c>
      <c r="F2701" s="30" t="s">
        <v>19</v>
      </c>
      <c r="G2701" s="31" t="n">
        <v>-1</v>
      </c>
      <c r="H2701" s="32" t="n">
        <v>75.425</v>
      </c>
      <c r="I2701" s="32" t="n">
        <v>754.25</v>
      </c>
      <c r="J2701" s="32" t="n">
        <v>30.07</v>
      </c>
      <c r="K2701" s="32" t="n">
        <v>-0.37</v>
      </c>
      <c r="L2701" s="32" t="n">
        <v>-0</v>
      </c>
      <c r="M2701" s="32"/>
      <c r="N2701" s="6" t="s">
        <f>=I2701+J2701+K2701+L2701</f>
      </c>
      <c r="O2701" s="32"/>
      <c r="P2701" s="30"/>
    </row>
    <row collapsed="false" customFormat="false" customHeight="false" hidden="false" ht="12.1" outlineLevel="0" r="2702">
      <c r="A2702" s="20" t="n">
        <v>46105.989652778</v>
      </c>
      <c r="B2702" s="16" t="s">
        <v>27</v>
      </c>
      <c r="C2702" s="16" t="s">
        <v>625</v>
      </c>
      <c r="D2702" s="16" t="s">
        <v>480</v>
      </c>
      <c r="E2702" s="16" t="s">
        <v>17</v>
      </c>
      <c r="F2702" s="16" t="s">
        <v>19</v>
      </c>
      <c r="G2702" s="7" t="n">
        <v>575</v>
      </c>
      <c r="H2702" s="6" t="n">
        <v>85.74</v>
      </c>
      <c r="I2702" s="6" t="n">
        <v>-49300.5</v>
      </c>
      <c r="J2702" s="6" t="n">
        <v>-0</v>
      </c>
      <c r="K2702" s="6" t="n">
        <v>-34.51</v>
      </c>
      <c r="L2702" s="6" t="n">
        <v>-0</v>
      </c>
      <c r="M2702" s="6"/>
      <c r="N2702" s="6" t="s">
        <f>=I2702+J2702+K2702+L2702</f>
      </c>
      <c r="O2702" s="6"/>
      <c r="P2702" s="16"/>
    </row>
    <row collapsed="false" customFormat="false" customHeight="false" hidden="false" ht="12.1" outlineLevel="0" r="2703">
      <c r="A2703" s="20" t="n">
        <v>46105.989652778</v>
      </c>
      <c r="B2703" s="16" t="s">
        <v>27</v>
      </c>
      <c r="C2703" s="16" t="s">
        <v>625</v>
      </c>
      <c r="D2703" s="16" t="s">
        <v>480</v>
      </c>
      <c r="E2703" s="16" t="s">
        <v>17</v>
      </c>
      <c r="F2703" s="16" t="s">
        <v>19</v>
      </c>
      <c r="G2703" s="7" t="n">
        <v>29</v>
      </c>
      <c r="H2703" s="6" t="n">
        <v>85.74</v>
      </c>
      <c r="I2703" s="6" t="n">
        <v>-2486.46</v>
      </c>
      <c r="J2703" s="6" t="n">
        <v>-0</v>
      </c>
      <c r="K2703" s="6" t="n">
        <v>-1.74</v>
      </c>
      <c r="L2703" s="6" t="n">
        <v>-0</v>
      </c>
      <c r="M2703" s="6"/>
      <c r="N2703" s="6" t="s">
        <f>=I2703+J2703+K2703+L2703</f>
      </c>
      <c r="O2703" s="6"/>
      <c r="P2703" s="16"/>
    </row>
    <row collapsed="false" customFormat="false" customHeight="false" hidden="false" ht="12.1" outlineLevel="0" r="2704">
      <c r="A2704" s="29" t="n">
        <v>46105.992060185</v>
      </c>
      <c r="B2704" s="30" t="s">
        <v>515</v>
      </c>
      <c r="C2704" s="30" t="s">
        <v>677</v>
      </c>
      <c r="D2704" s="30" t="s">
        <v>482</v>
      </c>
      <c r="E2704" s="30" t="s">
        <v>79</v>
      </c>
      <c r="F2704" s="30" t="s">
        <v>19</v>
      </c>
      <c r="G2704" s="31" t="n">
        <v>-1</v>
      </c>
      <c r="H2704" s="32" t="n">
        <v>75.425</v>
      </c>
      <c r="I2704" s="32" t="n">
        <v>754.25</v>
      </c>
      <c r="J2704" s="32" t="n">
        <v>30.07</v>
      </c>
      <c r="K2704" s="32" t="n">
        <v>-0.37</v>
      </c>
      <c r="L2704" s="32" t="n">
        <v>-0</v>
      </c>
      <c r="M2704" s="32"/>
      <c r="N2704" s="6" t="s">
        <f>=I2704+J2704+K2704+L2704</f>
      </c>
      <c r="O2704" s="32"/>
      <c r="P2704" s="30"/>
    </row>
    <row collapsed="false" customFormat="false" customHeight="false" hidden="false" ht="12.1" outlineLevel="0" r="2705">
      <c r="A2705" s="29" t="n">
        <v>46105.992314815</v>
      </c>
      <c r="B2705" s="30" t="s">
        <v>515</v>
      </c>
      <c r="C2705" s="30" t="s">
        <v>677</v>
      </c>
      <c r="D2705" s="30" t="s">
        <v>482</v>
      </c>
      <c r="E2705" s="30" t="s">
        <v>79</v>
      </c>
      <c r="F2705" s="30" t="s">
        <v>19</v>
      </c>
      <c r="G2705" s="31" t="n">
        <v>-1</v>
      </c>
      <c r="H2705" s="32" t="n">
        <v>75.425</v>
      </c>
      <c r="I2705" s="32" t="n">
        <v>754.25</v>
      </c>
      <c r="J2705" s="32" t="n">
        <v>30.07</v>
      </c>
      <c r="K2705" s="32" t="n">
        <v>-0.37</v>
      </c>
      <c r="L2705" s="32" t="n">
        <v>-0</v>
      </c>
      <c r="M2705" s="32"/>
      <c r="N2705" s="6" t="s">
        <f>=I2705+J2705+K2705+L2705</f>
      </c>
      <c r="O2705" s="32"/>
      <c r="P2705" s="30"/>
    </row>
    <row collapsed="false" customFormat="false" customHeight="false" hidden="false" ht="12.1" outlineLevel="0" r="2706">
      <c r="A2706" s="29" t="n">
        <v>46105.995462963</v>
      </c>
      <c r="B2706" s="30" t="s">
        <v>515</v>
      </c>
      <c r="C2706" s="30" t="s">
        <v>677</v>
      </c>
      <c r="D2706" s="30" t="s">
        <v>482</v>
      </c>
      <c r="E2706" s="30" t="s">
        <v>79</v>
      </c>
      <c r="F2706" s="30" t="s">
        <v>19</v>
      </c>
      <c r="G2706" s="31" t="n">
        <v>-3</v>
      </c>
      <c r="H2706" s="32" t="n">
        <v>75.425</v>
      </c>
      <c r="I2706" s="32" t="n">
        <v>2262.75</v>
      </c>
      <c r="J2706" s="32" t="n">
        <v>90.21</v>
      </c>
      <c r="K2706" s="32" t="n">
        <v>-1.1</v>
      </c>
      <c r="L2706" s="32" t="n">
        <v>-0</v>
      </c>
      <c r="M2706" s="32"/>
      <c r="N2706" s="6" t="s">
        <f>=I2706+J2706+K2706+L2706</f>
      </c>
      <c r="O2706" s="32"/>
      <c r="P2706" s="30"/>
    </row>
    <row collapsed="false" customFormat="false" customHeight="false" hidden="false" ht="12.1" outlineLevel="0" r="2707">
      <c r="A2707" s="29" t="n">
        <v>46105.996365741</v>
      </c>
      <c r="B2707" s="30" t="s">
        <v>515</v>
      </c>
      <c r="C2707" s="30" t="s">
        <v>677</v>
      </c>
      <c r="D2707" s="30" t="s">
        <v>482</v>
      </c>
      <c r="E2707" s="30" t="s">
        <v>79</v>
      </c>
      <c r="F2707" s="30" t="s">
        <v>19</v>
      </c>
      <c r="G2707" s="31" t="n">
        <v>-3</v>
      </c>
      <c r="H2707" s="32" t="n">
        <v>75.425</v>
      </c>
      <c r="I2707" s="32" t="n">
        <v>2262.75</v>
      </c>
      <c r="J2707" s="32" t="n">
        <v>90.21</v>
      </c>
      <c r="K2707" s="32" t="n">
        <v>-1.1</v>
      </c>
      <c r="L2707" s="32" t="n">
        <v>-0</v>
      </c>
      <c r="M2707" s="32"/>
      <c r="N2707" s="6" t="s">
        <f>=I2707+J2707+K2707+L2707</f>
      </c>
      <c r="O2707" s="32"/>
      <c r="P2707" s="30"/>
    </row>
    <row collapsed="false" customFormat="false" customHeight="false" hidden="false" ht="12.1" outlineLevel="0" r="2708">
      <c r="A2708" s="29" t="n">
        <v>46105.997175926</v>
      </c>
      <c r="B2708" s="30" t="s">
        <v>515</v>
      </c>
      <c r="C2708" s="30" t="s">
        <v>677</v>
      </c>
      <c r="D2708" s="30" t="s">
        <v>482</v>
      </c>
      <c r="E2708" s="30" t="s">
        <v>79</v>
      </c>
      <c r="F2708" s="30" t="s">
        <v>19</v>
      </c>
      <c r="G2708" s="31" t="n">
        <v>-14</v>
      </c>
      <c r="H2708" s="32" t="n">
        <v>75.425</v>
      </c>
      <c r="I2708" s="32" t="n">
        <v>10559.5</v>
      </c>
      <c r="J2708" s="32" t="n">
        <v>420.98</v>
      </c>
      <c r="K2708" s="32" t="n">
        <v>-5.12</v>
      </c>
      <c r="L2708" s="32" t="n">
        <v>-0</v>
      </c>
      <c r="M2708" s="32"/>
      <c r="N2708" s="6" t="s">
        <f>=I2708+J2708+K2708+L2708</f>
      </c>
      <c r="O2708" s="32"/>
      <c r="P2708" s="30"/>
    </row>
    <row collapsed="false" customFormat="false" customHeight="false" hidden="false" ht="12.1" outlineLevel="0" r="2709">
      <c r="A2709" s="20" t="n">
        <v>46106.010474537</v>
      </c>
      <c r="B2709" s="16" t="s">
        <v>27</v>
      </c>
      <c r="C2709" s="16" t="s">
        <v>625</v>
      </c>
      <c r="D2709" s="16" t="s">
        <v>480</v>
      </c>
      <c r="E2709" s="16" t="s">
        <v>17</v>
      </c>
      <c r="F2709" s="16" t="s">
        <v>19</v>
      </c>
      <c r="G2709" s="7" t="n">
        <v>201</v>
      </c>
      <c r="H2709" s="6" t="n">
        <v>85.515</v>
      </c>
      <c r="I2709" s="6" t="n">
        <v>-17188.52</v>
      </c>
      <c r="J2709" s="6" t="n">
        <v>-0</v>
      </c>
      <c r="K2709" s="6" t="n">
        <v>-12.04</v>
      </c>
      <c r="L2709" s="6" t="n">
        <v>-0</v>
      </c>
      <c r="M2709" s="6"/>
      <c r="N2709" s="6" t="s">
        <f>=I2709+J2709+K2709+L2709</f>
      </c>
      <c r="O2709" s="6"/>
      <c r="P2709" s="16"/>
    </row>
    <row collapsed="false" customFormat="false" customHeight="false" hidden="false" ht="12.1" outlineLevel="0" r="2710">
      <c r="A2710" s="25" t="n">
        <v>46106.020636574</v>
      </c>
      <c r="B2710" s="26" t="s">
        <v>554</v>
      </c>
      <c r="C2710" s="26" t="s">
        <v>407</v>
      </c>
      <c r="D2710" s="26" t="s">
        <v>554</v>
      </c>
      <c r="E2710" s="26" t="s">
        <v>554</v>
      </c>
      <c r="F2710" s="26" t="s">
        <v>19</v>
      </c>
      <c r="G2710" s="27" t="n">
        <v>1</v>
      </c>
      <c r="H2710" s="28" t="n">
        <v>253000</v>
      </c>
      <c r="I2710" s="28" t="n">
        <v>253000</v>
      </c>
      <c r="J2710" s="28" t="n">
        <v>0</v>
      </c>
      <c r="K2710" s="28" t="n">
        <v>-0</v>
      </c>
      <c r="L2710" s="28" t="n">
        <v>-0</v>
      </c>
      <c r="M2710" s="28"/>
      <c r="N2710" s="6" t="s">
        <f>=I2710+J2710+K2710+L2710</f>
      </c>
      <c r="O2710" s="28"/>
      <c r="P2710" s="26"/>
    </row>
    <row collapsed="false" customFormat="false" customHeight="false" hidden="false" ht="12.1" outlineLevel="0" r="2711">
      <c r="A2711" s="29" t="n">
        <v>46106.4315625</v>
      </c>
      <c r="B2711" s="30" t="s">
        <v>515</v>
      </c>
      <c r="C2711" s="30" t="s">
        <v>677</v>
      </c>
      <c r="D2711" s="30" t="s">
        <v>482</v>
      </c>
      <c r="E2711" s="30" t="s">
        <v>79</v>
      </c>
      <c r="F2711" s="30" t="s">
        <v>19</v>
      </c>
      <c r="G2711" s="31" t="n">
        <v>-1</v>
      </c>
      <c r="H2711" s="32" t="n">
        <v>75.44</v>
      </c>
      <c r="I2711" s="32" t="n">
        <v>754.4</v>
      </c>
      <c r="J2711" s="32" t="n">
        <v>30.34</v>
      </c>
      <c r="K2711" s="32" t="n">
        <v>-0.37</v>
      </c>
      <c r="L2711" s="32" t="n">
        <v>-0</v>
      </c>
      <c r="M2711" s="32"/>
      <c r="N2711" s="6" t="s">
        <f>=I2711+J2711+K2711+L2711</f>
      </c>
      <c r="O2711" s="32"/>
      <c r="P2711" s="30"/>
    </row>
    <row collapsed="false" customFormat="false" customHeight="false" hidden="false" ht="12.1" outlineLevel="0" r="2712">
      <c r="A2712" s="29" t="n">
        <v>46106.431956019</v>
      </c>
      <c r="B2712" s="30" t="s">
        <v>515</v>
      </c>
      <c r="C2712" s="30" t="s">
        <v>677</v>
      </c>
      <c r="D2712" s="30" t="s">
        <v>482</v>
      </c>
      <c r="E2712" s="30" t="s">
        <v>79</v>
      </c>
      <c r="F2712" s="30" t="s">
        <v>19</v>
      </c>
      <c r="G2712" s="31" t="n">
        <v>-1</v>
      </c>
      <c r="H2712" s="32" t="n">
        <v>75.44</v>
      </c>
      <c r="I2712" s="32" t="n">
        <v>754.4</v>
      </c>
      <c r="J2712" s="32" t="n">
        <v>30.34</v>
      </c>
      <c r="K2712" s="32" t="n">
        <v>-0.37</v>
      </c>
      <c r="L2712" s="32" t="n">
        <v>-0</v>
      </c>
      <c r="M2712" s="32"/>
      <c r="N2712" s="6" t="s">
        <f>=I2712+J2712+K2712+L2712</f>
      </c>
      <c r="O2712" s="32"/>
      <c r="P2712" s="30"/>
    </row>
    <row collapsed="false" customFormat="false" customHeight="false" hidden="false" ht="12.1" outlineLevel="0" r="2713">
      <c r="A2713" s="29" t="n">
        <v>46106.432071759</v>
      </c>
      <c r="B2713" s="30" t="s">
        <v>515</v>
      </c>
      <c r="C2713" s="30" t="s">
        <v>677</v>
      </c>
      <c r="D2713" s="30" t="s">
        <v>482</v>
      </c>
      <c r="E2713" s="30" t="s">
        <v>79</v>
      </c>
      <c r="F2713" s="30" t="s">
        <v>19</v>
      </c>
      <c r="G2713" s="31" t="n">
        <v>-2</v>
      </c>
      <c r="H2713" s="32" t="n">
        <v>75.44</v>
      </c>
      <c r="I2713" s="32" t="n">
        <v>1508.8</v>
      </c>
      <c r="J2713" s="32" t="n">
        <v>60.68</v>
      </c>
      <c r="K2713" s="32" t="n">
        <v>-0.72</v>
      </c>
      <c r="L2713" s="32" t="n">
        <v>-0</v>
      </c>
      <c r="M2713" s="32"/>
      <c r="N2713" s="6" t="s">
        <f>=I2713+J2713+K2713+L2713</f>
      </c>
      <c r="O2713" s="32"/>
      <c r="P2713" s="30"/>
    </row>
    <row collapsed="false" customFormat="false" customHeight="false" hidden="false" ht="12.1" outlineLevel="0" r="2714">
      <c r="A2714" s="29" t="n">
        <v>46106.43275463</v>
      </c>
      <c r="B2714" s="30" t="s">
        <v>515</v>
      </c>
      <c r="C2714" s="30" t="s">
        <v>677</v>
      </c>
      <c r="D2714" s="30" t="s">
        <v>482</v>
      </c>
      <c r="E2714" s="30" t="s">
        <v>79</v>
      </c>
      <c r="F2714" s="30" t="s">
        <v>19</v>
      </c>
      <c r="G2714" s="31" t="n">
        <v>-1</v>
      </c>
      <c r="H2714" s="32" t="n">
        <v>75.44</v>
      </c>
      <c r="I2714" s="32" t="n">
        <v>754.4</v>
      </c>
      <c r="J2714" s="32" t="n">
        <v>30.34</v>
      </c>
      <c r="K2714" s="32" t="n">
        <v>-0.37</v>
      </c>
      <c r="L2714" s="32" t="n">
        <v>-0</v>
      </c>
      <c r="M2714" s="32"/>
      <c r="N2714" s="6" t="s">
        <f>=I2714+J2714+K2714+L2714</f>
      </c>
      <c r="O2714" s="32"/>
      <c r="P2714" s="30"/>
    </row>
    <row collapsed="false" customFormat="false" customHeight="false" hidden="false" ht="12.1" outlineLevel="0" r="2715">
      <c r="A2715" s="29" t="n">
        <v>46106.434837963</v>
      </c>
      <c r="B2715" s="30" t="s">
        <v>515</v>
      </c>
      <c r="C2715" s="30" t="s">
        <v>677</v>
      </c>
      <c r="D2715" s="30" t="s">
        <v>482</v>
      </c>
      <c r="E2715" s="30" t="s">
        <v>79</v>
      </c>
      <c r="F2715" s="30" t="s">
        <v>19</v>
      </c>
      <c r="G2715" s="31" t="n">
        <v>-1</v>
      </c>
      <c r="H2715" s="32" t="n">
        <v>75.44</v>
      </c>
      <c r="I2715" s="32" t="n">
        <v>754.4</v>
      </c>
      <c r="J2715" s="32" t="n">
        <v>30.34</v>
      </c>
      <c r="K2715" s="32" t="n">
        <v>-0.37</v>
      </c>
      <c r="L2715" s="32" t="n">
        <v>-0</v>
      </c>
      <c r="M2715" s="32"/>
      <c r="N2715" s="6" t="s">
        <f>=I2715+J2715+K2715+L2715</f>
      </c>
      <c r="O2715" s="32"/>
      <c r="P2715" s="30"/>
    </row>
    <row collapsed="false" customFormat="false" customHeight="false" hidden="false" ht="12.1" outlineLevel="0" r="2716">
      <c r="A2716" s="20" t="n">
        <v>46106.436608796</v>
      </c>
      <c r="B2716" s="16" t="s">
        <v>27</v>
      </c>
      <c r="C2716" s="16" t="s">
        <v>625</v>
      </c>
      <c r="D2716" s="16" t="s">
        <v>480</v>
      </c>
      <c r="E2716" s="16" t="s">
        <v>17</v>
      </c>
      <c r="F2716" s="16" t="s">
        <v>19</v>
      </c>
      <c r="G2716" s="7" t="n">
        <v>55</v>
      </c>
      <c r="H2716" s="6" t="n">
        <v>85.935</v>
      </c>
      <c r="I2716" s="6" t="n">
        <v>-4726.43</v>
      </c>
      <c r="J2716" s="6" t="n">
        <v>-0</v>
      </c>
      <c r="K2716" s="6" t="n">
        <v>-1.89</v>
      </c>
      <c r="L2716" s="6" t="n">
        <v>-0</v>
      </c>
      <c r="M2716" s="6"/>
      <c r="N2716" s="6" t="s">
        <f>=I2716+J2716+K2716+L2716</f>
      </c>
      <c r="O2716" s="6"/>
      <c r="P2716" s="16"/>
    </row>
    <row collapsed="false" customFormat="false" customHeight="false" hidden="false" ht="12.1" outlineLevel="0" r="2717">
      <c r="A2717" s="20" t="n">
        <v>46106.983113426</v>
      </c>
      <c r="B2717" s="16" t="s">
        <v>27</v>
      </c>
      <c r="C2717" s="16" t="s">
        <v>625</v>
      </c>
      <c r="D2717" s="16" t="s">
        <v>480</v>
      </c>
      <c r="E2717" s="16" t="s">
        <v>17</v>
      </c>
      <c r="F2717" s="16" t="s">
        <v>19</v>
      </c>
      <c r="G2717" s="7" t="n">
        <v>2</v>
      </c>
      <c r="H2717" s="6" t="n">
        <v>86.76</v>
      </c>
      <c r="I2717" s="6" t="n">
        <v>-173.52</v>
      </c>
      <c r="J2717" s="6" t="n">
        <v>-0</v>
      </c>
      <c r="K2717" s="6" t="n">
        <v>-0.07</v>
      </c>
      <c r="L2717" s="6" t="n">
        <v>-0</v>
      </c>
      <c r="M2717" s="6"/>
      <c r="N2717" s="6" t="s">
        <f>=I2717+J2717+K2717+L2717</f>
      </c>
      <c r="O2717" s="6"/>
      <c r="P2717" s="16"/>
    </row>
    <row collapsed="false" customFormat="false" customHeight="false" hidden="false" ht="12.1" outlineLevel="0" r="2718">
      <c r="A2718" s="20" t="n">
        <v>46106.983194444</v>
      </c>
      <c r="B2718" s="16" t="s">
        <v>27</v>
      </c>
      <c r="C2718" s="16" t="s">
        <v>625</v>
      </c>
      <c r="D2718" s="16" t="s">
        <v>480</v>
      </c>
      <c r="E2718" s="16" t="s">
        <v>17</v>
      </c>
      <c r="F2718" s="16" t="s">
        <v>19</v>
      </c>
      <c r="G2718" s="7" t="n">
        <v>43</v>
      </c>
      <c r="H2718" s="6" t="n">
        <v>86.76</v>
      </c>
      <c r="I2718" s="6" t="n">
        <v>-3730.68</v>
      </c>
      <c r="J2718" s="6" t="n">
        <v>-0</v>
      </c>
      <c r="K2718" s="6" t="n">
        <v>-1.49</v>
      </c>
      <c r="L2718" s="6" t="n">
        <v>-0</v>
      </c>
      <c r="M2718" s="6"/>
      <c r="N2718" s="6" t="s">
        <f>=I2718+J2718+K2718+L2718</f>
      </c>
      <c r="O2718" s="6"/>
      <c r="P2718" s="16"/>
    </row>
    <row collapsed="false" customFormat="false" customHeight="false" hidden="false" ht="12.1" outlineLevel="0" r="2719">
      <c r="A2719" s="20" t="n">
        <v>46106.983240741</v>
      </c>
      <c r="B2719" s="16" t="s">
        <v>27</v>
      </c>
      <c r="C2719" s="16" t="s">
        <v>625</v>
      </c>
      <c r="D2719" s="16" t="s">
        <v>480</v>
      </c>
      <c r="E2719" s="16" t="s">
        <v>17</v>
      </c>
      <c r="F2719" s="16" t="s">
        <v>19</v>
      </c>
      <c r="G2719" s="7" t="n">
        <v>2870</v>
      </c>
      <c r="H2719" s="6" t="n">
        <v>86.76</v>
      </c>
      <c r="I2719" s="6" t="n">
        <v>-249001.2</v>
      </c>
      <c r="J2719" s="6" t="n">
        <v>-0</v>
      </c>
      <c r="K2719" s="6" t="n">
        <v>-99.6</v>
      </c>
      <c r="L2719" s="6" t="n">
        <v>-0</v>
      </c>
      <c r="M2719" s="6"/>
      <c r="N2719" s="6" t="s">
        <f>=I2719+J2719+K2719+L2719</f>
      </c>
      <c r="O2719" s="6"/>
      <c r="P2719" s="16"/>
    </row>
    <row collapsed="false" customFormat="false" customHeight="false" hidden="false" ht="12.1" outlineLevel="0" r="2720">
      <c r="A2720" s="25" t="n">
        <v>46118.020636574</v>
      </c>
      <c r="B2720" s="26" t="s">
        <v>554</v>
      </c>
      <c r="C2720" s="26" t="s">
        <v>407</v>
      </c>
      <c r="D2720" s="26" t="s">
        <v>554</v>
      </c>
      <c r="E2720" s="26" t="s">
        <v>554</v>
      </c>
      <c r="F2720" s="26" t="s">
        <v>19</v>
      </c>
      <c r="G2720" s="27" t="n">
        <v>1</v>
      </c>
      <c r="H2720" s="28" t="n">
        <v>96000</v>
      </c>
      <c r="I2720" s="28" t="n">
        <v>96000</v>
      </c>
      <c r="J2720" s="28" t="n">
        <v>0</v>
      </c>
      <c r="K2720" s="28" t="n">
        <v>-0</v>
      </c>
      <c r="L2720" s="28" t="n">
        <v>-0</v>
      </c>
      <c r="M2720" s="28"/>
      <c r="N2720" s="6" t="s">
        <f>=I2720+J2720+K2720+L2720</f>
      </c>
      <c r="O2720" s="28"/>
      <c r="P2720" s="26"/>
    </row>
    <row collapsed="false" customFormat="false" customHeight="false" hidden="false" ht="12.1" outlineLevel="0" r="2721">
      <c r="A2721" s="20" t="n">
        <v>46118.557037037</v>
      </c>
      <c r="B2721" s="16" t="s">
        <v>53</v>
      </c>
      <c r="C2721" s="16" t="s">
        <v>616</v>
      </c>
      <c r="D2721" s="16" t="s">
        <v>480</v>
      </c>
      <c r="E2721" s="16" t="s">
        <v>17</v>
      </c>
      <c r="F2721" s="16" t="s">
        <v>19</v>
      </c>
      <c r="G2721" s="7" t="n">
        <v>300</v>
      </c>
      <c r="H2721" s="6" t="n">
        <v>33.56</v>
      </c>
      <c r="I2721" s="6" t="n">
        <v>-10068</v>
      </c>
      <c r="J2721" s="6" t="n">
        <v>-0</v>
      </c>
      <c r="K2721" s="6" t="n">
        <v>-4.03</v>
      </c>
      <c r="L2721" s="6" t="n">
        <v>-0</v>
      </c>
      <c r="M2721" s="6"/>
      <c r="N2721" s="6" t="s">
        <f>=I2721+J2721+K2721+L2721</f>
      </c>
      <c r="O2721" s="6"/>
      <c r="P2721" s="16"/>
    </row>
    <row collapsed="false" customFormat="false" customHeight="false" hidden="false" ht="12.1" outlineLevel="0" r="2722">
      <c r="A2722" s="20" t="n">
        <v>46118.557048611</v>
      </c>
      <c r="B2722" s="16" t="s">
        <v>53</v>
      </c>
      <c r="C2722" s="16" t="s">
        <v>616</v>
      </c>
      <c r="D2722" s="16" t="s">
        <v>480</v>
      </c>
      <c r="E2722" s="16" t="s">
        <v>17</v>
      </c>
      <c r="F2722" s="16" t="s">
        <v>19</v>
      </c>
      <c r="G2722" s="7" t="n">
        <v>2550</v>
      </c>
      <c r="H2722" s="6" t="n">
        <v>33.56</v>
      </c>
      <c r="I2722" s="6" t="n">
        <v>-85578</v>
      </c>
      <c r="J2722" s="6" t="n">
        <v>-0</v>
      </c>
      <c r="K2722" s="6" t="n">
        <v>-34.23</v>
      </c>
      <c r="L2722" s="6" t="n">
        <v>-0</v>
      </c>
      <c r="M2722" s="6"/>
      <c r="N2722" s="6" t="s">
        <f>=I2722+J2722+K2722+L2722</f>
      </c>
      <c r="O2722" s="6"/>
      <c r="P2722" s="16"/>
    </row>
    <row collapsed="false" customFormat="false" customHeight="false" hidden="false" ht="12.1" outlineLevel="0" r="2723">
      <c r="A2723" s="25" t="n">
        <v>46121.020636574</v>
      </c>
      <c r="B2723" s="26" t="s">
        <v>554</v>
      </c>
      <c r="C2723" s="26" t="s">
        <v>403</v>
      </c>
      <c r="D2723" s="26" t="s">
        <v>554</v>
      </c>
      <c r="E2723" s="26" t="s">
        <v>554</v>
      </c>
      <c r="F2723" s="26" t="s">
        <v>19</v>
      </c>
      <c r="G2723" s="27" t="n">
        <v>1</v>
      </c>
      <c r="H2723" s="28" t="n">
        <v>78000</v>
      </c>
      <c r="I2723" s="28" t="n">
        <v>78000</v>
      </c>
      <c r="J2723" s="28" t="n">
        <v>0</v>
      </c>
      <c r="K2723" s="28" t="n">
        <v>-0</v>
      </c>
      <c r="L2723" s="28" t="n">
        <v>-0</v>
      </c>
      <c r="M2723" s="28"/>
      <c r="N2723" s="6" t="s">
        <f>=I2723+J2723+K2723+L2723</f>
      </c>
      <c r="O2723" s="28"/>
      <c r="P2723" s="26"/>
    </row>
    <row collapsed="false" customFormat="false" customHeight="false" hidden="false" ht="12.1" outlineLevel="0" r="2724">
      <c r="A2724" s="20" t="n">
        <v>46121.790763889</v>
      </c>
      <c r="B2724" s="16" t="s">
        <v>30</v>
      </c>
      <c r="C2724" s="16" t="s">
        <v>643</v>
      </c>
      <c r="D2724" s="16" t="s">
        <v>480</v>
      </c>
      <c r="E2724" s="16" t="s">
        <v>17</v>
      </c>
      <c r="F2724" s="16" t="s">
        <v>19</v>
      </c>
      <c r="G2724" s="7" t="n">
        <v>1030000</v>
      </c>
      <c r="H2724" s="6" t="n">
        <v>0.0694</v>
      </c>
      <c r="I2724" s="6" t="n">
        <v>-71482</v>
      </c>
      <c r="J2724" s="6" t="n">
        <v>-0</v>
      </c>
      <c r="K2724" s="6" t="n">
        <v>-28.59</v>
      </c>
      <c r="L2724" s="6" t="n">
        <v>-0</v>
      </c>
      <c r="M2724" s="6"/>
      <c r="N2724" s="6" t="s">
        <f>=I2724+J2724+K2724+L2724</f>
      </c>
      <c r="O2724" s="6"/>
      <c r="P2724" s="16"/>
    </row>
    <row collapsed="false" customFormat="false" customHeight="false" hidden="false" ht="12.1" outlineLevel="0" r="2725">
      <c r="A2725" s="20" t="n">
        <v>46121.794050926</v>
      </c>
      <c r="B2725" s="16" t="s">
        <v>27</v>
      </c>
      <c r="C2725" s="16" t="s">
        <v>625</v>
      </c>
      <c r="D2725" s="16" t="s">
        <v>480</v>
      </c>
      <c r="E2725" s="16" t="s">
        <v>17</v>
      </c>
      <c r="F2725" s="16" t="s">
        <v>19</v>
      </c>
      <c r="G2725" s="7" t="n">
        <v>75</v>
      </c>
      <c r="H2725" s="6" t="n">
        <v>90.035</v>
      </c>
      <c r="I2725" s="6" t="n">
        <v>-6752.63</v>
      </c>
      <c r="J2725" s="6" t="n">
        <v>-0</v>
      </c>
      <c r="K2725" s="6" t="n">
        <v>-2.7</v>
      </c>
      <c r="L2725" s="6" t="n">
        <v>-0</v>
      </c>
      <c r="M2725" s="6"/>
      <c r="N2725" s="6" t="s">
        <f>=I2725+J2725+K2725+L2725</f>
      </c>
      <c r="O2725" s="6"/>
      <c r="P2725" s="16"/>
    </row>
    <row collapsed="false" customFormat="false" customHeight="false" hidden="false" ht="12.1" outlineLevel="0" r="2726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4" t="s">
        <v>704</v>
      </c>
      <c r="M2726" s="5" t="s">
        <f>=SUM(M2:M2725)</f>
      </c>
      <c r="N2726" s="5" t="s">
        <f>=SUM(N2:N2725)</f>
      </c>
      <c r="O2726" s="5" t="s">
        <f>=SUM(O2:O2725)</f>
      </c>
      <c r="P2726" s="4"/>
    </row>
  </sheetData>
  <autoFilter ref="A1:P27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50" t="s">
        <v>88</v>
      </c>
      <c r="B1" s="50" t="s">
        <v>705</v>
      </c>
      <c r="C1" s="50" t="s">
        <v>0</v>
      </c>
      <c r="D1" s="50" t="s">
        <v>2</v>
      </c>
      <c r="E1" s="50" t="s">
        <v>706</v>
      </c>
      <c r="F1" s="50" t="s">
        <v>3</v>
      </c>
      <c r="G1" s="50" t="s">
        <v>707</v>
      </c>
      <c r="H1" s="50" t="s">
        <v>708</v>
      </c>
      <c r="I1" s="50" t="s">
        <v>709</v>
      </c>
      <c r="J1" s="50" t="s">
        <v>710</v>
      </c>
      <c r="K1" s="50" t="s">
        <v>711</v>
      </c>
      <c r="L1" s="50" t="s">
        <v>712</v>
      </c>
      <c r="M1" s="50" t="s">
        <v>713</v>
      </c>
      <c r="N1" s="50" t="s">
        <v>714</v>
      </c>
    </row>
    <row collapsed="false" customFormat="false" customHeight="false" hidden="false" ht="12.1" outlineLevel="0" r="2">
      <c r="A2" s="49" t="n">
        <v>43455</v>
      </c>
      <c r="B2" s="16" t="s">
        <v>715</v>
      </c>
      <c r="C2" s="16" t="s">
        <v>490</v>
      </c>
      <c r="D2" s="16" t="s">
        <v>716</v>
      </c>
      <c r="E2" s="7" t="n">
        <v>5</v>
      </c>
      <c r="F2" s="16" t="s">
        <v>19</v>
      </c>
      <c r="G2" s="6" t="n">
        <v>95</v>
      </c>
      <c r="H2" s="6" t="n">
        <v>4930</v>
      </c>
      <c r="I2" s="6" t="n">
        <v>5161.45</v>
      </c>
      <c r="J2" s="6" t="n">
        <v>62</v>
      </c>
      <c r="K2" s="6" t="n">
        <v>475</v>
      </c>
      <c r="L2" s="6" t="n">
        <v>413</v>
      </c>
      <c r="M2" s="6" t="n">
        <v>1.6</v>
      </c>
      <c r="N2" s="6" t="n">
        <v>1.68</v>
      </c>
    </row>
    <row collapsed="false" customFormat="false" customHeight="false" hidden="false" ht="12.1" outlineLevel="0" r="3">
      <c r="A3" s="49" t="n">
        <v>43462</v>
      </c>
      <c r="B3" s="16" t="s">
        <v>715</v>
      </c>
      <c r="C3" s="16" t="s">
        <v>67</v>
      </c>
      <c r="D3" s="16" t="s">
        <v>68</v>
      </c>
      <c r="E3" s="7" t="n">
        <v>30</v>
      </c>
      <c r="F3" s="16" t="s">
        <v>19</v>
      </c>
      <c r="G3" s="6" t="n">
        <v>22.05</v>
      </c>
      <c r="H3" s="6" t="n">
        <v>344.1</v>
      </c>
      <c r="I3" s="6" t="n">
        <v>383.06</v>
      </c>
      <c r="J3" s="6" t="n">
        <v>86</v>
      </c>
      <c r="K3" s="6" t="n">
        <v>661.5</v>
      </c>
      <c r="L3" s="6" t="n">
        <v>575.5</v>
      </c>
      <c r="M3" s="6" t="n">
        <v>5.01</v>
      </c>
      <c r="N3" s="6" t="n">
        <v>5.57</v>
      </c>
    </row>
    <row collapsed="false" customFormat="false" customHeight="false" hidden="false" ht="12.1" outlineLevel="0" r="4">
      <c r="A4" s="49" t="n">
        <v>43608</v>
      </c>
      <c r="B4" s="16" t="s">
        <v>715</v>
      </c>
      <c r="C4" s="16" t="s">
        <v>21</v>
      </c>
      <c r="D4" s="16" t="s">
        <v>22</v>
      </c>
      <c r="E4" s="7" t="n">
        <v>8</v>
      </c>
      <c r="F4" s="16" t="s">
        <v>19</v>
      </c>
      <c r="G4" s="6" t="n">
        <v>92.06</v>
      </c>
      <c r="H4" s="6" t="n">
        <v>1857.5</v>
      </c>
      <c r="I4" s="6" t="n">
        <v>1622.83</v>
      </c>
      <c r="J4" s="6" t="n">
        <v>96</v>
      </c>
      <c r="K4" s="6" t="n">
        <v>736.48</v>
      </c>
      <c r="L4" s="6" t="n">
        <v>640.48</v>
      </c>
      <c r="M4" s="6" t="n">
        <v>4.93</v>
      </c>
      <c r="N4" s="6" t="n">
        <v>4.31</v>
      </c>
    </row>
    <row collapsed="false" customFormat="false" customHeight="false" hidden="false" ht="12.1" outlineLevel="0" r="5">
      <c r="A5" s="49" t="n">
        <v>43616</v>
      </c>
      <c r="B5" s="16" t="s">
        <v>715</v>
      </c>
      <c r="C5" s="16" t="s">
        <v>495</v>
      </c>
      <c r="D5" s="16" t="s">
        <v>717</v>
      </c>
      <c r="E5" s="7" t="n">
        <v>2000</v>
      </c>
      <c r="F5" s="16" t="s">
        <v>19</v>
      </c>
      <c r="G5" s="6" t="n">
        <v>0.1716</v>
      </c>
      <c r="H5" s="6" t="n">
        <v>4.014</v>
      </c>
      <c r="I5" s="6" t="n">
        <v>3.9</v>
      </c>
      <c r="J5" s="6" t="n">
        <v>45</v>
      </c>
      <c r="K5" s="6" t="n">
        <v>343.28</v>
      </c>
      <c r="L5" s="6" t="n">
        <v>298.28</v>
      </c>
      <c r="M5" s="6" t="n">
        <v>3.82</v>
      </c>
      <c r="N5" s="6" t="n">
        <v>3.72</v>
      </c>
    </row>
    <row collapsed="false" customFormat="false" customHeight="false" hidden="false" ht="12.1" outlineLevel="0" r="6">
      <c r="A6" s="49" t="n">
        <v>43629</v>
      </c>
      <c r="B6" s="16" t="s">
        <v>715</v>
      </c>
      <c r="C6" s="16" t="s">
        <v>39</v>
      </c>
      <c r="D6" s="16" t="s">
        <v>40</v>
      </c>
      <c r="E6" s="7" t="n">
        <v>180</v>
      </c>
      <c r="F6" s="16" t="s">
        <v>19</v>
      </c>
      <c r="G6" s="6" t="n">
        <v>16</v>
      </c>
      <c r="H6" s="6" t="n">
        <v>240.49</v>
      </c>
      <c r="I6" s="6" t="n">
        <v>193.9</v>
      </c>
      <c r="J6" s="6" t="n">
        <v>374</v>
      </c>
      <c r="K6" s="6" t="n">
        <v>2880</v>
      </c>
      <c r="L6" s="6" t="n">
        <v>2506</v>
      </c>
      <c r="M6" s="6" t="n">
        <v>7.18</v>
      </c>
      <c r="N6" s="6" t="n">
        <v>5.79</v>
      </c>
    </row>
    <row collapsed="false" customFormat="false" customHeight="false" hidden="false" ht="12.1" outlineLevel="0" r="7">
      <c r="A7" s="49" t="n">
        <v>43633</v>
      </c>
      <c r="B7" s="16" t="s">
        <v>715</v>
      </c>
      <c r="C7" s="16" t="s">
        <v>59</v>
      </c>
      <c r="D7" s="16" t="s">
        <v>60</v>
      </c>
      <c r="E7" s="7" t="n">
        <v>10</v>
      </c>
      <c r="F7" s="16" t="s">
        <v>19</v>
      </c>
      <c r="G7" s="6" t="n">
        <v>11.33</v>
      </c>
      <c r="H7" s="6" t="n">
        <v>408.1</v>
      </c>
      <c r="I7" s="6" t="n">
        <v>843.33</v>
      </c>
      <c r="J7" s="6" t="n">
        <v>15</v>
      </c>
      <c r="K7" s="6" t="n">
        <v>113.3</v>
      </c>
      <c r="L7" s="6" t="n">
        <v>98.3</v>
      </c>
      <c r="M7" s="6" t="n">
        <v>1.17</v>
      </c>
      <c r="N7" s="6" t="n">
        <v>2.41</v>
      </c>
    </row>
    <row collapsed="false" customFormat="false" customHeight="false" hidden="false" ht="12.1" outlineLevel="0" r="8">
      <c r="A8" s="49" t="n">
        <v>43637</v>
      </c>
      <c r="B8" s="16" t="s">
        <v>715</v>
      </c>
      <c r="C8" s="16" t="s">
        <v>493</v>
      </c>
      <c r="D8" s="16" t="s">
        <v>718</v>
      </c>
      <c r="E8" s="7" t="n">
        <v>1</v>
      </c>
      <c r="F8" s="16" t="s">
        <v>19</v>
      </c>
      <c r="G8" s="6" t="n">
        <v>792.52</v>
      </c>
      <c r="H8" s="6" t="n">
        <v>14180</v>
      </c>
      <c r="I8" s="6" t="n">
        <v>12747.53</v>
      </c>
      <c r="J8" s="6" t="n">
        <v>103</v>
      </c>
      <c r="K8" s="6" t="n">
        <v>792.52</v>
      </c>
      <c r="L8" s="6" t="n">
        <v>689.52</v>
      </c>
      <c r="M8" s="6" t="n">
        <v>5.41</v>
      </c>
      <c r="N8" s="6" t="n">
        <v>4.86</v>
      </c>
    </row>
    <row collapsed="false" customFormat="false" customHeight="false" hidden="false" ht="12.1" outlineLevel="0" r="9">
      <c r="A9" s="49" t="n">
        <v>43647</v>
      </c>
      <c r="B9" s="16" t="s">
        <v>715</v>
      </c>
      <c r="C9" s="16" t="s">
        <v>67</v>
      </c>
      <c r="D9" s="16" t="s">
        <v>68</v>
      </c>
      <c r="E9" s="7" t="n">
        <v>30</v>
      </c>
      <c r="F9" s="16" t="s">
        <v>19</v>
      </c>
      <c r="G9" s="6" t="n">
        <v>7.95</v>
      </c>
      <c r="H9" s="6" t="n">
        <v>403.4</v>
      </c>
      <c r="I9" s="6" t="n">
        <v>383.06</v>
      </c>
      <c r="J9" s="6" t="n">
        <v>31</v>
      </c>
      <c r="K9" s="6" t="n">
        <v>238.5</v>
      </c>
      <c r="L9" s="6" t="n">
        <v>207.5</v>
      </c>
      <c r="M9" s="6" t="n">
        <v>1.81</v>
      </c>
      <c r="N9" s="6" t="n">
        <v>1.71</v>
      </c>
    </row>
    <row collapsed="false" customFormat="false" customHeight="false" hidden="false" ht="12.1" outlineLevel="0" r="10">
      <c r="A10" s="49" t="n">
        <v>43655</v>
      </c>
      <c r="B10" s="16" t="s">
        <v>715</v>
      </c>
      <c r="C10" s="16" t="s">
        <v>490</v>
      </c>
      <c r="D10" s="16" t="s">
        <v>716</v>
      </c>
      <c r="E10" s="7" t="n">
        <v>5</v>
      </c>
      <c r="F10" s="16" t="s">
        <v>19</v>
      </c>
      <c r="G10" s="6" t="n">
        <v>155</v>
      </c>
      <c r="H10" s="6" t="n">
        <v>5374</v>
      </c>
      <c r="I10" s="6" t="n">
        <v>5161.45</v>
      </c>
      <c r="J10" s="6" t="n">
        <v>101</v>
      </c>
      <c r="K10" s="6" t="n">
        <v>775</v>
      </c>
      <c r="L10" s="6" t="n">
        <v>674</v>
      </c>
      <c r="M10" s="6" t="n">
        <v>2.61</v>
      </c>
      <c r="N10" s="6" t="n">
        <v>2.51</v>
      </c>
    </row>
    <row collapsed="false" customFormat="false" customHeight="false" hidden="false" ht="12.1" outlineLevel="0" r="11">
      <c r="A11" s="49" t="n">
        <v>43655</v>
      </c>
      <c r="B11" s="16" t="s">
        <v>715</v>
      </c>
      <c r="C11" s="16" t="s">
        <v>496</v>
      </c>
      <c r="D11" s="16" t="s">
        <v>719</v>
      </c>
      <c r="E11" s="7" t="n">
        <v>25000</v>
      </c>
      <c r="F11" s="16" t="s">
        <v>19</v>
      </c>
      <c r="G11" s="6" t="n">
        <v>0.0367</v>
      </c>
      <c r="H11" s="6" t="n">
        <v>0.5846</v>
      </c>
      <c r="I11" s="6" t="n">
        <v>0.5</v>
      </c>
      <c r="J11" s="6" t="n">
        <v>119</v>
      </c>
      <c r="K11" s="6" t="n">
        <v>918.47</v>
      </c>
      <c r="L11" s="6" t="n">
        <v>799.47</v>
      </c>
      <c r="M11" s="6" t="n">
        <v>6.45</v>
      </c>
      <c r="N11" s="6" t="n">
        <v>5.47</v>
      </c>
    </row>
    <row collapsed="false" customFormat="false" customHeight="false" hidden="false" ht="12.1" outlineLevel="0" r="12">
      <c r="A12" s="49" t="n">
        <v>43664</v>
      </c>
      <c r="B12" s="16" t="s">
        <v>715</v>
      </c>
      <c r="C12" s="16" t="s">
        <v>42</v>
      </c>
      <c r="D12" s="16" t="s">
        <v>43</v>
      </c>
      <c r="E12" s="7" t="n">
        <v>220</v>
      </c>
      <c r="F12" s="16" t="s">
        <v>19</v>
      </c>
      <c r="G12" s="6" t="n">
        <v>16.61</v>
      </c>
      <c r="H12" s="6" t="n">
        <v>218.3</v>
      </c>
      <c r="I12" s="6" t="n">
        <v>159.75</v>
      </c>
      <c r="J12" s="6" t="n">
        <v>475</v>
      </c>
      <c r="K12" s="6" t="n">
        <v>3654.2</v>
      </c>
      <c r="L12" s="6" t="n">
        <v>3179.2</v>
      </c>
      <c r="M12" s="6" t="n">
        <v>9.05</v>
      </c>
      <c r="N12" s="6" t="n">
        <v>6.62</v>
      </c>
    </row>
    <row collapsed="false" customFormat="false" customHeight="false" hidden="false" ht="12.1" outlineLevel="0" r="13">
      <c r="A13" s="49" t="n">
        <v>43664</v>
      </c>
      <c r="B13" s="16" t="s">
        <v>715</v>
      </c>
      <c r="C13" s="16" t="s">
        <v>24</v>
      </c>
      <c r="D13" s="16" t="s">
        <v>25</v>
      </c>
      <c r="E13" s="7" t="n">
        <v>500</v>
      </c>
      <c r="F13" s="16" t="s">
        <v>19</v>
      </c>
      <c r="G13" s="6" t="n">
        <v>7.62</v>
      </c>
      <c r="H13" s="6" t="n">
        <v>33.575</v>
      </c>
      <c r="I13" s="6" t="n">
        <v>38.65</v>
      </c>
      <c r="J13" s="6" t="n">
        <v>495</v>
      </c>
      <c r="K13" s="6" t="n">
        <v>3810</v>
      </c>
      <c r="L13" s="6" t="n">
        <v>3315</v>
      </c>
      <c r="M13" s="6" t="n">
        <v>17.15</v>
      </c>
      <c r="N13" s="6" t="n">
        <v>19.75</v>
      </c>
    </row>
    <row collapsed="false" customFormat="false" customHeight="false" hidden="false" ht="12.1" outlineLevel="0" r="14">
      <c r="A14" s="49" t="n">
        <v>43745</v>
      </c>
      <c r="B14" s="16" t="s">
        <v>715</v>
      </c>
      <c r="C14" s="16" t="s">
        <v>493</v>
      </c>
      <c r="D14" s="16" t="s">
        <v>718</v>
      </c>
      <c r="E14" s="7" t="n">
        <v>1</v>
      </c>
      <c r="F14" s="16" t="s">
        <v>19</v>
      </c>
      <c r="G14" s="6" t="n">
        <v>883.93</v>
      </c>
      <c r="H14" s="6" t="n">
        <v>16048</v>
      </c>
      <c r="I14" s="6" t="n">
        <v>12747.53</v>
      </c>
      <c r="J14" s="6" t="n">
        <v>115</v>
      </c>
      <c r="K14" s="6" t="n">
        <v>883.93</v>
      </c>
      <c r="L14" s="6" t="n">
        <v>768.93</v>
      </c>
      <c r="M14" s="6" t="n">
        <v>6.03</v>
      </c>
      <c r="N14" s="6" t="n">
        <v>4.79</v>
      </c>
    </row>
    <row collapsed="false" customFormat="false" customHeight="false" hidden="false" ht="12.1" outlineLevel="0" r="15">
      <c r="A15" s="49" t="n">
        <v>43749</v>
      </c>
      <c r="B15" s="16" t="s">
        <v>715</v>
      </c>
      <c r="C15" s="16" t="s">
        <v>59</v>
      </c>
      <c r="D15" s="16" t="s">
        <v>60</v>
      </c>
      <c r="E15" s="7" t="n">
        <v>10</v>
      </c>
      <c r="F15" s="16" t="s">
        <v>19</v>
      </c>
      <c r="G15" s="6" t="n">
        <v>15.34</v>
      </c>
      <c r="H15" s="6" t="n">
        <v>411.65</v>
      </c>
      <c r="I15" s="6" t="n">
        <v>843.33</v>
      </c>
      <c r="J15" s="6" t="n">
        <v>20</v>
      </c>
      <c r="K15" s="6" t="n">
        <v>153.4</v>
      </c>
      <c r="L15" s="6" t="n">
        <v>133.4</v>
      </c>
      <c r="M15" s="6" t="n">
        <v>1.58</v>
      </c>
      <c r="N15" s="6" t="n">
        <v>3.24</v>
      </c>
    </row>
    <row collapsed="false" customFormat="false" customHeight="false" hidden="false" ht="12.1" outlineLevel="0" r="16">
      <c r="A16" s="49" t="n">
        <v>43756</v>
      </c>
      <c r="B16" s="16" t="s">
        <v>715</v>
      </c>
      <c r="C16" s="16" t="s">
        <v>67</v>
      </c>
      <c r="D16" s="16" t="s">
        <v>68</v>
      </c>
      <c r="E16" s="7" t="n">
        <v>30</v>
      </c>
      <c r="F16" s="16" t="s">
        <v>19</v>
      </c>
      <c r="G16" s="6" t="n">
        <v>18.14</v>
      </c>
      <c r="H16" s="6" t="n">
        <v>415</v>
      </c>
      <c r="I16" s="6" t="n">
        <v>383.06</v>
      </c>
      <c r="J16" s="6" t="n">
        <v>71</v>
      </c>
      <c r="K16" s="6" t="n">
        <v>544.2</v>
      </c>
      <c r="L16" s="6" t="n">
        <v>473.2</v>
      </c>
      <c r="M16" s="6" t="n">
        <v>4.12</v>
      </c>
      <c r="N16" s="6" t="n">
        <v>3.8</v>
      </c>
    </row>
    <row collapsed="false" customFormat="false" customHeight="false" hidden="false" ht="12.1" outlineLevel="0" r="17">
      <c r="A17" s="49" t="n">
        <v>43819</v>
      </c>
      <c r="B17" s="16" t="s">
        <v>715</v>
      </c>
      <c r="C17" s="16" t="s">
        <v>490</v>
      </c>
      <c r="D17" s="16" t="s">
        <v>716</v>
      </c>
      <c r="E17" s="7" t="n">
        <v>5</v>
      </c>
      <c r="F17" s="16" t="s">
        <v>19</v>
      </c>
      <c r="G17" s="6" t="n">
        <v>192</v>
      </c>
      <c r="H17" s="6" t="n">
        <v>6079.5</v>
      </c>
      <c r="I17" s="6" t="n">
        <v>5161.45</v>
      </c>
      <c r="J17" s="6" t="n">
        <v>125</v>
      </c>
      <c r="K17" s="6" t="n">
        <v>960</v>
      </c>
      <c r="L17" s="6" t="n">
        <v>835</v>
      </c>
      <c r="M17" s="6" t="n">
        <v>3.24</v>
      </c>
      <c r="N17" s="6" t="n">
        <v>2.75</v>
      </c>
    </row>
    <row collapsed="false" customFormat="false" customHeight="false" hidden="false" ht="12.1" outlineLevel="0" r="18">
      <c r="A18" s="49" t="n">
        <v>43826</v>
      </c>
      <c r="B18" s="16" t="s">
        <v>715</v>
      </c>
      <c r="C18" s="16" t="s">
        <v>493</v>
      </c>
      <c r="D18" s="16" t="s">
        <v>718</v>
      </c>
      <c r="E18" s="7" t="n">
        <v>1</v>
      </c>
      <c r="F18" s="16" t="s">
        <v>19</v>
      </c>
      <c r="G18" s="6" t="n">
        <v>604.09</v>
      </c>
      <c r="H18" s="6" t="n">
        <v>19292</v>
      </c>
      <c r="I18" s="6" t="n">
        <v>12747.53</v>
      </c>
      <c r="J18" s="6" t="n">
        <v>79</v>
      </c>
      <c r="K18" s="6" t="n">
        <v>604.09</v>
      </c>
      <c r="L18" s="6" t="n">
        <v>525.09</v>
      </c>
      <c r="M18" s="6" t="n">
        <v>4.12</v>
      </c>
      <c r="N18" s="6" t="n">
        <v>2.72</v>
      </c>
    </row>
    <row collapsed="false" customFormat="false" customHeight="false" hidden="false" ht="12.1" outlineLevel="0" r="19">
      <c r="A19" s="49" t="n">
        <v>43839</v>
      </c>
      <c r="B19" s="16" t="s">
        <v>715</v>
      </c>
      <c r="C19" s="16" t="s">
        <v>62</v>
      </c>
      <c r="D19" s="16" t="s">
        <v>63</v>
      </c>
      <c r="E19" s="7" t="n">
        <v>300</v>
      </c>
      <c r="F19" s="16" t="s">
        <v>19</v>
      </c>
      <c r="G19" s="6" t="n">
        <v>3.22</v>
      </c>
      <c r="H19" s="6" t="n">
        <v>141.96</v>
      </c>
      <c r="I19" s="6" t="n">
        <v>144.15</v>
      </c>
      <c r="J19" s="6" t="n">
        <v>126</v>
      </c>
      <c r="K19" s="6" t="n">
        <v>966</v>
      </c>
      <c r="L19" s="6" t="n">
        <v>840</v>
      </c>
      <c r="M19" s="6" t="n">
        <v>1.94</v>
      </c>
      <c r="N19" s="6" t="n">
        <v>1.97</v>
      </c>
    </row>
    <row collapsed="false" customFormat="false" customHeight="false" hidden="false" ht="12.1" outlineLevel="0" r="20">
      <c r="A20" s="49" t="n">
        <v>43840</v>
      </c>
      <c r="B20" s="16" t="s">
        <v>715</v>
      </c>
      <c r="C20" s="16" t="s">
        <v>33</v>
      </c>
      <c r="D20" s="16" t="s">
        <v>34</v>
      </c>
      <c r="E20" s="7" t="n">
        <v>100</v>
      </c>
      <c r="F20" s="16" t="s">
        <v>19</v>
      </c>
      <c r="G20" s="6" t="n">
        <v>13.25</v>
      </c>
      <c r="H20" s="6" t="n">
        <v>319.4</v>
      </c>
      <c r="I20" s="6" t="n">
        <v>322.62</v>
      </c>
      <c r="J20" s="6" t="n">
        <v>172</v>
      </c>
      <c r="K20" s="6" t="n">
        <v>1325</v>
      </c>
      <c r="L20" s="6" t="n">
        <v>1153</v>
      </c>
      <c r="M20" s="6" t="n">
        <v>3.57</v>
      </c>
      <c r="N20" s="6" t="n">
        <v>3.61</v>
      </c>
    </row>
    <row collapsed="false" customFormat="false" customHeight="false" hidden="false" ht="12.1" outlineLevel="0" r="21">
      <c r="A21" s="49" t="n">
        <v>43840</v>
      </c>
      <c r="B21" s="16" t="s">
        <v>715</v>
      </c>
      <c r="C21" s="16" t="s">
        <v>501</v>
      </c>
      <c r="D21" s="16" t="s">
        <v>720</v>
      </c>
      <c r="E21" s="7" t="n">
        <v>10</v>
      </c>
      <c r="F21" s="16" t="s">
        <v>19</v>
      </c>
      <c r="G21" s="6" t="n">
        <v>147.19</v>
      </c>
      <c r="H21" s="6" t="n">
        <v>3319.5</v>
      </c>
      <c r="I21" s="6" t="n">
        <v>3426.76</v>
      </c>
      <c r="J21" s="6" t="n">
        <v>191</v>
      </c>
      <c r="K21" s="6" t="n">
        <v>1471.9</v>
      </c>
      <c r="L21" s="6" t="n">
        <v>1280.9</v>
      </c>
      <c r="M21" s="6" t="n">
        <v>3.74</v>
      </c>
      <c r="N21" s="6" t="n">
        <v>3.86</v>
      </c>
    </row>
    <row collapsed="false" customFormat="false" customHeight="false" hidden="false" ht="12.1" outlineLevel="0" r="22">
      <c r="A22" s="49" t="n">
        <v>43843</v>
      </c>
      <c r="B22" s="16" t="s">
        <v>715</v>
      </c>
      <c r="C22" s="16" t="s">
        <v>30</v>
      </c>
      <c r="D22" s="16" t="s">
        <v>31</v>
      </c>
      <c r="E22" s="7" t="n">
        <v>300000</v>
      </c>
      <c r="F22" s="16" t="s">
        <v>19</v>
      </c>
      <c r="G22" s="6" t="n">
        <v>0.0088</v>
      </c>
      <c r="H22" s="6" t="n">
        <v>0.206</v>
      </c>
      <c r="I22" s="6" t="n">
        <v>0.2</v>
      </c>
      <c r="J22" s="6" t="n">
        <v>344</v>
      </c>
      <c r="K22" s="6" t="n">
        <v>2642.8823</v>
      </c>
      <c r="L22" s="6" t="n">
        <v>2298.88</v>
      </c>
      <c r="M22" s="6" t="n">
        <v>3.74</v>
      </c>
      <c r="N22" s="6" t="n">
        <v>3.72</v>
      </c>
    </row>
    <row collapsed="false" customFormat="false" customHeight="false" hidden="false" ht="12.1" outlineLevel="0" r="23">
      <c r="A23" s="49" t="n">
        <v>43845</v>
      </c>
      <c r="B23" s="16" t="s">
        <v>715</v>
      </c>
      <c r="C23" s="16" t="s">
        <v>45</v>
      </c>
      <c r="D23" s="16" t="s">
        <v>46</v>
      </c>
      <c r="E23" s="7" t="n">
        <v>1000</v>
      </c>
      <c r="F23" s="16" t="s">
        <v>19</v>
      </c>
      <c r="G23" s="6" t="n">
        <v>1.65</v>
      </c>
      <c r="H23" s="6" t="n">
        <v>44.4</v>
      </c>
      <c r="I23" s="6" t="n">
        <v>42.36</v>
      </c>
      <c r="J23" s="6" t="n">
        <v>215</v>
      </c>
      <c r="K23" s="6" t="n">
        <v>1650</v>
      </c>
      <c r="L23" s="6" t="n">
        <v>1435</v>
      </c>
      <c r="M23" s="6" t="n">
        <v>3.39</v>
      </c>
      <c r="N23" s="6" t="n">
        <v>3.23</v>
      </c>
    </row>
    <row collapsed="false" customFormat="false" customHeight="false" hidden="false" ht="12.1" outlineLevel="0" r="24">
      <c r="A24" s="49" t="n">
        <v>43875</v>
      </c>
      <c r="B24" s="16" t="s">
        <v>715</v>
      </c>
      <c r="C24" s="16" t="s">
        <v>492</v>
      </c>
      <c r="D24" s="16" t="s">
        <v>721</v>
      </c>
      <c r="E24" s="7" t="n">
        <v>30</v>
      </c>
      <c r="F24" s="16" t="s">
        <v>19</v>
      </c>
      <c r="G24" s="6" t="n">
        <v>12.65</v>
      </c>
      <c r="H24" s="6" t="n">
        <v>1052.5</v>
      </c>
      <c r="I24" s="6" t="n">
        <v>989.51</v>
      </c>
      <c r="J24" s="6" t="n">
        <v>49</v>
      </c>
      <c r="K24" s="6" t="n">
        <v>379.5</v>
      </c>
      <c r="L24" s="6" t="n">
        <v>330.5</v>
      </c>
      <c r="M24" s="6" t="n">
        <v>1.11</v>
      </c>
      <c r="N24" s="6" t="n">
        <v>1.05</v>
      </c>
    </row>
    <row collapsed="false" customFormat="false" customHeight="false" hidden="false" ht="12.1" outlineLevel="0" r="25">
      <c r="A25" s="49" t="n">
        <v>43962</v>
      </c>
      <c r="B25" s="16" t="s">
        <v>715</v>
      </c>
      <c r="C25" s="16" t="s">
        <v>492</v>
      </c>
      <c r="D25" s="16" t="s">
        <v>721</v>
      </c>
      <c r="E25" s="7" t="n">
        <v>30</v>
      </c>
      <c r="F25" s="16" t="s">
        <v>19</v>
      </c>
      <c r="G25" s="6" t="n">
        <v>31.5</v>
      </c>
      <c r="H25" s="6" t="n">
        <v>1503.1</v>
      </c>
      <c r="I25" s="6" t="n">
        <v>989.51</v>
      </c>
      <c r="J25" s="6" t="n">
        <v>123</v>
      </c>
      <c r="K25" s="6" t="n">
        <v>945</v>
      </c>
      <c r="L25" s="6" t="n">
        <v>822</v>
      </c>
      <c r="M25" s="6" t="n">
        <v>2.77</v>
      </c>
      <c r="N25" s="6" t="n">
        <v>1.82</v>
      </c>
    </row>
    <row collapsed="false" customFormat="false" customHeight="false" hidden="false" ht="12.1" outlineLevel="0" r="26">
      <c r="A26" s="49" t="n">
        <v>43963</v>
      </c>
      <c r="B26" s="16" t="s">
        <v>715</v>
      </c>
      <c r="C26" s="16" t="s">
        <v>498</v>
      </c>
      <c r="D26" s="16" t="s">
        <v>722</v>
      </c>
      <c r="E26" s="7" t="n">
        <v>30</v>
      </c>
      <c r="F26" s="16" t="s">
        <v>19</v>
      </c>
      <c r="G26" s="6" t="n">
        <v>30</v>
      </c>
      <c r="H26" s="6" t="n">
        <v>580</v>
      </c>
      <c r="I26" s="6" t="n">
        <v>750.58</v>
      </c>
      <c r="J26" s="6" t="n">
        <v>117</v>
      </c>
      <c r="K26" s="6" t="n">
        <v>900</v>
      </c>
      <c r="L26" s="6" t="n">
        <v>783</v>
      </c>
      <c r="M26" s="6" t="n">
        <v>3.48</v>
      </c>
      <c r="N26" s="6" t="n">
        <v>4.5</v>
      </c>
    </row>
    <row collapsed="false" customFormat="false" customHeight="false" hidden="false" ht="12.1" outlineLevel="0" r="27">
      <c r="A27" s="49" t="n">
        <v>43966</v>
      </c>
      <c r="B27" s="16" t="s">
        <v>715</v>
      </c>
      <c r="C27" s="16" t="s">
        <v>48</v>
      </c>
      <c r="D27" s="16" t="s">
        <v>49</v>
      </c>
      <c r="E27" s="7" t="n">
        <v>1300</v>
      </c>
      <c r="F27" s="16" t="s">
        <v>19</v>
      </c>
      <c r="G27" s="6" t="n">
        <v>7.93</v>
      </c>
      <c r="H27" s="6" t="n">
        <v>113.57</v>
      </c>
      <c r="I27" s="6" t="n">
        <v>97.16</v>
      </c>
      <c r="J27" s="6" t="n">
        <v>1340</v>
      </c>
      <c r="K27" s="6" t="n">
        <v>10309</v>
      </c>
      <c r="L27" s="6" t="n">
        <v>8969</v>
      </c>
      <c r="M27" s="6" t="n">
        <v>7.1</v>
      </c>
      <c r="N27" s="6" t="n">
        <v>6.07</v>
      </c>
    </row>
    <row collapsed="false" customFormat="false" customHeight="false" hidden="false" ht="12.1" outlineLevel="0" r="28">
      <c r="A28" s="49" t="n">
        <v>43976</v>
      </c>
      <c r="B28" s="16" t="s">
        <v>715</v>
      </c>
      <c r="C28" s="16" t="s">
        <v>493</v>
      </c>
      <c r="D28" s="16" t="s">
        <v>718</v>
      </c>
      <c r="E28" s="7" t="n">
        <v>2</v>
      </c>
      <c r="F28" s="16" t="s">
        <v>19</v>
      </c>
      <c r="G28" s="6" t="n">
        <v>557.2</v>
      </c>
      <c r="H28" s="6" t="n">
        <v>22394</v>
      </c>
      <c r="I28" s="6" t="n">
        <v>17659.06</v>
      </c>
      <c r="J28" s="6" t="n">
        <v>145</v>
      </c>
      <c r="K28" s="6" t="n">
        <v>1114.4</v>
      </c>
      <c r="L28" s="6" t="n">
        <v>969.4</v>
      </c>
      <c r="M28" s="6" t="n">
        <v>2.74</v>
      </c>
      <c r="N28" s="6" t="n">
        <v>2.16</v>
      </c>
    </row>
    <row collapsed="false" customFormat="false" customHeight="false" hidden="false" ht="12.1" outlineLevel="0" r="29">
      <c r="A29" s="49" t="n">
        <v>43980</v>
      </c>
      <c r="B29" s="16" t="s">
        <v>715</v>
      </c>
      <c r="C29" s="16" t="s">
        <v>21</v>
      </c>
      <c r="D29" s="16" t="s">
        <v>22</v>
      </c>
      <c r="E29" s="7" t="n">
        <v>8</v>
      </c>
      <c r="F29" s="16" t="s">
        <v>19</v>
      </c>
      <c r="G29" s="6" t="n">
        <v>110.47</v>
      </c>
      <c r="H29" s="6" t="n">
        <v>2089</v>
      </c>
      <c r="I29" s="6" t="n">
        <v>1622.83</v>
      </c>
      <c r="J29" s="6" t="n">
        <v>115</v>
      </c>
      <c r="K29" s="6" t="n">
        <v>883.76</v>
      </c>
      <c r="L29" s="6" t="n">
        <v>768.76</v>
      </c>
      <c r="M29" s="6" t="n">
        <v>5.92</v>
      </c>
      <c r="N29" s="6" t="n">
        <v>4.6</v>
      </c>
    </row>
    <row collapsed="false" customFormat="false" customHeight="false" hidden="false" ht="12.1" outlineLevel="0" r="30">
      <c r="A30" s="49" t="n">
        <v>43980</v>
      </c>
      <c r="B30" s="16" t="s">
        <v>715</v>
      </c>
      <c r="C30" s="16" t="s">
        <v>30</v>
      </c>
      <c r="D30" s="16" t="s">
        <v>31</v>
      </c>
      <c r="E30" s="7" t="n">
        <v>320000</v>
      </c>
      <c r="F30" s="16" t="s">
        <v>19</v>
      </c>
      <c r="G30" s="6" t="n">
        <v>0.0095</v>
      </c>
      <c r="H30" s="6" t="n">
        <v>0.18354</v>
      </c>
      <c r="I30" s="6" t="n">
        <v>0.2</v>
      </c>
      <c r="J30" s="6" t="n">
        <v>395</v>
      </c>
      <c r="K30" s="6" t="n">
        <v>3038.1882</v>
      </c>
      <c r="L30" s="6" t="n">
        <v>2643.19</v>
      </c>
      <c r="M30" s="6" t="n">
        <v>4.11</v>
      </c>
      <c r="N30" s="6" t="n">
        <v>4.5</v>
      </c>
    </row>
    <row collapsed="false" customFormat="false" customHeight="false" hidden="false" ht="12.1" outlineLevel="0" r="31">
      <c r="A31" s="49" t="n">
        <v>43983</v>
      </c>
      <c r="B31" s="16" t="s">
        <v>715</v>
      </c>
      <c r="C31" s="16" t="s">
        <v>495</v>
      </c>
      <c r="D31" s="16" t="s">
        <v>717</v>
      </c>
      <c r="E31" s="7" t="n">
        <v>2000</v>
      </c>
      <c r="F31" s="16" t="s">
        <v>19</v>
      </c>
      <c r="G31" s="6" t="n">
        <v>0.1962</v>
      </c>
      <c r="H31" s="6" t="n">
        <v>4.9485</v>
      </c>
      <c r="I31" s="6" t="n">
        <v>3.9</v>
      </c>
      <c r="J31" s="6" t="n">
        <v>51</v>
      </c>
      <c r="K31" s="6" t="n">
        <v>392.38</v>
      </c>
      <c r="L31" s="6" t="n">
        <v>341.38</v>
      </c>
      <c r="M31" s="6" t="n">
        <v>4.37</v>
      </c>
      <c r="N31" s="6" t="n">
        <v>3.45</v>
      </c>
    </row>
    <row collapsed="false" customFormat="false" customHeight="false" hidden="false" ht="12.1" outlineLevel="0" r="32">
      <c r="A32" s="49" t="n">
        <v>43984</v>
      </c>
      <c r="B32" s="16" t="s">
        <v>715</v>
      </c>
      <c r="C32" s="16" t="s">
        <v>51</v>
      </c>
      <c r="D32" s="16" t="s">
        <v>52</v>
      </c>
      <c r="E32" s="7" t="n">
        <v>15</v>
      </c>
      <c r="F32" s="16" t="s">
        <v>19</v>
      </c>
      <c r="G32" s="6" t="n">
        <v>18</v>
      </c>
      <c r="H32" s="6" t="n">
        <v>2819</v>
      </c>
      <c r="I32" s="6" t="n">
        <v>2431.25</v>
      </c>
      <c r="J32" s="6" t="n">
        <v>35</v>
      </c>
      <c r="K32" s="6" t="n">
        <v>270</v>
      </c>
      <c r="L32" s="6" t="n">
        <v>235</v>
      </c>
      <c r="M32" s="6" t="n">
        <v>0.64</v>
      </c>
      <c r="N32" s="6" t="n">
        <v>0.56</v>
      </c>
    </row>
    <row collapsed="false" customFormat="false" customHeight="false" hidden="false" ht="12.1" outlineLevel="0" r="33">
      <c r="A33" s="49" t="n">
        <v>43990</v>
      </c>
      <c r="B33" s="16" t="s">
        <v>715</v>
      </c>
      <c r="C33" s="16" t="s">
        <v>497</v>
      </c>
      <c r="D33" s="16" t="s">
        <v>723</v>
      </c>
      <c r="E33" s="7" t="n">
        <v>400</v>
      </c>
      <c r="F33" s="16" t="s">
        <v>19</v>
      </c>
      <c r="G33" s="6" t="n">
        <v>2.83</v>
      </c>
      <c r="H33" s="6" t="n">
        <v>109.88</v>
      </c>
      <c r="I33" s="6" t="n">
        <v>104.05</v>
      </c>
      <c r="J33" s="6" t="n">
        <v>147</v>
      </c>
      <c r="K33" s="6" t="n">
        <v>1132</v>
      </c>
      <c r="L33" s="6" t="n">
        <v>985</v>
      </c>
      <c r="M33" s="6" t="n">
        <v>2.37</v>
      </c>
      <c r="N33" s="6" t="n">
        <v>2.24</v>
      </c>
    </row>
    <row collapsed="false" customFormat="false" customHeight="false" hidden="false" ht="12.1" outlineLevel="0" r="34">
      <c r="A34" s="49" t="n">
        <v>43991</v>
      </c>
      <c r="B34" s="16" t="s">
        <v>715</v>
      </c>
      <c r="C34" s="16" t="s">
        <v>62</v>
      </c>
      <c r="D34" s="16" t="s">
        <v>63</v>
      </c>
      <c r="E34" s="7" t="n">
        <v>300</v>
      </c>
      <c r="F34" s="16" t="s">
        <v>19</v>
      </c>
      <c r="G34" s="6" t="n">
        <v>3.12</v>
      </c>
      <c r="H34" s="6" t="n">
        <v>137</v>
      </c>
      <c r="I34" s="6" t="n">
        <v>144.15</v>
      </c>
      <c r="J34" s="6" t="n">
        <v>122</v>
      </c>
      <c r="K34" s="6" t="n">
        <v>936</v>
      </c>
      <c r="L34" s="6" t="n">
        <v>814</v>
      </c>
      <c r="M34" s="6" t="n">
        <v>1.88</v>
      </c>
      <c r="N34" s="6" t="n">
        <v>1.98</v>
      </c>
    </row>
    <row collapsed="false" customFormat="false" customHeight="false" hidden="false" ht="12.1" outlineLevel="0" r="35">
      <c r="A35" s="49" t="n">
        <v>43991</v>
      </c>
      <c r="B35" s="16" t="s">
        <v>715</v>
      </c>
      <c r="C35" s="16" t="s">
        <v>505</v>
      </c>
      <c r="D35" s="16" t="s">
        <v>724</v>
      </c>
      <c r="E35" s="7" t="n">
        <v>2</v>
      </c>
      <c r="F35" s="16" t="s">
        <v>19</v>
      </c>
      <c r="G35" s="6" t="n">
        <v>1766.52</v>
      </c>
      <c r="H35" s="6" t="n">
        <v>16880</v>
      </c>
      <c r="I35" s="6" t="n">
        <v>14407.39</v>
      </c>
      <c r="J35" s="6" t="n">
        <v>459</v>
      </c>
      <c r="K35" s="6" t="n">
        <v>3533.04</v>
      </c>
      <c r="L35" s="6" t="n">
        <v>3074.04</v>
      </c>
      <c r="M35" s="6" t="n">
        <v>10.67</v>
      </c>
      <c r="N35" s="6" t="n">
        <v>9.11</v>
      </c>
    </row>
    <row collapsed="false" customFormat="false" customHeight="false" hidden="false" ht="12.1" outlineLevel="0" r="36">
      <c r="A36" s="49" t="n">
        <v>43997</v>
      </c>
      <c r="B36" s="16" t="s">
        <v>715</v>
      </c>
      <c r="C36" s="16" t="s">
        <v>59</v>
      </c>
      <c r="D36" s="16" t="s">
        <v>60</v>
      </c>
      <c r="E36" s="7" t="n">
        <v>60</v>
      </c>
      <c r="F36" s="16" t="s">
        <v>19</v>
      </c>
      <c r="G36" s="6" t="n">
        <v>18.07</v>
      </c>
      <c r="H36" s="6" t="n">
        <v>366.15</v>
      </c>
      <c r="I36" s="6" t="n">
        <v>405.77</v>
      </c>
      <c r="J36" s="6" t="n">
        <v>141</v>
      </c>
      <c r="K36" s="6" t="n">
        <v>1084.2</v>
      </c>
      <c r="L36" s="6" t="n">
        <v>943.2</v>
      </c>
      <c r="M36" s="6" t="n">
        <v>3.87</v>
      </c>
      <c r="N36" s="6" t="n">
        <v>4.29</v>
      </c>
    </row>
    <row collapsed="false" customFormat="false" customHeight="false" hidden="false" ht="12.1" outlineLevel="0" r="37">
      <c r="A37" s="49" t="n">
        <v>43998</v>
      </c>
      <c r="B37" s="16" t="s">
        <v>715</v>
      </c>
      <c r="C37" s="16" t="s">
        <v>56</v>
      </c>
      <c r="D37" s="16" t="s">
        <v>57</v>
      </c>
      <c r="E37" s="7" t="n">
        <v>52</v>
      </c>
      <c r="F37" s="16" t="s">
        <v>19</v>
      </c>
      <c r="G37" s="6" t="n">
        <v>26.26</v>
      </c>
      <c r="H37" s="6" t="n">
        <v>880</v>
      </c>
      <c r="I37" s="6" t="n">
        <v>896.31</v>
      </c>
      <c r="J37" s="6" t="n">
        <v>178</v>
      </c>
      <c r="K37" s="6" t="n">
        <v>1365.52</v>
      </c>
      <c r="L37" s="6" t="n">
        <v>1187.52</v>
      </c>
      <c r="M37" s="6" t="n">
        <v>2.55</v>
      </c>
      <c r="N37" s="6" t="n">
        <v>2.6</v>
      </c>
    </row>
    <row collapsed="false" customFormat="false" customHeight="false" hidden="false" ht="12.1" outlineLevel="0" r="38">
      <c r="A38" s="49" t="n">
        <v>43998</v>
      </c>
      <c r="B38" s="16" t="s">
        <v>715</v>
      </c>
      <c r="C38" s="16" t="s">
        <v>56</v>
      </c>
      <c r="D38" s="16" t="s">
        <v>57</v>
      </c>
      <c r="E38" s="7" t="n">
        <v>52</v>
      </c>
      <c r="F38" s="16" t="s">
        <v>19</v>
      </c>
      <c r="G38" s="6" t="n">
        <v>27.35</v>
      </c>
      <c r="H38" s="6" t="n">
        <v>880</v>
      </c>
      <c r="I38" s="6" t="n">
        <v>896.31</v>
      </c>
      <c r="J38" s="6" t="n">
        <v>185</v>
      </c>
      <c r="K38" s="6" t="n">
        <v>1422.2</v>
      </c>
      <c r="L38" s="6" t="n">
        <v>1237.2</v>
      </c>
      <c r="M38" s="6" t="n">
        <v>2.65</v>
      </c>
      <c r="N38" s="6" t="n">
        <v>2.7</v>
      </c>
    </row>
    <row collapsed="false" customFormat="false" customHeight="false" hidden="false" ht="12.1" outlineLevel="0" r="39">
      <c r="A39" s="49" t="n">
        <v>43999</v>
      </c>
      <c r="B39" s="16" t="s">
        <v>715</v>
      </c>
      <c r="C39" s="16" t="s">
        <v>45</v>
      </c>
      <c r="D39" s="16" t="s">
        <v>46</v>
      </c>
      <c r="E39" s="7" t="n">
        <v>1000</v>
      </c>
      <c r="F39" s="16" t="s">
        <v>19</v>
      </c>
      <c r="G39" s="6" t="n">
        <v>1.507</v>
      </c>
      <c r="H39" s="6" t="n">
        <v>39.315</v>
      </c>
      <c r="I39" s="6" t="n">
        <v>42.36</v>
      </c>
      <c r="J39" s="6" t="n">
        <v>196</v>
      </c>
      <c r="K39" s="6" t="n">
        <v>1507</v>
      </c>
      <c r="L39" s="6" t="n">
        <v>1311</v>
      </c>
      <c r="M39" s="6" t="n">
        <v>3.1</v>
      </c>
      <c r="N39" s="6" t="n">
        <v>3.33</v>
      </c>
    </row>
    <row collapsed="false" customFormat="false" customHeight="false" hidden="false" ht="12.1" outlineLevel="0" r="40">
      <c r="A40" s="49" t="n">
        <v>44001</v>
      </c>
      <c r="B40" s="16" t="s">
        <v>715</v>
      </c>
      <c r="C40" s="16" t="s">
        <v>501</v>
      </c>
      <c r="D40" s="16" t="s">
        <v>720</v>
      </c>
      <c r="E40" s="7" t="n">
        <v>10</v>
      </c>
      <c r="F40" s="16" t="s">
        <v>19</v>
      </c>
      <c r="G40" s="6" t="n">
        <v>157</v>
      </c>
      <c r="H40" s="6" t="n">
        <v>3980</v>
      </c>
      <c r="I40" s="6" t="n">
        <v>3426.76</v>
      </c>
      <c r="J40" s="6" t="n">
        <v>204</v>
      </c>
      <c r="K40" s="6" t="n">
        <v>1570</v>
      </c>
      <c r="L40" s="6" t="n">
        <v>1366</v>
      </c>
      <c r="M40" s="6" t="n">
        <v>3.99</v>
      </c>
      <c r="N40" s="6" t="n">
        <v>3.43</v>
      </c>
    </row>
    <row collapsed="false" customFormat="false" customHeight="false" hidden="false" ht="12.1" outlineLevel="0" r="41">
      <c r="A41" s="49" t="n">
        <v>44004</v>
      </c>
      <c r="B41" s="16" t="s">
        <v>715</v>
      </c>
      <c r="C41" s="16" t="s">
        <v>499</v>
      </c>
      <c r="D41" s="16" t="s">
        <v>725</v>
      </c>
      <c r="E41" s="7" t="n">
        <v>10000</v>
      </c>
      <c r="F41" s="16" t="s">
        <v>19</v>
      </c>
      <c r="G41" s="6" t="n">
        <v>0.111</v>
      </c>
      <c r="H41" s="6" t="n">
        <v>2.74</v>
      </c>
      <c r="I41" s="6" t="n">
        <v>2.81</v>
      </c>
      <c r="J41" s="6" t="n">
        <v>144</v>
      </c>
      <c r="K41" s="6" t="n">
        <v>1110.2528</v>
      </c>
      <c r="L41" s="6" t="n">
        <v>966.25</v>
      </c>
      <c r="M41" s="6" t="n">
        <v>3.44</v>
      </c>
      <c r="N41" s="6" t="n">
        <v>3.53</v>
      </c>
    </row>
    <row collapsed="false" customFormat="false" customHeight="false" hidden="false" ht="12.1" outlineLevel="0" r="42">
      <c r="A42" s="49" t="n">
        <v>44008</v>
      </c>
      <c r="B42" s="16" t="s">
        <v>715</v>
      </c>
      <c r="C42" s="16" t="s">
        <v>67</v>
      </c>
      <c r="D42" s="16" t="s">
        <v>68</v>
      </c>
      <c r="E42" s="7" t="n">
        <v>140</v>
      </c>
      <c r="F42" s="16" t="s">
        <v>19</v>
      </c>
      <c r="G42" s="6" t="n">
        <v>19.82</v>
      </c>
      <c r="H42" s="6" t="n">
        <v>337</v>
      </c>
      <c r="I42" s="6" t="n">
        <v>309.04</v>
      </c>
      <c r="J42" s="6" t="n">
        <v>361</v>
      </c>
      <c r="K42" s="6" t="n">
        <v>2774.8</v>
      </c>
      <c r="L42" s="6" t="n">
        <v>2413.8</v>
      </c>
      <c r="M42" s="6" t="n">
        <v>5.58</v>
      </c>
      <c r="N42" s="6" t="n">
        <v>5.12</v>
      </c>
    </row>
    <row collapsed="false" customFormat="false" customHeight="false" hidden="false" ht="12.1" outlineLevel="0" r="43">
      <c r="A43" s="49" t="n">
        <v>44018</v>
      </c>
      <c r="B43" s="16" t="s">
        <v>715</v>
      </c>
      <c r="C43" s="16" t="s">
        <v>500</v>
      </c>
      <c r="D43" s="16" t="s">
        <v>726</v>
      </c>
      <c r="E43" s="7" t="n">
        <v>10</v>
      </c>
      <c r="F43" s="16" t="s">
        <v>19</v>
      </c>
      <c r="G43" s="6" t="n">
        <v>107.81</v>
      </c>
      <c r="H43" s="6" t="n">
        <v>1814</v>
      </c>
      <c r="I43" s="6" t="n">
        <v>1944</v>
      </c>
      <c r="J43" s="6" t="n">
        <v>140</v>
      </c>
      <c r="K43" s="6" t="n">
        <v>1078.1</v>
      </c>
      <c r="L43" s="6" t="n">
        <v>938.1</v>
      </c>
      <c r="M43" s="6" t="n">
        <v>4.83</v>
      </c>
      <c r="N43" s="6" t="n">
        <v>5.17</v>
      </c>
    </row>
    <row collapsed="false" customFormat="false" customHeight="false" hidden="false" ht="12.1" outlineLevel="0" r="44">
      <c r="A44" s="49" t="n">
        <v>44018</v>
      </c>
      <c r="B44" s="16" t="s">
        <v>715</v>
      </c>
      <c r="C44" s="16" t="s">
        <v>51</v>
      </c>
      <c r="D44" s="16" t="s">
        <v>52</v>
      </c>
      <c r="E44" s="7" t="n">
        <v>15</v>
      </c>
      <c r="F44" s="16" t="s">
        <v>19</v>
      </c>
      <c r="G44" s="6" t="n">
        <v>78</v>
      </c>
      <c r="H44" s="6" t="n">
        <v>2621</v>
      </c>
      <c r="I44" s="6" t="n">
        <v>2431.25</v>
      </c>
      <c r="J44" s="6" t="n">
        <v>152</v>
      </c>
      <c r="K44" s="6" t="n">
        <v>1170</v>
      </c>
      <c r="L44" s="6" t="n">
        <v>1018</v>
      </c>
      <c r="M44" s="6" t="n">
        <v>2.79</v>
      </c>
      <c r="N44" s="6" t="n">
        <v>2.59</v>
      </c>
    </row>
    <row collapsed="false" customFormat="false" customHeight="false" hidden="false" ht="12.1" outlineLevel="0" r="45">
      <c r="A45" s="49" t="n">
        <v>44021</v>
      </c>
      <c r="B45" s="16" t="s">
        <v>715</v>
      </c>
      <c r="C45" s="16" t="s">
        <v>33</v>
      </c>
      <c r="D45" s="16" t="s">
        <v>34</v>
      </c>
      <c r="E45" s="7" t="n">
        <v>100</v>
      </c>
      <c r="F45" s="16" t="s">
        <v>19</v>
      </c>
      <c r="G45" s="6" t="n">
        <v>20.57</v>
      </c>
      <c r="H45" s="6" t="n">
        <v>315</v>
      </c>
      <c r="I45" s="6" t="n">
        <v>322.62</v>
      </c>
      <c r="J45" s="6" t="n">
        <v>267</v>
      </c>
      <c r="K45" s="6" t="n">
        <v>2057</v>
      </c>
      <c r="L45" s="6" t="n">
        <v>1790</v>
      </c>
      <c r="M45" s="6" t="n">
        <v>5.55</v>
      </c>
      <c r="N45" s="6" t="n">
        <v>5.68</v>
      </c>
    </row>
    <row collapsed="false" customFormat="false" customHeight="false" hidden="false" ht="12.1" outlineLevel="0" r="46">
      <c r="A46" s="49" t="n">
        <v>44021</v>
      </c>
      <c r="B46" s="16" t="s">
        <v>715</v>
      </c>
      <c r="C46" s="16" t="s">
        <v>504</v>
      </c>
      <c r="D46" s="16" t="s">
        <v>727</v>
      </c>
      <c r="E46" s="7" t="n">
        <v>61000</v>
      </c>
      <c r="F46" s="16" t="s">
        <v>19</v>
      </c>
      <c r="G46" s="6" t="n">
        <v>0.085</v>
      </c>
      <c r="H46" s="6" t="n">
        <v>0.969</v>
      </c>
      <c r="I46" s="6" t="n">
        <v>0.87</v>
      </c>
      <c r="J46" s="6" t="n">
        <v>674</v>
      </c>
      <c r="K46" s="6" t="n">
        <v>5185</v>
      </c>
      <c r="L46" s="6" t="n">
        <v>4511</v>
      </c>
      <c r="M46" s="6" t="n">
        <v>8.49</v>
      </c>
      <c r="N46" s="6" t="n">
        <v>7.63</v>
      </c>
    </row>
    <row collapsed="false" customFormat="false" customHeight="false" hidden="false" ht="12.1" outlineLevel="0" r="47">
      <c r="A47" s="49" t="n">
        <v>44022</v>
      </c>
      <c r="B47" s="16" t="s">
        <v>715</v>
      </c>
      <c r="C47" s="16" t="s">
        <v>490</v>
      </c>
      <c r="D47" s="16" t="s">
        <v>716</v>
      </c>
      <c r="E47" s="7" t="n">
        <v>10</v>
      </c>
      <c r="F47" s="16" t="s">
        <v>19</v>
      </c>
      <c r="G47" s="6" t="n">
        <v>350</v>
      </c>
      <c r="H47" s="6" t="n">
        <v>5098</v>
      </c>
      <c r="I47" s="6" t="n">
        <v>3855.38</v>
      </c>
      <c r="J47" s="6" t="n">
        <v>455</v>
      </c>
      <c r="K47" s="6" t="n">
        <v>3500</v>
      </c>
      <c r="L47" s="6" t="n">
        <v>3045</v>
      </c>
      <c r="M47" s="6" t="n">
        <v>7.9</v>
      </c>
      <c r="N47" s="6" t="n">
        <v>5.97</v>
      </c>
    </row>
    <row collapsed="false" customFormat="false" customHeight="false" hidden="false" ht="12.1" outlineLevel="0" r="48">
      <c r="A48" s="49" t="n">
        <v>44023</v>
      </c>
      <c r="B48" s="16" t="s">
        <v>715</v>
      </c>
      <c r="C48" s="16" t="s">
        <v>503</v>
      </c>
      <c r="D48" s="16" t="s">
        <v>728</v>
      </c>
      <c r="E48" s="7" t="n">
        <v>140</v>
      </c>
      <c r="F48" s="16" t="s">
        <v>19</v>
      </c>
      <c r="G48" s="6" t="n">
        <v>3</v>
      </c>
      <c r="H48" s="6" t="n">
        <v>106.8</v>
      </c>
      <c r="I48" s="6" t="n">
        <v>94.12</v>
      </c>
      <c r="J48" s="6" t="n">
        <v>55</v>
      </c>
      <c r="K48" s="6" t="n">
        <v>420</v>
      </c>
      <c r="L48" s="6" t="n">
        <v>365</v>
      </c>
      <c r="M48" s="6" t="n">
        <v>2.77</v>
      </c>
      <c r="N48" s="6" t="n">
        <v>2.44</v>
      </c>
    </row>
    <row collapsed="false" customFormat="false" customHeight="false" hidden="false" ht="12.1" outlineLevel="0" r="49">
      <c r="A49" s="49" t="n">
        <v>44022</v>
      </c>
      <c r="B49" s="16" t="s">
        <v>715</v>
      </c>
      <c r="C49" s="16" t="s">
        <v>507</v>
      </c>
      <c r="D49" s="16" t="s">
        <v>729</v>
      </c>
      <c r="E49" s="7" t="n">
        <v>400</v>
      </c>
      <c r="F49" s="16" t="s">
        <v>19</v>
      </c>
      <c r="G49" s="6" t="n">
        <v>9.07</v>
      </c>
      <c r="H49" s="6" t="n">
        <v>82.16</v>
      </c>
      <c r="I49" s="6" t="n">
        <v>79.57</v>
      </c>
      <c r="J49" s="6" t="n">
        <v>472</v>
      </c>
      <c r="K49" s="6" t="n">
        <v>3628</v>
      </c>
      <c r="L49" s="6" t="n">
        <v>3156</v>
      </c>
      <c r="M49" s="6" t="n">
        <v>9.92</v>
      </c>
      <c r="N49" s="6" t="n">
        <v>9.6</v>
      </c>
    </row>
    <row collapsed="false" customFormat="false" customHeight="false" hidden="false" ht="12.1" outlineLevel="0" r="50">
      <c r="A50" s="49" t="n">
        <v>44025</v>
      </c>
      <c r="B50" s="16" t="s">
        <v>715</v>
      </c>
      <c r="C50" s="16" t="s">
        <v>62</v>
      </c>
      <c r="D50" s="16" t="s">
        <v>63</v>
      </c>
      <c r="E50" s="7" t="n">
        <v>300</v>
      </c>
      <c r="F50" s="16" t="s">
        <v>19</v>
      </c>
      <c r="G50" s="6" t="n">
        <v>3.21</v>
      </c>
      <c r="H50" s="6" t="n">
        <v>135.64</v>
      </c>
      <c r="I50" s="6" t="n">
        <v>144.15</v>
      </c>
      <c r="J50" s="6" t="n">
        <v>125</v>
      </c>
      <c r="K50" s="6" t="n">
        <v>963</v>
      </c>
      <c r="L50" s="6" t="n">
        <v>838</v>
      </c>
      <c r="M50" s="6" t="n">
        <v>1.94</v>
      </c>
      <c r="N50" s="6" t="n">
        <v>2.06</v>
      </c>
    </row>
    <row collapsed="false" customFormat="false" customHeight="false" hidden="false" ht="12.1" outlineLevel="0" r="51">
      <c r="A51" s="49" t="n">
        <v>44025</v>
      </c>
      <c r="B51" s="16" t="s">
        <v>715</v>
      </c>
      <c r="C51" s="16" t="s">
        <v>53</v>
      </c>
      <c r="D51" s="16" t="s">
        <v>54</v>
      </c>
      <c r="E51" s="7" t="n">
        <v>300</v>
      </c>
      <c r="F51" s="16" t="s">
        <v>19</v>
      </c>
      <c r="G51" s="6" t="n">
        <v>2.63</v>
      </c>
      <c r="H51" s="6" t="n">
        <v>63.55</v>
      </c>
      <c r="I51" s="6" t="n">
        <v>83.49</v>
      </c>
      <c r="J51" s="6" t="n">
        <v>103</v>
      </c>
      <c r="K51" s="6" t="n">
        <v>789</v>
      </c>
      <c r="L51" s="6" t="n">
        <v>686</v>
      </c>
      <c r="M51" s="6" t="n">
        <v>2.74</v>
      </c>
      <c r="N51" s="6" t="n">
        <v>3.6</v>
      </c>
    </row>
    <row collapsed="false" customFormat="false" customHeight="false" hidden="false" ht="12.1" outlineLevel="0" r="52">
      <c r="A52" s="49" t="n">
        <v>44028</v>
      </c>
      <c r="B52" s="16" t="s">
        <v>715</v>
      </c>
      <c r="C52" s="16" t="s">
        <v>42</v>
      </c>
      <c r="D52" s="16" t="s">
        <v>43</v>
      </c>
      <c r="E52" s="7" t="n">
        <v>720</v>
      </c>
      <c r="F52" s="16" t="s">
        <v>19</v>
      </c>
      <c r="G52" s="6" t="n">
        <v>15.24</v>
      </c>
      <c r="H52" s="6" t="n">
        <v>183.32</v>
      </c>
      <c r="I52" s="6" t="n">
        <v>201.77</v>
      </c>
      <c r="J52" s="6" t="n">
        <v>1426</v>
      </c>
      <c r="K52" s="6" t="n">
        <v>10972.8</v>
      </c>
      <c r="L52" s="6" t="n">
        <v>9546.8</v>
      </c>
      <c r="M52" s="6" t="n">
        <v>6.57</v>
      </c>
      <c r="N52" s="6" t="n">
        <v>7.23</v>
      </c>
    </row>
    <row collapsed="false" customFormat="false" customHeight="false" hidden="false" ht="12.1" outlineLevel="0" r="53">
      <c r="A53" s="49" t="n">
        <v>44032</v>
      </c>
      <c r="B53" s="16" t="s">
        <v>715</v>
      </c>
      <c r="C53" s="16" t="s">
        <v>24</v>
      </c>
      <c r="D53" s="16" t="s">
        <v>25</v>
      </c>
      <c r="E53" s="7" t="n">
        <v>3000</v>
      </c>
      <c r="F53" s="16" t="s">
        <v>19</v>
      </c>
      <c r="G53" s="6" t="n">
        <v>0.97</v>
      </c>
      <c r="H53" s="6" t="n">
        <v>36.28</v>
      </c>
      <c r="I53" s="6" t="n">
        <v>35.72</v>
      </c>
      <c r="J53" s="6" t="n">
        <v>378</v>
      </c>
      <c r="K53" s="6" t="n">
        <v>2910</v>
      </c>
      <c r="L53" s="6" t="n">
        <v>2532</v>
      </c>
      <c r="M53" s="6" t="n">
        <v>2.36</v>
      </c>
      <c r="N53" s="6" t="n">
        <v>2.33</v>
      </c>
    </row>
    <row collapsed="false" customFormat="false" customHeight="false" hidden="false" ht="12.1" outlineLevel="0" r="54">
      <c r="A54" s="49" t="n">
        <v>44078</v>
      </c>
      <c r="B54" s="16" t="s">
        <v>715</v>
      </c>
      <c r="C54" s="16" t="s">
        <v>492</v>
      </c>
      <c r="D54" s="16" t="s">
        <v>721</v>
      </c>
      <c r="E54" s="7" t="n">
        <v>30</v>
      </c>
      <c r="F54" s="16" t="s">
        <v>19</v>
      </c>
      <c r="G54" s="6" t="n">
        <v>29.8</v>
      </c>
      <c r="H54" s="6" t="n">
        <v>1932</v>
      </c>
      <c r="I54" s="6" t="n">
        <v>989.51</v>
      </c>
      <c r="J54" s="6" t="n">
        <v>116</v>
      </c>
      <c r="K54" s="6" t="n">
        <v>894</v>
      </c>
      <c r="L54" s="6" t="n">
        <v>778</v>
      </c>
      <c r="M54" s="6" t="n">
        <v>2.62</v>
      </c>
      <c r="N54" s="6" t="n">
        <v>1.34</v>
      </c>
    </row>
    <row collapsed="false" customFormat="false" customHeight="false" hidden="false" ht="12.1" outlineLevel="0" r="55">
      <c r="A55" s="49" t="n">
        <v>44082</v>
      </c>
      <c r="B55" s="16" t="s">
        <v>715</v>
      </c>
      <c r="C55" s="16" t="s">
        <v>56</v>
      </c>
      <c r="D55" s="16" t="s">
        <v>57</v>
      </c>
      <c r="E55" s="7" t="n">
        <v>72</v>
      </c>
      <c r="F55" s="16" t="s">
        <v>19</v>
      </c>
      <c r="G55" s="6" t="n">
        <v>15.44</v>
      </c>
      <c r="H55" s="6" t="n">
        <v>928.6</v>
      </c>
      <c r="I55" s="6" t="n">
        <v>887.73</v>
      </c>
      <c r="J55" s="6" t="n">
        <v>145</v>
      </c>
      <c r="K55" s="6" t="n">
        <v>1111.68</v>
      </c>
      <c r="L55" s="6" t="n">
        <v>966.68</v>
      </c>
      <c r="M55" s="6" t="n">
        <v>1.51</v>
      </c>
      <c r="N55" s="6" t="n">
        <v>1.45</v>
      </c>
    </row>
    <row collapsed="false" customFormat="false" customHeight="false" hidden="false" ht="12.1" outlineLevel="0" r="56">
      <c r="A56" s="49" t="n">
        <v>44097</v>
      </c>
      <c r="B56" s="16" t="s">
        <v>715</v>
      </c>
      <c r="C56" s="16" t="s">
        <v>45</v>
      </c>
      <c r="D56" s="16" t="s">
        <v>46</v>
      </c>
      <c r="E56" s="7" t="n">
        <v>1200</v>
      </c>
      <c r="F56" s="16" t="s">
        <v>19</v>
      </c>
      <c r="G56" s="6" t="n">
        <v>0.607</v>
      </c>
      <c r="H56" s="6" t="n">
        <v>39.265</v>
      </c>
      <c r="I56" s="6" t="n">
        <v>41.88</v>
      </c>
      <c r="J56" s="6" t="n">
        <v>95</v>
      </c>
      <c r="K56" s="6" t="n">
        <v>728.4</v>
      </c>
      <c r="L56" s="6" t="n">
        <v>633.4</v>
      </c>
      <c r="M56" s="6" t="n">
        <v>1.26</v>
      </c>
      <c r="N56" s="6" t="n">
        <v>1.34</v>
      </c>
    </row>
    <row collapsed="false" customFormat="false" customHeight="false" hidden="false" ht="12.1" outlineLevel="0" r="57">
      <c r="A57" s="49" t="n">
        <v>44103</v>
      </c>
      <c r="B57" s="16" t="s">
        <v>715</v>
      </c>
      <c r="C57" s="16" t="s">
        <v>503</v>
      </c>
      <c r="D57" s="16" t="s">
        <v>728</v>
      </c>
      <c r="E57" s="7" t="n">
        <v>140</v>
      </c>
      <c r="F57" s="16" t="s">
        <v>19</v>
      </c>
      <c r="G57" s="6" t="n">
        <v>2.5</v>
      </c>
      <c r="H57" s="6" t="n">
        <v>115.8</v>
      </c>
      <c r="I57" s="6" t="n">
        <v>94.12</v>
      </c>
      <c r="J57" s="6" t="n">
        <v>46</v>
      </c>
      <c r="K57" s="6" t="n">
        <v>350</v>
      </c>
      <c r="L57" s="6" t="n">
        <v>304</v>
      </c>
      <c r="M57" s="6" t="n">
        <v>2.31</v>
      </c>
      <c r="N57" s="6" t="n">
        <v>1.88</v>
      </c>
    </row>
    <row collapsed="false" customFormat="false" customHeight="false" hidden="false" ht="12.1" outlineLevel="0" r="58">
      <c r="A58" s="49" t="n">
        <v>44109</v>
      </c>
      <c r="B58" s="16" t="s">
        <v>715</v>
      </c>
      <c r="C58" s="16" t="s">
        <v>39</v>
      </c>
      <c r="D58" s="16" t="s">
        <v>40</v>
      </c>
      <c r="E58" s="7" t="n">
        <v>340</v>
      </c>
      <c r="F58" s="16" t="s">
        <v>19</v>
      </c>
      <c r="G58" s="6" t="n">
        <v>18.7</v>
      </c>
      <c r="H58" s="6" t="n">
        <v>208.89</v>
      </c>
      <c r="I58" s="6" t="n">
        <v>220.88</v>
      </c>
      <c r="J58" s="6" t="n">
        <v>827</v>
      </c>
      <c r="K58" s="6" t="n">
        <v>6358</v>
      </c>
      <c r="L58" s="6" t="n">
        <v>5531</v>
      </c>
      <c r="M58" s="6" t="n">
        <v>7.36</v>
      </c>
      <c r="N58" s="6" t="n">
        <v>7.79</v>
      </c>
    </row>
    <row collapsed="false" customFormat="false" customHeight="false" hidden="false" ht="12.1" outlineLevel="0" r="59">
      <c r="A59" s="49" t="n">
        <v>44109</v>
      </c>
      <c r="B59" s="16" t="s">
        <v>715</v>
      </c>
      <c r="C59" s="16" t="s">
        <v>27</v>
      </c>
      <c r="D59" s="16" t="s">
        <v>28</v>
      </c>
      <c r="E59" s="7" t="n">
        <v>200000</v>
      </c>
      <c r="F59" s="16" t="s">
        <v>19</v>
      </c>
      <c r="G59" s="6" t="n">
        <v>0.0008</v>
      </c>
      <c r="H59" s="6" t="n">
        <v>0.03375</v>
      </c>
      <c r="I59" s="6" t="n">
        <v>0.03</v>
      </c>
      <c r="J59" s="6" t="n">
        <v>20</v>
      </c>
      <c r="K59" s="6" t="n">
        <v>154.69</v>
      </c>
      <c r="L59" s="6" t="n">
        <v>134.69</v>
      </c>
      <c r="M59" s="6" t="n">
        <v>2.01</v>
      </c>
      <c r="N59" s="6" t="n">
        <v>2</v>
      </c>
    </row>
    <row collapsed="false" customFormat="false" customHeight="false" hidden="false" ht="12.1" outlineLevel="0" r="60">
      <c r="A60" s="49" t="n">
        <v>44109</v>
      </c>
      <c r="B60" s="16" t="s">
        <v>715</v>
      </c>
      <c r="C60" s="16" t="s">
        <v>36</v>
      </c>
      <c r="D60" s="16" t="s">
        <v>37</v>
      </c>
      <c r="E60" s="7" t="n">
        <v>200</v>
      </c>
      <c r="F60" s="16" t="s">
        <v>19</v>
      </c>
      <c r="G60" s="6" t="n">
        <v>18.7</v>
      </c>
      <c r="H60" s="6" t="n">
        <v>202.62</v>
      </c>
      <c r="I60" s="6" t="n">
        <v>178.09</v>
      </c>
      <c r="J60" s="6" t="n">
        <v>486</v>
      </c>
      <c r="K60" s="6" t="n">
        <v>3740</v>
      </c>
      <c r="L60" s="6" t="n">
        <v>3254</v>
      </c>
      <c r="M60" s="6" t="n">
        <v>9.14</v>
      </c>
      <c r="N60" s="6" t="n">
        <v>8.03</v>
      </c>
    </row>
    <row collapsed="false" customFormat="false" customHeight="false" hidden="false" ht="12.1" outlineLevel="0" r="61">
      <c r="A61" s="49" t="n">
        <v>44114</v>
      </c>
      <c r="B61" s="16" t="s">
        <v>715</v>
      </c>
      <c r="C61" s="16" t="s">
        <v>496</v>
      </c>
      <c r="D61" s="16" t="s">
        <v>719</v>
      </c>
      <c r="E61" s="7" t="n">
        <v>75000</v>
      </c>
      <c r="F61" s="16" t="s">
        <v>19</v>
      </c>
      <c r="G61" s="6" t="n">
        <v>0.0357</v>
      </c>
      <c r="H61" s="6" t="n">
        <v>0.7168</v>
      </c>
      <c r="I61" s="6" t="n">
        <v>0.59</v>
      </c>
      <c r="J61" s="6" t="n">
        <v>348</v>
      </c>
      <c r="K61" s="6" t="n">
        <v>2677.5</v>
      </c>
      <c r="L61" s="6" t="n">
        <v>2329.5</v>
      </c>
      <c r="M61" s="6" t="n">
        <v>5.25</v>
      </c>
      <c r="N61" s="6" t="n">
        <v>4.33</v>
      </c>
    </row>
    <row collapsed="false" customFormat="false" customHeight="false" hidden="false" ht="12.1" outlineLevel="0" r="62">
      <c r="A62" s="49" t="n">
        <v>44116</v>
      </c>
      <c r="B62" s="16" t="s">
        <v>715</v>
      </c>
      <c r="C62" s="16" t="s">
        <v>494</v>
      </c>
      <c r="D62" s="16" t="s">
        <v>730</v>
      </c>
      <c r="E62" s="7" t="n">
        <v>70</v>
      </c>
      <c r="F62" s="16" t="s">
        <v>19</v>
      </c>
      <c r="G62" s="6" t="n">
        <v>9.94</v>
      </c>
      <c r="H62" s="6" t="n">
        <v>453.6</v>
      </c>
      <c r="I62" s="6" t="n">
        <v>676.28</v>
      </c>
      <c r="J62" s="6" t="n">
        <v>90</v>
      </c>
      <c r="K62" s="6" t="n">
        <v>695.8</v>
      </c>
      <c r="L62" s="6" t="n">
        <v>605.8</v>
      </c>
      <c r="M62" s="6" t="n">
        <v>1.28</v>
      </c>
      <c r="N62" s="6" t="n">
        <v>1.91</v>
      </c>
    </row>
    <row collapsed="false" customFormat="false" customHeight="false" hidden="false" ht="12.1" outlineLevel="0" r="63">
      <c r="A63" s="49" t="n">
        <v>44116</v>
      </c>
      <c r="B63" s="16" t="s">
        <v>715</v>
      </c>
      <c r="C63" s="16" t="s">
        <v>498</v>
      </c>
      <c r="D63" s="16" t="s">
        <v>722</v>
      </c>
      <c r="E63" s="7" t="n">
        <v>30</v>
      </c>
      <c r="F63" s="16" t="s">
        <v>19</v>
      </c>
      <c r="G63" s="6" t="n">
        <v>20</v>
      </c>
      <c r="H63" s="6" t="n">
        <v>869.6</v>
      </c>
      <c r="I63" s="6" t="n">
        <v>750.58</v>
      </c>
      <c r="J63" s="6" t="n">
        <v>78</v>
      </c>
      <c r="K63" s="6" t="n">
        <v>600</v>
      </c>
      <c r="L63" s="6" t="n">
        <v>522</v>
      </c>
      <c r="M63" s="6" t="n">
        <v>2.32</v>
      </c>
      <c r="N63" s="6" t="n">
        <v>2</v>
      </c>
    </row>
    <row collapsed="false" customFormat="false" customHeight="false" hidden="false" ht="12.1" outlineLevel="0" r="64">
      <c r="A64" s="49" t="n">
        <v>44116</v>
      </c>
      <c r="B64" s="16" t="s">
        <v>715</v>
      </c>
      <c r="C64" s="16" t="s">
        <v>62</v>
      </c>
      <c r="D64" s="16" t="s">
        <v>63</v>
      </c>
      <c r="E64" s="7" t="n">
        <v>300</v>
      </c>
      <c r="F64" s="16" t="s">
        <v>19</v>
      </c>
      <c r="G64" s="6" t="n">
        <v>4.75</v>
      </c>
      <c r="H64" s="6" t="n">
        <v>173.28</v>
      </c>
      <c r="I64" s="6" t="n">
        <v>144.15</v>
      </c>
      <c r="J64" s="6" t="n">
        <v>185</v>
      </c>
      <c r="K64" s="6" t="n">
        <v>1425</v>
      </c>
      <c r="L64" s="6" t="n">
        <v>1240</v>
      </c>
      <c r="M64" s="6" t="n">
        <v>2.87</v>
      </c>
      <c r="N64" s="6" t="n">
        <v>2.39</v>
      </c>
    </row>
    <row collapsed="false" customFormat="false" customHeight="false" hidden="false" ht="12.1" outlineLevel="0" r="65">
      <c r="A65" s="49" t="n">
        <v>44116</v>
      </c>
      <c r="B65" s="16" t="s">
        <v>715</v>
      </c>
      <c r="C65" s="16" t="s">
        <v>33</v>
      </c>
      <c r="D65" s="16" t="s">
        <v>34</v>
      </c>
      <c r="E65" s="7" t="n">
        <v>200</v>
      </c>
      <c r="F65" s="16" t="s">
        <v>19</v>
      </c>
      <c r="G65" s="6" t="n">
        <v>8.93</v>
      </c>
      <c r="H65" s="6" t="n">
        <v>330.8</v>
      </c>
      <c r="I65" s="6" t="n">
        <v>322.4</v>
      </c>
      <c r="J65" s="6" t="n">
        <v>232</v>
      </c>
      <c r="K65" s="6" t="n">
        <v>1786</v>
      </c>
      <c r="L65" s="6" t="n">
        <v>1554</v>
      </c>
      <c r="M65" s="6" t="n">
        <v>2.41</v>
      </c>
      <c r="N65" s="6" t="n">
        <v>2.35</v>
      </c>
    </row>
    <row collapsed="false" customFormat="false" customHeight="false" hidden="false" ht="12.1" outlineLevel="0" r="66">
      <c r="A66" s="49" t="n">
        <v>44116</v>
      </c>
      <c r="B66" s="16" t="s">
        <v>715</v>
      </c>
      <c r="C66" s="16" t="s">
        <v>508</v>
      </c>
      <c r="D66" s="16" t="s">
        <v>731</v>
      </c>
      <c r="E66" s="7" t="n">
        <v>324</v>
      </c>
      <c r="F66" s="16" t="s">
        <v>19</v>
      </c>
      <c r="G66" s="6" t="n">
        <v>9.94</v>
      </c>
      <c r="H66" s="6" t="n">
        <v>438</v>
      </c>
      <c r="I66" s="6" t="n">
        <v>556.08</v>
      </c>
      <c r="J66" s="6" t="n">
        <v>419</v>
      </c>
      <c r="K66" s="6" t="n">
        <v>3220.56</v>
      </c>
      <c r="L66" s="6" t="n">
        <v>2801.56</v>
      </c>
      <c r="M66" s="6" t="n">
        <v>1.55</v>
      </c>
      <c r="N66" s="6" t="n">
        <v>1.97</v>
      </c>
    </row>
    <row collapsed="false" customFormat="false" customHeight="false" hidden="false" ht="12.1" outlineLevel="0" r="67">
      <c r="A67" s="49" t="n">
        <v>44119</v>
      </c>
      <c r="B67" s="16" t="s">
        <v>715</v>
      </c>
      <c r="C67" s="16" t="s">
        <v>497</v>
      </c>
      <c r="D67" s="16" t="s">
        <v>723</v>
      </c>
      <c r="E67" s="7" t="n">
        <v>400</v>
      </c>
      <c r="F67" s="16" t="s">
        <v>19</v>
      </c>
      <c r="G67" s="6" t="n">
        <v>2.7</v>
      </c>
      <c r="H67" s="6" t="n">
        <v>114.48</v>
      </c>
      <c r="I67" s="6" t="n">
        <v>104.05</v>
      </c>
      <c r="J67" s="6" t="n">
        <v>140</v>
      </c>
      <c r="K67" s="6" t="n">
        <v>1080</v>
      </c>
      <c r="L67" s="6" t="n">
        <v>940</v>
      </c>
      <c r="M67" s="6" t="n">
        <v>2.26</v>
      </c>
      <c r="N67" s="6" t="n">
        <v>2.05</v>
      </c>
    </row>
    <row collapsed="false" customFormat="false" customHeight="false" hidden="false" ht="12.1" outlineLevel="0" r="68">
      <c r="A68" s="49" t="n">
        <v>44119</v>
      </c>
      <c r="B68" s="16" t="s">
        <v>715</v>
      </c>
      <c r="C68" s="16" t="s">
        <v>51</v>
      </c>
      <c r="D68" s="16" t="s">
        <v>52</v>
      </c>
      <c r="E68" s="7" t="n">
        <v>15</v>
      </c>
      <c r="F68" s="16" t="s">
        <v>19</v>
      </c>
      <c r="G68" s="6" t="n">
        <v>33</v>
      </c>
      <c r="H68" s="6" t="n">
        <v>2790</v>
      </c>
      <c r="I68" s="6" t="n">
        <v>2431.25</v>
      </c>
      <c r="J68" s="6" t="n">
        <v>64</v>
      </c>
      <c r="K68" s="6" t="n">
        <v>495</v>
      </c>
      <c r="L68" s="6" t="n">
        <v>431</v>
      </c>
      <c r="M68" s="6" t="n">
        <v>1.18</v>
      </c>
      <c r="N68" s="6" t="n">
        <v>1.03</v>
      </c>
    </row>
    <row collapsed="false" customFormat="false" customHeight="false" hidden="false" ht="12.1" outlineLevel="0" r="69">
      <c r="A69" s="49" t="n">
        <v>44124</v>
      </c>
      <c r="B69" s="16" t="s">
        <v>715</v>
      </c>
      <c r="C69" s="16" t="s">
        <v>16</v>
      </c>
      <c r="D69" s="16" t="s">
        <v>18</v>
      </c>
      <c r="E69" s="7" t="n">
        <v>2</v>
      </c>
      <c r="F69" s="16" t="s">
        <v>19</v>
      </c>
      <c r="G69" s="6" t="n">
        <v>11612.2</v>
      </c>
      <c r="H69" s="6" t="n">
        <v>137000</v>
      </c>
      <c r="I69" s="6" t="n">
        <v>137520.52</v>
      </c>
      <c r="J69" s="6" t="n">
        <v>3019</v>
      </c>
      <c r="K69" s="6" t="n">
        <v>23224.4</v>
      </c>
      <c r="L69" s="6" t="n">
        <v>20205.4</v>
      </c>
      <c r="M69" s="6" t="n">
        <v>7.35</v>
      </c>
      <c r="N69" s="6" t="n">
        <v>7.37</v>
      </c>
    </row>
    <row collapsed="false" customFormat="false" customHeight="false" hidden="false" ht="12.1" outlineLevel="0" r="70">
      <c r="A70" s="49" t="n">
        <v>44173</v>
      </c>
      <c r="B70" s="16" t="s">
        <v>715</v>
      </c>
      <c r="C70" s="16" t="s">
        <v>56</v>
      </c>
      <c r="D70" s="16" t="s">
        <v>57</v>
      </c>
      <c r="E70" s="7" t="n">
        <v>72</v>
      </c>
      <c r="F70" s="16" t="s">
        <v>19</v>
      </c>
      <c r="G70" s="6" t="n">
        <v>37.34</v>
      </c>
      <c r="H70" s="6" t="n">
        <v>1165.8</v>
      </c>
      <c r="I70" s="6" t="n">
        <v>887.73</v>
      </c>
      <c r="J70" s="6" t="n">
        <v>350</v>
      </c>
      <c r="K70" s="6" t="n">
        <v>2688.48</v>
      </c>
      <c r="L70" s="6" t="n">
        <v>2338.48</v>
      </c>
      <c r="M70" s="6" t="n">
        <v>3.66</v>
      </c>
      <c r="N70" s="6" t="n">
        <v>2.79</v>
      </c>
    </row>
    <row collapsed="false" customFormat="false" customHeight="false" hidden="false" ht="12.1" outlineLevel="0" r="71">
      <c r="A71" s="49" t="n">
        <v>44183</v>
      </c>
      <c r="B71" s="16" t="s">
        <v>715</v>
      </c>
      <c r="C71" s="16" t="s">
        <v>490</v>
      </c>
      <c r="D71" s="16" t="s">
        <v>716</v>
      </c>
      <c r="E71" s="7" t="n">
        <v>10</v>
      </c>
      <c r="F71" s="16" t="s">
        <v>19</v>
      </c>
      <c r="G71" s="6" t="n">
        <v>46</v>
      </c>
      <c r="H71" s="6" t="n">
        <v>5140</v>
      </c>
      <c r="I71" s="6" t="n">
        <v>3855.38</v>
      </c>
      <c r="J71" s="6" t="n">
        <v>60</v>
      </c>
      <c r="K71" s="6" t="n">
        <v>460</v>
      </c>
      <c r="L71" s="6" t="n">
        <v>400</v>
      </c>
      <c r="M71" s="6" t="n">
        <v>1.04</v>
      </c>
      <c r="N71" s="6" t="n">
        <v>0.78</v>
      </c>
    </row>
    <row collapsed="false" customFormat="false" customHeight="false" hidden="false" ht="12.1" outlineLevel="0" r="72">
      <c r="A72" s="49" t="n">
        <v>44183</v>
      </c>
      <c r="B72" s="16" t="s">
        <v>715</v>
      </c>
      <c r="C72" s="16" t="s">
        <v>21</v>
      </c>
      <c r="D72" s="16" t="s">
        <v>22</v>
      </c>
      <c r="E72" s="7" t="n">
        <v>8</v>
      </c>
      <c r="F72" s="16" t="s">
        <v>19</v>
      </c>
      <c r="G72" s="6" t="n">
        <v>73.645</v>
      </c>
      <c r="H72" s="6" t="n">
        <v>2740</v>
      </c>
      <c r="I72" s="6" t="n">
        <v>1622.83</v>
      </c>
      <c r="J72" s="6" t="n">
        <v>77</v>
      </c>
      <c r="K72" s="6" t="n">
        <v>589.16</v>
      </c>
      <c r="L72" s="6" t="n">
        <v>512.16</v>
      </c>
      <c r="M72" s="6" t="n">
        <v>3.94</v>
      </c>
      <c r="N72" s="6" t="n">
        <v>2.34</v>
      </c>
    </row>
    <row collapsed="false" customFormat="false" customHeight="false" hidden="false" ht="12.1" outlineLevel="0" r="73">
      <c r="A73" s="49" t="n">
        <v>44185</v>
      </c>
      <c r="B73" s="16" t="s">
        <v>715</v>
      </c>
      <c r="C73" s="16" t="s">
        <v>499</v>
      </c>
      <c r="D73" s="16" t="s">
        <v>725</v>
      </c>
      <c r="E73" s="7" t="n">
        <v>10000</v>
      </c>
      <c r="F73" s="16" t="s">
        <v>19</v>
      </c>
      <c r="G73" s="6" t="n">
        <v>0.111</v>
      </c>
      <c r="H73" s="6" t="n">
        <v>2.775</v>
      </c>
      <c r="I73" s="6" t="n">
        <v>2.81</v>
      </c>
      <c r="J73" s="6" t="n">
        <v>144</v>
      </c>
      <c r="K73" s="6" t="n">
        <v>1110.2528</v>
      </c>
      <c r="L73" s="6" t="n">
        <v>966.25</v>
      </c>
      <c r="M73" s="6" t="n">
        <v>3.44</v>
      </c>
      <c r="N73" s="6" t="n">
        <v>3.48</v>
      </c>
    </row>
    <row collapsed="false" customFormat="false" customHeight="false" hidden="false" ht="12.1" outlineLevel="0" r="74">
      <c r="A74" s="49" t="n">
        <v>44189</v>
      </c>
      <c r="B74" s="16" t="s">
        <v>715</v>
      </c>
      <c r="C74" s="16" t="s">
        <v>493</v>
      </c>
      <c r="D74" s="16" t="s">
        <v>718</v>
      </c>
      <c r="E74" s="7" t="n">
        <v>2</v>
      </c>
      <c r="F74" s="16" t="s">
        <v>19</v>
      </c>
      <c r="G74" s="6" t="n">
        <v>623.35</v>
      </c>
      <c r="H74" s="6" t="n">
        <v>23220</v>
      </c>
      <c r="I74" s="6" t="n">
        <v>17659.06</v>
      </c>
      <c r="J74" s="6" t="n">
        <v>162</v>
      </c>
      <c r="K74" s="6" t="n">
        <v>1246.7</v>
      </c>
      <c r="L74" s="6" t="n">
        <v>1084.7</v>
      </c>
      <c r="M74" s="6" t="n">
        <v>3.07</v>
      </c>
      <c r="N74" s="6" t="n">
        <v>2.34</v>
      </c>
    </row>
    <row collapsed="false" customFormat="false" customHeight="false" hidden="false" ht="12.1" outlineLevel="0" r="75">
      <c r="A75" s="49" t="n">
        <v>44190</v>
      </c>
      <c r="B75" s="16" t="s">
        <v>715</v>
      </c>
      <c r="C75" s="16" t="s">
        <v>51</v>
      </c>
      <c r="D75" s="16" t="s">
        <v>52</v>
      </c>
      <c r="E75" s="7" t="n">
        <v>15</v>
      </c>
      <c r="F75" s="16" t="s">
        <v>19</v>
      </c>
      <c r="G75" s="6" t="n">
        <v>123</v>
      </c>
      <c r="H75" s="6" t="n">
        <v>3111</v>
      </c>
      <c r="I75" s="6" t="n">
        <v>2431.25</v>
      </c>
      <c r="J75" s="6" t="n">
        <v>240</v>
      </c>
      <c r="K75" s="6" t="n">
        <v>1845</v>
      </c>
      <c r="L75" s="6" t="n">
        <v>1605</v>
      </c>
      <c r="M75" s="6" t="n">
        <v>4.4</v>
      </c>
      <c r="N75" s="6" t="n">
        <v>3.44</v>
      </c>
    </row>
    <row collapsed="false" customFormat="false" customHeight="false" hidden="false" ht="12.1" outlineLevel="0" r="76">
      <c r="A76" s="49" t="n">
        <v>44193</v>
      </c>
      <c r="B76" s="16" t="s">
        <v>715</v>
      </c>
      <c r="C76" s="16" t="s">
        <v>503</v>
      </c>
      <c r="D76" s="16" t="s">
        <v>728</v>
      </c>
      <c r="E76" s="7" t="n">
        <v>140</v>
      </c>
      <c r="F76" s="16" t="s">
        <v>19</v>
      </c>
      <c r="G76" s="6" t="n">
        <v>5.08</v>
      </c>
      <c r="H76" s="6" t="n">
        <v>139.68</v>
      </c>
      <c r="I76" s="6" t="n">
        <v>94.12</v>
      </c>
      <c r="J76" s="6" t="n">
        <v>92</v>
      </c>
      <c r="K76" s="6" t="n">
        <v>711.2</v>
      </c>
      <c r="L76" s="6" t="n">
        <v>619.2</v>
      </c>
      <c r="M76" s="6" t="n">
        <v>4.7</v>
      </c>
      <c r="N76" s="6" t="n">
        <v>3.17</v>
      </c>
    </row>
    <row collapsed="false" customFormat="false" customHeight="false" hidden="false" ht="12.1" outlineLevel="0" r="77">
      <c r="A77" s="49" t="n">
        <v>44194</v>
      </c>
      <c r="B77" s="16" t="s">
        <v>715</v>
      </c>
      <c r="C77" s="16" t="s">
        <v>67</v>
      </c>
      <c r="D77" s="16" t="s">
        <v>68</v>
      </c>
      <c r="E77" s="7" t="n">
        <v>140</v>
      </c>
      <c r="F77" s="16" t="s">
        <v>19</v>
      </c>
      <c r="G77" s="6" t="n">
        <v>5</v>
      </c>
      <c r="H77" s="6" t="n">
        <v>317.15</v>
      </c>
      <c r="I77" s="6" t="n">
        <v>309.04</v>
      </c>
      <c r="J77" s="6" t="n">
        <v>91</v>
      </c>
      <c r="K77" s="6" t="n">
        <v>700</v>
      </c>
      <c r="L77" s="6" t="n">
        <v>609</v>
      </c>
      <c r="M77" s="6" t="n">
        <v>1.41</v>
      </c>
      <c r="N77" s="6" t="n">
        <v>1.37</v>
      </c>
    </row>
    <row collapsed="false" customFormat="false" customHeight="false" hidden="false" ht="12.1" outlineLevel="0" r="78">
      <c r="A78" s="49" t="n">
        <v>44194</v>
      </c>
      <c r="B78" s="16" t="s">
        <v>715</v>
      </c>
      <c r="C78" s="16" t="s">
        <v>62</v>
      </c>
      <c r="D78" s="16" t="s">
        <v>63</v>
      </c>
      <c r="E78" s="7" t="n">
        <v>300</v>
      </c>
      <c r="F78" s="16" t="s">
        <v>19</v>
      </c>
      <c r="G78" s="6" t="n">
        <v>6.43</v>
      </c>
      <c r="H78" s="6" t="n">
        <v>209.8</v>
      </c>
      <c r="I78" s="6" t="n">
        <v>144.15</v>
      </c>
      <c r="J78" s="6" t="n">
        <v>251</v>
      </c>
      <c r="K78" s="6" t="n">
        <v>1929</v>
      </c>
      <c r="L78" s="6" t="n">
        <v>1678</v>
      </c>
      <c r="M78" s="6" t="n">
        <v>3.88</v>
      </c>
      <c r="N78" s="6" t="n">
        <v>2.67</v>
      </c>
    </row>
    <row collapsed="false" customFormat="false" customHeight="false" hidden="false" ht="12.1" outlineLevel="0" r="79">
      <c r="A79" s="49" t="n">
        <v>44204</v>
      </c>
      <c r="B79" s="16" t="s">
        <v>715</v>
      </c>
      <c r="C79" s="16" t="s">
        <v>501</v>
      </c>
      <c r="D79" s="16" t="s">
        <v>720</v>
      </c>
      <c r="E79" s="7" t="n">
        <v>10</v>
      </c>
      <c r="F79" s="16" t="s">
        <v>19</v>
      </c>
      <c r="G79" s="6" t="n">
        <v>245.31</v>
      </c>
      <c r="H79" s="6" t="n">
        <v>5478</v>
      </c>
      <c r="I79" s="6" t="n">
        <v>3426.76</v>
      </c>
      <c r="J79" s="6" t="n">
        <v>319</v>
      </c>
      <c r="K79" s="6" t="n">
        <v>2453.1</v>
      </c>
      <c r="L79" s="6" t="n">
        <v>2134.1</v>
      </c>
      <c r="M79" s="6" t="n">
        <v>6.23</v>
      </c>
      <c r="N79" s="6" t="n">
        <v>3.9</v>
      </c>
    </row>
    <row collapsed="false" customFormat="false" customHeight="false" hidden="false" ht="12.1" outlineLevel="0" r="80">
      <c r="A80" s="49" t="n">
        <v>44210</v>
      </c>
      <c r="B80" s="16" t="s">
        <v>715</v>
      </c>
      <c r="C80" s="16" t="s">
        <v>45</v>
      </c>
      <c r="D80" s="16" t="s">
        <v>46</v>
      </c>
      <c r="E80" s="7" t="n">
        <v>1800</v>
      </c>
      <c r="F80" s="16" t="s">
        <v>19</v>
      </c>
      <c r="G80" s="6" t="n">
        <v>2.391</v>
      </c>
      <c r="H80" s="6" t="n">
        <v>56.945</v>
      </c>
      <c r="I80" s="6" t="n">
        <v>40.09</v>
      </c>
      <c r="J80" s="6" t="n">
        <v>559</v>
      </c>
      <c r="K80" s="6" t="n">
        <v>4303.8</v>
      </c>
      <c r="L80" s="6" t="n">
        <v>3744.8</v>
      </c>
      <c r="M80" s="6" t="n">
        <v>5.19</v>
      </c>
      <c r="N80" s="6" t="n">
        <v>3.65</v>
      </c>
    </row>
    <row collapsed="false" customFormat="false" customHeight="false" hidden="false" ht="12.1" outlineLevel="0" r="81">
      <c r="A81" s="49" t="n">
        <v>44313</v>
      </c>
      <c r="B81" s="16" t="s">
        <v>715</v>
      </c>
      <c r="C81" s="16" t="s">
        <v>507</v>
      </c>
      <c r="D81" s="16" t="s">
        <v>729</v>
      </c>
      <c r="E81" s="7" t="n">
        <v>400</v>
      </c>
      <c r="F81" s="16" t="s">
        <v>19</v>
      </c>
      <c r="G81" s="6" t="n">
        <v>0.73</v>
      </c>
      <c r="H81" s="6" t="n">
        <v>77.3</v>
      </c>
      <c r="I81" s="6" t="n">
        <v>79.57</v>
      </c>
      <c r="J81" s="6" t="n">
        <v>38</v>
      </c>
      <c r="K81" s="6" t="n">
        <v>292</v>
      </c>
      <c r="L81" s="6" t="n">
        <v>254</v>
      </c>
      <c r="M81" s="6" t="n">
        <v>0.8</v>
      </c>
      <c r="N81" s="6" t="n">
        <v>0.82</v>
      </c>
    </row>
    <row collapsed="false" customFormat="false" customHeight="false" hidden="false" ht="12.1" outlineLevel="0" r="82">
      <c r="A82" s="49" t="n">
        <v>44323</v>
      </c>
      <c r="B82" s="16" t="s">
        <v>715</v>
      </c>
      <c r="C82" s="16" t="s">
        <v>492</v>
      </c>
      <c r="D82" s="16" t="s">
        <v>721</v>
      </c>
      <c r="E82" s="7" t="n">
        <v>30</v>
      </c>
      <c r="F82" s="16" t="s">
        <v>19</v>
      </c>
      <c r="G82" s="6" t="n">
        <v>66.3</v>
      </c>
      <c r="H82" s="6" t="n">
        <v>1662.3</v>
      </c>
      <c r="I82" s="6" t="n">
        <v>989.51</v>
      </c>
      <c r="J82" s="6" t="n">
        <v>259</v>
      </c>
      <c r="K82" s="6" t="n">
        <v>1989</v>
      </c>
      <c r="L82" s="6" t="n">
        <v>1730</v>
      </c>
      <c r="M82" s="6" t="n">
        <v>5.83</v>
      </c>
      <c r="N82" s="6" t="n">
        <v>3.47</v>
      </c>
    </row>
    <row collapsed="false" customFormat="false" customHeight="false" hidden="false" ht="12.1" outlineLevel="0" r="83">
      <c r="A83" s="49" t="n">
        <v>44327</v>
      </c>
      <c r="B83" s="16" t="s">
        <v>715</v>
      </c>
      <c r="C83" s="16" t="s">
        <v>498</v>
      </c>
      <c r="D83" s="16" t="s">
        <v>722</v>
      </c>
      <c r="E83" s="7" t="n">
        <v>30</v>
      </c>
      <c r="F83" s="16" t="s">
        <v>19</v>
      </c>
      <c r="G83" s="6" t="n">
        <v>39</v>
      </c>
      <c r="H83" s="6" t="n">
        <v>781</v>
      </c>
      <c r="I83" s="6" t="n">
        <v>750.58</v>
      </c>
      <c r="J83" s="6" t="n">
        <v>152</v>
      </c>
      <c r="K83" s="6" t="n">
        <v>1170</v>
      </c>
      <c r="L83" s="6" t="n">
        <v>1018</v>
      </c>
      <c r="M83" s="6" t="n">
        <v>4.52</v>
      </c>
      <c r="N83" s="6" t="n">
        <v>4.34</v>
      </c>
    </row>
    <row collapsed="false" customFormat="false" customHeight="false" hidden="false" ht="12.1" outlineLevel="0" r="84">
      <c r="A84" s="49" t="n">
        <v>44327</v>
      </c>
      <c r="B84" s="16" t="s">
        <v>715</v>
      </c>
      <c r="C84" s="16" t="s">
        <v>62</v>
      </c>
      <c r="D84" s="16" t="s">
        <v>63</v>
      </c>
      <c r="E84" s="7" t="n">
        <v>300</v>
      </c>
      <c r="F84" s="16" t="s">
        <v>19</v>
      </c>
      <c r="G84" s="6" t="n">
        <v>7.25</v>
      </c>
      <c r="H84" s="6" t="n">
        <v>272.86</v>
      </c>
      <c r="I84" s="6" t="n">
        <v>144.15</v>
      </c>
      <c r="J84" s="6" t="n">
        <v>283</v>
      </c>
      <c r="K84" s="6" t="n">
        <v>2175</v>
      </c>
      <c r="L84" s="6" t="n">
        <v>1892</v>
      </c>
      <c r="M84" s="6" t="n">
        <v>4.37</v>
      </c>
      <c r="N84" s="6" t="n">
        <v>2.31</v>
      </c>
    </row>
    <row collapsed="false" customFormat="false" customHeight="false" hidden="false" ht="12.1" outlineLevel="0" r="85">
      <c r="A85" s="49" t="n">
        <v>44328</v>
      </c>
      <c r="B85" s="16" t="s">
        <v>715</v>
      </c>
      <c r="C85" s="16" t="s">
        <v>39</v>
      </c>
      <c r="D85" s="16" t="s">
        <v>40</v>
      </c>
      <c r="E85" s="7" t="n">
        <v>340</v>
      </c>
      <c r="F85" s="16" t="s">
        <v>19</v>
      </c>
      <c r="G85" s="6" t="n">
        <v>18.7</v>
      </c>
      <c r="H85" s="6" t="n">
        <v>302.02</v>
      </c>
      <c r="I85" s="6" t="n">
        <v>220.88</v>
      </c>
      <c r="J85" s="6" t="n">
        <v>827</v>
      </c>
      <c r="K85" s="6" t="n">
        <v>6358</v>
      </c>
      <c r="L85" s="6" t="n">
        <v>5531</v>
      </c>
      <c r="M85" s="6" t="n">
        <v>7.36</v>
      </c>
      <c r="N85" s="6" t="n">
        <v>5.39</v>
      </c>
    </row>
    <row collapsed="false" customFormat="false" customHeight="false" hidden="false" ht="12.1" outlineLevel="0" r="86">
      <c r="A86" s="49" t="n">
        <v>44328</v>
      </c>
      <c r="B86" s="16" t="s">
        <v>715</v>
      </c>
      <c r="C86" s="16" t="s">
        <v>36</v>
      </c>
      <c r="D86" s="16" t="s">
        <v>37</v>
      </c>
      <c r="E86" s="7" t="n">
        <v>200</v>
      </c>
      <c r="F86" s="16" t="s">
        <v>19</v>
      </c>
      <c r="G86" s="6" t="n">
        <v>18.7</v>
      </c>
      <c r="H86" s="6" t="n">
        <v>280.59</v>
      </c>
      <c r="I86" s="6" t="n">
        <v>178.09</v>
      </c>
      <c r="J86" s="6" t="n">
        <v>486</v>
      </c>
      <c r="K86" s="6" t="n">
        <v>3740</v>
      </c>
      <c r="L86" s="6" t="n">
        <v>3254</v>
      </c>
      <c r="M86" s="6" t="n">
        <v>9.14</v>
      </c>
      <c r="N86" s="6" t="n">
        <v>5.8</v>
      </c>
    </row>
    <row collapsed="false" customFormat="false" customHeight="false" hidden="false" ht="12.1" outlineLevel="0" r="87">
      <c r="A87" s="49" t="n">
        <v>44330</v>
      </c>
      <c r="B87" s="16" t="s">
        <v>715</v>
      </c>
      <c r="C87" s="16" t="s">
        <v>48</v>
      </c>
      <c r="D87" s="16" t="s">
        <v>49</v>
      </c>
      <c r="E87" s="7" t="n">
        <v>1300</v>
      </c>
      <c r="F87" s="16" t="s">
        <v>19</v>
      </c>
      <c r="G87" s="6" t="n">
        <v>9.45</v>
      </c>
      <c r="H87" s="6" t="n">
        <v>175.35</v>
      </c>
      <c r="I87" s="6" t="n">
        <v>97.16</v>
      </c>
      <c r="J87" s="6" t="n">
        <v>1597</v>
      </c>
      <c r="K87" s="6" t="n">
        <v>12285</v>
      </c>
      <c r="L87" s="6" t="n">
        <v>10688</v>
      </c>
      <c r="M87" s="6" t="n">
        <v>8.46</v>
      </c>
      <c r="N87" s="6" t="n">
        <v>4.69</v>
      </c>
    </row>
    <row collapsed="false" customFormat="false" customHeight="false" hidden="false" ht="12.1" outlineLevel="0" r="88">
      <c r="A88" s="49" t="n">
        <v>44348</v>
      </c>
      <c r="B88" s="16" t="s">
        <v>715</v>
      </c>
      <c r="C88" s="16" t="s">
        <v>56</v>
      </c>
      <c r="D88" s="16" t="s">
        <v>57</v>
      </c>
      <c r="E88" s="7" t="n">
        <v>72</v>
      </c>
      <c r="F88" s="16" t="s">
        <v>19</v>
      </c>
      <c r="G88" s="6" t="n">
        <v>36.27</v>
      </c>
      <c r="H88" s="6" t="n">
        <v>1695.2</v>
      </c>
      <c r="I88" s="6" t="n">
        <v>887.73</v>
      </c>
      <c r="J88" s="6" t="n">
        <v>339</v>
      </c>
      <c r="K88" s="6" t="n">
        <v>2611.44</v>
      </c>
      <c r="L88" s="6" t="n">
        <v>2272.44</v>
      </c>
      <c r="M88" s="6" t="n">
        <v>3.56</v>
      </c>
      <c r="N88" s="6" t="n">
        <v>1.86</v>
      </c>
    </row>
    <row collapsed="false" customFormat="false" customHeight="false" hidden="false" ht="12.1" outlineLevel="0" r="89">
      <c r="A89" s="49" t="n">
        <v>44348</v>
      </c>
      <c r="B89" s="16" t="s">
        <v>715</v>
      </c>
      <c r="C89" s="16" t="s">
        <v>56</v>
      </c>
      <c r="D89" s="16" t="s">
        <v>57</v>
      </c>
      <c r="E89" s="7" t="n">
        <v>72</v>
      </c>
      <c r="F89" s="16" t="s">
        <v>19</v>
      </c>
      <c r="G89" s="6" t="n">
        <v>46.77</v>
      </c>
      <c r="H89" s="6" t="n">
        <v>1695.2</v>
      </c>
      <c r="I89" s="6" t="n">
        <v>887.73</v>
      </c>
      <c r="J89" s="6" t="n">
        <v>438</v>
      </c>
      <c r="K89" s="6" t="n">
        <v>3367.44</v>
      </c>
      <c r="L89" s="6" t="n">
        <v>2929.44</v>
      </c>
      <c r="M89" s="6" t="n">
        <v>4.58</v>
      </c>
      <c r="N89" s="6" t="n">
        <v>2.4</v>
      </c>
    </row>
    <row collapsed="false" customFormat="false" customHeight="false" hidden="false" ht="12.1" outlineLevel="0" r="90">
      <c r="A90" s="49" t="n">
        <v>44354</v>
      </c>
      <c r="B90" s="16" t="s">
        <v>715</v>
      </c>
      <c r="C90" s="16" t="s">
        <v>495</v>
      </c>
      <c r="D90" s="16" t="s">
        <v>717</v>
      </c>
      <c r="E90" s="7" t="n">
        <v>2000</v>
      </c>
      <c r="F90" s="16" t="s">
        <v>19</v>
      </c>
      <c r="G90" s="6" t="n">
        <v>0.18</v>
      </c>
      <c r="H90" s="6" t="n">
        <v>5.0125</v>
      </c>
      <c r="I90" s="6" t="n">
        <v>3.9</v>
      </c>
      <c r="J90" s="6" t="n">
        <v>47</v>
      </c>
      <c r="K90" s="6" t="n">
        <v>360</v>
      </c>
      <c r="L90" s="6" t="n">
        <v>313</v>
      </c>
      <c r="M90" s="6" t="n">
        <v>4.01</v>
      </c>
      <c r="N90" s="6" t="n">
        <v>3.12</v>
      </c>
    </row>
    <row collapsed="false" customFormat="false" customHeight="false" hidden="false" ht="12.1" outlineLevel="0" r="91">
      <c r="A91" s="49" t="n">
        <v>44354</v>
      </c>
      <c r="B91" s="16" t="s">
        <v>715</v>
      </c>
      <c r="C91" s="16" t="s">
        <v>497</v>
      </c>
      <c r="D91" s="16" t="s">
        <v>723</v>
      </c>
      <c r="E91" s="7" t="n">
        <v>400</v>
      </c>
      <c r="F91" s="16" t="s">
        <v>19</v>
      </c>
      <c r="G91" s="6" t="n">
        <v>5.7</v>
      </c>
      <c r="H91" s="6" t="n">
        <v>245.3</v>
      </c>
      <c r="I91" s="6" t="n">
        <v>104.05</v>
      </c>
      <c r="J91" s="6" t="n">
        <v>296</v>
      </c>
      <c r="K91" s="6" t="n">
        <v>2280</v>
      </c>
      <c r="L91" s="6" t="n">
        <v>1984</v>
      </c>
      <c r="M91" s="6" t="n">
        <v>4.77</v>
      </c>
      <c r="N91" s="6" t="n">
        <v>2.02</v>
      </c>
    </row>
    <row collapsed="false" customFormat="false" customHeight="false" hidden="false" ht="12.1" outlineLevel="0" r="92">
      <c r="A92" s="49" t="n">
        <v>44354</v>
      </c>
      <c r="B92" s="16" t="s">
        <v>715</v>
      </c>
      <c r="C92" s="16" t="s">
        <v>51</v>
      </c>
      <c r="D92" s="16" t="s">
        <v>52</v>
      </c>
      <c r="E92" s="7" t="n">
        <v>15</v>
      </c>
      <c r="F92" s="16" t="s">
        <v>19</v>
      </c>
      <c r="G92" s="6" t="n">
        <v>63</v>
      </c>
      <c r="H92" s="6" t="n">
        <v>4764</v>
      </c>
      <c r="I92" s="6" t="n">
        <v>2431.25</v>
      </c>
      <c r="J92" s="6" t="n">
        <v>123</v>
      </c>
      <c r="K92" s="6" t="n">
        <v>945</v>
      </c>
      <c r="L92" s="6" t="n">
        <v>822</v>
      </c>
      <c r="M92" s="6" t="n">
        <v>2.25</v>
      </c>
      <c r="N92" s="6" t="n">
        <v>1.15</v>
      </c>
    </row>
    <row collapsed="false" customFormat="false" customHeight="false" hidden="false" ht="12.1" outlineLevel="0" r="93">
      <c r="A93" s="49" t="n">
        <v>44364</v>
      </c>
      <c r="B93" s="16" t="s">
        <v>715</v>
      </c>
      <c r="C93" s="16" t="s">
        <v>45</v>
      </c>
      <c r="D93" s="16" t="s">
        <v>46</v>
      </c>
      <c r="E93" s="7" t="n">
        <v>1800</v>
      </c>
      <c r="F93" s="16" t="s">
        <v>19</v>
      </c>
      <c r="G93" s="6" t="n">
        <v>0.945</v>
      </c>
      <c r="H93" s="6" t="n">
        <v>63.535</v>
      </c>
      <c r="I93" s="6" t="n">
        <v>40.09</v>
      </c>
      <c r="J93" s="6" t="n">
        <v>221</v>
      </c>
      <c r="K93" s="6" t="n">
        <v>1701</v>
      </c>
      <c r="L93" s="6" t="n">
        <v>1480</v>
      </c>
      <c r="M93" s="6" t="n">
        <v>2.05</v>
      </c>
      <c r="N93" s="6" t="n">
        <v>1.29</v>
      </c>
    </row>
    <row collapsed="false" customFormat="false" customHeight="false" hidden="false" ht="12.1" outlineLevel="0" r="94">
      <c r="A94" s="49" t="n">
        <v>44364</v>
      </c>
      <c r="B94" s="16" t="s">
        <v>715</v>
      </c>
      <c r="C94" s="16" t="s">
        <v>45</v>
      </c>
      <c r="D94" s="16" t="s">
        <v>46</v>
      </c>
      <c r="E94" s="7" t="n">
        <v>1800</v>
      </c>
      <c r="F94" s="16" t="s">
        <v>19</v>
      </c>
      <c r="G94" s="6" t="n">
        <v>1.795</v>
      </c>
      <c r="H94" s="6" t="n">
        <v>63.535</v>
      </c>
      <c r="I94" s="6" t="n">
        <v>40.09</v>
      </c>
      <c r="J94" s="6" t="n">
        <v>420</v>
      </c>
      <c r="K94" s="6" t="n">
        <v>3231</v>
      </c>
      <c r="L94" s="6" t="n">
        <v>2811</v>
      </c>
      <c r="M94" s="6" t="n">
        <v>3.9</v>
      </c>
      <c r="N94" s="6" t="n">
        <v>2.46</v>
      </c>
    </row>
    <row collapsed="false" customFormat="false" customHeight="false" hidden="false" ht="12.1" outlineLevel="0" r="95">
      <c r="A95" s="49" t="n">
        <v>44369</v>
      </c>
      <c r="B95" s="16" t="s">
        <v>715</v>
      </c>
      <c r="C95" s="16" t="s">
        <v>499</v>
      </c>
      <c r="D95" s="16" t="s">
        <v>725</v>
      </c>
      <c r="E95" s="7" t="n">
        <v>35000</v>
      </c>
      <c r="F95" s="16" t="s">
        <v>19</v>
      </c>
      <c r="G95" s="6" t="n">
        <v>0.1269</v>
      </c>
      <c r="H95" s="6" t="n">
        <v>2.833</v>
      </c>
      <c r="I95" s="6" t="n">
        <v>2.83</v>
      </c>
      <c r="J95" s="6" t="n">
        <v>577</v>
      </c>
      <c r="K95" s="6" t="n">
        <v>4441.011</v>
      </c>
      <c r="L95" s="6" t="n">
        <v>3864.01</v>
      </c>
      <c r="M95" s="6" t="n">
        <v>3.91</v>
      </c>
      <c r="N95" s="6" t="n">
        <v>3.9</v>
      </c>
    </row>
    <row collapsed="false" customFormat="false" customHeight="false" hidden="false" ht="12.1" outlineLevel="0" r="96">
      <c r="A96" s="49" t="n">
        <v>44370</v>
      </c>
      <c r="B96" s="16" t="s">
        <v>715</v>
      </c>
      <c r="C96" s="16" t="s">
        <v>62</v>
      </c>
      <c r="D96" s="16" t="s">
        <v>63</v>
      </c>
      <c r="E96" s="7" t="n">
        <v>300</v>
      </c>
      <c r="F96" s="16" t="s">
        <v>19</v>
      </c>
      <c r="G96" s="6" t="n">
        <v>7.71</v>
      </c>
      <c r="H96" s="6" t="n">
        <v>246.7</v>
      </c>
      <c r="I96" s="6" t="n">
        <v>144.15</v>
      </c>
      <c r="J96" s="6" t="n">
        <v>301</v>
      </c>
      <c r="K96" s="6" t="n">
        <v>2313</v>
      </c>
      <c r="L96" s="6" t="n">
        <v>2012</v>
      </c>
      <c r="M96" s="6" t="n">
        <v>4.65</v>
      </c>
      <c r="N96" s="6" t="n">
        <v>2.72</v>
      </c>
    </row>
    <row collapsed="false" customFormat="false" customHeight="false" hidden="false" ht="12.1" outlineLevel="0" r="97">
      <c r="A97" s="49" t="n">
        <v>44372</v>
      </c>
      <c r="B97" s="16" t="s">
        <v>715</v>
      </c>
      <c r="C97" s="16" t="s">
        <v>67</v>
      </c>
      <c r="D97" s="16" t="s">
        <v>68</v>
      </c>
      <c r="E97" s="7" t="n">
        <v>140</v>
      </c>
      <c r="F97" s="16" t="s">
        <v>19</v>
      </c>
      <c r="G97" s="6" t="n">
        <v>10</v>
      </c>
      <c r="H97" s="6" t="n">
        <v>430.05</v>
      </c>
      <c r="I97" s="6" t="n">
        <v>309.04</v>
      </c>
      <c r="J97" s="6" t="n">
        <v>182</v>
      </c>
      <c r="K97" s="6" t="n">
        <v>1400</v>
      </c>
      <c r="L97" s="6" t="n">
        <v>1218</v>
      </c>
      <c r="M97" s="6" t="n">
        <v>2.82</v>
      </c>
      <c r="N97" s="6" t="n">
        <v>2.02</v>
      </c>
    </row>
    <row collapsed="false" customFormat="false" customHeight="false" hidden="false" ht="12.1" outlineLevel="0" r="98">
      <c r="A98" s="49" t="n">
        <v>44372</v>
      </c>
      <c r="B98" s="16" t="s">
        <v>715</v>
      </c>
      <c r="C98" s="16" t="s">
        <v>501</v>
      </c>
      <c r="D98" s="16" t="s">
        <v>720</v>
      </c>
      <c r="E98" s="7" t="n">
        <v>10</v>
      </c>
      <c r="F98" s="16" t="s">
        <v>19</v>
      </c>
      <c r="G98" s="6" t="n">
        <v>245.31</v>
      </c>
      <c r="H98" s="6" t="n">
        <v>5324.5</v>
      </c>
      <c r="I98" s="6" t="n">
        <v>3426.76</v>
      </c>
      <c r="J98" s="6" t="n">
        <v>319</v>
      </c>
      <c r="K98" s="6" t="n">
        <v>2453.1</v>
      </c>
      <c r="L98" s="6" t="n">
        <v>2134.1</v>
      </c>
      <c r="M98" s="6" t="n">
        <v>6.23</v>
      </c>
      <c r="N98" s="6" t="n">
        <v>4.01</v>
      </c>
    </row>
    <row collapsed="false" customFormat="false" customHeight="false" hidden="false" ht="12.1" outlineLevel="0" r="99">
      <c r="A99" s="49" t="n">
        <v>44381</v>
      </c>
      <c r="B99" s="16" t="s">
        <v>715</v>
      </c>
      <c r="C99" s="16" t="s">
        <v>53</v>
      </c>
      <c r="D99" s="16" t="s">
        <v>54</v>
      </c>
      <c r="E99" s="7" t="n">
        <v>600</v>
      </c>
      <c r="F99" s="16" t="s">
        <v>19</v>
      </c>
      <c r="G99" s="6" t="n">
        <v>9.54</v>
      </c>
      <c r="H99" s="6" t="n">
        <v>126.14</v>
      </c>
      <c r="I99" s="6" t="n">
        <v>76.12</v>
      </c>
      <c r="J99" s="6" t="n">
        <v>744</v>
      </c>
      <c r="K99" s="6" t="n">
        <v>5724</v>
      </c>
      <c r="L99" s="6" t="n">
        <v>4980</v>
      </c>
      <c r="M99" s="6" t="n">
        <v>10.9</v>
      </c>
      <c r="N99" s="6" t="n">
        <v>6.58</v>
      </c>
    </row>
    <row collapsed="false" customFormat="false" customHeight="false" hidden="false" ht="12.1" outlineLevel="0" r="100">
      <c r="A100" s="49" t="n">
        <v>44382</v>
      </c>
      <c r="B100" s="16" t="s">
        <v>715</v>
      </c>
      <c r="C100" s="16" t="s">
        <v>490</v>
      </c>
      <c r="D100" s="16" t="s">
        <v>716</v>
      </c>
      <c r="E100" s="7" t="n">
        <v>10</v>
      </c>
      <c r="F100" s="16" t="s">
        <v>19</v>
      </c>
      <c r="G100" s="6" t="n">
        <v>213</v>
      </c>
      <c r="H100" s="6" t="n">
        <v>6845</v>
      </c>
      <c r="I100" s="6" t="n">
        <v>3855.38</v>
      </c>
      <c r="J100" s="6" t="n">
        <v>277</v>
      </c>
      <c r="K100" s="6" t="n">
        <v>2130</v>
      </c>
      <c r="L100" s="6" t="n">
        <v>1853</v>
      </c>
      <c r="M100" s="6" t="n">
        <v>4.81</v>
      </c>
      <c r="N100" s="6" t="n">
        <v>2.71</v>
      </c>
    </row>
    <row collapsed="false" customFormat="false" customHeight="false" hidden="false" ht="12.1" outlineLevel="0" r="101">
      <c r="A101" s="49" t="n">
        <v>44382</v>
      </c>
      <c r="B101" s="16" t="s">
        <v>715</v>
      </c>
      <c r="C101" s="16" t="s">
        <v>51</v>
      </c>
      <c r="D101" s="16" t="s">
        <v>52</v>
      </c>
      <c r="E101" s="7" t="n">
        <v>15</v>
      </c>
      <c r="F101" s="16" t="s">
        <v>19</v>
      </c>
      <c r="G101" s="6" t="n">
        <v>105</v>
      </c>
      <c r="H101" s="6" t="n">
        <v>4819</v>
      </c>
      <c r="I101" s="6" t="n">
        <v>2431.25</v>
      </c>
      <c r="J101" s="6" t="n">
        <v>205</v>
      </c>
      <c r="K101" s="6" t="n">
        <v>1575</v>
      </c>
      <c r="L101" s="6" t="n">
        <v>1370</v>
      </c>
      <c r="M101" s="6" t="n">
        <v>3.76</v>
      </c>
      <c r="N101" s="6" t="n">
        <v>1.9</v>
      </c>
    </row>
    <row collapsed="false" customFormat="false" customHeight="false" hidden="false" ht="12.1" outlineLevel="0" r="102">
      <c r="A102" s="49" t="n">
        <v>44384</v>
      </c>
      <c r="B102" s="16" t="s">
        <v>715</v>
      </c>
      <c r="C102" s="16" t="s">
        <v>505</v>
      </c>
      <c r="D102" s="16" t="s">
        <v>724</v>
      </c>
      <c r="E102" s="7" t="n">
        <v>2</v>
      </c>
      <c r="F102" s="16" t="s">
        <v>19</v>
      </c>
      <c r="G102" s="6" t="n">
        <v>1132.93</v>
      </c>
      <c r="H102" s="6" t="n">
        <v>15320</v>
      </c>
      <c r="I102" s="6" t="n">
        <v>14407.39</v>
      </c>
      <c r="J102" s="6" t="n">
        <v>295</v>
      </c>
      <c r="K102" s="6" t="n">
        <v>2265.86</v>
      </c>
      <c r="L102" s="6" t="n">
        <v>1970.86</v>
      </c>
      <c r="M102" s="6" t="n">
        <v>6.84</v>
      </c>
      <c r="N102" s="6" t="n">
        <v>6.43</v>
      </c>
    </row>
    <row collapsed="false" customFormat="false" customHeight="false" hidden="false" ht="12.1" outlineLevel="0" r="103">
      <c r="A103" s="49" t="n">
        <v>44385</v>
      </c>
      <c r="B103" s="16" t="s">
        <v>715</v>
      </c>
      <c r="C103" s="16" t="s">
        <v>33</v>
      </c>
      <c r="D103" s="16" t="s">
        <v>34</v>
      </c>
      <c r="E103" s="7" t="n">
        <v>260</v>
      </c>
      <c r="F103" s="16" t="s">
        <v>19</v>
      </c>
      <c r="G103" s="6" t="n">
        <v>26.51</v>
      </c>
      <c r="H103" s="6" t="n">
        <v>318.2</v>
      </c>
      <c r="I103" s="6" t="n">
        <v>320.76</v>
      </c>
      <c r="J103" s="6" t="n">
        <v>896</v>
      </c>
      <c r="K103" s="6" t="n">
        <v>6892.6</v>
      </c>
      <c r="L103" s="6" t="n">
        <v>5996.6</v>
      </c>
      <c r="M103" s="6" t="n">
        <v>7.19</v>
      </c>
      <c r="N103" s="6" t="n">
        <v>7.25</v>
      </c>
    </row>
    <row collapsed="false" customFormat="false" customHeight="false" hidden="false" ht="12.1" outlineLevel="0" r="104">
      <c r="A104" s="49" t="n">
        <v>44387</v>
      </c>
      <c r="B104" s="16" t="s">
        <v>715</v>
      </c>
      <c r="C104" s="16" t="s">
        <v>496</v>
      </c>
      <c r="D104" s="16" t="s">
        <v>719</v>
      </c>
      <c r="E104" s="7" t="n">
        <v>75000</v>
      </c>
      <c r="F104" s="16" t="s">
        <v>19</v>
      </c>
      <c r="G104" s="6" t="n">
        <v>0.053</v>
      </c>
      <c r="H104" s="6" t="n">
        <v>0.8339</v>
      </c>
      <c r="I104" s="6" t="n">
        <v>0.59</v>
      </c>
      <c r="J104" s="6" t="n">
        <v>517</v>
      </c>
      <c r="K104" s="6" t="n">
        <v>3975</v>
      </c>
      <c r="L104" s="6" t="n">
        <v>3458</v>
      </c>
      <c r="M104" s="6" t="n">
        <v>7.79</v>
      </c>
      <c r="N104" s="6" t="n">
        <v>5.53</v>
      </c>
    </row>
    <row collapsed="false" customFormat="false" customHeight="false" hidden="false" ht="12.1" outlineLevel="0" r="105">
      <c r="A105" s="49" t="n">
        <v>44386</v>
      </c>
      <c r="B105" s="16" t="s">
        <v>715</v>
      </c>
      <c r="C105" s="16" t="s">
        <v>508</v>
      </c>
      <c r="D105" s="16" t="s">
        <v>731</v>
      </c>
      <c r="E105" s="7" t="n">
        <v>520</v>
      </c>
      <c r="F105" s="16" t="s">
        <v>19</v>
      </c>
      <c r="G105" s="6" t="n">
        <v>12.3</v>
      </c>
      <c r="H105" s="6" t="n">
        <v>486.4</v>
      </c>
      <c r="I105" s="6" t="n">
        <v>517.01</v>
      </c>
      <c r="J105" s="6" t="n">
        <v>831</v>
      </c>
      <c r="K105" s="6" t="n">
        <v>6396</v>
      </c>
      <c r="L105" s="6" t="n">
        <v>5565</v>
      </c>
      <c r="M105" s="6" t="n">
        <v>2.07</v>
      </c>
      <c r="N105" s="6" t="n">
        <v>2.2</v>
      </c>
    </row>
    <row collapsed="false" customFormat="false" customHeight="false" hidden="false" ht="12.1" outlineLevel="0" r="106">
      <c r="A106" s="49" t="n">
        <v>44392</v>
      </c>
      <c r="B106" s="16" t="s">
        <v>715</v>
      </c>
      <c r="C106" s="16" t="s">
        <v>42</v>
      </c>
      <c r="D106" s="16" t="s">
        <v>43</v>
      </c>
      <c r="E106" s="7" t="n">
        <v>870</v>
      </c>
      <c r="F106" s="16" t="s">
        <v>19</v>
      </c>
      <c r="G106" s="6" t="n">
        <v>12.55</v>
      </c>
      <c r="H106" s="6" t="n">
        <v>280.01</v>
      </c>
      <c r="I106" s="6" t="n">
        <v>198.65</v>
      </c>
      <c r="J106" s="6" t="n">
        <v>1419</v>
      </c>
      <c r="K106" s="6" t="n">
        <v>10918.5</v>
      </c>
      <c r="L106" s="6" t="n">
        <v>9499.5</v>
      </c>
      <c r="M106" s="6" t="n">
        <v>5.5</v>
      </c>
      <c r="N106" s="6" t="n">
        <v>3.9</v>
      </c>
    </row>
    <row collapsed="false" customFormat="false" customHeight="false" hidden="false" ht="12.1" outlineLevel="0" r="107">
      <c r="A107" s="49" t="n">
        <v>44393</v>
      </c>
      <c r="B107" s="16" t="s">
        <v>715</v>
      </c>
      <c r="C107" s="16" t="s">
        <v>30</v>
      </c>
      <c r="D107" s="16" t="s">
        <v>31</v>
      </c>
      <c r="E107" s="7" t="n">
        <v>590000</v>
      </c>
      <c r="F107" s="16" t="s">
        <v>19</v>
      </c>
      <c r="G107" s="6" t="n">
        <v>0.0161</v>
      </c>
      <c r="H107" s="6" t="n">
        <v>0.20736</v>
      </c>
      <c r="I107" s="6" t="n">
        <v>0.21</v>
      </c>
      <c r="J107" s="6" t="n">
        <v>1235</v>
      </c>
      <c r="K107" s="6" t="n">
        <v>9499</v>
      </c>
      <c r="L107" s="6" t="n">
        <v>8264</v>
      </c>
      <c r="M107" s="6" t="n">
        <v>6.65</v>
      </c>
      <c r="N107" s="6" t="n">
        <v>6.75</v>
      </c>
    </row>
    <row collapsed="false" customFormat="false" customHeight="false" hidden="false" ht="12.1" outlineLevel="0" r="108">
      <c r="A108" s="49" t="n">
        <v>44397</v>
      </c>
      <c r="B108" s="16" t="s">
        <v>715</v>
      </c>
      <c r="C108" s="16" t="s">
        <v>24</v>
      </c>
      <c r="D108" s="16" t="s">
        <v>25</v>
      </c>
      <c r="E108" s="7" t="n">
        <v>3000</v>
      </c>
      <c r="F108" s="16" t="s">
        <v>19</v>
      </c>
      <c r="G108" s="6" t="n">
        <v>6.72</v>
      </c>
      <c r="H108" s="6" t="n">
        <v>38.46</v>
      </c>
      <c r="I108" s="6" t="n">
        <v>35.72</v>
      </c>
      <c r="J108" s="6" t="n">
        <v>2621</v>
      </c>
      <c r="K108" s="6" t="n">
        <v>20160</v>
      </c>
      <c r="L108" s="6" t="n">
        <v>17539</v>
      </c>
      <c r="M108" s="6" t="n">
        <v>16.37</v>
      </c>
      <c r="N108" s="6" t="n">
        <v>15.2</v>
      </c>
    </row>
    <row collapsed="false" customFormat="false" customHeight="false" hidden="false" ht="12.1" outlineLevel="0" r="109">
      <c r="A109" s="49" t="n">
        <v>44397</v>
      </c>
      <c r="B109" s="16" t="s">
        <v>715</v>
      </c>
      <c r="C109" s="16" t="s">
        <v>16</v>
      </c>
      <c r="D109" s="16" t="s">
        <v>18</v>
      </c>
      <c r="E109" s="7" t="n">
        <v>2</v>
      </c>
      <c r="F109" s="16" t="s">
        <v>19</v>
      </c>
      <c r="G109" s="6" t="n">
        <v>9224.28</v>
      </c>
      <c r="H109" s="6" t="n">
        <v>157450</v>
      </c>
      <c r="I109" s="6" t="n">
        <v>137520.52</v>
      </c>
      <c r="J109" s="6" t="n">
        <v>2398</v>
      </c>
      <c r="K109" s="6" t="n">
        <v>18448.56</v>
      </c>
      <c r="L109" s="6" t="n">
        <v>16050.56</v>
      </c>
      <c r="M109" s="6" t="n">
        <v>5.84</v>
      </c>
      <c r="N109" s="6" t="n">
        <v>5.1</v>
      </c>
    </row>
    <row collapsed="false" customFormat="false" customHeight="false" hidden="false" ht="12.1" outlineLevel="0" r="110">
      <c r="A110" s="49" t="n">
        <v>44441</v>
      </c>
      <c r="B110" s="16" t="s">
        <v>715</v>
      </c>
      <c r="C110" s="16" t="s">
        <v>56</v>
      </c>
      <c r="D110" s="16" t="s">
        <v>57</v>
      </c>
      <c r="E110" s="7" t="n">
        <v>72</v>
      </c>
      <c r="F110" s="16" t="s">
        <v>19</v>
      </c>
      <c r="G110" s="6" t="n">
        <v>84.45</v>
      </c>
      <c r="H110" s="6" t="n">
        <v>1671.8</v>
      </c>
      <c r="I110" s="6" t="n">
        <v>887.73</v>
      </c>
      <c r="J110" s="6" t="n">
        <v>790</v>
      </c>
      <c r="K110" s="6" t="n">
        <v>6080.4</v>
      </c>
      <c r="L110" s="6" t="n">
        <v>5290.4</v>
      </c>
      <c r="M110" s="6" t="n">
        <v>8.28</v>
      </c>
      <c r="N110" s="6" t="n">
        <v>4.4</v>
      </c>
    </row>
    <row collapsed="false" customFormat="false" customHeight="false" hidden="false" ht="12.1" outlineLevel="0" r="111">
      <c r="A111" s="49" t="n">
        <v>44446</v>
      </c>
      <c r="B111" s="16" t="s">
        <v>715</v>
      </c>
      <c r="C111" s="16" t="s">
        <v>62</v>
      </c>
      <c r="D111" s="16" t="s">
        <v>63</v>
      </c>
      <c r="E111" s="7" t="n">
        <v>340</v>
      </c>
      <c r="F111" s="16" t="s">
        <v>19</v>
      </c>
      <c r="G111" s="6" t="n">
        <v>13.62</v>
      </c>
      <c r="H111" s="6" t="n">
        <v>236.2</v>
      </c>
      <c r="I111" s="6" t="n">
        <v>157.5</v>
      </c>
      <c r="J111" s="6" t="n">
        <v>602</v>
      </c>
      <c r="K111" s="6" t="n">
        <v>4630.8</v>
      </c>
      <c r="L111" s="6" t="n">
        <v>4028.8</v>
      </c>
      <c r="M111" s="6" t="n">
        <v>7.52</v>
      </c>
      <c r="N111" s="6" t="n">
        <v>5.02</v>
      </c>
    </row>
    <row collapsed="false" customFormat="false" customHeight="false" hidden="false" ht="12.1" outlineLevel="0" r="112">
      <c r="A112" s="49" t="n">
        <v>44449</v>
      </c>
      <c r="B112" s="16" t="s">
        <v>715</v>
      </c>
      <c r="C112" s="16" t="s">
        <v>492</v>
      </c>
      <c r="D112" s="16" t="s">
        <v>721</v>
      </c>
      <c r="E112" s="7" t="n">
        <v>30</v>
      </c>
      <c r="F112" s="16" t="s">
        <v>19</v>
      </c>
      <c r="G112" s="6" t="n">
        <v>33.2</v>
      </c>
      <c r="H112" s="6" t="n">
        <v>1394</v>
      </c>
      <c r="I112" s="6" t="n">
        <v>989.51</v>
      </c>
      <c r="J112" s="6" t="n">
        <v>129</v>
      </c>
      <c r="K112" s="6" t="n">
        <v>996</v>
      </c>
      <c r="L112" s="6" t="n">
        <v>867</v>
      </c>
      <c r="M112" s="6" t="n">
        <v>2.92</v>
      </c>
      <c r="N112" s="6" t="n">
        <v>2.07</v>
      </c>
    </row>
    <row collapsed="false" customFormat="false" customHeight="false" hidden="false" ht="12.1" outlineLevel="0" r="113">
      <c r="A113" s="49" t="n">
        <v>44459</v>
      </c>
      <c r="B113" s="16" t="s">
        <v>715</v>
      </c>
      <c r="C113" s="16" t="s">
        <v>507</v>
      </c>
      <c r="D113" s="16" t="s">
        <v>729</v>
      </c>
      <c r="E113" s="7" t="n">
        <v>580</v>
      </c>
      <c r="F113" s="16" t="s">
        <v>19</v>
      </c>
      <c r="G113" s="6" t="n">
        <v>9.538</v>
      </c>
      <c r="H113" s="6" t="n">
        <v>109</v>
      </c>
      <c r="I113" s="6" t="n">
        <v>78.68</v>
      </c>
      <c r="J113" s="6" t="n">
        <v>719</v>
      </c>
      <c r="K113" s="6" t="n">
        <v>5532.04</v>
      </c>
      <c r="L113" s="6" t="n">
        <v>4813.04</v>
      </c>
      <c r="M113" s="6" t="n">
        <v>10.55</v>
      </c>
      <c r="N113" s="6" t="n">
        <v>7.61</v>
      </c>
    </row>
    <row collapsed="false" customFormat="false" customHeight="false" hidden="false" ht="12.1" outlineLevel="0" r="114">
      <c r="A114" s="49" t="n">
        <v>44463</v>
      </c>
      <c r="B114" s="16" t="s">
        <v>715</v>
      </c>
      <c r="C114" s="16" t="s">
        <v>51</v>
      </c>
      <c r="D114" s="16" t="s">
        <v>52</v>
      </c>
      <c r="E114" s="7" t="n">
        <v>15</v>
      </c>
      <c r="F114" s="16" t="s">
        <v>19</v>
      </c>
      <c r="G114" s="6" t="n">
        <v>156</v>
      </c>
      <c r="H114" s="6" t="n">
        <v>5048</v>
      </c>
      <c r="I114" s="6" t="n">
        <v>2431.25</v>
      </c>
      <c r="J114" s="6" t="n">
        <v>304</v>
      </c>
      <c r="K114" s="6" t="n">
        <v>2340</v>
      </c>
      <c r="L114" s="6" t="n">
        <v>2036</v>
      </c>
      <c r="M114" s="6" t="n">
        <v>5.58</v>
      </c>
      <c r="N114" s="6" t="n">
        <v>2.69</v>
      </c>
    </row>
    <row collapsed="false" customFormat="false" customHeight="false" hidden="false" ht="12.1" outlineLevel="0" r="115">
      <c r="A115" s="49" t="n">
        <v>44466</v>
      </c>
      <c r="B115" s="16" t="s">
        <v>715</v>
      </c>
      <c r="C115" s="16" t="s">
        <v>45</v>
      </c>
      <c r="D115" s="16" t="s">
        <v>46</v>
      </c>
      <c r="E115" s="7" t="n">
        <v>2630</v>
      </c>
      <c r="F115" s="16" t="s">
        <v>19</v>
      </c>
      <c r="G115" s="6" t="n">
        <v>3.53</v>
      </c>
      <c r="H115" s="6" t="n">
        <v>72.59</v>
      </c>
      <c r="I115" s="6" t="n">
        <v>47.27</v>
      </c>
      <c r="J115" s="6" t="n">
        <v>1207</v>
      </c>
      <c r="K115" s="6" t="n">
        <v>9283.9</v>
      </c>
      <c r="L115" s="6" t="n">
        <v>8076.9</v>
      </c>
      <c r="M115" s="6" t="n">
        <v>6.5</v>
      </c>
      <c r="N115" s="6" t="n">
        <v>4.23</v>
      </c>
    </row>
    <row collapsed="false" customFormat="false" customHeight="false" hidden="false" ht="12.1" outlineLevel="0" r="116">
      <c r="A116" s="49" t="n">
        <v>44473</v>
      </c>
      <c r="B116" s="16" t="s">
        <v>715</v>
      </c>
      <c r="C116" s="16" t="s">
        <v>497</v>
      </c>
      <c r="D116" s="16" t="s">
        <v>723</v>
      </c>
      <c r="E116" s="7" t="n">
        <v>400</v>
      </c>
      <c r="F116" s="16" t="s">
        <v>19</v>
      </c>
      <c r="G116" s="6" t="n">
        <v>23</v>
      </c>
      <c r="H116" s="6" t="n">
        <v>382.04</v>
      </c>
      <c r="I116" s="6" t="n">
        <v>104.05</v>
      </c>
      <c r="J116" s="6" t="n">
        <v>1196</v>
      </c>
      <c r="K116" s="6" t="n">
        <v>9200</v>
      </c>
      <c r="L116" s="6" t="n">
        <v>8004</v>
      </c>
      <c r="M116" s="6" t="n">
        <v>19.23</v>
      </c>
      <c r="N116" s="6" t="n">
        <v>5.24</v>
      </c>
    </row>
    <row collapsed="false" customFormat="false" customHeight="false" hidden="false" ht="12.1" outlineLevel="0" r="117">
      <c r="A117" s="49" t="n">
        <v>44480</v>
      </c>
      <c r="B117" s="16" t="s">
        <v>715</v>
      </c>
      <c r="C117" s="16" t="s">
        <v>59</v>
      </c>
      <c r="D117" s="16" t="s">
        <v>60</v>
      </c>
      <c r="E117" s="7" t="n">
        <v>170</v>
      </c>
      <c r="F117" s="16" t="s">
        <v>19</v>
      </c>
      <c r="G117" s="6" t="n">
        <v>18.03</v>
      </c>
      <c r="H117" s="6" t="n">
        <v>641.55</v>
      </c>
      <c r="I117" s="6" t="n">
        <v>542.94</v>
      </c>
      <c r="J117" s="6" t="n">
        <v>398</v>
      </c>
      <c r="K117" s="6" t="n">
        <v>3065.1</v>
      </c>
      <c r="L117" s="6" t="n">
        <v>2667.1</v>
      </c>
      <c r="M117" s="6" t="n">
        <v>2.89</v>
      </c>
      <c r="N117" s="6" t="n">
        <v>2.45</v>
      </c>
    </row>
    <row collapsed="false" customFormat="false" customHeight="false" hidden="false" ht="12.1" outlineLevel="0" r="118">
      <c r="A118" s="49" t="n">
        <v>44481</v>
      </c>
      <c r="B118" s="16" t="s">
        <v>715</v>
      </c>
      <c r="C118" s="16" t="s">
        <v>33</v>
      </c>
      <c r="D118" s="16" t="s">
        <v>34</v>
      </c>
      <c r="E118" s="7" t="n">
        <v>310</v>
      </c>
      <c r="F118" s="16" t="s">
        <v>19</v>
      </c>
      <c r="G118" s="6" t="n">
        <v>10.55</v>
      </c>
      <c r="H118" s="6" t="n">
        <v>318.05</v>
      </c>
      <c r="I118" s="6" t="n">
        <v>319.96</v>
      </c>
      <c r="J118" s="6" t="n">
        <v>425</v>
      </c>
      <c r="K118" s="6" t="n">
        <v>3270.5</v>
      </c>
      <c r="L118" s="6" t="n">
        <v>2845.5</v>
      </c>
      <c r="M118" s="6" t="n">
        <v>2.87</v>
      </c>
      <c r="N118" s="6" t="n">
        <v>2.89</v>
      </c>
    </row>
    <row collapsed="false" customFormat="false" customHeight="false" hidden="false" ht="12.1" outlineLevel="0" r="119">
      <c r="A119" s="49" t="n">
        <v>44481</v>
      </c>
      <c r="B119" s="16" t="s">
        <v>715</v>
      </c>
      <c r="C119" s="16" t="s">
        <v>508</v>
      </c>
      <c r="D119" s="16" t="s">
        <v>731</v>
      </c>
      <c r="E119" s="7" t="n">
        <v>647</v>
      </c>
      <c r="F119" s="16" t="s">
        <v>19</v>
      </c>
      <c r="G119" s="6" t="n">
        <v>16.52</v>
      </c>
      <c r="H119" s="6" t="n">
        <v>526.1</v>
      </c>
      <c r="I119" s="6" t="n">
        <v>507.12</v>
      </c>
      <c r="J119" s="6" t="n">
        <v>1389</v>
      </c>
      <c r="K119" s="6" t="n">
        <v>10688.44</v>
      </c>
      <c r="L119" s="6" t="n">
        <v>9299.44</v>
      </c>
      <c r="M119" s="6" t="n">
        <v>2.83</v>
      </c>
      <c r="N119" s="6" t="n">
        <v>2.73</v>
      </c>
    </row>
    <row collapsed="false" customFormat="false" customHeight="false" hidden="false" ht="12.1" outlineLevel="0" r="120">
      <c r="A120" s="49" t="n">
        <v>44488</v>
      </c>
      <c r="B120" s="16" t="s">
        <v>715</v>
      </c>
      <c r="C120" s="16" t="s">
        <v>53</v>
      </c>
      <c r="D120" s="16" t="s">
        <v>54</v>
      </c>
      <c r="E120" s="7" t="n">
        <v>600</v>
      </c>
      <c r="F120" s="16" t="s">
        <v>19</v>
      </c>
      <c r="G120" s="6" t="n">
        <v>8.79</v>
      </c>
      <c r="H120" s="6" t="n">
        <v>132.76</v>
      </c>
      <c r="I120" s="6" t="n">
        <v>76.12</v>
      </c>
      <c r="J120" s="6" t="n">
        <v>686</v>
      </c>
      <c r="K120" s="6" t="n">
        <v>5274</v>
      </c>
      <c r="L120" s="6" t="n">
        <v>4588</v>
      </c>
      <c r="M120" s="6" t="n">
        <v>10.05</v>
      </c>
      <c r="N120" s="6" t="n">
        <v>5.76</v>
      </c>
    </row>
    <row collapsed="false" customFormat="false" customHeight="false" hidden="false" ht="12.1" outlineLevel="0" r="121">
      <c r="A121" s="49" t="n">
        <v>44537</v>
      </c>
      <c r="B121" s="16" t="s">
        <v>715</v>
      </c>
      <c r="C121" s="16" t="s">
        <v>62</v>
      </c>
      <c r="D121" s="16" t="s">
        <v>63</v>
      </c>
      <c r="E121" s="7" t="n">
        <v>340</v>
      </c>
      <c r="F121" s="16" t="s">
        <v>19</v>
      </c>
      <c r="G121" s="6" t="n">
        <v>13.33</v>
      </c>
      <c r="H121" s="6" t="n">
        <v>208.36</v>
      </c>
      <c r="I121" s="6" t="n">
        <v>157.5</v>
      </c>
      <c r="J121" s="6" t="n">
        <v>589</v>
      </c>
      <c r="K121" s="6" t="n">
        <v>4532.2</v>
      </c>
      <c r="L121" s="6" t="n">
        <v>3943.2</v>
      </c>
      <c r="M121" s="6" t="n">
        <v>7.36</v>
      </c>
      <c r="N121" s="6" t="n">
        <v>5.57</v>
      </c>
    </row>
    <row collapsed="false" customFormat="false" customHeight="false" hidden="false" ht="12.1" outlineLevel="0" r="122">
      <c r="A122" s="49" t="n">
        <v>44544</v>
      </c>
      <c r="B122" s="16" t="s">
        <v>715</v>
      </c>
      <c r="C122" s="16" t="s">
        <v>56</v>
      </c>
      <c r="D122" s="16" t="s">
        <v>57</v>
      </c>
      <c r="E122" s="7" t="n">
        <v>86</v>
      </c>
      <c r="F122" s="16" t="s">
        <v>19</v>
      </c>
      <c r="G122" s="6" t="n">
        <v>85.93</v>
      </c>
      <c r="H122" s="6" t="n">
        <v>1466.2</v>
      </c>
      <c r="I122" s="6" t="n">
        <v>1008.86</v>
      </c>
      <c r="J122" s="6" t="n">
        <v>961</v>
      </c>
      <c r="K122" s="6" t="n">
        <v>7389.98</v>
      </c>
      <c r="L122" s="6" t="n">
        <v>6428.98</v>
      </c>
      <c r="M122" s="6" t="n">
        <v>7.41</v>
      </c>
      <c r="N122" s="6" t="n">
        <v>5.1</v>
      </c>
    </row>
    <row collapsed="false" customFormat="false" customHeight="false" hidden="false" ht="12.1" outlineLevel="0" r="123">
      <c r="A123" s="49" t="n">
        <v>44547</v>
      </c>
      <c r="B123" s="16" t="s">
        <v>715</v>
      </c>
      <c r="C123" s="16" t="s">
        <v>499</v>
      </c>
      <c r="D123" s="16" t="s">
        <v>725</v>
      </c>
      <c r="E123" s="7" t="n">
        <v>61000</v>
      </c>
      <c r="F123" s="16" t="s">
        <v>19</v>
      </c>
      <c r="G123" s="6" t="n">
        <v>0.1903</v>
      </c>
      <c r="H123" s="6" t="n">
        <v>2.62</v>
      </c>
      <c r="I123" s="6" t="n">
        <v>2.83</v>
      </c>
      <c r="J123" s="6" t="n">
        <v>1509</v>
      </c>
      <c r="K123" s="6" t="n">
        <v>11610.0717</v>
      </c>
      <c r="L123" s="6" t="n">
        <v>10101.07</v>
      </c>
      <c r="M123" s="6" t="n">
        <v>5.86</v>
      </c>
      <c r="N123" s="6" t="n">
        <v>6.32</v>
      </c>
    </row>
    <row collapsed="false" customFormat="false" customHeight="false" hidden="false" ht="12.1" outlineLevel="0" r="124">
      <c r="A124" s="49" t="n">
        <v>44550</v>
      </c>
      <c r="B124" s="16" t="s">
        <v>715</v>
      </c>
      <c r="C124" s="16" t="s">
        <v>51</v>
      </c>
      <c r="D124" s="16" t="s">
        <v>52</v>
      </c>
      <c r="E124" s="7" t="n">
        <v>15</v>
      </c>
      <c r="F124" s="16" t="s">
        <v>19</v>
      </c>
      <c r="G124" s="6" t="n">
        <v>234</v>
      </c>
      <c r="H124" s="6" t="n">
        <v>5580</v>
      </c>
      <c r="I124" s="6" t="n">
        <v>2431.25</v>
      </c>
      <c r="J124" s="6" t="n">
        <v>456</v>
      </c>
      <c r="K124" s="6" t="n">
        <v>3510</v>
      </c>
      <c r="L124" s="6" t="n">
        <v>3054</v>
      </c>
      <c r="M124" s="6" t="n">
        <v>8.37</v>
      </c>
      <c r="N124" s="6" t="n">
        <v>3.65</v>
      </c>
    </row>
    <row collapsed="false" customFormat="false" customHeight="false" hidden="false" ht="12.1" outlineLevel="0" r="125">
      <c r="A125" s="49" t="n">
        <v>44551</v>
      </c>
      <c r="B125" s="16" t="s">
        <v>715</v>
      </c>
      <c r="C125" s="16" t="s">
        <v>490</v>
      </c>
      <c r="D125" s="16" t="s">
        <v>716</v>
      </c>
      <c r="E125" s="7" t="n">
        <v>10</v>
      </c>
      <c r="F125" s="16" t="s">
        <v>19</v>
      </c>
      <c r="G125" s="6" t="n">
        <v>340</v>
      </c>
      <c r="H125" s="6" t="n">
        <v>6348.5</v>
      </c>
      <c r="I125" s="6" t="n">
        <v>3855.38</v>
      </c>
      <c r="J125" s="6" t="n">
        <v>442</v>
      </c>
      <c r="K125" s="6" t="n">
        <v>3400</v>
      </c>
      <c r="L125" s="6" t="n">
        <v>2958</v>
      </c>
      <c r="M125" s="6" t="n">
        <v>7.67</v>
      </c>
      <c r="N125" s="6" t="n">
        <v>4.66</v>
      </c>
    </row>
    <row collapsed="false" customFormat="false" customHeight="false" hidden="false" ht="12.1" outlineLevel="0" r="126">
      <c r="A126" s="49" t="n">
        <v>44556</v>
      </c>
      <c r="B126" s="16" t="s">
        <v>715</v>
      </c>
      <c r="C126" s="16" t="s">
        <v>503</v>
      </c>
      <c r="D126" s="16" t="s">
        <v>728</v>
      </c>
      <c r="E126" s="7" t="n">
        <v>630</v>
      </c>
      <c r="F126" s="16" t="s">
        <v>19</v>
      </c>
      <c r="G126" s="6" t="n">
        <v>5.2</v>
      </c>
      <c r="H126" s="6" t="n">
        <v>124.54</v>
      </c>
      <c r="I126" s="6" t="n">
        <v>135.65</v>
      </c>
      <c r="J126" s="6" t="n">
        <v>426</v>
      </c>
      <c r="K126" s="6" t="n">
        <v>3276</v>
      </c>
      <c r="L126" s="6" t="n">
        <v>2850</v>
      </c>
      <c r="M126" s="6" t="n">
        <v>3.33</v>
      </c>
      <c r="N126" s="6" t="n">
        <v>3.63</v>
      </c>
    </row>
    <row collapsed="false" customFormat="false" customHeight="false" hidden="false" ht="12.1" outlineLevel="0" r="127">
      <c r="A127" s="49" t="n">
        <v>44558</v>
      </c>
      <c r="B127" s="16" t="s">
        <v>715</v>
      </c>
      <c r="C127" s="16" t="s">
        <v>67</v>
      </c>
      <c r="D127" s="16" t="s">
        <v>68</v>
      </c>
      <c r="E127" s="7" t="n">
        <v>140</v>
      </c>
      <c r="F127" s="16" t="s">
        <v>19</v>
      </c>
      <c r="G127" s="6" t="n">
        <v>40</v>
      </c>
      <c r="H127" s="6" t="n">
        <v>540.7</v>
      </c>
      <c r="I127" s="6" t="n">
        <v>309.04</v>
      </c>
      <c r="J127" s="6" t="n">
        <v>728</v>
      </c>
      <c r="K127" s="6" t="n">
        <v>5600</v>
      </c>
      <c r="L127" s="6" t="n">
        <v>4872</v>
      </c>
      <c r="M127" s="6" t="n">
        <v>11.26</v>
      </c>
      <c r="N127" s="6" t="n">
        <v>6.44</v>
      </c>
    </row>
    <row collapsed="false" customFormat="false" customHeight="false" hidden="false" ht="12.1" outlineLevel="0" r="128">
      <c r="A128" s="49" t="n">
        <v>44561</v>
      </c>
      <c r="B128" s="16" t="s">
        <v>715</v>
      </c>
      <c r="C128" s="16" t="s">
        <v>501</v>
      </c>
      <c r="D128" s="16" t="s">
        <v>720</v>
      </c>
      <c r="E128" s="7" t="n">
        <v>10</v>
      </c>
      <c r="F128" s="16" t="s">
        <v>19</v>
      </c>
      <c r="G128" s="6" t="n">
        <v>294.37</v>
      </c>
      <c r="H128" s="6" t="n">
        <v>5444</v>
      </c>
      <c r="I128" s="6" t="n">
        <v>3426.76</v>
      </c>
      <c r="J128" s="6" t="n">
        <v>383</v>
      </c>
      <c r="K128" s="6" t="n">
        <v>2943.7</v>
      </c>
      <c r="L128" s="6" t="n">
        <v>2560.7</v>
      </c>
      <c r="M128" s="6" t="n">
        <v>7.47</v>
      </c>
      <c r="N128" s="6" t="n">
        <v>4.7</v>
      </c>
    </row>
    <row collapsed="false" customFormat="false" customHeight="false" hidden="false" ht="12.1" outlineLevel="0" r="129">
      <c r="A129" s="49" t="n">
        <v>44571</v>
      </c>
      <c r="B129" s="16" t="s">
        <v>715</v>
      </c>
      <c r="C129" s="16" t="s">
        <v>508</v>
      </c>
      <c r="D129" s="16" t="s">
        <v>731</v>
      </c>
      <c r="E129" s="7" t="n">
        <v>1101</v>
      </c>
      <c r="F129" s="16" t="s">
        <v>19</v>
      </c>
      <c r="G129" s="6" t="n">
        <v>9.98</v>
      </c>
      <c r="H129" s="6" t="n">
        <v>460</v>
      </c>
      <c r="I129" s="6" t="n">
        <v>481.96</v>
      </c>
      <c r="J129" s="6" t="n">
        <v>1428</v>
      </c>
      <c r="K129" s="6" t="n">
        <v>10987.98</v>
      </c>
      <c r="L129" s="6" t="n">
        <v>9559.98</v>
      </c>
      <c r="M129" s="6" t="n">
        <v>1.8</v>
      </c>
      <c r="N129" s="6" t="n">
        <v>1.89</v>
      </c>
    </row>
    <row collapsed="false" customFormat="false" customHeight="false" hidden="false" ht="12.1" outlineLevel="0" r="130">
      <c r="A130" s="49" t="n">
        <v>44574</v>
      </c>
      <c r="B130" s="16" t="s">
        <v>715</v>
      </c>
      <c r="C130" s="16" t="s">
        <v>45</v>
      </c>
      <c r="D130" s="16" t="s">
        <v>46</v>
      </c>
      <c r="E130" s="7" t="n">
        <v>4680</v>
      </c>
      <c r="F130" s="16" t="s">
        <v>19</v>
      </c>
      <c r="G130" s="6" t="n">
        <v>2.663</v>
      </c>
      <c r="H130" s="6" t="n">
        <v>67.38</v>
      </c>
      <c r="I130" s="6" t="n">
        <v>56.28</v>
      </c>
      <c r="J130" s="6" t="n">
        <v>1620</v>
      </c>
      <c r="K130" s="6" t="n">
        <v>12462.84</v>
      </c>
      <c r="L130" s="6" t="n">
        <v>10842.84</v>
      </c>
      <c r="M130" s="6" t="n">
        <v>4.12</v>
      </c>
      <c r="N130" s="6" t="n">
        <v>3.44</v>
      </c>
    </row>
    <row collapsed="false" customFormat="false" customHeight="false" hidden="false" ht="12.1" outlineLevel="0" r="131">
      <c r="A131" s="49" t="n">
        <v>44579</v>
      </c>
      <c r="B131" s="16" t="s">
        <v>715</v>
      </c>
      <c r="C131" s="16" t="s">
        <v>497</v>
      </c>
      <c r="D131" s="16" t="s">
        <v>723</v>
      </c>
      <c r="E131" s="7" t="n">
        <v>400</v>
      </c>
      <c r="F131" s="16" t="s">
        <v>19</v>
      </c>
      <c r="G131" s="6" t="n">
        <v>28</v>
      </c>
      <c r="H131" s="6" t="n">
        <v>386.2</v>
      </c>
      <c r="I131" s="6" t="n">
        <v>104.05</v>
      </c>
      <c r="J131" s="6" t="n">
        <v>1456</v>
      </c>
      <c r="K131" s="6" t="n">
        <v>11200</v>
      </c>
      <c r="L131" s="6" t="n">
        <v>9744</v>
      </c>
      <c r="M131" s="6" t="n">
        <v>23.41</v>
      </c>
      <c r="N131" s="6" t="n">
        <v>6.31</v>
      </c>
    </row>
    <row collapsed="false" customFormat="false" customHeight="false" hidden="false" ht="12.1" outlineLevel="0" r="132">
      <c r="A132" s="49" t="n">
        <v>44722</v>
      </c>
      <c r="B132" s="16" t="s">
        <v>715</v>
      </c>
      <c r="C132" s="16" t="s">
        <v>495</v>
      </c>
      <c r="D132" s="16" t="s">
        <v>717</v>
      </c>
      <c r="E132" s="7" t="n">
        <v>2000</v>
      </c>
      <c r="F132" s="16" t="s">
        <v>19</v>
      </c>
      <c r="G132" s="6" t="n">
        <v>0.2366</v>
      </c>
      <c r="H132" s="6" t="n">
        <v>3.14</v>
      </c>
      <c r="I132" s="6" t="n">
        <v>3.9</v>
      </c>
      <c r="J132" s="6" t="n">
        <v>62</v>
      </c>
      <c r="K132" s="6" t="n">
        <v>473.16</v>
      </c>
      <c r="L132" s="6" t="n">
        <v>411.16</v>
      </c>
      <c r="M132" s="6" t="n">
        <v>5.27</v>
      </c>
      <c r="N132" s="6" t="n">
        <v>6.55</v>
      </c>
    </row>
    <row collapsed="false" customFormat="false" customHeight="false" hidden="false" ht="12.1" outlineLevel="0" r="133">
      <c r="A133" s="49" t="n">
        <v>44750</v>
      </c>
      <c r="B133" s="16" t="s">
        <v>715</v>
      </c>
      <c r="C133" s="16" t="s">
        <v>67</v>
      </c>
      <c r="D133" s="16" t="s">
        <v>68</v>
      </c>
      <c r="E133" s="7" t="n">
        <v>140</v>
      </c>
      <c r="F133" s="16" t="s">
        <v>19</v>
      </c>
      <c r="G133" s="6" t="n">
        <v>16</v>
      </c>
      <c r="H133" s="6" t="n">
        <v>390.3</v>
      </c>
      <c r="I133" s="6" t="n">
        <v>309.04</v>
      </c>
      <c r="J133" s="6" t="n">
        <v>291</v>
      </c>
      <c r="K133" s="6" t="n">
        <v>2240</v>
      </c>
      <c r="L133" s="6" t="n">
        <v>1949</v>
      </c>
      <c r="M133" s="6" t="n">
        <v>4.5</v>
      </c>
      <c r="N133" s="6" t="n">
        <v>3.57</v>
      </c>
    </row>
    <row collapsed="false" customFormat="false" customHeight="false" hidden="false" ht="12.1" outlineLevel="0" r="134">
      <c r="A134" s="49" t="n">
        <v>44752</v>
      </c>
      <c r="B134" s="16" t="s">
        <v>715</v>
      </c>
      <c r="C134" s="16" t="s">
        <v>496</v>
      </c>
      <c r="D134" s="16" t="s">
        <v>719</v>
      </c>
      <c r="E134" s="7" t="n">
        <v>95000</v>
      </c>
      <c r="F134" s="16" t="s">
        <v>19</v>
      </c>
      <c r="G134" s="6" t="n">
        <v>0.053</v>
      </c>
      <c r="H134" s="6" t="n">
        <v>0.803</v>
      </c>
      <c r="I134" s="6" t="n">
        <v>0.63</v>
      </c>
      <c r="J134" s="6" t="n">
        <v>655</v>
      </c>
      <c r="K134" s="6" t="n">
        <v>5039.6901</v>
      </c>
      <c r="L134" s="6" t="n">
        <v>4384.69</v>
      </c>
      <c r="M134" s="6" t="n">
        <v>7.33</v>
      </c>
      <c r="N134" s="6" t="n">
        <v>5.75</v>
      </c>
    </row>
    <row collapsed="false" customFormat="false" customHeight="false" hidden="false" ht="12.1" outlineLevel="0" r="135">
      <c r="A135" s="49" t="n">
        <v>44750</v>
      </c>
      <c r="B135" s="16" t="s">
        <v>715</v>
      </c>
      <c r="C135" s="16" t="s">
        <v>508</v>
      </c>
      <c r="D135" s="16" t="s">
        <v>731</v>
      </c>
      <c r="E135" s="7" t="n">
        <v>1132</v>
      </c>
      <c r="F135" s="16" t="s">
        <v>19</v>
      </c>
      <c r="G135" s="6" t="n">
        <v>16.14</v>
      </c>
      <c r="H135" s="6" t="n">
        <v>361.9</v>
      </c>
      <c r="I135" s="6" t="n">
        <v>479.94</v>
      </c>
      <c r="J135" s="6" t="n">
        <v>2375</v>
      </c>
      <c r="K135" s="6" t="n">
        <v>18270.48</v>
      </c>
      <c r="L135" s="6" t="n">
        <v>15895.48</v>
      </c>
      <c r="M135" s="6" t="n">
        <v>2.93</v>
      </c>
      <c r="N135" s="6" t="n">
        <v>3.88</v>
      </c>
    </row>
    <row collapsed="false" customFormat="false" customHeight="false" hidden="false" ht="12.1" outlineLevel="0" r="136">
      <c r="A136" s="49" t="n">
        <v>44753</v>
      </c>
      <c r="B136" s="16" t="s">
        <v>715</v>
      </c>
      <c r="C136" s="16" t="s">
        <v>59</v>
      </c>
      <c r="D136" s="16" t="s">
        <v>60</v>
      </c>
      <c r="E136" s="7" t="n">
        <v>170</v>
      </c>
      <c r="F136" s="16" t="s">
        <v>19</v>
      </c>
      <c r="G136" s="6" t="n">
        <v>23.63</v>
      </c>
      <c r="H136" s="6" t="n">
        <v>343.8</v>
      </c>
      <c r="I136" s="6" t="n">
        <v>542.94</v>
      </c>
      <c r="J136" s="6" t="n">
        <v>522</v>
      </c>
      <c r="K136" s="6" t="n">
        <v>4017.1</v>
      </c>
      <c r="L136" s="6" t="n">
        <v>3495.1</v>
      </c>
      <c r="M136" s="6" t="n">
        <v>3.79</v>
      </c>
      <c r="N136" s="6" t="n">
        <v>5.98</v>
      </c>
    </row>
    <row collapsed="false" customFormat="false" customHeight="false" hidden="false" ht="12.1" outlineLevel="0" r="137">
      <c r="A137" s="49" t="n">
        <v>44753</v>
      </c>
      <c r="B137" s="16" t="s">
        <v>715</v>
      </c>
      <c r="C137" s="16" t="s">
        <v>507</v>
      </c>
      <c r="D137" s="16" t="s">
        <v>729</v>
      </c>
      <c r="E137" s="7" t="n">
        <v>580</v>
      </c>
      <c r="F137" s="16" t="s">
        <v>19</v>
      </c>
      <c r="G137" s="6" t="n">
        <v>0.744</v>
      </c>
      <c r="H137" s="6" t="n">
        <v>65.12</v>
      </c>
      <c r="I137" s="6" t="n">
        <v>78.68</v>
      </c>
      <c r="J137" s="6" t="n">
        <v>56</v>
      </c>
      <c r="K137" s="6" t="n">
        <v>431.52</v>
      </c>
      <c r="L137" s="6" t="n">
        <v>375.52</v>
      </c>
      <c r="M137" s="6" t="n">
        <v>0.82</v>
      </c>
      <c r="N137" s="6" t="n">
        <v>0.99</v>
      </c>
    </row>
    <row collapsed="false" customFormat="false" customHeight="false" hidden="false" ht="12.1" outlineLevel="0" r="138">
      <c r="A138" s="49" t="n">
        <v>44753</v>
      </c>
      <c r="B138" s="16" t="s">
        <v>715</v>
      </c>
      <c r="C138" s="16" t="s">
        <v>69</v>
      </c>
      <c r="D138" s="16" t="s">
        <v>70</v>
      </c>
      <c r="E138" s="7" t="n">
        <v>1</v>
      </c>
      <c r="F138" s="16" t="s">
        <v>19</v>
      </c>
      <c r="G138" s="6" t="n">
        <v>117.29</v>
      </c>
      <c r="H138" s="6" t="n">
        <v>715</v>
      </c>
      <c r="I138" s="6" t="n">
        <v>0</v>
      </c>
      <c r="J138" s="6" t="n">
        <v>15</v>
      </c>
      <c r="K138" s="6" t="n">
        <v>117.29</v>
      </c>
      <c r="L138" s="6" t="n">
        <v>102.29</v>
      </c>
      <c r="M138" s="6" t="n">
        <v>0</v>
      </c>
      <c r="N138" s="6" t="n">
        <v>14.31</v>
      </c>
    </row>
    <row collapsed="false" customFormat="false" customHeight="false" hidden="false" ht="12.1" outlineLevel="0" r="139">
      <c r="A139" s="49" t="n">
        <v>44754</v>
      </c>
      <c r="B139" s="16" t="s">
        <v>715</v>
      </c>
      <c r="C139" s="16" t="s">
        <v>33</v>
      </c>
      <c r="D139" s="16" t="s">
        <v>34</v>
      </c>
      <c r="E139" s="7" t="n">
        <v>1420</v>
      </c>
      <c r="F139" s="16" t="s">
        <v>19</v>
      </c>
      <c r="G139" s="6" t="n">
        <v>33.85</v>
      </c>
      <c r="H139" s="6" t="n">
        <v>236.85</v>
      </c>
      <c r="I139" s="6" t="n">
        <v>301.78</v>
      </c>
      <c r="J139" s="6" t="n">
        <v>6249</v>
      </c>
      <c r="K139" s="6" t="n">
        <v>48067</v>
      </c>
      <c r="L139" s="6" t="n">
        <v>41818</v>
      </c>
      <c r="M139" s="6" t="n">
        <v>9.76</v>
      </c>
      <c r="N139" s="6" t="n">
        <v>12.43</v>
      </c>
    </row>
    <row collapsed="false" customFormat="false" customHeight="false" hidden="false" ht="12.1" outlineLevel="0" r="140">
      <c r="A140" s="49" t="n">
        <v>44762</v>
      </c>
      <c r="B140" s="16" t="s">
        <v>715</v>
      </c>
      <c r="C140" s="16" t="s">
        <v>24</v>
      </c>
      <c r="D140" s="16" t="s">
        <v>25</v>
      </c>
      <c r="E140" s="7" t="n">
        <v>5300</v>
      </c>
      <c r="F140" s="16" t="s">
        <v>19</v>
      </c>
      <c r="G140" s="6" t="n">
        <v>4.73</v>
      </c>
      <c r="H140" s="6" t="n">
        <v>28.91</v>
      </c>
      <c r="I140" s="6" t="n">
        <v>35.09</v>
      </c>
      <c r="J140" s="6" t="n">
        <v>3259</v>
      </c>
      <c r="K140" s="6" t="n">
        <v>25069</v>
      </c>
      <c r="L140" s="6" t="n">
        <v>21810</v>
      </c>
      <c r="M140" s="6" t="n">
        <v>11.73</v>
      </c>
      <c r="N140" s="6" t="n">
        <v>14.23</v>
      </c>
    </row>
    <row collapsed="false" customFormat="false" customHeight="false" hidden="false" ht="12.1" outlineLevel="0" r="141">
      <c r="A141" s="49" t="n">
        <v>44762</v>
      </c>
      <c r="B141" s="16" t="s">
        <v>715</v>
      </c>
      <c r="C141" s="16" t="s">
        <v>16</v>
      </c>
      <c r="D141" s="16" t="s">
        <v>18</v>
      </c>
      <c r="E141" s="7" t="n">
        <v>2</v>
      </c>
      <c r="F141" s="16" t="s">
        <v>19</v>
      </c>
      <c r="G141" s="6" t="n">
        <v>10497.36</v>
      </c>
      <c r="H141" s="6" t="n">
        <v>113550</v>
      </c>
      <c r="I141" s="6" t="n">
        <v>137520.52</v>
      </c>
      <c r="J141" s="6" t="n">
        <v>2729</v>
      </c>
      <c r="K141" s="6" t="n">
        <v>20994.72</v>
      </c>
      <c r="L141" s="6" t="n">
        <v>18265.72</v>
      </c>
      <c r="M141" s="6" t="n">
        <v>6.64</v>
      </c>
      <c r="N141" s="6" t="n">
        <v>8.04</v>
      </c>
    </row>
    <row collapsed="false" customFormat="false" customHeight="false" hidden="false" ht="12.1" outlineLevel="0" r="142">
      <c r="A142" s="49" t="n">
        <v>44834</v>
      </c>
      <c r="B142" s="16" t="s">
        <v>715</v>
      </c>
      <c r="C142" s="16" t="s">
        <v>510</v>
      </c>
      <c r="D142" s="16" t="s">
        <v>732</v>
      </c>
      <c r="E142" s="7" t="n">
        <v>21</v>
      </c>
      <c r="F142" s="16" t="s">
        <v>19</v>
      </c>
      <c r="G142" s="6" t="n">
        <v>52.86</v>
      </c>
      <c r="H142" s="6" t="n">
        <v>1730</v>
      </c>
      <c r="I142" s="6" t="n">
        <v>1746.47</v>
      </c>
      <c r="J142" s="6" t="n">
        <v>144</v>
      </c>
      <c r="K142" s="6" t="n">
        <v>1110.06</v>
      </c>
      <c r="L142" s="6" t="n">
        <v>966.06</v>
      </c>
      <c r="M142" s="6" t="n">
        <v>2.63</v>
      </c>
      <c r="N142" s="6" t="n">
        <v>2.66</v>
      </c>
    </row>
    <row collapsed="false" customFormat="false" customHeight="false" hidden="false" ht="12.1" outlineLevel="0" r="143">
      <c r="A143" s="49" t="n">
        <v>44837</v>
      </c>
      <c r="B143" s="16" t="s">
        <v>715</v>
      </c>
      <c r="C143" s="16" t="s">
        <v>51</v>
      </c>
      <c r="D143" s="16" t="s">
        <v>52</v>
      </c>
      <c r="E143" s="7" t="n">
        <v>15</v>
      </c>
      <c r="F143" s="16" t="s">
        <v>19</v>
      </c>
      <c r="G143" s="6" t="n">
        <v>390</v>
      </c>
      <c r="H143" s="6" t="n">
        <v>6288</v>
      </c>
      <c r="I143" s="6" t="n">
        <v>2431.25</v>
      </c>
      <c r="J143" s="6" t="n">
        <v>761</v>
      </c>
      <c r="K143" s="6" t="n">
        <v>5850</v>
      </c>
      <c r="L143" s="6" t="n">
        <v>5089</v>
      </c>
      <c r="M143" s="6" t="n">
        <v>13.95</v>
      </c>
      <c r="N143" s="6" t="n">
        <v>5.4</v>
      </c>
    </row>
    <row collapsed="false" customFormat="false" customHeight="false" hidden="false" ht="12.1" outlineLevel="0" r="144">
      <c r="A144" s="49" t="n">
        <v>44837</v>
      </c>
      <c r="B144" s="16" t="s">
        <v>715</v>
      </c>
      <c r="C144" s="16" t="s">
        <v>51</v>
      </c>
      <c r="D144" s="16" t="s">
        <v>52</v>
      </c>
      <c r="E144" s="7" t="n">
        <v>15</v>
      </c>
      <c r="F144" s="16" t="s">
        <v>19</v>
      </c>
      <c r="G144" s="6" t="n">
        <v>390</v>
      </c>
      <c r="H144" s="6" t="n">
        <v>6288</v>
      </c>
      <c r="I144" s="6" t="n">
        <v>2431.25</v>
      </c>
      <c r="J144" s="6" t="n">
        <v>761</v>
      </c>
      <c r="K144" s="6" t="n">
        <v>5850</v>
      </c>
      <c r="L144" s="6" t="n">
        <v>5089</v>
      </c>
      <c r="M144" s="6" t="n">
        <v>13.95</v>
      </c>
      <c r="N144" s="6" t="n">
        <v>5.4</v>
      </c>
    </row>
    <row collapsed="false" customFormat="false" customHeight="false" hidden="false" ht="12.1" outlineLevel="0" r="145">
      <c r="A145" s="49" t="n">
        <v>44845</v>
      </c>
      <c r="B145" s="16" t="s">
        <v>715</v>
      </c>
      <c r="C145" s="16" t="s">
        <v>42</v>
      </c>
      <c r="D145" s="16" t="s">
        <v>43</v>
      </c>
      <c r="E145" s="7" t="n">
        <v>2360</v>
      </c>
      <c r="F145" s="16" t="s">
        <v>19</v>
      </c>
      <c r="G145" s="6" t="n">
        <v>51.03</v>
      </c>
      <c r="H145" s="6" t="n">
        <v>162.89</v>
      </c>
      <c r="I145" s="6" t="n">
        <v>260.21</v>
      </c>
      <c r="J145" s="6" t="n">
        <v>15656</v>
      </c>
      <c r="K145" s="6" t="n">
        <v>120430.8</v>
      </c>
      <c r="L145" s="6" t="n">
        <v>104774.8</v>
      </c>
      <c r="M145" s="6" t="n">
        <v>17.06</v>
      </c>
      <c r="N145" s="6" t="n">
        <v>27.26</v>
      </c>
    </row>
    <row collapsed="false" customFormat="false" customHeight="false" hidden="false" ht="12.1" outlineLevel="0" r="146">
      <c r="A146" s="49" t="n">
        <v>44845</v>
      </c>
      <c r="B146" s="16" t="s">
        <v>715</v>
      </c>
      <c r="C146" s="16" t="s">
        <v>508</v>
      </c>
      <c r="D146" s="16" t="s">
        <v>731</v>
      </c>
      <c r="E146" s="7" t="n">
        <v>1150</v>
      </c>
      <c r="F146" s="16" t="s">
        <v>19</v>
      </c>
      <c r="G146" s="6" t="n">
        <v>32.71</v>
      </c>
      <c r="H146" s="6" t="n">
        <v>339.4</v>
      </c>
      <c r="I146" s="6" t="n">
        <v>478.57</v>
      </c>
      <c r="J146" s="6" t="n">
        <v>4890</v>
      </c>
      <c r="K146" s="6" t="n">
        <v>37616.5</v>
      </c>
      <c r="L146" s="6" t="n">
        <v>32726.5</v>
      </c>
      <c r="M146" s="6" t="n">
        <v>5.95</v>
      </c>
      <c r="N146" s="6" t="n">
        <v>8.38</v>
      </c>
    </row>
    <row collapsed="false" customFormat="false" customHeight="false" hidden="false" ht="12.1" outlineLevel="0" r="147">
      <c r="A147" s="49" t="n">
        <v>44865</v>
      </c>
      <c r="B147" s="16" t="s">
        <v>715</v>
      </c>
      <c r="C147" s="16" t="s">
        <v>510</v>
      </c>
      <c r="D147" s="16" t="s">
        <v>732</v>
      </c>
      <c r="E147" s="7" t="n">
        <v>24</v>
      </c>
      <c r="F147" s="16" t="s">
        <v>19</v>
      </c>
      <c r="G147" s="6" t="n">
        <v>19.44</v>
      </c>
      <c r="H147" s="6" t="n">
        <v>1929</v>
      </c>
      <c r="I147" s="6" t="n">
        <v>1745.52</v>
      </c>
      <c r="J147" s="6" t="n">
        <v>61</v>
      </c>
      <c r="K147" s="6" t="n">
        <v>466.56</v>
      </c>
      <c r="L147" s="6" t="n">
        <v>405.56</v>
      </c>
      <c r="M147" s="6" t="n">
        <v>0.97</v>
      </c>
      <c r="N147" s="6" t="n">
        <v>0.88</v>
      </c>
    </row>
    <row collapsed="false" customFormat="false" customHeight="false" hidden="false" ht="12.1" outlineLevel="0" r="148">
      <c r="A148" s="49" t="n">
        <v>44895</v>
      </c>
      <c r="B148" s="16" t="s">
        <v>715</v>
      </c>
      <c r="C148" s="16" t="s">
        <v>510</v>
      </c>
      <c r="D148" s="16" t="s">
        <v>732</v>
      </c>
      <c r="E148" s="7" t="n">
        <v>24</v>
      </c>
      <c r="F148" s="16" t="s">
        <v>19</v>
      </c>
      <c r="G148" s="6" t="n">
        <v>18.05</v>
      </c>
      <c r="H148" s="6" t="n">
        <v>1950</v>
      </c>
      <c r="I148" s="6" t="n">
        <v>1745.52</v>
      </c>
      <c r="J148" s="6" t="n">
        <v>56</v>
      </c>
      <c r="K148" s="6" t="n">
        <v>433.2</v>
      </c>
      <c r="L148" s="6" t="n">
        <v>377.2</v>
      </c>
      <c r="M148" s="6" t="n">
        <v>0.9</v>
      </c>
      <c r="N148" s="6" t="n">
        <v>0.81</v>
      </c>
    </row>
    <row collapsed="false" customFormat="false" customHeight="false" hidden="false" ht="12.1" outlineLevel="0" r="149">
      <c r="A149" s="49" t="n">
        <v>44914</v>
      </c>
      <c r="B149" s="16" t="s">
        <v>715</v>
      </c>
      <c r="C149" s="16" t="s">
        <v>51</v>
      </c>
      <c r="D149" s="16" t="s">
        <v>52</v>
      </c>
      <c r="E149" s="7" t="n">
        <v>15</v>
      </c>
      <c r="F149" s="16" t="s">
        <v>19</v>
      </c>
      <c r="G149" s="6" t="n">
        <v>318</v>
      </c>
      <c r="H149" s="6" t="n">
        <v>5959</v>
      </c>
      <c r="I149" s="6" t="n">
        <v>2431.25</v>
      </c>
      <c r="J149" s="6" t="n">
        <v>620</v>
      </c>
      <c r="K149" s="6" t="n">
        <v>4770</v>
      </c>
      <c r="L149" s="6" t="n">
        <v>4150</v>
      </c>
      <c r="M149" s="6" t="n">
        <v>11.38</v>
      </c>
      <c r="N149" s="6" t="n">
        <v>4.64</v>
      </c>
    </row>
    <row collapsed="false" customFormat="false" customHeight="false" hidden="false" ht="12.1" outlineLevel="0" r="150">
      <c r="A150" s="49" t="n">
        <v>44916</v>
      </c>
      <c r="B150" s="16" t="s">
        <v>715</v>
      </c>
      <c r="C150" s="16" t="s">
        <v>490</v>
      </c>
      <c r="D150" s="16" t="s">
        <v>716</v>
      </c>
      <c r="E150" s="7" t="n">
        <v>81</v>
      </c>
      <c r="F150" s="16" t="s">
        <v>19</v>
      </c>
      <c r="G150" s="6" t="n">
        <v>256</v>
      </c>
      <c r="H150" s="6" t="n">
        <v>4040.5</v>
      </c>
      <c r="I150" s="6" t="n">
        <v>4281.18</v>
      </c>
      <c r="J150" s="6" t="n">
        <v>2696</v>
      </c>
      <c r="K150" s="6" t="n">
        <v>20736</v>
      </c>
      <c r="L150" s="6" t="n">
        <v>18040</v>
      </c>
      <c r="M150" s="6" t="n">
        <v>5.2</v>
      </c>
      <c r="N150" s="6" t="n">
        <v>5.51</v>
      </c>
    </row>
    <row collapsed="false" customFormat="false" customHeight="false" hidden="false" ht="12.1" outlineLevel="0" r="151">
      <c r="A151" s="49" t="n">
        <v>44916</v>
      </c>
      <c r="B151" s="16" t="s">
        <v>715</v>
      </c>
      <c r="C151" s="16" t="s">
        <v>490</v>
      </c>
      <c r="D151" s="16" t="s">
        <v>716</v>
      </c>
      <c r="E151" s="7" t="n">
        <v>81</v>
      </c>
      <c r="F151" s="16" t="s">
        <v>19</v>
      </c>
      <c r="G151" s="6" t="n">
        <v>537</v>
      </c>
      <c r="H151" s="6" t="n">
        <v>4040.5</v>
      </c>
      <c r="I151" s="6" t="n">
        <v>4281.18</v>
      </c>
      <c r="J151" s="6" t="n">
        <v>5655</v>
      </c>
      <c r="K151" s="6" t="n">
        <v>43497</v>
      </c>
      <c r="L151" s="6" t="n">
        <v>37842</v>
      </c>
      <c r="M151" s="6" t="n">
        <v>10.91</v>
      </c>
      <c r="N151" s="6" t="n">
        <v>11.56</v>
      </c>
    </row>
    <row collapsed="false" customFormat="false" customHeight="false" hidden="false" ht="12.1" outlineLevel="0" r="152">
      <c r="A152" s="49" t="n">
        <v>44925</v>
      </c>
      <c r="B152" s="16" t="s">
        <v>715</v>
      </c>
      <c r="C152" s="16" t="s">
        <v>67</v>
      </c>
      <c r="D152" s="16" t="s">
        <v>68</v>
      </c>
      <c r="E152" s="7" t="n">
        <v>140</v>
      </c>
      <c r="F152" s="16" t="s">
        <v>19</v>
      </c>
      <c r="G152" s="6" t="n">
        <v>69.78</v>
      </c>
      <c r="H152" s="6" t="n">
        <v>459.5</v>
      </c>
      <c r="I152" s="6" t="n">
        <v>309.04</v>
      </c>
      <c r="J152" s="6" t="n">
        <v>1270</v>
      </c>
      <c r="K152" s="6" t="n">
        <v>9769.2</v>
      </c>
      <c r="L152" s="6" t="n">
        <v>8499.2</v>
      </c>
      <c r="M152" s="6" t="n">
        <v>19.64</v>
      </c>
      <c r="N152" s="6" t="n">
        <v>13.21</v>
      </c>
    </row>
    <row collapsed="false" customFormat="false" customHeight="false" hidden="false" ht="12.1" outlineLevel="0" r="153">
      <c r="A153" s="49" t="n">
        <v>44926</v>
      </c>
      <c r="B153" s="16" t="s">
        <v>715</v>
      </c>
      <c r="C153" s="16" t="s">
        <v>510</v>
      </c>
      <c r="D153" s="16" t="s">
        <v>732</v>
      </c>
      <c r="E153" s="7" t="n">
        <v>24</v>
      </c>
      <c r="F153" s="16" t="s">
        <v>19</v>
      </c>
      <c r="G153" s="6" t="n">
        <v>17.92</v>
      </c>
      <c r="H153" s="6" t="n">
        <v>2035</v>
      </c>
      <c r="I153" s="6" t="n">
        <v>1745.52</v>
      </c>
      <c r="J153" s="6" t="n">
        <v>56</v>
      </c>
      <c r="K153" s="6" t="n">
        <v>430.08</v>
      </c>
      <c r="L153" s="6" t="n">
        <v>374.08</v>
      </c>
      <c r="M153" s="6" t="n">
        <v>0.89</v>
      </c>
      <c r="N153" s="6" t="n">
        <v>0.77</v>
      </c>
    </row>
    <row collapsed="false" customFormat="false" customHeight="false" hidden="false" ht="12.1" outlineLevel="0" r="154">
      <c r="A154" s="49" t="n">
        <v>44936</v>
      </c>
      <c r="B154" s="16" t="s">
        <v>715</v>
      </c>
      <c r="C154" s="16" t="s">
        <v>508</v>
      </c>
      <c r="D154" s="16" t="s">
        <v>731</v>
      </c>
      <c r="E154" s="7" t="n">
        <v>1183</v>
      </c>
      <c r="F154" s="16" t="s">
        <v>19</v>
      </c>
      <c r="G154" s="6" t="n">
        <v>6.86</v>
      </c>
      <c r="H154" s="6" t="n">
        <v>336.7</v>
      </c>
      <c r="I154" s="6" t="n">
        <v>475.1</v>
      </c>
      <c r="J154" s="6" t="n">
        <v>1055</v>
      </c>
      <c r="K154" s="6" t="n">
        <v>8115.38</v>
      </c>
      <c r="L154" s="6" t="n">
        <v>7060.38</v>
      </c>
      <c r="M154" s="6" t="n">
        <v>1.26</v>
      </c>
      <c r="N154" s="6" t="n">
        <v>1.77</v>
      </c>
    </row>
    <row collapsed="false" customFormat="false" customHeight="false" hidden="false" ht="12.1" outlineLevel="0" r="155">
      <c r="A155" s="49" t="n">
        <v>44938</v>
      </c>
      <c r="B155" s="16" t="s">
        <v>715</v>
      </c>
      <c r="C155" s="16" t="s">
        <v>59</v>
      </c>
      <c r="D155" s="16" t="s">
        <v>60</v>
      </c>
      <c r="E155" s="7" t="n">
        <v>400</v>
      </c>
      <c r="F155" s="16" t="s">
        <v>19</v>
      </c>
      <c r="G155" s="6" t="n">
        <v>20.39</v>
      </c>
      <c r="H155" s="6" t="n">
        <v>346.85</v>
      </c>
      <c r="I155" s="6" t="n">
        <v>430.86</v>
      </c>
      <c r="J155" s="6" t="n">
        <v>1060</v>
      </c>
      <c r="K155" s="6" t="n">
        <v>8156</v>
      </c>
      <c r="L155" s="6" t="n">
        <v>7096</v>
      </c>
      <c r="M155" s="6" t="n">
        <v>4.12</v>
      </c>
      <c r="N155" s="6" t="n">
        <v>5.11</v>
      </c>
    </row>
    <row collapsed="false" customFormat="false" customHeight="false" hidden="false" ht="12.1" outlineLevel="0" r="156">
      <c r="A156" s="49" t="n">
        <v>44957</v>
      </c>
      <c r="B156" s="16" t="s">
        <v>715</v>
      </c>
      <c r="C156" s="16" t="s">
        <v>510</v>
      </c>
      <c r="D156" s="16" t="s">
        <v>732</v>
      </c>
      <c r="E156" s="7" t="n">
        <v>24</v>
      </c>
      <c r="F156" s="16" t="s">
        <v>19</v>
      </c>
      <c r="G156" s="6" t="n">
        <v>18.2</v>
      </c>
      <c r="H156" s="6" t="n">
        <v>1971.4</v>
      </c>
      <c r="I156" s="6" t="n">
        <v>1745.52</v>
      </c>
      <c r="J156" s="6" t="n">
        <v>57</v>
      </c>
      <c r="K156" s="6" t="n">
        <v>436.8</v>
      </c>
      <c r="L156" s="6" t="n">
        <v>379.8</v>
      </c>
      <c r="M156" s="6" t="n">
        <v>0.91</v>
      </c>
      <c r="N156" s="6" t="n">
        <v>0.8</v>
      </c>
    </row>
    <row collapsed="false" customFormat="false" customHeight="false" hidden="false" ht="12.1" outlineLevel="0" r="157">
      <c r="A157" s="49" t="n">
        <v>44981</v>
      </c>
      <c r="B157" s="16" t="s">
        <v>715</v>
      </c>
      <c r="C157" s="16" t="s">
        <v>510</v>
      </c>
      <c r="D157" s="16" t="s">
        <v>732</v>
      </c>
      <c r="E157" s="7" t="n">
        <v>24</v>
      </c>
      <c r="F157" s="16" t="s">
        <v>19</v>
      </c>
      <c r="G157" s="6" t="n">
        <v>18.09</v>
      </c>
      <c r="H157" s="6" t="n">
        <v>2005.2</v>
      </c>
      <c r="I157" s="6" t="n">
        <v>1745.52</v>
      </c>
      <c r="J157" s="6" t="n">
        <v>56</v>
      </c>
      <c r="K157" s="6" t="n">
        <v>434.16</v>
      </c>
      <c r="L157" s="6" t="n">
        <v>378.16</v>
      </c>
      <c r="M157" s="6" t="n">
        <v>0.9</v>
      </c>
      <c r="N157" s="6" t="n">
        <v>0.79</v>
      </c>
    </row>
    <row collapsed="false" customFormat="false" customHeight="false" hidden="false" ht="12.1" outlineLevel="0" r="158">
      <c r="A158" s="49" t="n">
        <v>45020</v>
      </c>
      <c r="B158" s="16" t="s">
        <v>715</v>
      </c>
      <c r="C158" s="16" t="s">
        <v>51</v>
      </c>
      <c r="D158" s="16" t="s">
        <v>52</v>
      </c>
      <c r="E158" s="7" t="n">
        <v>15</v>
      </c>
      <c r="F158" s="16" t="s">
        <v>19</v>
      </c>
      <c r="G158" s="6" t="n">
        <v>465</v>
      </c>
      <c r="H158" s="6" t="n">
        <v>7301</v>
      </c>
      <c r="I158" s="6" t="n">
        <v>2431.25</v>
      </c>
      <c r="J158" s="6" t="n">
        <v>907</v>
      </c>
      <c r="K158" s="6" t="n">
        <v>6975</v>
      </c>
      <c r="L158" s="6" t="n">
        <v>6068</v>
      </c>
      <c r="M158" s="6" t="n">
        <v>16.64</v>
      </c>
      <c r="N158" s="6" t="n">
        <v>5.54</v>
      </c>
    </row>
    <row collapsed="false" customFormat="false" customHeight="false" hidden="false" ht="12.1" outlineLevel="0" r="159">
      <c r="A159" s="49" t="n">
        <v>45016</v>
      </c>
      <c r="B159" s="16" t="s">
        <v>715</v>
      </c>
      <c r="C159" s="16" t="s">
        <v>510</v>
      </c>
      <c r="D159" s="16" t="s">
        <v>732</v>
      </c>
      <c r="E159" s="7" t="n">
        <v>24</v>
      </c>
      <c r="F159" s="16" t="s">
        <v>19</v>
      </c>
      <c r="G159" s="6" t="n">
        <v>16.09</v>
      </c>
      <c r="H159" s="6" t="n">
        <v>1990.4</v>
      </c>
      <c r="I159" s="6" t="n">
        <v>1745.52</v>
      </c>
      <c r="J159" s="6" t="n">
        <v>50</v>
      </c>
      <c r="K159" s="6" t="n">
        <v>386.16</v>
      </c>
      <c r="L159" s="6" t="n">
        <v>336.16</v>
      </c>
      <c r="M159" s="6" t="n">
        <v>0.8</v>
      </c>
      <c r="N159" s="6" t="n">
        <v>0.7</v>
      </c>
    </row>
    <row collapsed="false" customFormat="false" customHeight="false" hidden="false" ht="12.1" outlineLevel="0" r="160">
      <c r="A160" s="49" t="n">
        <v>45044</v>
      </c>
      <c r="B160" s="16" t="s">
        <v>715</v>
      </c>
      <c r="C160" s="16" t="s">
        <v>510</v>
      </c>
      <c r="D160" s="16" t="s">
        <v>732</v>
      </c>
      <c r="E160" s="7" t="n">
        <v>24</v>
      </c>
      <c r="F160" s="16" t="s">
        <v>19</v>
      </c>
      <c r="G160" s="6" t="n">
        <v>14.15</v>
      </c>
      <c r="H160" s="6" t="n">
        <v>1990.4</v>
      </c>
      <c r="I160" s="6" t="n">
        <v>1745.52</v>
      </c>
      <c r="J160" s="6" t="n">
        <v>44</v>
      </c>
      <c r="K160" s="6" t="n">
        <v>339.6</v>
      </c>
      <c r="L160" s="6" t="n">
        <v>295.6</v>
      </c>
      <c r="M160" s="6" t="n">
        <v>0.71</v>
      </c>
      <c r="N160" s="6" t="n">
        <v>0.62</v>
      </c>
    </row>
    <row collapsed="false" customFormat="false" customHeight="false" hidden="false" ht="12.1" outlineLevel="0" r="161">
      <c r="A161" s="49" t="n">
        <v>45057</v>
      </c>
      <c r="B161" s="16" t="s">
        <v>715</v>
      </c>
      <c r="C161" s="16" t="s">
        <v>39</v>
      </c>
      <c r="D161" s="16" t="s">
        <v>40</v>
      </c>
      <c r="E161" s="7" t="n">
        <v>600</v>
      </c>
      <c r="F161" s="16" t="s">
        <v>19</v>
      </c>
      <c r="G161" s="6" t="n">
        <v>25</v>
      </c>
      <c r="H161" s="6" t="n">
        <v>229.32</v>
      </c>
      <c r="I161" s="6" t="n">
        <v>197.72</v>
      </c>
      <c r="J161" s="6" t="n">
        <v>1950</v>
      </c>
      <c r="K161" s="6" t="n">
        <v>15000</v>
      </c>
      <c r="L161" s="6" t="n">
        <v>13050</v>
      </c>
      <c r="M161" s="6" t="n">
        <v>11</v>
      </c>
      <c r="N161" s="6" t="n">
        <v>9.48</v>
      </c>
    </row>
    <row collapsed="false" customFormat="false" customHeight="false" hidden="false" ht="12.1" outlineLevel="0" r="162">
      <c r="A162" s="49" t="n">
        <v>45057</v>
      </c>
      <c r="B162" s="16" t="s">
        <v>715</v>
      </c>
      <c r="C162" s="16" t="s">
        <v>36</v>
      </c>
      <c r="D162" s="16" t="s">
        <v>37</v>
      </c>
      <c r="E162" s="7" t="n">
        <v>1920</v>
      </c>
      <c r="F162" s="16" t="s">
        <v>19</v>
      </c>
      <c r="G162" s="6" t="n">
        <v>25</v>
      </c>
      <c r="H162" s="6" t="n">
        <v>226.55</v>
      </c>
      <c r="I162" s="6" t="n">
        <v>177.77</v>
      </c>
      <c r="J162" s="6" t="n">
        <v>6240</v>
      </c>
      <c r="K162" s="6" t="n">
        <v>48000</v>
      </c>
      <c r="L162" s="6" t="n">
        <v>41760</v>
      </c>
      <c r="M162" s="6" t="n">
        <v>12.24</v>
      </c>
      <c r="N162" s="6" t="n">
        <v>9.6</v>
      </c>
    </row>
    <row collapsed="false" customFormat="false" customHeight="false" hidden="false" ht="12.1" outlineLevel="0" r="163">
      <c r="A163" s="49" t="n">
        <v>45082</v>
      </c>
      <c r="B163" s="16" t="s">
        <v>715</v>
      </c>
      <c r="C163" s="16" t="s">
        <v>490</v>
      </c>
      <c r="D163" s="16" t="s">
        <v>716</v>
      </c>
      <c r="E163" s="7" t="n">
        <v>125</v>
      </c>
      <c r="F163" s="16" t="s">
        <v>19</v>
      </c>
      <c r="G163" s="6" t="n">
        <v>438</v>
      </c>
      <c r="H163" s="6" t="n">
        <v>5166.5</v>
      </c>
      <c r="I163" s="6" t="n">
        <v>4331.46</v>
      </c>
      <c r="J163" s="6" t="n">
        <v>7118</v>
      </c>
      <c r="K163" s="6" t="n">
        <v>54750</v>
      </c>
      <c r="L163" s="6" t="n">
        <v>47632</v>
      </c>
      <c r="M163" s="6" t="n">
        <v>8.8</v>
      </c>
      <c r="N163" s="6" t="n">
        <v>7.38</v>
      </c>
    </row>
    <row collapsed="false" customFormat="false" customHeight="false" hidden="false" ht="12.1" outlineLevel="0" r="164">
      <c r="A164" s="49" t="n">
        <v>45093</v>
      </c>
      <c r="B164" s="16" t="s">
        <v>715</v>
      </c>
      <c r="C164" s="16" t="s">
        <v>48</v>
      </c>
      <c r="D164" s="16" t="s">
        <v>49</v>
      </c>
      <c r="E164" s="7" t="n">
        <v>2300</v>
      </c>
      <c r="F164" s="16" t="s">
        <v>19</v>
      </c>
      <c r="G164" s="6" t="n">
        <v>4.84</v>
      </c>
      <c r="H164" s="6" t="n">
        <v>124.06</v>
      </c>
      <c r="I164" s="6" t="n">
        <v>107.65</v>
      </c>
      <c r="J164" s="6" t="n">
        <v>1447</v>
      </c>
      <c r="K164" s="6" t="n">
        <v>11132</v>
      </c>
      <c r="L164" s="6" t="n">
        <v>9685</v>
      </c>
      <c r="M164" s="6" t="n">
        <v>3.91</v>
      </c>
      <c r="N164" s="6" t="n">
        <v>3.39</v>
      </c>
    </row>
    <row collapsed="false" customFormat="false" customHeight="false" hidden="false" ht="12.1" outlineLevel="0" r="165">
      <c r="A165" s="49" t="n">
        <v>45106</v>
      </c>
      <c r="B165" s="16" t="s">
        <v>715</v>
      </c>
      <c r="C165" s="16" t="s">
        <v>33</v>
      </c>
      <c r="D165" s="16" t="s">
        <v>34</v>
      </c>
      <c r="E165" s="7" t="n">
        <v>1500</v>
      </c>
      <c r="F165" s="16" t="s">
        <v>19</v>
      </c>
      <c r="G165" s="6" t="n">
        <v>34.29</v>
      </c>
      <c r="H165" s="6" t="n">
        <v>303.5</v>
      </c>
      <c r="I165" s="6" t="n">
        <v>298.06</v>
      </c>
      <c r="J165" s="6" t="n">
        <v>6687</v>
      </c>
      <c r="K165" s="6" t="n">
        <v>51435</v>
      </c>
      <c r="L165" s="6" t="n">
        <v>44748</v>
      </c>
      <c r="M165" s="6" t="n">
        <v>10.01</v>
      </c>
      <c r="N165" s="6" t="n">
        <v>9.83</v>
      </c>
    </row>
    <row collapsed="false" customFormat="false" customHeight="false" hidden="false" ht="12.1" outlineLevel="0" r="166">
      <c r="A166" s="49" t="n">
        <v>45114</v>
      </c>
      <c r="B166" s="16" t="s">
        <v>715</v>
      </c>
      <c r="C166" s="16" t="s">
        <v>69</v>
      </c>
      <c r="D166" s="16" t="s">
        <v>70</v>
      </c>
      <c r="E166" s="7" t="n">
        <v>1</v>
      </c>
      <c r="F166" s="16" t="s">
        <v>19</v>
      </c>
      <c r="G166" s="6" t="n">
        <v>199.89</v>
      </c>
      <c r="H166" s="6" t="n">
        <v>1366</v>
      </c>
      <c r="I166" s="6" t="n">
        <v>0</v>
      </c>
      <c r="J166" s="6" t="n">
        <v>26</v>
      </c>
      <c r="K166" s="6" t="n">
        <v>199.89</v>
      </c>
      <c r="L166" s="6" t="n">
        <v>173.89</v>
      </c>
      <c r="M166" s="6" t="n">
        <v>0</v>
      </c>
      <c r="N166" s="6" t="n">
        <v>12.73</v>
      </c>
    </row>
    <row collapsed="false" customFormat="false" customHeight="false" hidden="false" ht="12.1" outlineLevel="0" r="167">
      <c r="A167" s="49" t="n">
        <v>45117</v>
      </c>
      <c r="B167" s="16" t="s">
        <v>715</v>
      </c>
      <c r="C167" s="16" t="s">
        <v>67</v>
      </c>
      <c r="D167" s="16" t="s">
        <v>68</v>
      </c>
      <c r="E167" s="7" t="n">
        <v>140</v>
      </c>
      <c r="F167" s="16" t="s">
        <v>19</v>
      </c>
      <c r="G167" s="6" t="n">
        <v>12.16</v>
      </c>
      <c r="H167" s="6" t="n">
        <v>524.55</v>
      </c>
      <c r="I167" s="6" t="n">
        <v>309.04</v>
      </c>
      <c r="J167" s="6" t="n">
        <v>221</v>
      </c>
      <c r="K167" s="6" t="n">
        <v>1702.4</v>
      </c>
      <c r="L167" s="6" t="n">
        <v>1481.4</v>
      </c>
      <c r="M167" s="6" t="n">
        <v>3.42</v>
      </c>
      <c r="N167" s="6" t="n">
        <v>2.02</v>
      </c>
    </row>
    <row collapsed="false" customFormat="false" customHeight="false" hidden="false" ht="12.1" outlineLevel="0" r="168">
      <c r="A168" s="49" t="n">
        <v>45117</v>
      </c>
      <c r="B168" s="16" t="s">
        <v>715</v>
      </c>
      <c r="C168" s="16" t="s">
        <v>511</v>
      </c>
      <c r="D168" s="16" t="s">
        <v>733</v>
      </c>
      <c r="E168" s="7" t="n">
        <v>160000</v>
      </c>
      <c r="F168" s="16" t="s">
        <v>19</v>
      </c>
      <c r="G168" s="6" t="n">
        <v>0.0581</v>
      </c>
      <c r="H168" s="6" t="n">
        <v>0.6688</v>
      </c>
      <c r="I168" s="6" t="n">
        <v>0.7</v>
      </c>
      <c r="J168" s="6" t="n">
        <v>1208</v>
      </c>
      <c r="K168" s="6" t="n">
        <v>9292.1356</v>
      </c>
      <c r="L168" s="6" t="n">
        <v>8084.14</v>
      </c>
      <c r="M168" s="6" t="n">
        <v>7.24</v>
      </c>
      <c r="N168" s="6" t="n">
        <v>7.55</v>
      </c>
    </row>
    <row collapsed="false" customFormat="false" customHeight="false" hidden="false" ht="12.1" outlineLevel="0" r="169">
      <c r="A169" s="49" t="n">
        <v>45118</v>
      </c>
      <c r="B169" s="16" t="s">
        <v>715</v>
      </c>
      <c r="C169" s="16" t="s">
        <v>59</v>
      </c>
      <c r="D169" s="16" t="s">
        <v>60</v>
      </c>
      <c r="E169" s="7" t="n">
        <v>400</v>
      </c>
      <c r="F169" s="16" t="s">
        <v>19</v>
      </c>
      <c r="G169" s="6" t="n">
        <v>17.97</v>
      </c>
      <c r="H169" s="6" t="n">
        <v>478.8</v>
      </c>
      <c r="I169" s="6" t="n">
        <v>430.86</v>
      </c>
      <c r="J169" s="6" t="n">
        <v>934</v>
      </c>
      <c r="K169" s="6" t="n">
        <v>7188</v>
      </c>
      <c r="L169" s="6" t="n">
        <v>6254</v>
      </c>
      <c r="M169" s="6" t="n">
        <v>3.63</v>
      </c>
      <c r="N169" s="6" t="n">
        <v>3.27</v>
      </c>
    </row>
    <row collapsed="false" customFormat="false" customHeight="false" hidden="false" ht="12.1" outlineLevel="0" r="170">
      <c r="A170" s="49" t="n">
        <v>45118</v>
      </c>
      <c r="B170" s="16" t="s">
        <v>715</v>
      </c>
      <c r="C170" s="16" t="s">
        <v>494</v>
      </c>
      <c r="D170" s="16" t="s">
        <v>730</v>
      </c>
      <c r="E170" s="7" t="n">
        <v>405</v>
      </c>
      <c r="F170" s="16" t="s">
        <v>19</v>
      </c>
      <c r="G170" s="6" t="n">
        <v>27.71</v>
      </c>
      <c r="H170" s="6" t="n">
        <v>490.7</v>
      </c>
      <c r="I170" s="6" t="n">
        <v>503.55</v>
      </c>
      <c r="J170" s="6" t="n">
        <v>1459</v>
      </c>
      <c r="K170" s="6" t="n">
        <v>11222.55</v>
      </c>
      <c r="L170" s="6" t="n">
        <v>9763.55</v>
      </c>
      <c r="M170" s="6" t="n">
        <v>4.79</v>
      </c>
      <c r="N170" s="6" t="n">
        <v>4.91</v>
      </c>
    </row>
    <row collapsed="false" customFormat="false" customHeight="false" hidden="false" ht="12.1" outlineLevel="0" r="171">
      <c r="A171" s="49" t="n">
        <v>45118</v>
      </c>
      <c r="B171" s="16" t="s">
        <v>715</v>
      </c>
      <c r="C171" s="16" t="s">
        <v>496</v>
      </c>
      <c r="D171" s="16" t="s">
        <v>719</v>
      </c>
      <c r="E171" s="7" t="n">
        <v>95000</v>
      </c>
      <c r="F171" s="16" t="s">
        <v>19</v>
      </c>
      <c r="G171" s="6" t="n">
        <v>0.0503</v>
      </c>
      <c r="H171" s="6" t="n">
        <v>0.8293</v>
      </c>
      <c r="I171" s="6" t="n">
        <v>0.63</v>
      </c>
      <c r="J171" s="6" t="n">
        <v>621</v>
      </c>
      <c r="K171" s="6" t="n">
        <v>4774.2055</v>
      </c>
      <c r="L171" s="6" t="n">
        <v>4153.21</v>
      </c>
      <c r="M171" s="6" t="n">
        <v>6.95</v>
      </c>
      <c r="N171" s="6" t="n">
        <v>5.27</v>
      </c>
    </row>
    <row collapsed="false" customFormat="false" customHeight="false" hidden="false" ht="12.1" outlineLevel="0" r="172">
      <c r="A172" s="49" t="n">
        <v>45118</v>
      </c>
      <c r="B172" s="16" t="s">
        <v>715</v>
      </c>
      <c r="C172" s="16" t="s">
        <v>51</v>
      </c>
      <c r="D172" s="16" t="s">
        <v>52</v>
      </c>
      <c r="E172" s="7" t="n">
        <v>15</v>
      </c>
      <c r="F172" s="16" t="s">
        <v>19</v>
      </c>
      <c r="G172" s="6" t="n">
        <v>264</v>
      </c>
      <c r="H172" s="6" t="n">
        <v>7278</v>
      </c>
      <c r="I172" s="6" t="n">
        <v>2431.25</v>
      </c>
      <c r="J172" s="6" t="n">
        <v>515</v>
      </c>
      <c r="K172" s="6" t="n">
        <v>3960</v>
      </c>
      <c r="L172" s="6" t="n">
        <v>3445</v>
      </c>
      <c r="M172" s="6" t="n">
        <v>9.45</v>
      </c>
      <c r="N172" s="6" t="n">
        <v>3.16</v>
      </c>
    </row>
    <row collapsed="false" customFormat="false" customHeight="false" hidden="false" ht="12.1" outlineLevel="0" r="173">
      <c r="A173" s="49" t="n">
        <v>45118</v>
      </c>
      <c r="B173" s="16" t="s">
        <v>715</v>
      </c>
      <c r="C173" s="16" t="s">
        <v>507</v>
      </c>
      <c r="D173" s="16" t="s">
        <v>729</v>
      </c>
      <c r="E173" s="7" t="n">
        <v>640</v>
      </c>
      <c r="F173" s="16" t="s">
        <v>19</v>
      </c>
      <c r="G173" s="6" t="n">
        <v>1.49</v>
      </c>
      <c r="H173" s="6" t="n">
        <v>83.1</v>
      </c>
      <c r="I173" s="6" t="n">
        <v>77.3</v>
      </c>
      <c r="J173" s="6" t="n">
        <v>124</v>
      </c>
      <c r="K173" s="6" t="n">
        <v>953.6</v>
      </c>
      <c r="L173" s="6" t="n">
        <v>829.6</v>
      </c>
      <c r="M173" s="6" t="n">
        <v>1.68</v>
      </c>
      <c r="N173" s="6" t="n">
        <v>1.56</v>
      </c>
    </row>
    <row collapsed="false" customFormat="false" customHeight="false" hidden="false" ht="12.1" outlineLevel="0" r="174">
      <c r="A174" s="49" t="n">
        <v>45118</v>
      </c>
      <c r="B174" s="16" t="s">
        <v>715</v>
      </c>
      <c r="C174" s="16" t="s">
        <v>508</v>
      </c>
      <c r="D174" s="16" t="s">
        <v>731</v>
      </c>
      <c r="E174" s="7" t="n">
        <v>1309</v>
      </c>
      <c r="F174" s="16" t="s">
        <v>19</v>
      </c>
      <c r="G174" s="6" t="n">
        <v>27.71</v>
      </c>
      <c r="H174" s="6" t="n">
        <v>487.6</v>
      </c>
      <c r="I174" s="6" t="n">
        <v>461.31</v>
      </c>
      <c r="J174" s="6" t="n">
        <v>4715</v>
      </c>
      <c r="K174" s="6" t="n">
        <v>36272.39</v>
      </c>
      <c r="L174" s="6" t="n">
        <v>31557.39</v>
      </c>
      <c r="M174" s="6" t="n">
        <v>5.23</v>
      </c>
      <c r="N174" s="6" t="n">
        <v>4.94</v>
      </c>
    </row>
    <row collapsed="false" customFormat="false" customHeight="false" hidden="false" ht="12.1" outlineLevel="0" r="175">
      <c r="A175" s="49" t="n">
        <v>45119</v>
      </c>
      <c r="B175" s="16" t="s">
        <v>715</v>
      </c>
      <c r="C175" s="16" t="s">
        <v>505</v>
      </c>
      <c r="D175" s="16" t="s">
        <v>724</v>
      </c>
      <c r="E175" s="7" t="n">
        <v>8</v>
      </c>
      <c r="F175" s="16" t="s">
        <v>19</v>
      </c>
      <c r="G175" s="6" t="n">
        <v>391.54</v>
      </c>
      <c r="H175" s="6" t="n">
        <v>13100</v>
      </c>
      <c r="I175" s="6" t="n">
        <v>12461.66</v>
      </c>
      <c r="J175" s="6" t="n">
        <v>407</v>
      </c>
      <c r="K175" s="6" t="n">
        <v>3132.32</v>
      </c>
      <c r="L175" s="6" t="n">
        <v>2725.32</v>
      </c>
      <c r="M175" s="6" t="n">
        <v>2.73</v>
      </c>
      <c r="N175" s="6" t="n">
        <v>2.6</v>
      </c>
    </row>
    <row collapsed="false" customFormat="false" customHeight="false" hidden="false" ht="12.1" outlineLevel="0" r="176">
      <c r="A176" s="49" t="n">
        <v>45127</v>
      </c>
      <c r="B176" s="16" t="s">
        <v>715</v>
      </c>
      <c r="C176" s="16" t="s">
        <v>24</v>
      </c>
      <c r="D176" s="16" t="s">
        <v>25</v>
      </c>
      <c r="E176" s="7" t="n">
        <v>10800</v>
      </c>
      <c r="F176" s="16" t="s">
        <v>19</v>
      </c>
      <c r="G176" s="6" t="n">
        <v>0.8</v>
      </c>
      <c r="H176" s="6" t="n">
        <v>42.025</v>
      </c>
      <c r="I176" s="6" t="n">
        <v>31.42</v>
      </c>
      <c r="J176" s="6" t="n">
        <v>1123</v>
      </c>
      <c r="K176" s="6" t="n">
        <v>8640</v>
      </c>
      <c r="L176" s="6" t="n">
        <v>7517</v>
      </c>
      <c r="M176" s="6" t="n">
        <v>2.22</v>
      </c>
      <c r="N176" s="6" t="n">
        <v>1.66</v>
      </c>
    </row>
    <row collapsed="false" customFormat="false" customHeight="false" hidden="false" ht="12.1" outlineLevel="0" r="177">
      <c r="A177" s="49" t="n">
        <v>45127</v>
      </c>
      <c r="B177" s="16" t="s">
        <v>715</v>
      </c>
      <c r="C177" s="16" t="s">
        <v>16</v>
      </c>
      <c r="D177" s="16" t="s">
        <v>18</v>
      </c>
      <c r="E177" s="7" t="n">
        <v>10</v>
      </c>
      <c r="F177" s="16" t="s">
        <v>19</v>
      </c>
      <c r="G177" s="6" t="n">
        <v>16665.2</v>
      </c>
      <c r="H177" s="6" t="n">
        <v>123900</v>
      </c>
      <c r="I177" s="6" t="n">
        <v>128643</v>
      </c>
      <c r="J177" s="6" t="n">
        <v>21665</v>
      </c>
      <c r="K177" s="6" t="n">
        <v>166652</v>
      </c>
      <c r="L177" s="6" t="n">
        <v>144987</v>
      </c>
      <c r="M177" s="6" t="n">
        <v>11.27</v>
      </c>
      <c r="N177" s="6" t="n">
        <v>11.7</v>
      </c>
    </row>
    <row collapsed="false" customFormat="false" customHeight="false" hidden="false" ht="12.1" outlineLevel="0" r="178">
      <c r="A178" s="49" t="n">
        <v>45210</v>
      </c>
      <c r="B178" s="16" t="s">
        <v>715</v>
      </c>
      <c r="C178" s="16" t="s">
        <v>494</v>
      </c>
      <c r="D178" s="16" t="s">
        <v>730</v>
      </c>
      <c r="E178" s="7" t="n">
        <v>405</v>
      </c>
      <c r="F178" s="16" t="s">
        <v>19</v>
      </c>
      <c r="G178" s="6" t="n">
        <v>27.54</v>
      </c>
      <c r="H178" s="6" t="n">
        <v>618.8</v>
      </c>
      <c r="I178" s="6" t="n">
        <v>503.55</v>
      </c>
      <c r="J178" s="6" t="n">
        <v>1450</v>
      </c>
      <c r="K178" s="6" t="n">
        <v>11153.7</v>
      </c>
      <c r="L178" s="6" t="n">
        <v>9703.7</v>
      </c>
      <c r="M178" s="6" t="n">
        <v>4.76</v>
      </c>
      <c r="N178" s="6" t="n">
        <v>3.87</v>
      </c>
    </row>
    <row collapsed="false" customFormat="false" customHeight="false" hidden="false" ht="12.1" outlineLevel="0" r="179">
      <c r="A179" s="49" t="n">
        <v>45210</v>
      </c>
      <c r="B179" s="16" t="s">
        <v>715</v>
      </c>
      <c r="C179" s="16" t="s">
        <v>508</v>
      </c>
      <c r="D179" s="16" t="s">
        <v>731</v>
      </c>
      <c r="E179" s="7" t="n">
        <v>1475</v>
      </c>
      <c r="F179" s="16" t="s">
        <v>19</v>
      </c>
      <c r="G179" s="6" t="n">
        <v>27.54</v>
      </c>
      <c r="H179" s="6" t="n">
        <v>618.7</v>
      </c>
      <c r="I179" s="6" t="n">
        <v>464.21</v>
      </c>
      <c r="J179" s="6" t="n">
        <v>5281</v>
      </c>
      <c r="K179" s="6" t="n">
        <v>40621.5</v>
      </c>
      <c r="L179" s="6" t="n">
        <v>35340.5</v>
      </c>
      <c r="M179" s="6" t="n">
        <v>5.16</v>
      </c>
      <c r="N179" s="6" t="n">
        <v>3.87</v>
      </c>
    </row>
    <row collapsed="false" customFormat="false" customHeight="false" hidden="false" ht="12.1" outlineLevel="0" r="180">
      <c r="A180" s="49" t="n">
        <v>45217</v>
      </c>
      <c r="B180" s="16" t="s">
        <v>715</v>
      </c>
      <c r="C180" s="16" t="s">
        <v>53</v>
      </c>
      <c r="D180" s="16" t="s">
        <v>54</v>
      </c>
      <c r="E180" s="7" t="n">
        <v>1520</v>
      </c>
      <c r="F180" s="16" t="s">
        <v>19</v>
      </c>
      <c r="G180" s="6" t="n">
        <v>3.77</v>
      </c>
      <c r="H180" s="6" t="n">
        <v>72.82</v>
      </c>
      <c r="I180" s="6" t="n">
        <v>69.98</v>
      </c>
      <c r="J180" s="6" t="n">
        <v>745</v>
      </c>
      <c r="K180" s="6" t="n">
        <v>5730.4</v>
      </c>
      <c r="L180" s="6" t="n">
        <v>4985.4</v>
      </c>
      <c r="M180" s="6" t="n">
        <v>4.69</v>
      </c>
      <c r="N180" s="6" t="n">
        <v>4.5</v>
      </c>
    </row>
    <row collapsed="false" customFormat="false" customHeight="false" hidden="false" ht="12.1" outlineLevel="0" r="181">
      <c r="A181" s="49" t="n">
        <v>45277</v>
      </c>
      <c r="B181" s="16" t="s">
        <v>715</v>
      </c>
      <c r="C181" s="16" t="s">
        <v>490</v>
      </c>
      <c r="D181" s="16" t="s">
        <v>716</v>
      </c>
      <c r="E181" s="7" t="n">
        <v>226</v>
      </c>
      <c r="F181" s="16" t="s">
        <v>19</v>
      </c>
      <c r="G181" s="6" t="n">
        <v>447</v>
      </c>
      <c r="H181" s="6" t="n">
        <v>6560</v>
      </c>
      <c r="I181" s="6" t="n">
        <v>5549.41</v>
      </c>
      <c r="J181" s="6" t="n">
        <v>13133</v>
      </c>
      <c r="K181" s="6" t="n">
        <v>101022</v>
      </c>
      <c r="L181" s="6" t="n">
        <v>87889</v>
      </c>
      <c r="M181" s="6" t="n">
        <v>7.01</v>
      </c>
      <c r="N181" s="6" t="n">
        <v>5.93</v>
      </c>
    </row>
    <row collapsed="false" customFormat="false" customHeight="false" hidden="false" ht="12.1" outlineLevel="0" r="182">
      <c r="A182" s="49" t="n">
        <v>45285</v>
      </c>
      <c r="B182" s="16" t="s">
        <v>715</v>
      </c>
      <c r="C182" s="16" t="s">
        <v>51</v>
      </c>
      <c r="D182" s="16" t="s">
        <v>52</v>
      </c>
      <c r="E182" s="7" t="n">
        <v>15</v>
      </c>
      <c r="F182" s="16" t="s">
        <v>19</v>
      </c>
      <c r="G182" s="6" t="n">
        <v>291</v>
      </c>
      <c r="H182" s="6" t="n">
        <v>6668</v>
      </c>
      <c r="I182" s="6" t="n">
        <v>2431.25</v>
      </c>
      <c r="J182" s="6" t="n">
        <v>567</v>
      </c>
      <c r="K182" s="6" t="n">
        <v>4365</v>
      </c>
      <c r="L182" s="6" t="n">
        <v>3798</v>
      </c>
      <c r="M182" s="6" t="n">
        <v>10.41</v>
      </c>
      <c r="N182" s="6" t="n">
        <v>3.8</v>
      </c>
    </row>
    <row collapsed="false" customFormat="false" customHeight="false" hidden="false" ht="12.1" outlineLevel="0" r="183">
      <c r="A183" s="49" t="n">
        <v>45286</v>
      </c>
      <c r="B183" s="16" t="s">
        <v>715</v>
      </c>
      <c r="C183" s="16" t="s">
        <v>493</v>
      </c>
      <c r="D183" s="16" t="s">
        <v>718</v>
      </c>
      <c r="E183" s="7" t="n">
        <v>2</v>
      </c>
      <c r="F183" s="16" t="s">
        <v>19</v>
      </c>
      <c r="G183" s="6" t="n">
        <v>915.33</v>
      </c>
      <c r="H183" s="6" t="n">
        <v>16360</v>
      </c>
      <c r="I183" s="6" t="n">
        <v>11825.91</v>
      </c>
      <c r="J183" s="6" t="n">
        <v>238</v>
      </c>
      <c r="K183" s="6" t="n">
        <v>1830.66</v>
      </c>
      <c r="L183" s="6" t="n">
        <v>1592.66</v>
      </c>
      <c r="M183" s="6" t="n">
        <v>6.73</v>
      </c>
      <c r="N183" s="6" t="n">
        <v>4.87</v>
      </c>
    </row>
    <row collapsed="false" customFormat="false" customHeight="false" hidden="false" ht="12.1" outlineLevel="0" r="184">
      <c r="A184" s="49" t="n">
        <v>45287</v>
      </c>
      <c r="B184" s="16" t="s">
        <v>715</v>
      </c>
      <c r="C184" s="16" t="s">
        <v>67</v>
      </c>
      <c r="D184" s="16" t="s">
        <v>68</v>
      </c>
      <c r="E184" s="7" t="n">
        <v>140</v>
      </c>
      <c r="F184" s="16" t="s">
        <v>19</v>
      </c>
      <c r="G184" s="6" t="n">
        <v>82.94</v>
      </c>
      <c r="H184" s="6" t="n">
        <v>857.05</v>
      </c>
      <c r="I184" s="6" t="n">
        <v>309.04</v>
      </c>
      <c r="J184" s="6" t="n">
        <v>1510</v>
      </c>
      <c r="K184" s="6" t="n">
        <v>11611.6</v>
      </c>
      <c r="L184" s="6" t="n">
        <v>10101.6</v>
      </c>
      <c r="M184" s="6" t="n">
        <v>23.35</v>
      </c>
      <c r="N184" s="6" t="n">
        <v>8.42</v>
      </c>
    </row>
    <row collapsed="false" customFormat="false" customHeight="false" hidden="false" ht="12.1" outlineLevel="0" r="185">
      <c r="A185" s="49" t="n">
        <v>45300</v>
      </c>
      <c r="B185" s="16" t="s">
        <v>715</v>
      </c>
      <c r="C185" s="16" t="s">
        <v>494</v>
      </c>
      <c r="D185" s="16" t="s">
        <v>730</v>
      </c>
      <c r="E185" s="7" t="n">
        <v>1565</v>
      </c>
      <c r="F185" s="16" t="s">
        <v>19</v>
      </c>
      <c r="G185" s="6" t="n">
        <v>35.17</v>
      </c>
      <c r="H185" s="6" t="n">
        <v>686.7</v>
      </c>
      <c r="I185" s="6" t="n">
        <v>595.26</v>
      </c>
      <c r="J185" s="6" t="n">
        <v>7155</v>
      </c>
      <c r="K185" s="6" t="n">
        <v>55041.05</v>
      </c>
      <c r="L185" s="6" t="n">
        <v>47886.05</v>
      </c>
      <c r="M185" s="6" t="n">
        <v>5.14</v>
      </c>
      <c r="N185" s="6" t="n">
        <v>4.46</v>
      </c>
    </row>
    <row collapsed="false" customFormat="false" customHeight="false" hidden="false" ht="12.1" outlineLevel="0" r="186">
      <c r="A186" s="49" t="n">
        <v>45300</v>
      </c>
      <c r="B186" s="16" t="s">
        <v>715</v>
      </c>
      <c r="C186" s="16" t="s">
        <v>508</v>
      </c>
      <c r="D186" s="16" t="s">
        <v>731</v>
      </c>
      <c r="E186" s="7" t="n">
        <v>454</v>
      </c>
      <c r="F186" s="16" t="s">
        <v>19</v>
      </c>
      <c r="G186" s="6" t="n">
        <v>35.17</v>
      </c>
      <c r="H186" s="6" t="n">
        <v>686.5</v>
      </c>
      <c r="I186" s="6" t="n">
        <v>413.63</v>
      </c>
      <c r="J186" s="6" t="n">
        <v>2076</v>
      </c>
      <c r="K186" s="6" t="n">
        <v>15967.18</v>
      </c>
      <c r="L186" s="6" t="n">
        <v>13891.18</v>
      </c>
      <c r="M186" s="6" t="n">
        <v>7.4</v>
      </c>
      <c r="N186" s="6" t="n">
        <v>4.46</v>
      </c>
    </row>
    <row collapsed="false" customFormat="false" customHeight="false" hidden="false" ht="12.1" outlineLevel="0" r="187">
      <c r="A187" s="49" t="n">
        <v>45302</v>
      </c>
      <c r="B187" s="16" t="s">
        <v>715</v>
      </c>
      <c r="C187" s="16" t="s">
        <v>59</v>
      </c>
      <c r="D187" s="16" t="s">
        <v>60</v>
      </c>
      <c r="E187" s="7" t="n">
        <v>400</v>
      </c>
      <c r="F187" s="16" t="s">
        <v>19</v>
      </c>
      <c r="G187" s="6" t="n">
        <v>30.77</v>
      </c>
      <c r="H187" s="6" t="n">
        <v>579.6</v>
      </c>
      <c r="I187" s="6" t="n">
        <v>430.86</v>
      </c>
      <c r="J187" s="6" t="n">
        <v>1600</v>
      </c>
      <c r="K187" s="6" t="n">
        <v>12308</v>
      </c>
      <c r="L187" s="6" t="n">
        <v>10708</v>
      </c>
      <c r="M187" s="6" t="n">
        <v>6.21</v>
      </c>
      <c r="N187" s="6" t="n">
        <v>4.62</v>
      </c>
    </row>
    <row collapsed="false" customFormat="false" customHeight="false" hidden="false" ht="12.1" outlineLevel="0" r="188">
      <c r="A188" s="49" t="n">
        <v>45419</v>
      </c>
      <c r="B188" s="16" t="s">
        <v>715</v>
      </c>
      <c r="C188" s="16" t="s">
        <v>490</v>
      </c>
      <c r="D188" s="16" t="s">
        <v>716</v>
      </c>
      <c r="E188" s="7" t="n">
        <v>230</v>
      </c>
      <c r="F188" s="16" t="s">
        <v>19</v>
      </c>
      <c r="G188" s="6" t="n">
        <v>498</v>
      </c>
      <c r="H188" s="6" t="n">
        <v>7722.5</v>
      </c>
      <c r="I188" s="6" t="n">
        <v>5574.51</v>
      </c>
      <c r="J188" s="6" t="n">
        <v>14890</v>
      </c>
      <c r="K188" s="6" t="n">
        <v>114540</v>
      </c>
      <c r="L188" s="6" t="n">
        <v>99650</v>
      </c>
      <c r="M188" s="6" t="n">
        <v>7.77</v>
      </c>
      <c r="N188" s="6" t="n">
        <v>5.61</v>
      </c>
    </row>
    <row collapsed="false" customFormat="false" customHeight="false" hidden="false" ht="12.1" outlineLevel="0" r="189">
      <c r="A189" s="49" t="n">
        <v>45439</v>
      </c>
      <c r="B189" s="16" t="s">
        <v>715</v>
      </c>
      <c r="C189" s="16" t="s">
        <v>62</v>
      </c>
      <c r="D189" s="16" t="s">
        <v>63</v>
      </c>
      <c r="E189" s="7" t="n">
        <v>1320</v>
      </c>
      <c r="F189" s="16" t="s">
        <v>19</v>
      </c>
      <c r="G189" s="6" t="n">
        <v>25.43</v>
      </c>
      <c r="H189" s="6" t="n">
        <v>219.22</v>
      </c>
      <c r="I189" s="6" t="n">
        <v>180.74</v>
      </c>
      <c r="J189" s="6" t="n">
        <v>4364</v>
      </c>
      <c r="K189" s="6" t="n">
        <v>33567.6</v>
      </c>
      <c r="L189" s="6" t="n">
        <v>29203.6</v>
      </c>
      <c r="M189" s="6" t="n">
        <v>12.24</v>
      </c>
      <c r="N189" s="6" t="n">
        <v>10.09</v>
      </c>
    </row>
    <row collapsed="false" customFormat="false" customHeight="false" hidden="false" ht="12.1" outlineLevel="0" r="190">
      <c r="A190" s="49" t="n">
        <v>45443</v>
      </c>
      <c r="B190" s="16" t="s">
        <v>715</v>
      </c>
      <c r="C190" s="16" t="s">
        <v>53</v>
      </c>
      <c r="D190" s="16" t="s">
        <v>54</v>
      </c>
      <c r="E190" s="7" t="n">
        <v>1530</v>
      </c>
      <c r="F190" s="16" t="s">
        <v>19</v>
      </c>
      <c r="G190" s="6" t="n">
        <v>2.02</v>
      </c>
      <c r="H190" s="6" t="n">
        <v>74.98</v>
      </c>
      <c r="I190" s="6" t="n">
        <v>69.98</v>
      </c>
      <c r="J190" s="6" t="n">
        <v>402</v>
      </c>
      <c r="K190" s="6" t="n">
        <v>3090.6</v>
      </c>
      <c r="L190" s="6" t="n">
        <v>2688.6</v>
      </c>
      <c r="M190" s="6" t="n">
        <v>2.51</v>
      </c>
      <c r="N190" s="6" t="n">
        <v>2.34</v>
      </c>
    </row>
    <row collapsed="false" customFormat="false" customHeight="false" hidden="false" ht="12.1" outlineLevel="0" r="191">
      <c r="A191" s="49" t="n">
        <v>45453</v>
      </c>
      <c r="B191" s="16" t="s">
        <v>715</v>
      </c>
      <c r="C191" s="16" t="s">
        <v>45</v>
      </c>
      <c r="D191" s="16" t="s">
        <v>46</v>
      </c>
      <c r="E191" s="7" t="n">
        <v>13670</v>
      </c>
      <c r="F191" s="16" t="s">
        <v>19</v>
      </c>
      <c r="G191" s="6" t="n">
        <v>2.752</v>
      </c>
      <c r="H191" s="6" t="n">
        <v>55.06</v>
      </c>
      <c r="I191" s="6" t="n">
        <v>53.68</v>
      </c>
      <c r="J191" s="6" t="n">
        <v>4891</v>
      </c>
      <c r="K191" s="6" t="n">
        <v>37619.84</v>
      </c>
      <c r="L191" s="6" t="n">
        <v>32728.84</v>
      </c>
      <c r="M191" s="6" t="n">
        <v>4.46</v>
      </c>
      <c r="N191" s="6" t="n">
        <v>4.35</v>
      </c>
    </row>
    <row collapsed="false" customFormat="false" customHeight="false" hidden="false" ht="12.1" outlineLevel="0" r="192">
      <c r="A192" s="49" t="n">
        <v>45457</v>
      </c>
      <c r="B192" s="16" t="s">
        <v>715</v>
      </c>
      <c r="C192" s="16" t="s">
        <v>48</v>
      </c>
      <c r="D192" s="16" t="s">
        <v>49</v>
      </c>
      <c r="E192" s="7" t="n">
        <v>2300</v>
      </c>
      <c r="F192" s="16" t="s">
        <v>19</v>
      </c>
      <c r="G192" s="6" t="n">
        <v>17.35</v>
      </c>
      <c r="H192" s="6" t="n">
        <v>240.1</v>
      </c>
      <c r="I192" s="6" t="n">
        <v>107.65</v>
      </c>
      <c r="J192" s="6" t="n">
        <v>5188</v>
      </c>
      <c r="K192" s="6" t="n">
        <v>39905</v>
      </c>
      <c r="L192" s="6" t="n">
        <v>34717</v>
      </c>
      <c r="M192" s="6" t="n">
        <v>14.02</v>
      </c>
      <c r="N192" s="6" t="n">
        <v>6.29</v>
      </c>
    </row>
    <row collapsed="false" customFormat="false" customHeight="false" hidden="false" ht="12.1" outlineLevel="0" r="193">
      <c r="A193" s="49" t="n">
        <v>45461</v>
      </c>
      <c r="B193" s="16" t="s">
        <v>715</v>
      </c>
      <c r="C193" s="16" t="s">
        <v>56</v>
      </c>
      <c r="D193" s="16" t="s">
        <v>57</v>
      </c>
      <c r="E193" s="7" t="n">
        <v>130</v>
      </c>
      <c r="F193" s="16" t="s">
        <v>19</v>
      </c>
      <c r="G193" s="6" t="n">
        <v>38.3</v>
      </c>
      <c r="H193" s="6" t="n">
        <v>1555.6</v>
      </c>
      <c r="I193" s="6" t="n">
        <v>907.14</v>
      </c>
      <c r="J193" s="6" t="n">
        <v>647</v>
      </c>
      <c r="K193" s="6" t="n">
        <v>4979</v>
      </c>
      <c r="L193" s="6" t="n">
        <v>4332</v>
      </c>
      <c r="M193" s="6" t="n">
        <v>3.67</v>
      </c>
      <c r="N193" s="6" t="n">
        <v>2.14</v>
      </c>
    </row>
    <row collapsed="false" customFormat="false" customHeight="false" hidden="false" ht="12.1" outlineLevel="0" r="194">
      <c r="A194" s="49" t="n">
        <v>45461</v>
      </c>
      <c r="B194" s="16" t="s">
        <v>715</v>
      </c>
      <c r="C194" s="16" t="s">
        <v>56</v>
      </c>
      <c r="D194" s="16" t="s">
        <v>57</v>
      </c>
      <c r="E194" s="7" t="n">
        <v>130</v>
      </c>
      <c r="F194" s="16" t="s">
        <v>19</v>
      </c>
      <c r="G194" s="6" t="n">
        <v>191.51</v>
      </c>
      <c r="H194" s="6" t="n">
        <v>1555.6</v>
      </c>
      <c r="I194" s="6" t="n">
        <v>907.14</v>
      </c>
      <c r="J194" s="6" t="n">
        <v>3237</v>
      </c>
      <c r="K194" s="6" t="n">
        <v>24896.3</v>
      </c>
      <c r="L194" s="6" t="n">
        <v>21659.3</v>
      </c>
      <c r="M194" s="6" t="n">
        <v>18.37</v>
      </c>
      <c r="N194" s="6" t="n">
        <v>10.71</v>
      </c>
    </row>
    <row collapsed="false" customFormat="false" customHeight="false" hidden="false" ht="12.1" outlineLevel="0" r="195">
      <c r="A195" s="49" t="n">
        <v>45481</v>
      </c>
      <c r="B195" s="16" t="s">
        <v>715</v>
      </c>
      <c r="C195" s="16" t="s">
        <v>67</v>
      </c>
      <c r="D195" s="16" t="s">
        <v>68</v>
      </c>
      <c r="E195" s="7" t="n">
        <v>140</v>
      </c>
      <c r="F195" s="16" t="s">
        <v>19</v>
      </c>
      <c r="G195" s="6" t="n">
        <v>19.49</v>
      </c>
      <c r="H195" s="6" t="n">
        <v>671.3</v>
      </c>
      <c r="I195" s="6" t="n">
        <v>309.04</v>
      </c>
      <c r="J195" s="6" t="n">
        <v>355</v>
      </c>
      <c r="K195" s="6" t="n">
        <v>2728.6</v>
      </c>
      <c r="L195" s="6" t="n">
        <v>2373.6</v>
      </c>
      <c r="M195" s="6" t="n">
        <v>5.49</v>
      </c>
      <c r="N195" s="6" t="n">
        <v>2.53</v>
      </c>
    </row>
    <row collapsed="false" customFormat="false" customHeight="false" hidden="false" ht="12.1" outlineLevel="0" r="196">
      <c r="A196" s="49" t="n">
        <v>45481</v>
      </c>
      <c r="B196" s="16" t="s">
        <v>715</v>
      </c>
      <c r="C196" s="16" t="s">
        <v>505</v>
      </c>
      <c r="D196" s="16" t="s">
        <v>724</v>
      </c>
      <c r="E196" s="7" t="n">
        <v>8</v>
      </c>
      <c r="F196" s="16" t="s">
        <v>19</v>
      </c>
      <c r="G196" s="6" t="n">
        <v>240.67</v>
      </c>
      <c r="H196" s="6" t="n">
        <v>10020</v>
      </c>
      <c r="I196" s="6" t="n">
        <v>12461.66</v>
      </c>
      <c r="J196" s="6" t="n">
        <v>250</v>
      </c>
      <c r="K196" s="6" t="n">
        <v>1925.36</v>
      </c>
      <c r="L196" s="6" t="n">
        <v>1675.36</v>
      </c>
      <c r="M196" s="6" t="n">
        <v>1.68</v>
      </c>
      <c r="N196" s="6" t="n">
        <v>2.09</v>
      </c>
    </row>
    <row collapsed="false" customFormat="false" customHeight="false" hidden="false" ht="12.1" outlineLevel="0" r="197">
      <c r="A197" s="49" t="n">
        <v>45482</v>
      </c>
      <c r="B197" s="16" t="s">
        <v>715</v>
      </c>
      <c r="C197" s="16" t="s">
        <v>59</v>
      </c>
      <c r="D197" s="16" t="s">
        <v>60</v>
      </c>
      <c r="E197" s="7" t="n">
        <v>400</v>
      </c>
      <c r="F197" s="16" t="s">
        <v>19</v>
      </c>
      <c r="G197" s="6" t="n">
        <v>29.01</v>
      </c>
      <c r="H197" s="6" t="n">
        <v>524.6</v>
      </c>
      <c r="I197" s="6" t="n">
        <v>430.86</v>
      </c>
      <c r="J197" s="6" t="n">
        <v>1509</v>
      </c>
      <c r="K197" s="6" t="n">
        <v>11604</v>
      </c>
      <c r="L197" s="6" t="n">
        <v>10095</v>
      </c>
      <c r="M197" s="6" t="n">
        <v>5.86</v>
      </c>
      <c r="N197" s="6" t="n">
        <v>4.81</v>
      </c>
    </row>
    <row collapsed="false" customFormat="false" customHeight="false" hidden="false" ht="12.1" outlineLevel="0" r="198">
      <c r="A198" s="49" t="n">
        <v>45482</v>
      </c>
      <c r="B198" s="16" t="s">
        <v>715</v>
      </c>
      <c r="C198" s="16" t="s">
        <v>494</v>
      </c>
      <c r="D198" s="16" t="s">
        <v>730</v>
      </c>
      <c r="E198" s="7" t="n">
        <v>1566</v>
      </c>
      <c r="F198" s="16" t="s">
        <v>19</v>
      </c>
      <c r="G198" s="6" t="n">
        <v>25.17</v>
      </c>
      <c r="H198" s="6" t="n">
        <v>660.5</v>
      </c>
      <c r="I198" s="6" t="n">
        <v>595.34</v>
      </c>
      <c r="J198" s="6" t="n">
        <v>5124</v>
      </c>
      <c r="K198" s="6" t="n">
        <v>39416.22</v>
      </c>
      <c r="L198" s="6" t="n">
        <v>34292.22</v>
      </c>
      <c r="M198" s="6" t="n">
        <v>3.68</v>
      </c>
      <c r="N198" s="6" t="n">
        <v>3.32</v>
      </c>
    </row>
    <row collapsed="false" customFormat="false" customHeight="false" hidden="false" ht="12.1" outlineLevel="0" r="199">
      <c r="A199" s="49" t="n">
        <v>45482</v>
      </c>
      <c r="B199" s="16" t="s">
        <v>715</v>
      </c>
      <c r="C199" s="16" t="s">
        <v>507</v>
      </c>
      <c r="D199" s="16" t="s">
        <v>729</v>
      </c>
      <c r="E199" s="7" t="n">
        <v>640</v>
      </c>
      <c r="F199" s="16" t="s">
        <v>19</v>
      </c>
      <c r="G199" s="6" t="n">
        <v>2.94</v>
      </c>
      <c r="H199" s="6" t="n">
        <v>68.4</v>
      </c>
      <c r="I199" s="6" t="n">
        <v>77.3</v>
      </c>
      <c r="J199" s="6" t="n">
        <v>245</v>
      </c>
      <c r="K199" s="6" t="n">
        <v>1881.6</v>
      </c>
      <c r="L199" s="6" t="n">
        <v>1636.6</v>
      </c>
      <c r="M199" s="6" t="n">
        <v>3.31</v>
      </c>
      <c r="N199" s="6" t="n">
        <v>3.74</v>
      </c>
    </row>
    <row collapsed="false" customFormat="false" customHeight="false" hidden="false" ht="12.1" outlineLevel="0" r="200">
      <c r="A200" s="49" t="n">
        <v>45482</v>
      </c>
      <c r="B200" s="16" t="s">
        <v>715</v>
      </c>
      <c r="C200" s="16" t="s">
        <v>508</v>
      </c>
      <c r="D200" s="16" t="s">
        <v>731</v>
      </c>
      <c r="E200" s="7" t="n">
        <v>477</v>
      </c>
      <c r="F200" s="16" t="s">
        <v>19</v>
      </c>
      <c r="G200" s="6" t="n">
        <v>25.17</v>
      </c>
      <c r="H200" s="6" t="n">
        <v>639.1</v>
      </c>
      <c r="I200" s="6" t="n">
        <v>398.05</v>
      </c>
      <c r="J200" s="6" t="n">
        <v>1561</v>
      </c>
      <c r="K200" s="6" t="n">
        <v>12006.09</v>
      </c>
      <c r="L200" s="6" t="n">
        <v>10445.09</v>
      </c>
      <c r="M200" s="6" t="n">
        <v>5.5</v>
      </c>
      <c r="N200" s="6" t="n">
        <v>3.43</v>
      </c>
    </row>
    <row collapsed="false" customFormat="false" customHeight="false" hidden="false" ht="12.1" outlineLevel="0" r="201">
      <c r="A201" s="49" t="n">
        <v>45484</v>
      </c>
      <c r="B201" s="16" t="s">
        <v>715</v>
      </c>
      <c r="C201" s="16" t="s">
        <v>39</v>
      </c>
      <c r="D201" s="16" t="s">
        <v>40</v>
      </c>
      <c r="E201" s="7" t="n">
        <v>2810</v>
      </c>
      <c r="F201" s="16" t="s">
        <v>19</v>
      </c>
      <c r="G201" s="6" t="n">
        <v>33.3</v>
      </c>
      <c r="H201" s="6" t="n">
        <v>295.87</v>
      </c>
      <c r="I201" s="6" t="n">
        <v>268.36</v>
      </c>
      <c r="J201" s="6" t="n">
        <v>12164</v>
      </c>
      <c r="K201" s="6" t="n">
        <v>93573</v>
      </c>
      <c r="L201" s="6" t="n">
        <v>81409</v>
      </c>
      <c r="M201" s="6" t="n">
        <v>10.8</v>
      </c>
      <c r="N201" s="6" t="n">
        <v>9.79</v>
      </c>
    </row>
    <row collapsed="false" customFormat="false" customHeight="false" hidden="false" ht="12.1" outlineLevel="0" r="202">
      <c r="A202" s="49" t="n">
        <v>45484</v>
      </c>
      <c r="B202" s="16" t="s">
        <v>715</v>
      </c>
      <c r="C202" s="16" t="s">
        <v>51</v>
      </c>
      <c r="D202" s="16" t="s">
        <v>52</v>
      </c>
      <c r="E202" s="7" t="n">
        <v>15</v>
      </c>
      <c r="F202" s="16" t="s">
        <v>19</v>
      </c>
      <c r="G202" s="6" t="n">
        <v>15</v>
      </c>
      <c r="H202" s="6" t="n">
        <v>5657</v>
      </c>
      <c r="I202" s="6" t="n">
        <v>2431.25</v>
      </c>
      <c r="J202" s="6" t="n">
        <v>29</v>
      </c>
      <c r="K202" s="6" t="n">
        <v>225</v>
      </c>
      <c r="L202" s="6" t="n">
        <v>196</v>
      </c>
      <c r="M202" s="6" t="n">
        <v>0.54</v>
      </c>
      <c r="N202" s="6" t="n">
        <v>0.23</v>
      </c>
    </row>
    <row collapsed="false" customFormat="false" customHeight="false" hidden="false" ht="12.1" outlineLevel="0" r="203">
      <c r="A203" s="49" t="n">
        <v>45484</v>
      </c>
      <c r="B203" s="16" t="s">
        <v>715</v>
      </c>
      <c r="C203" s="16" t="s">
        <v>51</v>
      </c>
      <c r="D203" s="16" t="s">
        <v>52</v>
      </c>
      <c r="E203" s="7" t="n">
        <v>15</v>
      </c>
      <c r="F203" s="16" t="s">
        <v>19</v>
      </c>
      <c r="G203" s="6" t="n">
        <v>294</v>
      </c>
      <c r="H203" s="6" t="n">
        <v>5657</v>
      </c>
      <c r="I203" s="6" t="n">
        <v>2431.25</v>
      </c>
      <c r="J203" s="6" t="n">
        <v>573</v>
      </c>
      <c r="K203" s="6" t="n">
        <v>4410</v>
      </c>
      <c r="L203" s="6" t="n">
        <v>3837</v>
      </c>
      <c r="M203" s="6" t="n">
        <v>10.52</v>
      </c>
      <c r="N203" s="6" t="n">
        <v>4.52</v>
      </c>
    </row>
    <row collapsed="false" customFormat="false" customHeight="false" hidden="false" ht="12.1" outlineLevel="0" r="204">
      <c r="A204" s="49" t="n">
        <v>45484</v>
      </c>
      <c r="B204" s="16" t="s">
        <v>715</v>
      </c>
      <c r="C204" s="16" t="s">
        <v>36</v>
      </c>
      <c r="D204" s="16" t="s">
        <v>37</v>
      </c>
      <c r="E204" s="7" t="n">
        <v>2330</v>
      </c>
      <c r="F204" s="16" t="s">
        <v>19</v>
      </c>
      <c r="G204" s="6" t="n">
        <v>33.3</v>
      </c>
      <c r="H204" s="6" t="n">
        <v>296</v>
      </c>
      <c r="I204" s="6" t="n">
        <v>194.08</v>
      </c>
      <c r="J204" s="6" t="n">
        <v>10087</v>
      </c>
      <c r="K204" s="6" t="n">
        <v>77589</v>
      </c>
      <c r="L204" s="6" t="n">
        <v>67502</v>
      </c>
      <c r="M204" s="6" t="n">
        <v>14.93</v>
      </c>
      <c r="N204" s="6" t="n">
        <v>9.79</v>
      </c>
    </row>
    <row collapsed="false" customFormat="false" customHeight="false" hidden="false" ht="12.1" outlineLevel="0" r="205">
      <c r="A205" s="49" t="n">
        <v>45485</v>
      </c>
      <c r="B205" s="16" t="s">
        <v>715</v>
      </c>
      <c r="C205" s="16" t="s">
        <v>69</v>
      </c>
      <c r="D205" s="16" t="s">
        <v>70</v>
      </c>
      <c r="E205" s="7" t="n">
        <v>1</v>
      </c>
      <c r="F205" s="16" t="s">
        <v>19</v>
      </c>
      <c r="G205" s="6" t="n">
        <v>249.69</v>
      </c>
      <c r="H205" s="6" t="n">
        <v>1643</v>
      </c>
      <c r="I205" s="6" t="n">
        <v>0</v>
      </c>
      <c r="J205" s="6" t="n">
        <v>32</v>
      </c>
      <c r="K205" s="6" t="n">
        <v>249.69</v>
      </c>
      <c r="L205" s="6" t="n">
        <v>217.69</v>
      </c>
      <c r="M205" s="6" t="n">
        <v>0</v>
      </c>
      <c r="N205" s="6" t="n">
        <v>13.25</v>
      </c>
    </row>
    <row collapsed="false" customFormat="false" customHeight="false" hidden="false" ht="12.1" outlineLevel="0" r="206">
      <c r="A206" s="49" t="n">
        <v>45489</v>
      </c>
      <c r="B206" s="16" t="s">
        <v>715</v>
      </c>
      <c r="C206" s="16" t="s">
        <v>33</v>
      </c>
      <c r="D206" s="16" t="s">
        <v>34</v>
      </c>
      <c r="E206" s="7" t="n">
        <v>2190</v>
      </c>
      <c r="F206" s="16" t="s">
        <v>19</v>
      </c>
      <c r="G206" s="6" t="n">
        <v>35</v>
      </c>
      <c r="H206" s="6" t="n">
        <v>220.85</v>
      </c>
      <c r="I206" s="6" t="n">
        <v>286.23</v>
      </c>
      <c r="J206" s="6" t="n">
        <v>9965</v>
      </c>
      <c r="K206" s="6" t="n">
        <v>76650</v>
      </c>
      <c r="L206" s="6" t="n">
        <v>66685</v>
      </c>
      <c r="M206" s="6" t="n">
        <v>10.64</v>
      </c>
      <c r="N206" s="6" t="n">
        <v>13.79</v>
      </c>
    </row>
    <row collapsed="false" customFormat="false" customHeight="false" hidden="false" ht="12.1" outlineLevel="0" r="207">
      <c r="A207" s="49" t="n">
        <v>45490</v>
      </c>
      <c r="B207" s="16" t="s">
        <v>715</v>
      </c>
      <c r="C207" s="16" t="s">
        <v>74</v>
      </c>
      <c r="D207" s="16" t="s">
        <v>76</v>
      </c>
      <c r="E207" s="7" t="n">
        <v>579</v>
      </c>
      <c r="F207" s="16" t="s">
        <v>19</v>
      </c>
      <c r="G207" s="6" t="n">
        <v>9.88</v>
      </c>
      <c r="H207" s="6" t="n">
        <v>1008.3</v>
      </c>
      <c r="I207" s="6" t="n">
        <v>986.54</v>
      </c>
      <c r="J207" s="6" t="n">
        <v>744</v>
      </c>
      <c r="K207" s="6" t="n">
        <v>5720.52</v>
      </c>
      <c r="L207" s="6" t="n">
        <v>4976.52</v>
      </c>
      <c r="M207" s="6" t="n">
        <v>0.87</v>
      </c>
      <c r="N207" s="6" t="n">
        <v>0.85</v>
      </c>
    </row>
    <row collapsed="false" customFormat="false" customHeight="false" hidden="false" ht="12.1" outlineLevel="0" r="208">
      <c r="A208" s="49" t="n">
        <v>45491</v>
      </c>
      <c r="B208" s="16" t="s">
        <v>715</v>
      </c>
      <c r="C208" s="16" t="s">
        <v>24</v>
      </c>
      <c r="D208" s="16" t="s">
        <v>25</v>
      </c>
      <c r="E208" s="7" t="n">
        <v>40700</v>
      </c>
      <c r="F208" s="16" t="s">
        <v>19</v>
      </c>
      <c r="G208" s="6" t="n">
        <v>12.29</v>
      </c>
      <c r="H208" s="6" t="n">
        <v>49.27</v>
      </c>
      <c r="I208" s="6" t="n">
        <v>53.33</v>
      </c>
      <c r="J208" s="6" t="n">
        <v>65026</v>
      </c>
      <c r="K208" s="6" t="n">
        <v>500203</v>
      </c>
      <c r="L208" s="6" t="n">
        <v>435177</v>
      </c>
      <c r="M208" s="6" t="n">
        <v>20.05</v>
      </c>
      <c r="N208" s="6" t="n">
        <v>21.7</v>
      </c>
    </row>
    <row collapsed="false" customFormat="false" customHeight="false" hidden="false" ht="12.1" outlineLevel="0" r="209">
      <c r="A209" s="49" t="n">
        <v>45491</v>
      </c>
      <c r="B209" s="16" t="s">
        <v>715</v>
      </c>
      <c r="C209" s="16" t="s">
        <v>16</v>
      </c>
      <c r="D209" s="16" t="s">
        <v>18</v>
      </c>
      <c r="E209" s="7" t="n">
        <v>1547</v>
      </c>
      <c r="F209" s="16" t="s">
        <v>19</v>
      </c>
      <c r="G209" s="6" t="n">
        <v>177.2</v>
      </c>
      <c r="H209" s="6" t="n">
        <v>1323.5</v>
      </c>
      <c r="I209" s="6" t="n">
        <v>1344.66</v>
      </c>
      <c r="J209" s="6" t="n">
        <v>35637</v>
      </c>
      <c r="K209" s="6" t="n">
        <v>274128.4</v>
      </c>
      <c r="L209" s="6" t="n">
        <v>238491.4</v>
      </c>
      <c r="M209" s="6" t="n">
        <v>11.46</v>
      </c>
      <c r="N209" s="6" t="n">
        <v>11.65</v>
      </c>
    </row>
    <row collapsed="false" customFormat="false" customHeight="false" hidden="false" ht="12.1" outlineLevel="0" r="210">
      <c r="A210" s="49" t="n">
        <v>45511</v>
      </c>
      <c r="B210" s="16" t="s">
        <v>715</v>
      </c>
      <c r="C210" s="16" t="s">
        <v>74</v>
      </c>
      <c r="D210" s="16" t="s">
        <v>76</v>
      </c>
      <c r="E210" s="7" t="n">
        <v>579</v>
      </c>
      <c r="F210" s="16" t="s">
        <v>19</v>
      </c>
      <c r="G210" s="6" t="n">
        <v>9.96</v>
      </c>
      <c r="H210" s="6" t="n">
        <v>1002.9</v>
      </c>
      <c r="I210" s="6" t="n">
        <v>986.54</v>
      </c>
      <c r="J210" s="6" t="n">
        <v>750</v>
      </c>
      <c r="K210" s="6" t="n">
        <v>5766.84</v>
      </c>
      <c r="L210" s="6" t="n">
        <v>5016.84</v>
      </c>
      <c r="M210" s="6" t="n">
        <v>0.88</v>
      </c>
      <c r="N210" s="6" t="n">
        <v>0.86</v>
      </c>
    </row>
    <row collapsed="false" customFormat="false" customHeight="false" hidden="false" ht="12.1" outlineLevel="0" r="211">
      <c r="A211" s="49" t="n">
        <v>45541</v>
      </c>
      <c r="B211" s="16" t="s">
        <v>715</v>
      </c>
      <c r="C211" s="16" t="s">
        <v>74</v>
      </c>
      <c r="D211" s="16" t="s">
        <v>76</v>
      </c>
      <c r="E211" s="7" t="n">
        <v>579</v>
      </c>
      <c r="F211" s="16" t="s">
        <v>19</v>
      </c>
      <c r="G211" s="6" t="n">
        <v>26.71</v>
      </c>
      <c r="H211" s="6" t="n">
        <v>992</v>
      </c>
      <c r="I211" s="6" t="n">
        <v>986.54</v>
      </c>
      <c r="J211" s="6" t="n">
        <v>2010</v>
      </c>
      <c r="K211" s="6" t="n">
        <v>15465.09</v>
      </c>
      <c r="L211" s="6" t="n">
        <v>13455.09</v>
      </c>
      <c r="M211" s="6" t="n">
        <v>2.36</v>
      </c>
      <c r="N211" s="6" t="n">
        <v>2.34</v>
      </c>
    </row>
    <row collapsed="false" customFormat="false" customHeight="false" hidden="false" ht="12.1" outlineLevel="0" r="212">
      <c r="A212" s="49" t="n">
        <v>45545</v>
      </c>
      <c r="B212" s="16" t="s">
        <v>715</v>
      </c>
      <c r="C212" s="16" t="s">
        <v>56</v>
      </c>
      <c r="D212" s="16" t="s">
        <v>57</v>
      </c>
      <c r="E212" s="7" t="n">
        <v>130</v>
      </c>
      <c r="F212" s="16" t="s">
        <v>19</v>
      </c>
      <c r="G212" s="6" t="n">
        <v>31.06</v>
      </c>
      <c r="H212" s="6" t="n">
        <v>1254.2</v>
      </c>
      <c r="I212" s="6" t="n">
        <v>907.14</v>
      </c>
      <c r="J212" s="6" t="n">
        <v>525</v>
      </c>
      <c r="K212" s="6" t="n">
        <v>4037.8</v>
      </c>
      <c r="L212" s="6" t="n">
        <v>3512.8</v>
      </c>
      <c r="M212" s="6" t="n">
        <v>2.98</v>
      </c>
      <c r="N212" s="6" t="n">
        <v>2.15</v>
      </c>
    </row>
    <row collapsed="false" customFormat="false" customHeight="false" hidden="false" ht="12.1" outlineLevel="0" r="213">
      <c r="A213" s="49" t="n">
        <v>45557</v>
      </c>
      <c r="B213" s="16" t="s">
        <v>715</v>
      </c>
      <c r="C213" s="16" t="s">
        <v>51</v>
      </c>
      <c r="D213" s="16" t="s">
        <v>52</v>
      </c>
      <c r="E213" s="7" t="n">
        <v>15</v>
      </c>
      <c r="F213" s="16" t="s">
        <v>19</v>
      </c>
      <c r="G213" s="6" t="n">
        <v>117</v>
      </c>
      <c r="H213" s="6" t="n">
        <v>5140</v>
      </c>
      <c r="I213" s="6" t="n">
        <v>2431.25</v>
      </c>
      <c r="J213" s="6" t="n">
        <v>228</v>
      </c>
      <c r="K213" s="6" t="n">
        <v>1755</v>
      </c>
      <c r="L213" s="6" t="n">
        <v>1527</v>
      </c>
      <c r="M213" s="6" t="n">
        <v>4.19</v>
      </c>
      <c r="N213" s="6" t="n">
        <v>1.98</v>
      </c>
    </row>
    <row collapsed="false" customFormat="false" customHeight="false" hidden="false" ht="12.1" outlineLevel="0" r="214">
      <c r="A214" s="49" t="n">
        <v>45572</v>
      </c>
      <c r="B214" s="16" t="s">
        <v>715</v>
      </c>
      <c r="C214" s="16" t="s">
        <v>74</v>
      </c>
      <c r="D214" s="16" t="s">
        <v>76</v>
      </c>
      <c r="E214" s="7" t="n">
        <v>780</v>
      </c>
      <c r="F214" s="16" t="s">
        <v>19</v>
      </c>
      <c r="G214" s="6" t="n">
        <v>10</v>
      </c>
      <c r="H214" s="6" t="n">
        <v>997.6</v>
      </c>
      <c r="I214" s="6" t="n">
        <v>987.57</v>
      </c>
      <c r="J214" s="6" t="n">
        <v>1014</v>
      </c>
      <c r="K214" s="6" t="n">
        <v>7800</v>
      </c>
      <c r="L214" s="6" t="n">
        <v>6786</v>
      </c>
      <c r="M214" s="6" t="n">
        <v>0.88</v>
      </c>
      <c r="N214" s="6" t="n">
        <v>0.87</v>
      </c>
    </row>
    <row collapsed="false" customFormat="false" customHeight="false" hidden="false" ht="12.1" outlineLevel="0" r="215">
      <c r="A215" s="49" t="n">
        <v>45573</v>
      </c>
      <c r="B215" s="16" t="s">
        <v>715</v>
      </c>
      <c r="C215" s="16" t="s">
        <v>494</v>
      </c>
      <c r="D215" s="16" t="s">
        <v>730</v>
      </c>
      <c r="E215" s="7" t="n">
        <v>1852</v>
      </c>
      <c r="F215" s="16" t="s">
        <v>19</v>
      </c>
      <c r="G215" s="6" t="n">
        <v>38.2</v>
      </c>
      <c r="H215" s="6" t="n">
        <v>622.6</v>
      </c>
      <c r="I215" s="6" t="n">
        <v>596.9</v>
      </c>
      <c r="J215" s="6" t="n">
        <v>9197</v>
      </c>
      <c r="K215" s="6" t="n">
        <v>70746.4</v>
      </c>
      <c r="L215" s="6" t="n">
        <v>61549.4</v>
      </c>
      <c r="M215" s="6" t="n">
        <v>5.57</v>
      </c>
      <c r="N215" s="6" t="n">
        <v>5.34</v>
      </c>
    </row>
    <row collapsed="false" customFormat="false" customHeight="false" hidden="false" ht="12.1" outlineLevel="0" r="216">
      <c r="A216" s="49" t="n">
        <v>45573</v>
      </c>
      <c r="B216" s="16" t="s">
        <v>715</v>
      </c>
      <c r="C216" s="16" t="s">
        <v>508</v>
      </c>
      <c r="D216" s="16" t="s">
        <v>731</v>
      </c>
      <c r="E216" s="7" t="n">
        <v>1235</v>
      </c>
      <c r="F216" s="16" t="s">
        <v>19</v>
      </c>
      <c r="G216" s="6" t="n">
        <v>38.2</v>
      </c>
      <c r="H216" s="6" t="n">
        <v>621.1</v>
      </c>
      <c r="I216" s="6" t="n">
        <v>534.56</v>
      </c>
      <c r="J216" s="6" t="n">
        <v>6133</v>
      </c>
      <c r="K216" s="6" t="n">
        <v>47177</v>
      </c>
      <c r="L216" s="6" t="n">
        <v>41044</v>
      </c>
      <c r="M216" s="6" t="n">
        <v>6.22</v>
      </c>
      <c r="N216" s="6" t="n">
        <v>5.35</v>
      </c>
    </row>
    <row collapsed="false" customFormat="false" customHeight="false" hidden="false" ht="12.1" outlineLevel="0" r="217">
      <c r="A217" s="49" t="n">
        <v>45579</v>
      </c>
      <c r="B217" s="16" t="s">
        <v>715</v>
      </c>
      <c r="C217" s="16" t="s">
        <v>67</v>
      </c>
      <c r="D217" s="16" t="s">
        <v>68</v>
      </c>
      <c r="E217" s="7" t="n">
        <v>140</v>
      </c>
      <c r="F217" s="16" t="s">
        <v>19</v>
      </c>
      <c r="G217" s="6" t="n">
        <v>51.96</v>
      </c>
      <c r="H217" s="6" t="n">
        <v>652.1</v>
      </c>
      <c r="I217" s="6" t="n">
        <v>309.04</v>
      </c>
      <c r="J217" s="6" t="n">
        <v>946</v>
      </c>
      <c r="K217" s="6" t="n">
        <v>7274.4</v>
      </c>
      <c r="L217" s="6" t="n">
        <v>6328.4</v>
      </c>
      <c r="M217" s="6" t="n">
        <v>14.63</v>
      </c>
      <c r="N217" s="6" t="n">
        <v>6.93</v>
      </c>
    </row>
    <row collapsed="false" customFormat="false" customHeight="false" hidden="false" ht="12.1" outlineLevel="0" r="218">
      <c r="A218" s="49" t="n">
        <v>45582</v>
      </c>
      <c r="B218" s="16" t="s">
        <v>715</v>
      </c>
      <c r="C218" s="16" t="s">
        <v>45</v>
      </c>
      <c r="D218" s="16" t="s">
        <v>46</v>
      </c>
      <c r="E218" s="7" t="n">
        <v>21750</v>
      </c>
      <c r="F218" s="16" t="s">
        <v>19</v>
      </c>
      <c r="G218" s="6" t="n">
        <v>2.494</v>
      </c>
      <c r="H218" s="6" t="n">
        <v>40.655</v>
      </c>
      <c r="I218" s="6" t="n">
        <v>49.88</v>
      </c>
      <c r="J218" s="6" t="n">
        <v>7052</v>
      </c>
      <c r="K218" s="6" t="n">
        <v>54244.5</v>
      </c>
      <c r="L218" s="6" t="n">
        <v>47192.5</v>
      </c>
      <c r="M218" s="6" t="n">
        <v>4.35</v>
      </c>
      <c r="N218" s="6" t="n">
        <v>5.34</v>
      </c>
    </row>
    <row collapsed="false" customFormat="false" customHeight="false" hidden="false" ht="12.1" outlineLevel="0" r="219">
      <c r="A219" s="49" t="n">
        <v>45584</v>
      </c>
      <c r="B219" s="16" t="s">
        <v>715</v>
      </c>
      <c r="C219" s="16" t="s">
        <v>53</v>
      </c>
      <c r="D219" s="16" t="s">
        <v>54</v>
      </c>
      <c r="E219" s="7" t="n">
        <v>1630</v>
      </c>
      <c r="F219" s="16" t="s">
        <v>19</v>
      </c>
      <c r="G219" s="6" t="n">
        <v>2.49</v>
      </c>
      <c r="H219" s="6" t="n">
        <v>52.2</v>
      </c>
      <c r="I219" s="6" t="n">
        <v>69</v>
      </c>
      <c r="J219" s="6" t="n">
        <v>528</v>
      </c>
      <c r="K219" s="6" t="n">
        <v>4058.7</v>
      </c>
      <c r="L219" s="6" t="n">
        <v>3530.7</v>
      </c>
      <c r="M219" s="6" t="n">
        <v>3.14</v>
      </c>
      <c r="N219" s="6" t="n">
        <v>4.15</v>
      </c>
    </row>
    <row collapsed="false" customFormat="false" customHeight="false" hidden="false" ht="12.1" outlineLevel="0" r="220">
      <c r="A220" s="49" t="n">
        <v>45603</v>
      </c>
      <c r="B220" s="16" t="s">
        <v>715</v>
      </c>
      <c r="C220" s="16" t="s">
        <v>74</v>
      </c>
      <c r="D220" s="16" t="s">
        <v>76</v>
      </c>
      <c r="E220" s="7" t="n">
        <v>780</v>
      </c>
      <c r="F220" s="16" t="s">
        <v>19</v>
      </c>
      <c r="G220" s="6" t="n">
        <v>9.9</v>
      </c>
      <c r="H220" s="6" t="n">
        <v>979.9</v>
      </c>
      <c r="I220" s="6" t="n">
        <v>987.57</v>
      </c>
      <c r="J220" s="6" t="n">
        <v>1004</v>
      </c>
      <c r="K220" s="6" t="n">
        <v>7722</v>
      </c>
      <c r="L220" s="6" t="n">
        <v>6718</v>
      </c>
      <c r="M220" s="6" t="n">
        <v>0.87</v>
      </c>
      <c r="N220" s="6" t="n">
        <v>0.88</v>
      </c>
    </row>
    <row collapsed="false" customFormat="false" customHeight="false" hidden="false" ht="12.1" outlineLevel="0" r="221">
      <c r="A221" s="49" t="n">
        <v>45632</v>
      </c>
      <c r="B221" s="16" t="s">
        <v>715</v>
      </c>
      <c r="C221" s="16" t="s">
        <v>74</v>
      </c>
      <c r="D221" s="16" t="s">
        <v>76</v>
      </c>
      <c r="E221" s="7" t="n">
        <v>785</v>
      </c>
      <c r="F221" s="16" t="s">
        <v>19</v>
      </c>
      <c r="G221" s="6" t="n">
        <v>9.56</v>
      </c>
      <c r="H221" s="6" t="n">
        <v>939.7</v>
      </c>
      <c r="I221" s="6" t="n">
        <v>987.51</v>
      </c>
      <c r="J221" s="6" t="n">
        <v>976</v>
      </c>
      <c r="K221" s="6" t="n">
        <v>7504.6</v>
      </c>
      <c r="L221" s="6" t="n">
        <v>6528.6</v>
      </c>
      <c r="M221" s="6" t="n">
        <v>0.84</v>
      </c>
      <c r="N221" s="6" t="n">
        <v>0.89</v>
      </c>
    </row>
    <row collapsed="false" customFormat="false" customHeight="false" hidden="false" ht="12.1" outlineLevel="0" r="222">
      <c r="A222" s="49" t="n">
        <v>45643</v>
      </c>
      <c r="B222" s="16" t="s">
        <v>715</v>
      </c>
      <c r="C222" s="16" t="s">
        <v>490</v>
      </c>
      <c r="D222" s="16" t="s">
        <v>716</v>
      </c>
      <c r="E222" s="7" t="n">
        <v>300</v>
      </c>
      <c r="F222" s="16" t="s">
        <v>19</v>
      </c>
      <c r="G222" s="6" t="n">
        <v>514</v>
      </c>
      <c r="H222" s="6" t="n">
        <v>6290.5</v>
      </c>
      <c r="I222" s="6" t="n">
        <v>5826.96</v>
      </c>
      <c r="J222" s="6" t="n">
        <v>20046</v>
      </c>
      <c r="K222" s="6" t="n">
        <v>154200</v>
      </c>
      <c r="L222" s="6" t="n">
        <v>134154</v>
      </c>
      <c r="M222" s="6" t="n">
        <v>7.67</v>
      </c>
      <c r="N222" s="6" t="n">
        <v>7.11</v>
      </c>
    </row>
    <row collapsed="false" customFormat="false" customHeight="false" hidden="false" ht="12.1" outlineLevel="0" r="223">
      <c r="A223" s="49" t="n">
        <v>45643</v>
      </c>
      <c r="B223" s="16" t="s">
        <v>715</v>
      </c>
      <c r="C223" s="16" t="s">
        <v>56</v>
      </c>
      <c r="D223" s="16" t="s">
        <v>57</v>
      </c>
      <c r="E223" s="7" t="n">
        <v>130</v>
      </c>
      <c r="F223" s="16" t="s">
        <v>19</v>
      </c>
      <c r="G223" s="6" t="n">
        <v>49.06</v>
      </c>
      <c r="H223" s="6" t="n">
        <v>1016.4</v>
      </c>
      <c r="I223" s="6" t="n">
        <v>907.14</v>
      </c>
      <c r="J223" s="6" t="n">
        <v>829</v>
      </c>
      <c r="K223" s="6" t="n">
        <v>6377.8</v>
      </c>
      <c r="L223" s="6" t="n">
        <v>5548.8</v>
      </c>
      <c r="M223" s="6" t="n">
        <v>4.71</v>
      </c>
      <c r="N223" s="6" t="n">
        <v>4.2</v>
      </c>
    </row>
    <row collapsed="false" customFormat="false" customHeight="false" hidden="false" ht="12.1" outlineLevel="0" r="224">
      <c r="A224" s="49" t="n">
        <v>45648</v>
      </c>
      <c r="B224" s="16" t="s">
        <v>715</v>
      </c>
      <c r="C224" s="16" t="s">
        <v>51</v>
      </c>
      <c r="D224" s="16" t="s">
        <v>52</v>
      </c>
      <c r="E224" s="7" t="n">
        <v>15</v>
      </c>
      <c r="F224" s="16" t="s">
        <v>19</v>
      </c>
      <c r="G224" s="6" t="n">
        <v>126</v>
      </c>
      <c r="H224" s="6" t="n">
        <v>5814</v>
      </c>
      <c r="I224" s="6" t="n">
        <v>2431.25</v>
      </c>
      <c r="J224" s="6" t="n">
        <v>246</v>
      </c>
      <c r="K224" s="6" t="n">
        <v>1890</v>
      </c>
      <c r="L224" s="6" t="n">
        <v>1644</v>
      </c>
      <c r="M224" s="6" t="n">
        <v>4.51</v>
      </c>
      <c r="N224" s="6" t="n">
        <v>1.89</v>
      </c>
    </row>
    <row collapsed="false" customFormat="false" customHeight="false" hidden="false" ht="12.1" outlineLevel="0" r="225">
      <c r="A225" s="49" t="n">
        <v>45665</v>
      </c>
      <c r="B225" s="16" t="s">
        <v>715</v>
      </c>
      <c r="C225" s="16" t="s">
        <v>494</v>
      </c>
      <c r="D225" s="16" t="s">
        <v>730</v>
      </c>
      <c r="E225" s="7" t="n">
        <v>2181</v>
      </c>
      <c r="F225" s="16" t="s">
        <v>19</v>
      </c>
      <c r="G225" s="6" t="n">
        <v>17.39</v>
      </c>
      <c r="H225" s="6" t="n">
        <v>654.7</v>
      </c>
      <c r="I225" s="6" t="n">
        <v>592.08</v>
      </c>
      <c r="J225" s="6" t="n">
        <v>4931</v>
      </c>
      <c r="K225" s="6" t="n">
        <v>37927.59</v>
      </c>
      <c r="L225" s="6" t="n">
        <v>32996.59</v>
      </c>
      <c r="M225" s="6" t="n">
        <v>2.56</v>
      </c>
      <c r="N225" s="6" t="n">
        <v>2.31</v>
      </c>
    </row>
    <row collapsed="false" customFormat="false" customHeight="false" hidden="false" ht="12.1" outlineLevel="0" r="226">
      <c r="A226" s="49" t="n">
        <v>45665</v>
      </c>
      <c r="B226" s="16" t="s">
        <v>715</v>
      </c>
      <c r="C226" s="16" t="s">
        <v>508</v>
      </c>
      <c r="D226" s="16" t="s">
        <v>731</v>
      </c>
      <c r="E226" s="7" t="n">
        <v>1817</v>
      </c>
      <c r="F226" s="16" t="s">
        <v>19</v>
      </c>
      <c r="G226" s="6" t="n">
        <v>17.39</v>
      </c>
      <c r="H226" s="6" t="n">
        <v>645.5</v>
      </c>
      <c r="I226" s="6" t="n">
        <v>551.94</v>
      </c>
      <c r="J226" s="6" t="n">
        <v>4108</v>
      </c>
      <c r="K226" s="6" t="n">
        <v>31597.63</v>
      </c>
      <c r="L226" s="6" t="n">
        <v>27489.63</v>
      </c>
      <c r="M226" s="6" t="n">
        <v>2.74</v>
      </c>
      <c r="N226" s="6" t="n">
        <v>2.34</v>
      </c>
    </row>
    <row collapsed="false" customFormat="false" customHeight="false" hidden="false" ht="12.1" outlineLevel="0" r="227">
      <c r="A227" s="49" t="n">
        <v>45667</v>
      </c>
      <c r="B227" s="16" t="s">
        <v>715</v>
      </c>
      <c r="C227" s="16" t="s">
        <v>59</v>
      </c>
      <c r="D227" s="16" t="s">
        <v>60</v>
      </c>
      <c r="E227" s="7" t="n">
        <v>400</v>
      </c>
      <c r="F227" s="16" t="s">
        <v>19</v>
      </c>
      <c r="G227" s="6" t="n">
        <v>36.47</v>
      </c>
      <c r="H227" s="6" t="n">
        <v>562.95</v>
      </c>
      <c r="I227" s="6" t="n">
        <v>430.86</v>
      </c>
      <c r="J227" s="6" t="n">
        <v>1896</v>
      </c>
      <c r="K227" s="6" t="n">
        <v>14588</v>
      </c>
      <c r="L227" s="6" t="n">
        <v>12692</v>
      </c>
      <c r="M227" s="6" t="n">
        <v>7.36</v>
      </c>
      <c r="N227" s="6" t="n">
        <v>5.64</v>
      </c>
    </row>
    <row collapsed="false" customFormat="false" customHeight="false" hidden="false" ht="12.1" outlineLevel="0" r="228">
      <c r="A228" s="49" t="n">
        <v>45672</v>
      </c>
      <c r="B228" s="16" t="s">
        <v>715</v>
      </c>
      <c r="C228" s="16" t="s">
        <v>74</v>
      </c>
      <c r="D228" s="16" t="s">
        <v>76</v>
      </c>
      <c r="E228" s="7" t="n">
        <v>792</v>
      </c>
      <c r="F228" s="16" t="s">
        <v>19</v>
      </c>
      <c r="G228" s="6" t="n">
        <v>36.06</v>
      </c>
      <c r="H228" s="6" t="n">
        <v>973</v>
      </c>
      <c r="I228" s="6" t="n">
        <v>987.04</v>
      </c>
      <c r="J228" s="6" t="n">
        <v>3713</v>
      </c>
      <c r="K228" s="6" t="n">
        <v>28559.52</v>
      </c>
      <c r="L228" s="6" t="n">
        <v>24846.52</v>
      </c>
      <c r="M228" s="6" t="n">
        <v>3.18</v>
      </c>
      <c r="N228" s="6" t="n">
        <v>3.22</v>
      </c>
    </row>
    <row collapsed="false" customFormat="false" customHeight="false" hidden="false" ht="12.1" outlineLevel="0" r="229">
      <c r="A229" s="49" t="n">
        <v>45694</v>
      </c>
      <c r="B229" s="16" t="s">
        <v>715</v>
      </c>
      <c r="C229" s="16" t="s">
        <v>74</v>
      </c>
      <c r="D229" s="16" t="s">
        <v>76</v>
      </c>
      <c r="E229" s="7" t="n">
        <v>792</v>
      </c>
      <c r="F229" s="16" t="s">
        <v>19</v>
      </c>
      <c r="G229" s="6" t="n">
        <v>10.39</v>
      </c>
      <c r="H229" s="6" t="n">
        <v>951.9</v>
      </c>
      <c r="I229" s="6" t="n">
        <v>987.04</v>
      </c>
      <c r="J229" s="6" t="n">
        <v>1070</v>
      </c>
      <c r="K229" s="6" t="n">
        <v>8228.88</v>
      </c>
      <c r="L229" s="6" t="n">
        <v>7158.88</v>
      </c>
      <c r="M229" s="6" t="n">
        <v>0.92</v>
      </c>
      <c r="N229" s="6" t="n">
        <v>0.95</v>
      </c>
    </row>
    <row collapsed="false" customFormat="false" customHeight="false" hidden="false" ht="12.1" outlineLevel="0" r="230">
      <c r="A230" s="49" t="n">
        <v>45723</v>
      </c>
      <c r="B230" s="16" t="s">
        <v>715</v>
      </c>
      <c r="C230" s="16" t="s">
        <v>74</v>
      </c>
      <c r="D230" s="16" t="s">
        <v>76</v>
      </c>
      <c r="E230" s="7" t="n">
        <v>792</v>
      </c>
      <c r="F230" s="16" t="s">
        <v>19</v>
      </c>
      <c r="G230" s="6" t="n">
        <v>9.35</v>
      </c>
      <c r="H230" s="6" t="n">
        <v>994.7</v>
      </c>
      <c r="I230" s="6" t="n">
        <v>987.04</v>
      </c>
      <c r="J230" s="6" t="n">
        <v>963</v>
      </c>
      <c r="K230" s="6" t="n">
        <v>7405.2</v>
      </c>
      <c r="L230" s="6" t="n">
        <v>6442.2</v>
      </c>
      <c r="M230" s="6" t="n">
        <v>0.82</v>
      </c>
      <c r="N230" s="6" t="n">
        <v>0.82</v>
      </c>
    </row>
    <row collapsed="false" customFormat="false" customHeight="false" hidden="false" ht="12.1" outlineLevel="0" r="231">
      <c r="A231" s="49" t="n">
        <v>45751</v>
      </c>
      <c r="B231" s="16" t="s">
        <v>715</v>
      </c>
      <c r="C231" s="16" t="s">
        <v>74</v>
      </c>
      <c r="D231" s="16" t="s">
        <v>76</v>
      </c>
      <c r="E231" s="7" t="n">
        <v>792</v>
      </c>
      <c r="F231" s="16" t="s">
        <v>19</v>
      </c>
      <c r="G231" s="6" t="n">
        <v>10.51</v>
      </c>
      <c r="H231" s="6" t="n">
        <v>960.8</v>
      </c>
      <c r="I231" s="6" t="n">
        <v>987.04</v>
      </c>
      <c r="J231" s="6" t="n">
        <v>1082</v>
      </c>
      <c r="K231" s="6" t="n">
        <v>8323.92</v>
      </c>
      <c r="L231" s="6" t="n">
        <v>7241.92</v>
      </c>
      <c r="M231" s="6" t="n">
        <v>0.93</v>
      </c>
      <c r="N231" s="6" t="n">
        <v>0.95</v>
      </c>
    </row>
    <row collapsed="false" customFormat="false" customHeight="false" hidden="false" ht="12.1" outlineLevel="0" r="232">
      <c r="A232" s="49" t="n">
        <v>45790</v>
      </c>
      <c r="B232" s="16" t="s">
        <v>715</v>
      </c>
      <c r="C232" s="16" t="s">
        <v>74</v>
      </c>
      <c r="D232" s="16" t="s">
        <v>76</v>
      </c>
      <c r="E232" s="7" t="n">
        <v>792</v>
      </c>
      <c r="F232" s="16" t="s">
        <v>19</v>
      </c>
      <c r="G232" s="6" t="n">
        <v>10.14</v>
      </c>
      <c r="H232" s="6" t="n">
        <v>968.8</v>
      </c>
      <c r="I232" s="6" t="n">
        <v>987.04</v>
      </c>
      <c r="J232" s="6" t="n">
        <v>1044</v>
      </c>
      <c r="K232" s="6" t="n">
        <v>8030.88</v>
      </c>
      <c r="L232" s="6" t="n">
        <v>6986.88</v>
      </c>
      <c r="M232" s="6" t="n">
        <v>0.89</v>
      </c>
      <c r="N232" s="6" t="n">
        <v>0.91</v>
      </c>
    </row>
    <row collapsed="false" customFormat="false" customHeight="false" hidden="false" ht="12.1" outlineLevel="0" r="233">
      <c r="A233" s="49" t="n">
        <v>45810</v>
      </c>
      <c r="B233" s="16" t="s">
        <v>715</v>
      </c>
      <c r="C233" s="16" t="s">
        <v>508</v>
      </c>
      <c r="D233" s="16" t="s">
        <v>731</v>
      </c>
      <c r="E233" s="7" t="n">
        <v>4674</v>
      </c>
      <c r="F233" s="16" t="s">
        <v>19</v>
      </c>
      <c r="G233" s="6" t="n">
        <v>43.11</v>
      </c>
      <c r="H233" s="6" t="n">
        <v>627.6</v>
      </c>
      <c r="I233" s="6" t="n">
        <v>623.72</v>
      </c>
      <c r="J233" s="6" t="n">
        <v>26194</v>
      </c>
      <c r="K233" s="6" t="n">
        <v>201496.14</v>
      </c>
      <c r="L233" s="6" t="n">
        <v>175302.14</v>
      </c>
      <c r="M233" s="6" t="n">
        <v>6.01</v>
      </c>
      <c r="N233" s="6" t="n">
        <v>5.98</v>
      </c>
    </row>
    <row collapsed="false" customFormat="false" customHeight="false" hidden="false" ht="12.1" outlineLevel="0" r="234">
      <c r="A234" s="49" t="n">
        <v>45811</v>
      </c>
      <c r="B234" s="16" t="s">
        <v>715</v>
      </c>
      <c r="C234" s="16" t="s">
        <v>490</v>
      </c>
      <c r="D234" s="16" t="s">
        <v>716</v>
      </c>
      <c r="E234" s="7" t="n">
        <v>438</v>
      </c>
      <c r="F234" s="16" t="s">
        <v>19</v>
      </c>
      <c r="G234" s="6" t="n">
        <v>541</v>
      </c>
      <c r="H234" s="6" t="n">
        <v>6473</v>
      </c>
      <c r="I234" s="6" t="n">
        <v>6080.96</v>
      </c>
      <c r="J234" s="6" t="n">
        <v>30805</v>
      </c>
      <c r="K234" s="6" t="n">
        <v>236958</v>
      </c>
      <c r="L234" s="6" t="n">
        <v>206153</v>
      </c>
      <c r="M234" s="6" t="n">
        <v>7.74</v>
      </c>
      <c r="N234" s="6" t="n">
        <v>7.27</v>
      </c>
    </row>
    <row collapsed="false" customFormat="false" customHeight="false" hidden="false" ht="12.1" outlineLevel="0" r="235">
      <c r="A235" s="49" t="n">
        <v>45817</v>
      </c>
      <c r="B235" s="16" t="s">
        <v>715</v>
      </c>
      <c r="C235" s="16" t="s">
        <v>51</v>
      </c>
      <c r="D235" s="16" t="s">
        <v>52</v>
      </c>
      <c r="E235" s="7" t="n">
        <v>16</v>
      </c>
      <c r="F235" s="16" t="s">
        <v>19</v>
      </c>
      <c r="G235" s="6" t="n">
        <v>87</v>
      </c>
      <c r="H235" s="6" t="n">
        <v>6223</v>
      </c>
      <c r="I235" s="6" t="n">
        <v>6366.02</v>
      </c>
      <c r="J235" s="6" t="n">
        <v>181</v>
      </c>
      <c r="K235" s="6" t="n">
        <v>1392</v>
      </c>
      <c r="L235" s="6" t="n">
        <v>1211</v>
      </c>
      <c r="M235" s="6" t="n">
        <v>1.19</v>
      </c>
      <c r="N235" s="6" t="n">
        <v>1.22</v>
      </c>
    </row>
    <row collapsed="false" customFormat="false" customHeight="false" hidden="false" ht="12.1" outlineLevel="0" r="236">
      <c r="A236" s="49" t="n">
        <v>45838</v>
      </c>
      <c r="B236" s="16" t="s">
        <v>715</v>
      </c>
      <c r="C236" s="16" t="s">
        <v>74</v>
      </c>
      <c r="D236" s="16" t="s">
        <v>76</v>
      </c>
      <c r="E236" s="7" t="n">
        <v>792</v>
      </c>
      <c r="F236" s="16" t="s">
        <v>19</v>
      </c>
      <c r="G236" s="6" t="n">
        <v>10.14</v>
      </c>
      <c r="H236" s="6" t="n">
        <v>973.3</v>
      </c>
      <c r="I236" s="6" t="n">
        <v>987.04</v>
      </c>
      <c r="J236" s="6" t="n">
        <v>1044</v>
      </c>
      <c r="K236" s="6" t="n">
        <v>8030.88</v>
      </c>
      <c r="L236" s="6" t="n">
        <v>6986.88</v>
      </c>
      <c r="M236" s="6" t="n">
        <v>0.89</v>
      </c>
      <c r="N236" s="6" t="n">
        <v>0.91</v>
      </c>
    </row>
    <row collapsed="false" customFormat="false" customHeight="false" hidden="false" ht="12.1" outlineLevel="0" r="237">
      <c r="A237" s="49" t="n">
        <v>45845</v>
      </c>
      <c r="B237" s="16" t="s">
        <v>715</v>
      </c>
      <c r="C237" s="16" t="s">
        <v>33</v>
      </c>
      <c r="D237" s="16" t="s">
        <v>34</v>
      </c>
      <c r="E237" s="7" t="n">
        <v>4710</v>
      </c>
      <c r="F237" s="16" t="s">
        <v>19</v>
      </c>
      <c r="G237" s="6" t="n">
        <v>35</v>
      </c>
      <c r="H237" s="6" t="n">
        <v>193.8</v>
      </c>
      <c r="I237" s="6" t="n">
        <v>251.83</v>
      </c>
      <c r="J237" s="6" t="n">
        <v>21431</v>
      </c>
      <c r="K237" s="6" t="n">
        <v>164850</v>
      </c>
      <c r="L237" s="6" t="n">
        <v>143419</v>
      </c>
      <c r="M237" s="6" t="n">
        <v>12.09</v>
      </c>
      <c r="N237" s="6" t="n">
        <v>15.71</v>
      </c>
    </row>
    <row collapsed="false" customFormat="false" customHeight="false" hidden="false" ht="12.1" outlineLevel="0" r="238">
      <c r="A238" s="49" t="n">
        <v>45846</v>
      </c>
      <c r="B238" s="16" t="s">
        <v>715</v>
      </c>
      <c r="C238" s="16" t="s">
        <v>67</v>
      </c>
      <c r="D238" s="16" t="s">
        <v>68</v>
      </c>
      <c r="E238" s="7" t="n">
        <v>140</v>
      </c>
      <c r="F238" s="16" t="s">
        <v>19</v>
      </c>
      <c r="G238" s="6" t="n">
        <v>27.21</v>
      </c>
      <c r="H238" s="6" t="n">
        <v>507.5</v>
      </c>
      <c r="I238" s="6" t="n">
        <v>309.04</v>
      </c>
      <c r="J238" s="6" t="n">
        <v>495</v>
      </c>
      <c r="K238" s="6" t="n">
        <v>3809.4</v>
      </c>
      <c r="L238" s="6" t="n">
        <v>3314.4</v>
      </c>
      <c r="M238" s="6" t="n">
        <v>7.66</v>
      </c>
      <c r="N238" s="6" t="n">
        <v>4.66</v>
      </c>
    </row>
    <row collapsed="false" customFormat="false" customHeight="false" hidden="false" ht="12.1" outlineLevel="0" r="239">
      <c r="A239" s="49" t="n">
        <v>45847</v>
      </c>
      <c r="B239" s="16" t="s">
        <v>715</v>
      </c>
      <c r="C239" s="16" t="s">
        <v>21</v>
      </c>
      <c r="D239" s="16" t="s">
        <v>22</v>
      </c>
      <c r="E239" s="7" t="n">
        <v>203</v>
      </c>
      <c r="F239" s="16" t="s">
        <v>19</v>
      </c>
      <c r="G239" s="6" t="n">
        <v>648</v>
      </c>
      <c r="H239" s="6" t="n">
        <v>2870.5</v>
      </c>
      <c r="I239" s="6" t="n">
        <v>3329.07</v>
      </c>
      <c r="J239" s="6" t="n">
        <v>17101</v>
      </c>
      <c r="K239" s="6" t="n">
        <v>131544</v>
      </c>
      <c r="L239" s="6" t="n">
        <v>114443</v>
      </c>
      <c r="M239" s="6" t="n">
        <v>16.93</v>
      </c>
      <c r="N239" s="6" t="n">
        <v>19.64</v>
      </c>
    </row>
    <row collapsed="false" customFormat="false" customHeight="false" hidden="false" ht="12.1" outlineLevel="0" r="240">
      <c r="A240" s="49" t="n">
        <v>45848</v>
      </c>
      <c r="B240" s="16" t="s">
        <v>715</v>
      </c>
      <c r="C240" s="16" t="s">
        <v>48</v>
      </c>
      <c r="D240" s="16" t="s">
        <v>49</v>
      </c>
      <c r="E240" s="7" t="n">
        <v>2300</v>
      </c>
      <c r="F240" s="16" t="s">
        <v>19</v>
      </c>
      <c r="G240" s="6" t="n">
        <v>26.11</v>
      </c>
      <c r="H240" s="6" t="n">
        <v>172.73</v>
      </c>
      <c r="I240" s="6" t="n">
        <v>107.65</v>
      </c>
      <c r="J240" s="6" t="n">
        <v>7807</v>
      </c>
      <c r="K240" s="6" t="n">
        <v>60053</v>
      </c>
      <c r="L240" s="6" t="n">
        <v>52246</v>
      </c>
      <c r="M240" s="6" t="n">
        <v>21.1</v>
      </c>
      <c r="N240" s="6" t="n">
        <v>13.15</v>
      </c>
    </row>
    <row collapsed="false" customFormat="false" customHeight="false" hidden="false" ht="12.1" outlineLevel="0" r="241">
      <c r="A241" s="49" t="n">
        <v>45849</v>
      </c>
      <c r="B241" s="16" t="s">
        <v>715</v>
      </c>
      <c r="C241" s="16" t="s">
        <v>27</v>
      </c>
      <c r="D241" s="16" t="s">
        <v>28</v>
      </c>
      <c r="E241" s="7" t="n">
        <v>4183</v>
      </c>
      <c r="F241" s="16" t="s">
        <v>19</v>
      </c>
      <c r="G241" s="6" t="n">
        <v>25.58</v>
      </c>
      <c r="H241" s="6" t="n">
        <v>72.79</v>
      </c>
      <c r="I241" s="6" t="n">
        <v>93.55</v>
      </c>
      <c r="J241" s="6" t="n">
        <v>13910</v>
      </c>
      <c r="K241" s="6" t="n">
        <v>107001.14</v>
      </c>
      <c r="L241" s="6" t="n">
        <v>93091.14</v>
      </c>
      <c r="M241" s="6" t="n">
        <v>23.79</v>
      </c>
      <c r="N241" s="6" t="n">
        <v>30.57</v>
      </c>
    </row>
    <row collapsed="false" customFormat="false" customHeight="false" hidden="false" ht="12.1" outlineLevel="0" r="242">
      <c r="A242" s="49" t="n">
        <v>45852</v>
      </c>
      <c r="B242" s="16" t="s">
        <v>715</v>
      </c>
      <c r="C242" s="16" t="s">
        <v>69</v>
      </c>
      <c r="D242" s="16" t="s">
        <v>70</v>
      </c>
      <c r="E242" s="7" t="n">
        <v>1</v>
      </c>
      <c r="F242" s="16" t="s">
        <v>19</v>
      </c>
      <c r="G242" s="6" t="n">
        <v>147.31</v>
      </c>
      <c r="H242" s="6" t="n">
        <v>1004.5</v>
      </c>
      <c r="I242" s="6" t="n">
        <v>0</v>
      </c>
      <c r="J242" s="6" t="n">
        <v>19</v>
      </c>
      <c r="K242" s="6" t="n">
        <v>147.31</v>
      </c>
      <c r="L242" s="6" t="n">
        <v>128.31</v>
      </c>
      <c r="M242" s="6" t="n">
        <v>0</v>
      </c>
      <c r="N242" s="6" t="n">
        <v>12.77</v>
      </c>
    </row>
    <row collapsed="false" customFormat="false" customHeight="false" hidden="false" ht="12.1" outlineLevel="0" r="243">
      <c r="A243" s="49" t="n">
        <v>45855</v>
      </c>
      <c r="B243" s="16" t="s">
        <v>715</v>
      </c>
      <c r="C243" s="16" t="s">
        <v>24</v>
      </c>
      <c r="D243" s="16" t="s">
        <v>25</v>
      </c>
      <c r="E243" s="7" t="n">
        <v>59300</v>
      </c>
      <c r="F243" s="16" t="s">
        <v>19</v>
      </c>
      <c r="G243" s="6" t="n">
        <v>8.5</v>
      </c>
      <c r="H243" s="6" t="n">
        <v>45.38</v>
      </c>
      <c r="I243" s="6" t="n">
        <v>53.82</v>
      </c>
      <c r="J243" s="6" t="n">
        <v>65527</v>
      </c>
      <c r="K243" s="6" t="n">
        <v>504050</v>
      </c>
      <c r="L243" s="6" t="n">
        <v>438523</v>
      </c>
      <c r="M243" s="6" t="n">
        <v>13.74</v>
      </c>
      <c r="N243" s="6" t="n">
        <v>16.3</v>
      </c>
    </row>
    <row collapsed="false" customFormat="false" customHeight="false" hidden="false" ht="12.1" outlineLevel="0" r="244">
      <c r="A244" s="49" t="n">
        <v>45855</v>
      </c>
      <c r="B244" s="16" t="s">
        <v>715</v>
      </c>
      <c r="C244" s="16" t="s">
        <v>16</v>
      </c>
      <c r="D244" s="16" t="s">
        <v>18</v>
      </c>
      <c r="E244" s="7" t="n">
        <v>2130</v>
      </c>
      <c r="F244" s="16" t="s">
        <v>19</v>
      </c>
      <c r="G244" s="6" t="n">
        <v>198.25</v>
      </c>
      <c r="H244" s="6" t="n">
        <v>1306</v>
      </c>
      <c r="I244" s="6" t="n">
        <v>1234.74</v>
      </c>
      <c r="J244" s="6" t="n">
        <v>54895</v>
      </c>
      <c r="K244" s="6" t="n">
        <v>422272.5</v>
      </c>
      <c r="L244" s="6" t="n">
        <v>367377.5</v>
      </c>
      <c r="M244" s="6" t="n">
        <v>13.97</v>
      </c>
      <c r="N244" s="6" t="n">
        <v>13.21</v>
      </c>
    </row>
    <row collapsed="false" customFormat="false" customHeight="false" hidden="false" ht="12.1" outlineLevel="0" r="245">
      <c r="A245" s="49" t="n">
        <v>45856</v>
      </c>
      <c r="B245" s="16" t="s">
        <v>715</v>
      </c>
      <c r="C245" s="16" t="s">
        <v>39</v>
      </c>
      <c r="D245" s="16" t="s">
        <v>40</v>
      </c>
      <c r="E245" s="7" t="n">
        <v>3000</v>
      </c>
      <c r="F245" s="16" t="s">
        <v>19</v>
      </c>
      <c r="G245" s="6" t="n">
        <v>34.84</v>
      </c>
      <c r="H245" s="6" t="n">
        <v>309</v>
      </c>
      <c r="I245" s="6" t="n">
        <v>266.68</v>
      </c>
      <c r="J245" s="6" t="n">
        <v>13588</v>
      </c>
      <c r="K245" s="6" t="n">
        <v>104520</v>
      </c>
      <c r="L245" s="6" t="n">
        <v>90932</v>
      </c>
      <c r="M245" s="6" t="n">
        <v>11.37</v>
      </c>
      <c r="N245" s="6" t="n">
        <v>9.81</v>
      </c>
    </row>
    <row collapsed="false" customFormat="false" customHeight="false" hidden="false" ht="12.1" outlineLevel="0" r="246">
      <c r="A246" s="49" t="n">
        <v>45858</v>
      </c>
      <c r="B246" s="16" t="s">
        <v>715</v>
      </c>
      <c r="C246" s="16" t="s">
        <v>59</v>
      </c>
      <c r="D246" s="16" t="s">
        <v>60</v>
      </c>
      <c r="E246" s="7" t="n">
        <v>400</v>
      </c>
      <c r="F246" s="16" t="s">
        <v>19</v>
      </c>
      <c r="G246" s="6" t="n">
        <v>14.68</v>
      </c>
      <c r="H246" s="6" t="n">
        <v>418.25</v>
      </c>
      <c r="I246" s="6" t="n">
        <v>430.86</v>
      </c>
      <c r="J246" s="6" t="n">
        <v>763</v>
      </c>
      <c r="K246" s="6" t="n">
        <v>5872</v>
      </c>
      <c r="L246" s="6" t="n">
        <v>5109</v>
      </c>
      <c r="M246" s="6" t="n">
        <v>2.96</v>
      </c>
      <c r="N246" s="6" t="n">
        <v>3.05</v>
      </c>
    </row>
    <row collapsed="false" customFormat="false" customHeight="false" hidden="false" ht="12.1" outlineLevel="0" r="247">
      <c r="A247" s="49" t="n">
        <v>45856</v>
      </c>
      <c r="B247" s="16" t="s">
        <v>715</v>
      </c>
      <c r="C247" s="16" t="s">
        <v>36</v>
      </c>
      <c r="D247" s="16" t="s">
        <v>37</v>
      </c>
      <c r="E247" s="7" t="n">
        <v>3820</v>
      </c>
      <c r="F247" s="16" t="s">
        <v>19</v>
      </c>
      <c r="G247" s="6" t="n">
        <v>34.84</v>
      </c>
      <c r="H247" s="6" t="n">
        <v>308.4</v>
      </c>
      <c r="I247" s="6" t="n">
        <v>235.22</v>
      </c>
      <c r="J247" s="6" t="n">
        <v>17302</v>
      </c>
      <c r="K247" s="6" t="n">
        <v>133088.8</v>
      </c>
      <c r="L247" s="6" t="n">
        <v>115786.8</v>
      </c>
      <c r="M247" s="6" t="n">
        <v>12.89</v>
      </c>
      <c r="N247" s="6" t="n">
        <v>9.83</v>
      </c>
    </row>
    <row collapsed="false" customFormat="false" customHeight="false" hidden="false" ht="12.1" outlineLevel="0" r="248">
      <c r="A248" s="49" t="n">
        <v>45870</v>
      </c>
      <c r="B248" s="16" t="s">
        <v>715</v>
      </c>
      <c r="C248" s="16" t="s">
        <v>74</v>
      </c>
      <c r="D248" s="16" t="s">
        <v>76</v>
      </c>
      <c r="E248" s="7" t="n">
        <v>793</v>
      </c>
      <c r="F248" s="16" t="s">
        <v>19</v>
      </c>
      <c r="G248" s="6" t="n">
        <v>10.5</v>
      </c>
      <c r="H248" s="6" t="n">
        <v>1004.8</v>
      </c>
      <c r="I248" s="6" t="n">
        <v>987.03</v>
      </c>
      <c r="J248" s="6" t="n">
        <v>1082</v>
      </c>
      <c r="K248" s="6" t="n">
        <v>8326.5</v>
      </c>
      <c r="L248" s="6" t="n">
        <v>7244.5</v>
      </c>
      <c r="M248" s="6" t="n">
        <v>0.93</v>
      </c>
      <c r="N248" s="6" t="n">
        <v>0.91</v>
      </c>
    </row>
    <row collapsed="false" customFormat="false" customHeight="false" hidden="false" ht="12.1" outlineLevel="0" r="249">
      <c r="A249" s="49" t="n">
        <v>45900</v>
      </c>
      <c r="B249" s="16" t="s">
        <v>715</v>
      </c>
      <c r="C249" s="16" t="s">
        <v>74</v>
      </c>
      <c r="D249" s="16" t="s">
        <v>76</v>
      </c>
      <c r="E249" s="7" t="n">
        <v>793</v>
      </c>
      <c r="F249" s="16" t="s">
        <v>19</v>
      </c>
      <c r="G249" s="6" t="n">
        <v>10.5</v>
      </c>
      <c r="H249" s="6" t="n">
        <v>1025</v>
      </c>
      <c r="I249" s="6" t="n">
        <v>987.03</v>
      </c>
      <c r="J249" s="6" t="n">
        <v>1082</v>
      </c>
      <c r="K249" s="6" t="n">
        <v>8326.5</v>
      </c>
      <c r="L249" s="6" t="n">
        <v>7244.5</v>
      </c>
      <c r="M249" s="6" t="n">
        <v>0.93</v>
      </c>
      <c r="N249" s="6" t="n">
        <v>0.89</v>
      </c>
    </row>
    <row collapsed="false" customFormat="false" customHeight="false" hidden="false" ht="12.1" outlineLevel="0" r="250">
      <c r="A250" s="49" t="n">
        <v>45930</v>
      </c>
      <c r="B250" s="16" t="s">
        <v>715</v>
      </c>
      <c r="C250" s="16" t="s">
        <v>74</v>
      </c>
      <c r="D250" s="16" t="s">
        <v>76</v>
      </c>
      <c r="E250" s="7" t="n">
        <v>793</v>
      </c>
      <c r="F250" s="16" t="s">
        <v>19</v>
      </c>
      <c r="G250" s="6" t="n">
        <v>10.14</v>
      </c>
      <c r="H250" s="6" t="n">
        <v>1000.2</v>
      </c>
      <c r="I250" s="6" t="n">
        <v>987.03</v>
      </c>
      <c r="J250" s="6" t="n">
        <v>1045</v>
      </c>
      <c r="K250" s="6" t="n">
        <v>8041.02</v>
      </c>
      <c r="L250" s="6" t="n">
        <v>6996.02</v>
      </c>
      <c r="M250" s="6" t="n">
        <v>0.89</v>
      </c>
      <c r="N250" s="6" t="n">
        <v>0.88</v>
      </c>
    </row>
    <row collapsed="false" customFormat="false" customHeight="false" hidden="false" ht="12.1" outlineLevel="0" r="251">
      <c r="A251" s="49" t="n">
        <v>45931</v>
      </c>
      <c r="B251" s="16" t="s">
        <v>715</v>
      </c>
      <c r="C251" s="16" t="s">
        <v>51</v>
      </c>
      <c r="D251" s="16" t="s">
        <v>52</v>
      </c>
      <c r="E251" s="7" t="n">
        <v>25</v>
      </c>
      <c r="F251" s="16" t="s">
        <v>19</v>
      </c>
      <c r="G251" s="6" t="n">
        <v>273</v>
      </c>
      <c r="H251" s="6" t="n">
        <v>6883</v>
      </c>
      <c r="I251" s="6" t="n">
        <v>6261.05</v>
      </c>
      <c r="J251" s="6" t="n">
        <v>887</v>
      </c>
      <c r="K251" s="6" t="n">
        <v>6825</v>
      </c>
      <c r="L251" s="6" t="n">
        <v>5938</v>
      </c>
      <c r="M251" s="6" t="n">
        <v>3.79</v>
      </c>
      <c r="N251" s="6" t="n">
        <v>3.45</v>
      </c>
    </row>
    <row collapsed="false" customFormat="false" customHeight="false" hidden="false" ht="12.1" outlineLevel="0" r="252">
      <c r="A252" s="49" t="n">
        <v>45936</v>
      </c>
      <c r="B252" s="16" t="s">
        <v>715</v>
      </c>
      <c r="C252" s="16" t="s">
        <v>65</v>
      </c>
      <c r="D252" s="16" t="s">
        <v>66</v>
      </c>
      <c r="E252" s="7" t="n">
        <v>300</v>
      </c>
      <c r="F252" s="16" t="s">
        <v>19</v>
      </c>
      <c r="G252" s="6" t="n">
        <v>16.61</v>
      </c>
      <c r="H252" s="6" t="n">
        <v>326.96</v>
      </c>
      <c r="I252" s="6" t="n">
        <v>375.73</v>
      </c>
      <c r="J252" s="6" t="n">
        <v>648</v>
      </c>
      <c r="K252" s="6" t="n">
        <v>4983</v>
      </c>
      <c r="L252" s="6" t="n">
        <v>4335</v>
      </c>
      <c r="M252" s="6" t="n">
        <v>3.85</v>
      </c>
      <c r="N252" s="6" t="n">
        <v>4.42</v>
      </c>
    </row>
    <row collapsed="false" customFormat="false" customHeight="false" hidden="false" ht="12.1" outlineLevel="0" r="253">
      <c r="A253" s="49" t="n">
        <v>45943</v>
      </c>
      <c r="B253" s="16" t="s">
        <v>715</v>
      </c>
      <c r="C253" s="16" t="s">
        <v>67</v>
      </c>
      <c r="D253" s="16" t="s">
        <v>68</v>
      </c>
      <c r="E253" s="7" t="n">
        <v>140</v>
      </c>
      <c r="F253" s="16" t="s">
        <v>19</v>
      </c>
      <c r="G253" s="6" t="n">
        <v>17.3</v>
      </c>
      <c r="H253" s="6" t="n">
        <v>477.45</v>
      </c>
      <c r="I253" s="6" t="n">
        <v>309.04</v>
      </c>
      <c r="J253" s="6" t="n">
        <v>315</v>
      </c>
      <c r="K253" s="6" t="n">
        <v>2422</v>
      </c>
      <c r="L253" s="6" t="n">
        <v>2107</v>
      </c>
      <c r="M253" s="6" t="n">
        <v>4.87</v>
      </c>
      <c r="N253" s="6" t="n">
        <v>3.15</v>
      </c>
    </row>
    <row collapsed="false" customFormat="false" customHeight="false" hidden="false" ht="12.1" outlineLevel="0" r="254">
      <c r="A254" s="49" t="n">
        <v>45944</v>
      </c>
      <c r="B254" s="16" t="s">
        <v>715</v>
      </c>
      <c r="C254" s="16" t="s">
        <v>508</v>
      </c>
      <c r="D254" s="16" t="s">
        <v>731</v>
      </c>
      <c r="E254" s="7" t="n">
        <v>4725</v>
      </c>
      <c r="F254" s="16" t="s">
        <v>19</v>
      </c>
      <c r="G254" s="6" t="n">
        <v>14.35</v>
      </c>
      <c r="H254" s="6" t="n">
        <v>525.2</v>
      </c>
      <c r="I254" s="6" t="n">
        <v>623.63</v>
      </c>
      <c r="J254" s="6" t="n">
        <v>8814</v>
      </c>
      <c r="K254" s="6" t="n">
        <v>67803.75</v>
      </c>
      <c r="L254" s="6" t="n">
        <v>58989.75</v>
      </c>
      <c r="M254" s="6" t="n">
        <v>2</v>
      </c>
      <c r="N254" s="6" t="n">
        <v>2.38</v>
      </c>
    </row>
    <row collapsed="false" customFormat="false" customHeight="false" hidden="false" ht="12.1" outlineLevel="0" r="255">
      <c r="A255" s="49" t="n">
        <v>45961</v>
      </c>
      <c r="B255" s="16" t="s">
        <v>715</v>
      </c>
      <c r="C255" s="16" t="s">
        <v>74</v>
      </c>
      <c r="D255" s="16" t="s">
        <v>76</v>
      </c>
      <c r="E255" s="7" t="n">
        <v>793</v>
      </c>
      <c r="F255" s="16" t="s">
        <v>19</v>
      </c>
      <c r="G255" s="6" t="n">
        <v>10.5</v>
      </c>
      <c r="H255" s="6" t="n">
        <v>1001.2</v>
      </c>
      <c r="I255" s="6" t="n">
        <v>987.03</v>
      </c>
      <c r="J255" s="6" t="n">
        <v>1082</v>
      </c>
      <c r="K255" s="6" t="n">
        <v>8326.5</v>
      </c>
      <c r="L255" s="6" t="n">
        <v>7244.5</v>
      </c>
      <c r="M255" s="6" t="n">
        <v>0.93</v>
      </c>
      <c r="N255" s="6" t="n">
        <v>0.91</v>
      </c>
    </row>
    <row collapsed="false" customFormat="false" customHeight="false" hidden="false" ht="12.1" outlineLevel="0" r="256">
      <c r="A256" s="49" t="n">
        <v>45991</v>
      </c>
      <c r="B256" s="16" t="s">
        <v>715</v>
      </c>
      <c r="C256" s="16" t="s">
        <v>74</v>
      </c>
      <c r="D256" s="16" t="s">
        <v>76</v>
      </c>
      <c r="E256" s="7" t="n">
        <v>793</v>
      </c>
      <c r="F256" s="16" t="s">
        <v>19</v>
      </c>
      <c r="G256" s="6" t="n">
        <v>10.14</v>
      </c>
      <c r="H256" s="6" t="n">
        <v>994</v>
      </c>
      <c r="I256" s="6" t="n">
        <v>987.03</v>
      </c>
      <c r="J256" s="6" t="n">
        <v>1045</v>
      </c>
      <c r="K256" s="6" t="n">
        <v>8041.02</v>
      </c>
      <c r="L256" s="6" t="n">
        <v>6996.02</v>
      </c>
      <c r="M256" s="6" t="n">
        <v>0.89</v>
      </c>
      <c r="N256" s="6" t="n">
        <v>0.89</v>
      </c>
    </row>
    <row collapsed="false" customFormat="false" customHeight="false" hidden="false" ht="12.1" outlineLevel="0" r="257">
      <c r="A257" s="49" t="n">
        <v>46023</v>
      </c>
      <c r="B257" s="16" t="s">
        <v>715</v>
      </c>
      <c r="C257" s="16" t="s">
        <v>74</v>
      </c>
      <c r="D257" s="16" t="s">
        <v>76</v>
      </c>
      <c r="E257" s="7" t="n">
        <v>793</v>
      </c>
      <c r="F257" s="16" t="s">
        <v>19</v>
      </c>
      <c r="G257" s="6" t="n">
        <v>35.42</v>
      </c>
      <c r="H257" s="6" t="n">
        <v>991.9</v>
      </c>
      <c r="I257" s="6" t="n">
        <v>987.03</v>
      </c>
      <c r="J257" s="6" t="n">
        <v>3651</v>
      </c>
      <c r="K257" s="6" t="n">
        <v>28088.06</v>
      </c>
      <c r="L257" s="6" t="n">
        <v>24437.06</v>
      </c>
      <c r="M257" s="6" t="n">
        <v>3.12</v>
      </c>
      <c r="N257" s="6" t="n">
        <v>3.11</v>
      </c>
    </row>
    <row collapsed="false" customFormat="false" customHeight="false" hidden="false" ht="12.1" outlineLevel="0" r="258">
      <c r="A258" s="49" t="n">
        <v>46028</v>
      </c>
      <c r="B258" s="16" t="s">
        <v>715</v>
      </c>
      <c r="C258" s="16" t="s">
        <v>21</v>
      </c>
      <c r="D258" s="16" t="s">
        <v>22</v>
      </c>
      <c r="E258" s="7" t="n">
        <v>1191</v>
      </c>
      <c r="F258" s="16" t="s">
        <v>19</v>
      </c>
      <c r="G258" s="6" t="n">
        <v>368</v>
      </c>
      <c r="H258" s="6" t="n">
        <v>2725.5</v>
      </c>
      <c r="I258" s="6" t="n">
        <v>2851.25</v>
      </c>
      <c r="J258" s="6" t="n">
        <v>56977</v>
      </c>
      <c r="K258" s="6" t="n">
        <v>438288</v>
      </c>
      <c r="L258" s="6" t="n">
        <v>381311</v>
      </c>
      <c r="M258" s="6" t="n">
        <v>11.23</v>
      </c>
      <c r="N258" s="6" t="n">
        <v>11.75</v>
      </c>
    </row>
    <row collapsed="false" customFormat="false" customHeight="false" hidden="false" ht="12.1" outlineLevel="0" r="259">
      <c r="A259" s="49" t="n">
        <v>46034</v>
      </c>
      <c r="B259" s="16" t="s">
        <v>715</v>
      </c>
      <c r="C259" s="16" t="s">
        <v>59</v>
      </c>
      <c r="D259" s="16" t="s">
        <v>60</v>
      </c>
      <c r="E259" s="7" t="n">
        <v>400</v>
      </c>
      <c r="F259" s="16" t="s">
        <v>19</v>
      </c>
      <c r="G259" s="6" t="n">
        <v>11.56</v>
      </c>
      <c r="H259" s="6" t="n">
        <v>392.05</v>
      </c>
      <c r="I259" s="6" t="n">
        <v>430.86</v>
      </c>
      <c r="J259" s="6" t="n">
        <v>601</v>
      </c>
      <c r="K259" s="6" t="n">
        <v>4624</v>
      </c>
      <c r="L259" s="6" t="n">
        <v>4023</v>
      </c>
      <c r="M259" s="6" t="n">
        <v>2.33</v>
      </c>
      <c r="N259" s="6" t="n">
        <v>2.57</v>
      </c>
    </row>
    <row collapsed="false" customFormat="false" customHeight="false" hidden="false" ht="12.1" outlineLevel="0" r="260">
      <c r="A260" s="49" t="n">
        <v>46054</v>
      </c>
      <c r="B260" s="16" t="s">
        <v>715</v>
      </c>
      <c r="C260" s="16" t="s">
        <v>74</v>
      </c>
      <c r="D260" s="16" t="s">
        <v>76</v>
      </c>
      <c r="E260" s="7" t="n">
        <v>793</v>
      </c>
      <c r="F260" s="16" t="s">
        <v>19</v>
      </c>
      <c r="G260" s="6" t="n">
        <v>10.5</v>
      </c>
      <c r="H260" s="6" t="n">
        <v>991.2</v>
      </c>
      <c r="I260" s="6" t="n">
        <v>987.03</v>
      </c>
      <c r="J260" s="6" t="n">
        <v>1082</v>
      </c>
      <c r="K260" s="6" t="n">
        <v>8326.5</v>
      </c>
      <c r="L260" s="6" t="n">
        <v>7244.5</v>
      </c>
      <c r="M260" s="6" t="n">
        <v>0.93</v>
      </c>
      <c r="N260" s="6" t="n">
        <v>0.92</v>
      </c>
    </row>
    <row collapsed="false" customFormat="false" customHeight="false" hidden="false" ht="12.1" outlineLevel="0" r="261">
      <c r="A261" s="49" t="n">
        <v>46082</v>
      </c>
      <c r="B261" s="16" t="s">
        <v>715</v>
      </c>
      <c r="C261" s="16" t="s">
        <v>74</v>
      </c>
      <c r="D261" s="16" t="s">
        <v>76</v>
      </c>
      <c r="E261" s="7" t="n">
        <v>794</v>
      </c>
      <c r="F261" s="16" t="s">
        <v>19</v>
      </c>
      <c r="G261" s="6" t="n">
        <v>18.42</v>
      </c>
      <c r="H261" s="6" t="n">
        <v>983.6</v>
      </c>
      <c r="I261" s="6" t="n">
        <v>987.03</v>
      </c>
      <c r="J261" s="6" t="n">
        <v>1901</v>
      </c>
      <c r="K261" s="6" t="n">
        <v>14625.48</v>
      </c>
      <c r="L261" s="6" t="n">
        <v>12724.48</v>
      </c>
      <c r="M261" s="6" t="n">
        <v>1.62</v>
      </c>
      <c r="N261" s="6" t="n">
        <v>1.63</v>
      </c>
    </row>
    <row collapsed="false" customFormat="false" customHeight="false" hidden="false" ht="12.1" outlineLevel="0" r="262">
      <c r="A262" s="49" t="n">
        <v>46113</v>
      </c>
      <c r="B262" s="16" t="s">
        <v>715</v>
      </c>
      <c r="C262" s="16" t="s">
        <v>74</v>
      </c>
      <c r="D262" s="16" t="s">
        <v>76</v>
      </c>
      <c r="E262" s="7" t="n">
        <v>1000</v>
      </c>
      <c r="F262" s="16" t="s">
        <v>19</v>
      </c>
      <c r="G262" s="6" t="n">
        <v>10.5</v>
      </c>
      <c r="H262" s="6" t="n">
        <v>969.1</v>
      </c>
      <c r="I262" s="6" t="n">
        <v>985.04</v>
      </c>
      <c r="J262" s="6" t="n">
        <v>1365</v>
      </c>
      <c r="K262" s="6" t="n">
        <v>10500</v>
      </c>
      <c r="L262" s="6" t="n">
        <v>9135</v>
      </c>
      <c r="M262" s="6" t="n">
        <v>0.93</v>
      </c>
      <c r="N262" s="6" t="n">
        <v>0.94</v>
      </c>
    </row>
    <row collapsed="false" customFormat="false" customHeight="false" hidden="false" ht="12.1" outlineLevel="0" r="263">
      <c r="A263" s="49" t="n">
        <v>46143</v>
      </c>
      <c r="B263" s="16" t="s">
        <v>715</v>
      </c>
      <c r="C263" s="16" t="s">
        <v>74</v>
      </c>
      <c r="D263" s="16" t="s">
        <v>76</v>
      </c>
      <c r="E263" s="7" t="n">
        <v>1000</v>
      </c>
      <c r="F263" s="16" t="s">
        <v>19</v>
      </c>
      <c r="G263" s="6" t="n">
        <v>10.5</v>
      </c>
      <c r="H263" s="6" t="n">
        <v>963.5</v>
      </c>
      <c r="I263" s="6" t="n">
        <v>985.04</v>
      </c>
      <c r="J263" s="6" t="n">
        <v>1365</v>
      </c>
      <c r="K263" s="6" t="n">
        <v>10500</v>
      </c>
      <c r="L263" s="6" t="n">
        <v>9135</v>
      </c>
      <c r="M263" s="6" t="n">
        <v>0.93</v>
      </c>
      <c r="N263" s="6" t="n">
        <v>0.95</v>
      </c>
    </row>
    <row collapsed="false" customFormat="false" customHeight="false" hidden="false" ht="12.1" outlineLevel="0" r="264">
      <c r="A264" s="49" t="n">
        <v>46154</v>
      </c>
      <c r="B264" s="16" t="s">
        <v>715</v>
      </c>
      <c r="C264" s="16" t="s">
        <v>65</v>
      </c>
      <c r="D264" s="16" t="s">
        <v>66</v>
      </c>
      <c r="E264" s="7" t="n">
        <v>300</v>
      </c>
      <c r="F264" s="16" t="s">
        <v>19</v>
      </c>
      <c r="G264" s="6" t="n">
        <v>26.23</v>
      </c>
      <c r="H264" s="6" t="n">
        <v>321.19</v>
      </c>
      <c r="I264" s="6" t="n">
        <v>375.73</v>
      </c>
      <c r="J264" s="6" t="n">
        <v>1023</v>
      </c>
      <c r="K264" s="6" t="n">
        <v>7869</v>
      </c>
      <c r="L264" s="6" t="n">
        <v>6846</v>
      </c>
      <c r="M264" s="6" t="n">
        <v>6.07</v>
      </c>
      <c r="N264" s="6" t="n">
        <v>7.1</v>
      </c>
    </row>
    <row collapsed="false" customFormat="false" customHeight="false" hidden="false" ht="12.1" outlineLevel="0" r="265">
      <c r="A265" s="49" t="n">
        <v>46174</v>
      </c>
      <c r="B265" s="16" t="s">
        <v>715</v>
      </c>
      <c r="C265" s="16" t="s">
        <v>74</v>
      </c>
      <c r="D265" s="16" t="s">
        <v>76</v>
      </c>
      <c r="E265" s="7" t="n">
        <v>1000</v>
      </c>
      <c r="F265" s="16" t="s">
        <v>19</v>
      </c>
      <c r="G265" s="6" t="n">
        <v>10.53</v>
      </c>
      <c r="H265" s="6" t="n">
        <v>963.1</v>
      </c>
      <c r="I265" s="6" t="n">
        <v>985.04</v>
      </c>
      <c r="J265" s="6" t="n">
        <v>1369</v>
      </c>
      <c r="K265" s="6" t="n">
        <v>10530</v>
      </c>
      <c r="L265" s="6" t="n">
        <v>9161</v>
      </c>
      <c r="M265" s="6" t="n">
        <v>0.93</v>
      </c>
      <c r="N265" s="6" t="n">
        <v>0.95</v>
      </c>
    </row>
    <row collapsed="false" customFormat="false" customHeight="false" hidden="false" ht="12.1" outlineLevel="0" r="266">
      <c r="A266" s="49"/>
      <c r="B266" s="16"/>
      <c r="C266" s="16"/>
      <c r="D266" s="16"/>
      <c r="E266" s="7"/>
      <c r="F266" s="16"/>
      <c r="G266" s="6"/>
      <c r="H266" s="6"/>
      <c r="I266" s="6"/>
      <c r="J266" s="6"/>
      <c r="K266" s="6"/>
      <c r="L266" s="6"/>
      <c r="M266" s="6"/>
      <c r="N266" s="6"/>
    </row>
    <row collapsed="false" customFormat="false" customHeight="false" hidden="false" ht="12.1" outlineLevel="0" r="267">
      <c r="A267" s="49" t="n">
        <v>46204</v>
      </c>
      <c r="B267" s="16" t="s">
        <v>715</v>
      </c>
      <c r="C267" s="16" t="s">
        <v>74</v>
      </c>
      <c r="D267" s="16" t="s">
        <v>76</v>
      </c>
      <c r="E267" s="7" t="n">
        <v>1000</v>
      </c>
      <c r="F267" s="16" t="s">
        <v>19</v>
      </c>
      <c r="G267" s="6" t="n">
        <v>10.19</v>
      </c>
      <c r="H267" s="6" t="n">
        <v>950.1</v>
      </c>
      <c r="I267" s="6" t="n">
        <v>985.04</v>
      </c>
      <c r="J267" s="6" t="n">
        <v>1325</v>
      </c>
      <c r="K267" s="6" t="n">
        <v>10190</v>
      </c>
      <c r="L267" s="6" t="n">
        <v>8865</v>
      </c>
      <c r="M267" s="6" t="n">
        <v>0.9</v>
      </c>
      <c r="N267" s="6" t="n">
        <v>0.93</v>
      </c>
    </row>
    <row collapsed="false" customFormat="false" customHeight="false" hidden="false" ht="12.1" outlineLevel="0" r="268">
      <c r="A268" s="49" t="n">
        <v>46209</v>
      </c>
      <c r="B268" s="16" t="s">
        <v>715</v>
      </c>
      <c r="C268" s="16" t="s">
        <v>67</v>
      </c>
      <c r="D268" s="16" t="s">
        <v>68</v>
      </c>
      <c r="E268" s="7" t="n">
        <v>140</v>
      </c>
      <c r="F268" s="16" t="s">
        <v>19</v>
      </c>
      <c r="G268" s="6" t="n">
        <v>28.11</v>
      </c>
      <c r="H268" s="6" t="n">
        <v>403.95</v>
      </c>
      <c r="I268" s="6" t="n">
        <v>309.04</v>
      </c>
      <c r="J268" s="6" t="n">
        <v>512</v>
      </c>
      <c r="K268" s="6" t="n">
        <v>3935.4</v>
      </c>
      <c r="L268" s="6" t="n">
        <v>3423.4</v>
      </c>
      <c r="M268" s="6" t="n">
        <v>7.91</v>
      </c>
      <c r="N268" s="6" t="n">
        <v>6.05</v>
      </c>
    </row>
    <row collapsed="false" customFormat="false" customHeight="false" hidden="false" ht="12.1" outlineLevel="0" r="269">
      <c r="A269" s="49" t="n">
        <v>46210</v>
      </c>
      <c r="B269" s="16" t="s">
        <v>715</v>
      </c>
      <c r="C269" s="16" t="s">
        <v>21</v>
      </c>
      <c r="D269" s="16" t="s">
        <v>22</v>
      </c>
      <c r="E269" s="7" t="n">
        <v>1196</v>
      </c>
      <c r="F269" s="16" t="s">
        <v>19</v>
      </c>
      <c r="G269" s="6" t="n">
        <v>245</v>
      </c>
      <c r="H269" s="6" t="n">
        <v>1863.5</v>
      </c>
      <c r="I269" s="6" t="n">
        <v>2849.71</v>
      </c>
      <c r="J269" s="6" t="n">
        <v>38093</v>
      </c>
      <c r="K269" s="6" t="n">
        <v>293020</v>
      </c>
      <c r="L269" s="6" t="n">
        <v>254927</v>
      </c>
      <c r="M269" s="6" t="n">
        <v>7.48</v>
      </c>
      <c r="N269" s="6" t="n">
        <v>11.44</v>
      </c>
    </row>
    <row collapsed="false" customFormat="false" customHeight="false" hidden="false" ht="12.1" outlineLevel="0" r="270">
      <c r="A270" s="49" t="n">
        <v>46212</v>
      </c>
      <c r="B270" s="16" t="s">
        <v>715</v>
      </c>
      <c r="C270" s="16" t="s">
        <v>59</v>
      </c>
      <c r="D270" s="16" t="s">
        <v>60</v>
      </c>
      <c r="E270" s="7" t="n">
        <v>400</v>
      </c>
      <c r="F270" s="16" t="s">
        <v>19</v>
      </c>
      <c r="G270" s="6" t="n">
        <v>2.27</v>
      </c>
      <c r="H270" s="6" t="n">
        <v>312.85</v>
      </c>
      <c r="I270" s="6" t="n">
        <v>430.86</v>
      </c>
      <c r="J270" s="6" t="n">
        <v>118</v>
      </c>
      <c r="K270" s="6" t="n">
        <v>908</v>
      </c>
      <c r="L270" s="6" t="n">
        <v>790</v>
      </c>
      <c r="M270" s="6" t="n">
        <v>0.46</v>
      </c>
      <c r="N270" s="6" t="n">
        <v>0.63</v>
      </c>
    </row>
    <row collapsed="false" customFormat="false" customHeight="false" hidden="false" ht="12.1" outlineLevel="0" r="271">
      <c r="A271" s="49" t="n">
        <v>46212</v>
      </c>
      <c r="B271" s="16" t="s">
        <v>715</v>
      </c>
      <c r="C271" s="16" t="s">
        <v>48</v>
      </c>
      <c r="D271" s="16" t="s">
        <v>49</v>
      </c>
      <c r="E271" s="7" t="n">
        <v>2300</v>
      </c>
      <c r="F271" s="16" t="s">
        <v>19</v>
      </c>
      <c r="G271" s="6" t="n">
        <v>19.57</v>
      </c>
      <c r="H271" s="6" t="n">
        <v>147.75</v>
      </c>
      <c r="I271" s="6" t="n">
        <v>107.65</v>
      </c>
      <c r="J271" s="6" t="n">
        <v>5851</v>
      </c>
      <c r="K271" s="6" t="n">
        <v>45011</v>
      </c>
      <c r="L271" s="6" t="n">
        <v>39160</v>
      </c>
      <c r="M271" s="6" t="n">
        <v>15.82</v>
      </c>
      <c r="N271" s="6" t="n">
        <v>11.52</v>
      </c>
    </row>
    <row collapsed="false" customFormat="false" customHeight="false" hidden="false" ht="12.1" outlineLevel="0" r="272">
      <c r="A272" s="49" t="n">
        <v>46212</v>
      </c>
      <c r="B272" s="16" t="s">
        <v>715</v>
      </c>
      <c r="C272" s="16" t="s">
        <v>33</v>
      </c>
      <c r="D272" s="16" t="s">
        <v>34</v>
      </c>
      <c r="E272" s="7" t="n">
        <v>7000</v>
      </c>
      <c r="F272" s="16" t="s">
        <v>19</v>
      </c>
      <c r="G272" s="6" t="n">
        <v>35</v>
      </c>
      <c r="H272" s="6" t="n">
        <v>181.75</v>
      </c>
      <c r="I272" s="6" t="n">
        <v>243.48</v>
      </c>
      <c r="J272" s="6" t="n">
        <v>31850</v>
      </c>
      <c r="K272" s="6" t="n">
        <v>245000</v>
      </c>
      <c r="L272" s="6" t="n">
        <v>213150</v>
      </c>
      <c r="M272" s="6" t="n">
        <v>12.51</v>
      </c>
      <c r="N272" s="6" t="n">
        <v>16.75</v>
      </c>
    </row>
    <row collapsed="false" customFormat="false" customHeight="false" hidden="false" ht="12.1" outlineLevel="0" r="273">
      <c r="A273" s="49" t="n">
        <v>46216</v>
      </c>
      <c r="B273" s="16" t="s">
        <v>715</v>
      </c>
      <c r="C273" s="16" t="s">
        <v>69</v>
      </c>
      <c r="D273" s="16" t="s">
        <v>70</v>
      </c>
      <c r="E273" s="7" t="n">
        <v>1</v>
      </c>
      <c r="F273" s="16" t="s">
        <v>19</v>
      </c>
      <c r="G273" s="6" t="n">
        <v>69.29</v>
      </c>
      <c r="H273" s="6" t="n">
        <v>866</v>
      </c>
      <c r="I273" s="6" t="n">
        <v>0</v>
      </c>
      <c r="J273" s="6" t="n">
        <v>9</v>
      </c>
      <c r="K273" s="6" t="n">
        <v>69.29</v>
      </c>
      <c r="L273" s="6" t="n">
        <v>60.29</v>
      </c>
      <c r="M273" s="6" t="n">
        <v>0</v>
      </c>
      <c r="N273" s="6" t="n">
        <v>6.96</v>
      </c>
    </row>
    <row collapsed="false" customFormat="false" customHeight="false" hidden="false" ht="12.1" outlineLevel="0" r="274">
      <c r="A274" s="49" t="n">
        <v>46219</v>
      </c>
      <c r="B274" s="16" t="s">
        <v>715</v>
      </c>
      <c r="C274" s="16" t="s">
        <v>24</v>
      </c>
      <c r="D274" s="16" t="s">
        <v>25</v>
      </c>
      <c r="E274" s="7" t="n">
        <v>59360</v>
      </c>
      <c r="F274" s="16" t="s">
        <v>19</v>
      </c>
      <c r="G274" s="6" t="n">
        <v>0.85</v>
      </c>
      <c r="H274" s="6" t="n">
        <v>36.215</v>
      </c>
      <c r="I274" s="6" t="n">
        <v>53.81</v>
      </c>
      <c r="J274" s="6" t="n">
        <v>6559</v>
      </c>
      <c r="K274" s="6" t="n">
        <v>50456</v>
      </c>
      <c r="L274" s="6" t="n">
        <v>43897</v>
      </c>
      <c r="M274" s="6" t="n">
        <v>1.37</v>
      </c>
      <c r="N274" s="6" t="n">
        <v>2.04</v>
      </c>
    </row>
    <row collapsed="false" customFormat="false" customHeight="false" hidden="false" ht="12.1" outlineLevel="0" r="275">
      <c r="A275" s="49" t="n">
        <v>46223</v>
      </c>
      <c r="B275" s="16" t="s">
        <v>715</v>
      </c>
      <c r="C275" s="16" t="s">
        <v>39</v>
      </c>
      <c r="D275" s="16" t="s">
        <v>40</v>
      </c>
      <c r="E275" s="7" t="n">
        <v>3440</v>
      </c>
      <c r="F275" s="16" t="s">
        <v>19</v>
      </c>
      <c r="G275" s="6" t="n">
        <v>37.64</v>
      </c>
      <c r="H275" s="6" t="n">
        <v>294.54</v>
      </c>
      <c r="I275" s="6" t="n">
        <v>272.84</v>
      </c>
      <c r="J275" s="6" t="n">
        <v>16833</v>
      </c>
      <c r="K275" s="6" t="n">
        <v>129481.6</v>
      </c>
      <c r="L275" s="6" t="n">
        <v>112648.6</v>
      </c>
      <c r="M275" s="6" t="n">
        <v>12</v>
      </c>
      <c r="N275" s="6" t="n">
        <v>11.12</v>
      </c>
    </row>
    <row collapsed="false" customFormat="false" customHeight="false" hidden="false" ht="12.1" outlineLevel="0" r="276">
      <c r="A276" s="49" t="n">
        <v>46223</v>
      </c>
      <c r="B276" s="16" t="s">
        <v>715</v>
      </c>
      <c r="C276" s="16" t="s">
        <v>27</v>
      </c>
      <c r="D276" s="16" t="s">
        <v>28</v>
      </c>
      <c r="E276" s="7" t="n">
        <v>27741</v>
      </c>
      <c r="F276" s="16" t="s">
        <v>19</v>
      </c>
      <c r="G276" s="6" t="n">
        <v>9.71</v>
      </c>
      <c r="H276" s="6" t="n">
        <v>64.765</v>
      </c>
      <c r="I276" s="6" t="n">
        <v>81.34</v>
      </c>
      <c r="J276" s="6" t="n">
        <v>35017</v>
      </c>
      <c r="K276" s="6" t="n">
        <v>269365.11</v>
      </c>
      <c r="L276" s="6" t="n">
        <v>234348.11</v>
      </c>
      <c r="M276" s="6" t="n">
        <v>10.39</v>
      </c>
      <c r="N276" s="6" t="n">
        <v>13.04</v>
      </c>
    </row>
    <row collapsed="false" customFormat="false" customHeight="false" hidden="false" ht="12.1" outlineLevel="0" r="277">
      <c r="A277" s="49" t="n">
        <v>46223</v>
      </c>
      <c r="B277" s="16" t="s">
        <v>715</v>
      </c>
      <c r="C277" s="16" t="s">
        <v>36</v>
      </c>
      <c r="D277" s="16" t="s">
        <v>37</v>
      </c>
      <c r="E277" s="7" t="n">
        <v>3830</v>
      </c>
      <c r="F277" s="16" t="s">
        <v>19</v>
      </c>
      <c r="G277" s="6" t="n">
        <v>37.64</v>
      </c>
      <c r="H277" s="6" t="n">
        <v>295.99</v>
      </c>
      <c r="I277" s="6" t="n">
        <v>235.39</v>
      </c>
      <c r="J277" s="6" t="n">
        <v>18741</v>
      </c>
      <c r="K277" s="6" t="n">
        <v>144161.2</v>
      </c>
      <c r="L277" s="6" t="n">
        <v>125420.2</v>
      </c>
      <c r="M277" s="6" t="n">
        <v>13.91</v>
      </c>
      <c r="N277" s="6" t="n">
        <v>11.06</v>
      </c>
    </row>
  </sheetData>
  <autoFilter ref="A1:N2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50" t="s">
        <v>88</v>
      </c>
      <c r="B1" s="50" t="s">
        <v>705</v>
      </c>
      <c r="C1" s="50" t="s">
        <v>0</v>
      </c>
      <c r="D1" s="50" t="s">
        <v>2</v>
      </c>
      <c r="E1" s="50" t="s">
        <v>6</v>
      </c>
      <c r="F1" s="50" t="s">
        <v>706</v>
      </c>
      <c r="G1" s="50" t="s">
        <v>734</v>
      </c>
      <c r="H1" s="50" t="s">
        <v>710</v>
      </c>
      <c r="I1" s="50" t="s">
        <v>711</v>
      </c>
      <c r="J1" s="50" t="s">
        <v>712</v>
      </c>
    </row>
    <row collapsed="false" customFormat="false" customHeight="false" hidden="false" ht="12.1" outlineLevel="0" r="2">
      <c r="A2" s="51" t="n">
        <v>43446</v>
      </c>
      <c r="B2" s="16" t="s">
        <v>715</v>
      </c>
      <c r="C2" s="16" t="s">
        <v>488</v>
      </c>
      <c r="D2" s="16" t="s">
        <v>735</v>
      </c>
      <c r="E2" s="6" t="n">
        <v>1000</v>
      </c>
      <c r="F2" s="7" t="n">
        <v>32</v>
      </c>
      <c r="G2" s="6" t="n">
        <v>33.91</v>
      </c>
      <c r="H2" s="6" t="n">
        <v>0</v>
      </c>
      <c r="I2" s="6" t="n">
        <v>1085.12</v>
      </c>
      <c r="J2" s="6" t="n">
        <v>1085.12</v>
      </c>
    </row>
    <row collapsed="false" customFormat="false" customHeight="false" hidden="false" ht="12.1" outlineLevel="0" r="3">
      <c r="A3" s="51" t="n">
        <v>43488</v>
      </c>
      <c r="B3" s="16" t="s">
        <v>715</v>
      </c>
      <c r="C3" s="16" t="s">
        <v>487</v>
      </c>
      <c r="D3" s="16" t="s">
        <v>736</v>
      </c>
      <c r="E3" s="6" t="n">
        <v>1000</v>
      </c>
      <c r="F3" s="7" t="n">
        <v>32</v>
      </c>
      <c r="G3" s="6" t="n">
        <v>37.9</v>
      </c>
      <c r="H3" s="6" t="n">
        <v>0</v>
      </c>
      <c r="I3" s="6" t="n">
        <v>1212.8</v>
      </c>
      <c r="J3" s="6" t="n">
        <v>1212.8</v>
      </c>
    </row>
    <row collapsed="false" customFormat="false" customHeight="false" hidden="false" ht="12.1" outlineLevel="0" r="4">
      <c r="A4" s="51" t="n">
        <v>43516</v>
      </c>
      <c r="B4" s="16" t="s">
        <v>715</v>
      </c>
      <c r="C4" s="16" t="s">
        <v>486</v>
      </c>
      <c r="D4" s="16" t="s">
        <v>737</v>
      </c>
      <c r="E4" s="6" t="n">
        <v>1000</v>
      </c>
      <c r="F4" s="7" t="n">
        <v>33</v>
      </c>
      <c r="G4" s="6" t="n">
        <v>34.9</v>
      </c>
      <c r="H4" s="6" t="n">
        <v>0</v>
      </c>
      <c r="I4" s="6" t="n">
        <v>1151.7</v>
      </c>
      <c r="J4" s="6" t="n">
        <v>1151.7</v>
      </c>
    </row>
    <row collapsed="false" customFormat="false" customHeight="false" hidden="false" ht="12.1" outlineLevel="0" r="5">
      <c r="A5" s="51" t="n">
        <v>43551</v>
      </c>
      <c r="B5" s="16" t="s">
        <v>715</v>
      </c>
      <c r="C5" s="16" t="s">
        <v>484</v>
      </c>
      <c r="D5" s="16" t="s">
        <v>738</v>
      </c>
      <c r="E5" s="6" t="n">
        <v>1000</v>
      </c>
      <c r="F5" s="7" t="n">
        <v>36</v>
      </c>
      <c r="G5" s="6" t="n">
        <v>38.64</v>
      </c>
      <c r="H5" s="6" t="n">
        <v>0</v>
      </c>
      <c r="I5" s="6" t="n">
        <v>1391.04</v>
      </c>
      <c r="J5" s="6" t="n">
        <v>1391.04</v>
      </c>
    </row>
    <row collapsed="false" customFormat="false" customHeight="false" hidden="false" ht="12.1" outlineLevel="0" r="6">
      <c r="A6" s="51" t="n">
        <v>43572</v>
      </c>
      <c r="B6" s="16" t="s">
        <v>715</v>
      </c>
      <c r="C6" s="16" t="s">
        <v>485</v>
      </c>
      <c r="D6" s="16" t="s">
        <v>739</v>
      </c>
      <c r="E6" s="6" t="n">
        <v>1000</v>
      </c>
      <c r="F6" s="7" t="n">
        <v>32</v>
      </c>
      <c r="G6" s="6" t="n">
        <v>37.9</v>
      </c>
      <c r="H6" s="6" t="n">
        <v>0</v>
      </c>
      <c r="I6" s="6" t="n">
        <v>1212.8</v>
      </c>
      <c r="J6" s="6" t="n">
        <v>1212.8</v>
      </c>
    </row>
    <row collapsed="false" customFormat="false" customHeight="false" hidden="false" ht="12.1" outlineLevel="0" r="7">
      <c r="A7" s="51" t="n">
        <v>43628</v>
      </c>
      <c r="B7" s="16" t="s">
        <v>715</v>
      </c>
      <c r="C7" s="16" t="s">
        <v>488</v>
      </c>
      <c r="D7" s="16" t="s">
        <v>735</v>
      </c>
      <c r="E7" s="6" t="n">
        <v>1000</v>
      </c>
      <c r="F7" s="7" t="n">
        <v>33</v>
      </c>
      <c r="G7" s="6" t="n">
        <v>33.91</v>
      </c>
      <c r="H7" s="6" t="n">
        <v>0</v>
      </c>
      <c r="I7" s="6" t="n">
        <v>1119.03</v>
      </c>
      <c r="J7" s="6" t="n">
        <v>1119.03</v>
      </c>
    </row>
    <row collapsed="false" customFormat="false" customHeight="false" hidden="false" ht="12.1" outlineLevel="0" r="8">
      <c r="A8" s="51" t="n">
        <v>43670</v>
      </c>
      <c r="B8" s="16" t="s">
        <v>715</v>
      </c>
      <c r="C8" s="16" t="s">
        <v>487</v>
      </c>
      <c r="D8" s="16" t="s">
        <v>736</v>
      </c>
      <c r="E8" s="6" t="n">
        <v>1000</v>
      </c>
      <c r="F8" s="7" t="n">
        <v>32</v>
      </c>
      <c r="G8" s="6" t="n">
        <v>37.9</v>
      </c>
      <c r="H8" s="6" t="n">
        <v>0</v>
      </c>
      <c r="I8" s="6" t="n">
        <v>1212.8</v>
      </c>
      <c r="J8" s="6" t="n">
        <v>1212.8</v>
      </c>
    </row>
    <row collapsed="false" customFormat="false" customHeight="false" hidden="false" ht="12.1" outlineLevel="0" r="9">
      <c r="A9" s="51" t="n">
        <v>43698</v>
      </c>
      <c r="B9" s="16" t="s">
        <v>715</v>
      </c>
      <c r="C9" s="16" t="s">
        <v>486</v>
      </c>
      <c r="D9" s="16" t="s">
        <v>737</v>
      </c>
      <c r="E9" s="6" t="n">
        <v>1000</v>
      </c>
      <c r="F9" s="7" t="n">
        <v>33</v>
      </c>
      <c r="G9" s="6" t="n">
        <v>34.9</v>
      </c>
      <c r="H9" s="6" t="n">
        <v>0</v>
      </c>
      <c r="I9" s="6" t="n">
        <v>1151.7</v>
      </c>
      <c r="J9" s="6" t="n">
        <v>1151.7</v>
      </c>
    </row>
    <row collapsed="false" customFormat="false" customHeight="false" hidden="false" ht="12.1" outlineLevel="0" r="10">
      <c r="A10" s="51" t="n">
        <v>43733</v>
      </c>
      <c r="B10" s="16" t="s">
        <v>715</v>
      </c>
      <c r="C10" s="16" t="s">
        <v>484</v>
      </c>
      <c r="D10" s="16" t="s">
        <v>738</v>
      </c>
      <c r="E10" s="6" t="n">
        <v>1000</v>
      </c>
      <c r="F10" s="7" t="n">
        <v>36</v>
      </c>
      <c r="G10" s="6" t="n">
        <v>38.64</v>
      </c>
      <c r="H10" s="6" t="n">
        <v>0</v>
      </c>
      <c r="I10" s="6" t="n">
        <v>1391.04</v>
      </c>
      <c r="J10" s="6" t="n">
        <v>1391.04</v>
      </c>
    </row>
    <row collapsed="false" customFormat="false" customHeight="false" hidden="false" ht="12.1" outlineLevel="0" r="11">
      <c r="A11" s="51" t="n">
        <v>43753</v>
      </c>
      <c r="B11" s="16" t="s">
        <v>715</v>
      </c>
      <c r="C11" s="16" t="s">
        <v>485</v>
      </c>
      <c r="D11" s="16" t="s">
        <v>739</v>
      </c>
      <c r="E11" s="6" t="n">
        <v>1000</v>
      </c>
      <c r="F11" s="7" t="n">
        <v>32</v>
      </c>
      <c r="G11" s="6" t="n">
        <v>37.9</v>
      </c>
      <c r="H11" s="6" t="n">
        <v>0</v>
      </c>
      <c r="I11" s="6" t="n">
        <v>1212.8</v>
      </c>
      <c r="J11" s="6" t="n">
        <v>1212.8</v>
      </c>
    </row>
    <row collapsed="false" customFormat="false" customHeight="false" hidden="false" ht="12.1" outlineLevel="0" r="12">
      <c r="A12" s="51" t="n">
        <v>43809</v>
      </c>
      <c r="B12" s="16" t="s">
        <v>715</v>
      </c>
      <c r="C12" s="16" t="s">
        <v>488</v>
      </c>
      <c r="D12" s="16" t="s">
        <v>735</v>
      </c>
      <c r="E12" s="6" t="n">
        <v>1000</v>
      </c>
      <c r="F12" s="7" t="n">
        <v>33</v>
      </c>
      <c r="G12" s="6" t="n">
        <v>33.91</v>
      </c>
      <c r="H12" s="6" t="n">
        <v>0</v>
      </c>
      <c r="I12" s="6" t="n">
        <v>1119.03</v>
      </c>
      <c r="J12" s="6" t="n">
        <v>1119.03</v>
      </c>
    </row>
    <row collapsed="false" customFormat="false" customHeight="false" hidden="false" ht="12.1" outlineLevel="0" r="13">
      <c r="A13" s="51" t="n">
        <v>43851</v>
      </c>
      <c r="B13" s="16" t="s">
        <v>715</v>
      </c>
      <c r="C13" s="16" t="s">
        <v>487</v>
      </c>
      <c r="D13" s="16" t="s">
        <v>736</v>
      </c>
      <c r="E13" s="6" t="n">
        <v>1000</v>
      </c>
      <c r="F13" s="7" t="n">
        <v>32</v>
      </c>
      <c r="G13" s="6" t="n">
        <v>37.9</v>
      </c>
      <c r="H13" s="6" t="n">
        <v>0</v>
      </c>
      <c r="I13" s="6" t="n">
        <v>1212.8</v>
      </c>
      <c r="J13" s="6" t="n">
        <v>1212.8</v>
      </c>
    </row>
    <row collapsed="false" customFormat="false" customHeight="false" hidden="false" ht="12.1" outlineLevel="0" r="14">
      <c r="A14" s="51" t="n">
        <v>43879</v>
      </c>
      <c r="B14" s="16" t="s">
        <v>715</v>
      </c>
      <c r="C14" s="16" t="s">
        <v>486</v>
      </c>
      <c r="D14" s="16" t="s">
        <v>737</v>
      </c>
      <c r="E14" s="6" t="n">
        <v>1000</v>
      </c>
      <c r="F14" s="7" t="n">
        <v>33</v>
      </c>
      <c r="G14" s="6" t="n">
        <v>34.9</v>
      </c>
      <c r="H14" s="6" t="n">
        <v>0</v>
      </c>
      <c r="I14" s="6" t="n">
        <v>1151.7</v>
      </c>
      <c r="J14" s="6" t="n">
        <v>1151.7</v>
      </c>
    </row>
    <row collapsed="false" customFormat="false" customHeight="false" hidden="false" ht="12.1" outlineLevel="0" r="15">
      <c r="A15" s="51" t="n">
        <v>43914</v>
      </c>
      <c r="B15" s="16" t="s">
        <v>715</v>
      </c>
      <c r="C15" s="16" t="s">
        <v>484</v>
      </c>
      <c r="D15" s="16" t="s">
        <v>738</v>
      </c>
      <c r="E15" s="6" t="n">
        <v>1000</v>
      </c>
      <c r="F15" s="7" t="n">
        <v>36</v>
      </c>
      <c r="G15" s="6" t="n">
        <v>38.64</v>
      </c>
      <c r="H15" s="6" t="n">
        <v>0</v>
      </c>
      <c r="I15" s="6" t="n">
        <v>1391.04</v>
      </c>
      <c r="J15" s="6" t="n">
        <v>1391.04</v>
      </c>
    </row>
    <row collapsed="false" customFormat="false" customHeight="false" hidden="false" ht="12.1" outlineLevel="0" r="16">
      <c r="A16" s="51" t="n">
        <v>43935</v>
      </c>
      <c r="B16" s="16" t="s">
        <v>715</v>
      </c>
      <c r="C16" s="16" t="s">
        <v>485</v>
      </c>
      <c r="D16" s="16" t="s">
        <v>739</v>
      </c>
      <c r="E16" s="6" t="n">
        <v>1000</v>
      </c>
      <c r="F16" s="7" t="n">
        <v>32</v>
      </c>
      <c r="G16" s="6" t="n">
        <v>37.9</v>
      </c>
      <c r="H16" s="6" t="n">
        <v>0</v>
      </c>
      <c r="I16" s="6" t="n">
        <v>1212.8</v>
      </c>
      <c r="J16" s="6" t="n">
        <v>1212.8</v>
      </c>
    </row>
    <row collapsed="false" customFormat="false" customHeight="false" hidden="false" ht="12.1" outlineLevel="0" r="17">
      <c r="A17" s="51" t="n">
        <v>44033</v>
      </c>
      <c r="B17" s="16" t="s">
        <v>715</v>
      </c>
      <c r="C17" s="16" t="s">
        <v>487</v>
      </c>
      <c r="D17" s="16" t="s">
        <v>736</v>
      </c>
      <c r="E17" s="6" t="n">
        <v>1000</v>
      </c>
      <c r="F17" s="7" t="n">
        <v>32</v>
      </c>
      <c r="G17" s="6" t="n">
        <v>37.9</v>
      </c>
      <c r="H17" s="6" t="n">
        <v>0</v>
      </c>
      <c r="I17" s="6" t="n">
        <v>1212.8</v>
      </c>
      <c r="J17" s="6" t="n">
        <v>1212.8</v>
      </c>
    </row>
    <row collapsed="false" customFormat="false" customHeight="false" hidden="false" ht="12.1" outlineLevel="0" r="18">
      <c r="A18" s="51" t="n">
        <v>44061</v>
      </c>
      <c r="B18" s="16" t="s">
        <v>715</v>
      </c>
      <c r="C18" s="16" t="s">
        <v>486</v>
      </c>
      <c r="D18" s="16" t="s">
        <v>737</v>
      </c>
      <c r="E18" s="6" t="n">
        <v>1000</v>
      </c>
      <c r="F18" s="7" t="n">
        <v>33</v>
      </c>
      <c r="G18" s="6" t="n">
        <v>34.9</v>
      </c>
      <c r="H18" s="6" t="n">
        <v>0</v>
      </c>
      <c r="I18" s="6" t="n">
        <v>1151.7</v>
      </c>
      <c r="J18" s="6" t="n">
        <v>1151.7</v>
      </c>
    </row>
    <row collapsed="false" customFormat="false" customHeight="false" hidden="false" ht="12.1" outlineLevel="0" r="19">
      <c r="A19" s="51" t="n">
        <v>44096</v>
      </c>
      <c r="B19" s="16" t="s">
        <v>715</v>
      </c>
      <c r="C19" s="16" t="s">
        <v>484</v>
      </c>
      <c r="D19" s="16" t="s">
        <v>738</v>
      </c>
      <c r="E19" s="6" t="n">
        <v>1000</v>
      </c>
      <c r="F19" s="7" t="n">
        <v>36</v>
      </c>
      <c r="G19" s="6" t="n">
        <v>38.64</v>
      </c>
      <c r="H19" s="6" t="n">
        <v>0</v>
      </c>
      <c r="I19" s="6" t="n">
        <v>1391.04</v>
      </c>
      <c r="J19" s="6" t="n">
        <v>1391.04</v>
      </c>
    </row>
    <row collapsed="false" customFormat="false" customHeight="false" hidden="false" ht="12.1" outlineLevel="0" r="20">
      <c r="A20" s="51" t="n">
        <v>44117</v>
      </c>
      <c r="B20" s="16" t="s">
        <v>715</v>
      </c>
      <c r="C20" s="16" t="s">
        <v>485</v>
      </c>
      <c r="D20" s="16" t="s">
        <v>739</v>
      </c>
      <c r="E20" s="6" t="n">
        <v>1000</v>
      </c>
      <c r="F20" s="7" t="n">
        <v>32</v>
      </c>
      <c r="G20" s="6" t="n">
        <v>37.9</v>
      </c>
      <c r="H20" s="6" t="n">
        <v>0</v>
      </c>
      <c r="I20" s="6" t="n">
        <v>1212.8</v>
      </c>
      <c r="J20" s="6" t="n">
        <v>1212.8</v>
      </c>
    </row>
    <row collapsed="false" customFormat="false" customHeight="false" hidden="false" ht="12.1" outlineLevel="0" r="21">
      <c r="A21" s="51" t="n">
        <v>44215</v>
      </c>
      <c r="B21" s="16" t="s">
        <v>715</v>
      </c>
      <c r="C21" s="16" t="s">
        <v>487</v>
      </c>
      <c r="D21" s="16" t="s">
        <v>736</v>
      </c>
      <c r="E21" s="6" t="n">
        <v>1000</v>
      </c>
      <c r="F21" s="7" t="n">
        <v>32</v>
      </c>
      <c r="G21" s="6" t="n">
        <v>37.9</v>
      </c>
      <c r="H21" s="6" t="n">
        <v>158</v>
      </c>
      <c r="I21" s="6" t="n">
        <v>1212.8</v>
      </c>
      <c r="J21" s="6" t="n">
        <v>1054.8</v>
      </c>
    </row>
    <row collapsed="false" customFormat="false" customHeight="false" hidden="false" ht="12.1" outlineLevel="0" r="22">
      <c r="A22" s="51" t="n">
        <v>44243</v>
      </c>
      <c r="B22" s="16" t="s">
        <v>715</v>
      </c>
      <c r="C22" s="16" t="s">
        <v>486</v>
      </c>
      <c r="D22" s="16" t="s">
        <v>737</v>
      </c>
      <c r="E22" s="6" t="n">
        <v>1000</v>
      </c>
      <c r="F22" s="7" t="n">
        <v>33</v>
      </c>
      <c r="G22" s="6" t="n">
        <v>34.9</v>
      </c>
      <c r="H22" s="6" t="n">
        <v>150</v>
      </c>
      <c r="I22" s="6" t="n">
        <v>1151.7</v>
      </c>
      <c r="J22" s="6" t="n">
        <v>1001.7</v>
      </c>
    </row>
    <row collapsed="false" customFormat="false" customHeight="false" hidden="false" ht="12.1" outlineLevel="0" r="23">
      <c r="A23" s="51" t="n">
        <v>44278</v>
      </c>
      <c r="B23" s="16" t="s">
        <v>715</v>
      </c>
      <c r="C23" s="16" t="s">
        <v>484</v>
      </c>
      <c r="D23" s="16" t="s">
        <v>738</v>
      </c>
      <c r="E23" s="6" t="n">
        <v>1000</v>
      </c>
      <c r="F23" s="7" t="n">
        <v>36</v>
      </c>
      <c r="G23" s="6" t="n">
        <v>38.64</v>
      </c>
      <c r="H23" s="6" t="n">
        <v>181</v>
      </c>
      <c r="I23" s="6" t="n">
        <v>1391.04</v>
      </c>
      <c r="J23" s="6" t="n">
        <v>1210.04</v>
      </c>
    </row>
    <row collapsed="false" customFormat="false" customHeight="false" hidden="false" ht="12.1" outlineLevel="0" r="24">
      <c r="A24" s="51" t="n">
        <v>44299</v>
      </c>
      <c r="B24" s="16" t="s">
        <v>715</v>
      </c>
      <c r="C24" s="16" t="s">
        <v>485</v>
      </c>
      <c r="D24" s="16" t="s">
        <v>739</v>
      </c>
      <c r="E24" s="6" t="n">
        <v>1000</v>
      </c>
      <c r="F24" s="7" t="n">
        <v>32</v>
      </c>
      <c r="G24" s="6" t="n">
        <v>37.9</v>
      </c>
      <c r="H24" s="6" t="n">
        <v>158</v>
      </c>
      <c r="I24" s="6" t="n">
        <v>1212.8</v>
      </c>
      <c r="J24" s="6" t="n">
        <v>1054.8</v>
      </c>
    </row>
    <row collapsed="false" customFormat="false" customHeight="false" hidden="false" ht="12.1" outlineLevel="0" r="25">
      <c r="A25" s="51" t="n">
        <v>44397</v>
      </c>
      <c r="B25" s="16" t="s">
        <v>715</v>
      </c>
      <c r="C25" s="16" t="s">
        <v>487</v>
      </c>
      <c r="D25" s="16" t="s">
        <v>736</v>
      </c>
      <c r="E25" s="6" t="n">
        <v>1000</v>
      </c>
      <c r="F25" s="7" t="n">
        <v>32</v>
      </c>
      <c r="G25" s="6" t="n">
        <v>37.9</v>
      </c>
      <c r="H25" s="6" t="n">
        <v>158</v>
      </c>
      <c r="I25" s="6" t="n">
        <v>1212.8</v>
      </c>
      <c r="J25" s="6" t="n">
        <v>1054.8</v>
      </c>
    </row>
    <row collapsed="false" customFormat="false" customHeight="false" hidden="false" ht="12.1" outlineLevel="0" r="26">
      <c r="A26" s="51" t="n">
        <v>44425</v>
      </c>
      <c r="B26" s="16" t="s">
        <v>715</v>
      </c>
      <c r="C26" s="16" t="s">
        <v>486</v>
      </c>
      <c r="D26" s="16" t="s">
        <v>737</v>
      </c>
      <c r="E26" s="6" t="n">
        <v>1000</v>
      </c>
      <c r="F26" s="7" t="n">
        <v>33</v>
      </c>
      <c r="G26" s="6" t="n">
        <v>34.9</v>
      </c>
      <c r="H26" s="6" t="n">
        <v>150</v>
      </c>
      <c r="I26" s="6" t="n">
        <v>1151.7</v>
      </c>
      <c r="J26" s="6" t="n">
        <v>1001.7</v>
      </c>
    </row>
    <row collapsed="false" customFormat="false" customHeight="false" hidden="false" ht="12.1" outlineLevel="0" r="27">
      <c r="A27" s="51" t="n">
        <v>44460</v>
      </c>
      <c r="B27" s="16" t="s">
        <v>715</v>
      </c>
      <c r="C27" s="16" t="s">
        <v>484</v>
      </c>
      <c r="D27" s="16" t="s">
        <v>738</v>
      </c>
      <c r="E27" s="6" t="n">
        <v>1000</v>
      </c>
      <c r="F27" s="7" t="n">
        <v>36</v>
      </c>
      <c r="G27" s="6" t="n">
        <v>38.64</v>
      </c>
      <c r="H27" s="6" t="n">
        <v>181</v>
      </c>
      <c r="I27" s="6" t="n">
        <v>1391.04</v>
      </c>
      <c r="J27" s="6" t="n">
        <v>1210.04</v>
      </c>
    </row>
    <row collapsed="false" customFormat="false" customHeight="false" hidden="false" ht="12.1" outlineLevel="0" r="28">
      <c r="A28" s="51" t="n">
        <v>44579</v>
      </c>
      <c r="B28" s="16" t="s">
        <v>715</v>
      </c>
      <c r="C28" s="16" t="s">
        <v>487</v>
      </c>
      <c r="D28" s="16" t="s">
        <v>736</v>
      </c>
      <c r="E28" s="6" t="n">
        <v>1000</v>
      </c>
      <c r="F28" s="7" t="n">
        <v>32</v>
      </c>
      <c r="G28" s="6" t="n">
        <v>37.9</v>
      </c>
      <c r="H28" s="6" t="n">
        <v>158</v>
      </c>
      <c r="I28" s="6" t="n">
        <v>1212.8</v>
      </c>
      <c r="J28" s="6" t="n">
        <v>1054.8</v>
      </c>
    </row>
    <row collapsed="false" customFormat="false" customHeight="false" hidden="false" ht="12.1" outlineLevel="0" r="29">
      <c r="A29" s="51" t="n">
        <v>45867</v>
      </c>
      <c r="B29" s="16" t="s">
        <v>715</v>
      </c>
      <c r="C29" s="16" t="s">
        <v>517</v>
      </c>
      <c r="D29" s="16" t="s">
        <v>740</v>
      </c>
      <c r="E29" s="6" t="n">
        <v>1000</v>
      </c>
      <c r="F29" s="7" t="n">
        <v>104</v>
      </c>
      <c r="G29" s="6" t="n">
        <v>30.42</v>
      </c>
      <c r="H29" s="6" t="n">
        <v>411</v>
      </c>
      <c r="I29" s="6" t="n">
        <v>3163.68</v>
      </c>
      <c r="J29" s="6" t="n">
        <v>2752.68</v>
      </c>
    </row>
    <row collapsed="false" customFormat="false" customHeight="false" hidden="false" ht="12.1" outlineLevel="0" r="30">
      <c r="A30" s="51" t="n">
        <v>45881</v>
      </c>
      <c r="B30" s="16" t="s">
        <v>715</v>
      </c>
      <c r="C30" s="16" t="s">
        <v>516</v>
      </c>
      <c r="D30" s="16" t="s">
        <v>741</v>
      </c>
      <c r="E30" s="6" t="n">
        <v>1000</v>
      </c>
      <c r="F30" s="7" t="n">
        <v>50</v>
      </c>
      <c r="G30" s="6" t="n">
        <v>34.9</v>
      </c>
      <c r="H30" s="6" t="n">
        <v>227</v>
      </c>
      <c r="I30" s="6" t="n">
        <v>1745</v>
      </c>
      <c r="J30" s="6" t="n">
        <v>1518</v>
      </c>
    </row>
    <row collapsed="false" customFormat="false" customHeight="false" hidden="false" ht="12.1" outlineLevel="0" r="31">
      <c r="A31" s="51" t="n">
        <v>45881</v>
      </c>
      <c r="B31" s="16" t="s">
        <v>715</v>
      </c>
      <c r="C31" s="16" t="s">
        <v>520</v>
      </c>
      <c r="D31" s="16" t="s">
        <v>742</v>
      </c>
      <c r="E31" s="6" t="n">
        <v>1000</v>
      </c>
      <c r="F31" s="7" t="n">
        <v>4</v>
      </c>
      <c r="G31" s="6" t="n">
        <v>34.41</v>
      </c>
      <c r="H31" s="6" t="n">
        <v>18</v>
      </c>
      <c r="I31" s="6" t="n">
        <v>137.64</v>
      </c>
      <c r="J31" s="6" t="n">
        <v>119.64</v>
      </c>
    </row>
    <row collapsed="false" customFormat="false" customHeight="false" hidden="false" ht="12.1" outlineLevel="0" r="32">
      <c r="A32" s="51" t="n">
        <v>45892</v>
      </c>
      <c r="B32" s="16" t="s">
        <v>715</v>
      </c>
      <c r="C32" s="16" t="s">
        <v>78</v>
      </c>
      <c r="D32" s="16" t="s">
        <v>80</v>
      </c>
      <c r="E32" s="6" t="n">
        <v>1000</v>
      </c>
      <c r="F32" s="7" t="n">
        <v>3</v>
      </c>
      <c r="G32" s="6" t="n">
        <v>6.16</v>
      </c>
      <c r="H32" s="6" t="n">
        <v>2</v>
      </c>
      <c r="I32" s="6" t="n">
        <v>18.48</v>
      </c>
      <c r="J32" s="6" t="n">
        <v>16.48</v>
      </c>
    </row>
    <row collapsed="false" customFormat="false" customHeight="false" hidden="false" ht="12.1" outlineLevel="0" r="33">
      <c r="A33" s="51" t="n">
        <v>45922</v>
      </c>
      <c r="B33" s="16" t="s">
        <v>715</v>
      </c>
      <c r="C33" s="16" t="s">
        <v>78</v>
      </c>
      <c r="D33" s="16" t="s">
        <v>80</v>
      </c>
      <c r="E33" s="6" t="n">
        <v>1000</v>
      </c>
      <c r="F33" s="7" t="n">
        <v>3</v>
      </c>
      <c r="G33" s="6" t="n">
        <v>6.16</v>
      </c>
      <c r="H33" s="6" t="n">
        <v>2</v>
      </c>
      <c r="I33" s="6" t="n">
        <v>18.48</v>
      </c>
      <c r="J33" s="6" t="n">
        <v>16.48</v>
      </c>
    </row>
    <row collapsed="false" customFormat="false" customHeight="false" hidden="false" ht="12.1" outlineLevel="0" r="34">
      <c r="A34" s="51" t="n">
        <v>45952</v>
      </c>
      <c r="B34" s="16" t="s">
        <v>715</v>
      </c>
      <c r="C34" s="16" t="s">
        <v>78</v>
      </c>
      <c r="D34" s="16" t="s">
        <v>80</v>
      </c>
      <c r="E34" s="6" t="n">
        <v>1000</v>
      </c>
      <c r="F34" s="7" t="n">
        <v>3</v>
      </c>
      <c r="G34" s="6" t="n">
        <v>70.5573</v>
      </c>
      <c r="H34" s="6" t="n">
        <v>2.4</v>
      </c>
      <c r="I34" s="6" t="n">
        <v>211.6718</v>
      </c>
      <c r="J34" s="6" t="n">
        <v>184.18</v>
      </c>
    </row>
    <row collapsed="false" customFormat="false" customHeight="false" hidden="false" ht="12.1" outlineLevel="0" r="35">
      <c r="A35" s="51" t="n">
        <v>45982</v>
      </c>
      <c r="B35" s="16" t="s">
        <v>715</v>
      </c>
      <c r="C35" s="16" t="s">
        <v>78</v>
      </c>
      <c r="D35" s="16" t="s">
        <v>80</v>
      </c>
      <c r="E35" s="6" t="n">
        <v>1000</v>
      </c>
      <c r="F35" s="7" t="n">
        <v>3</v>
      </c>
      <c r="G35" s="6" t="n">
        <v>68.1148</v>
      </c>
      <c r="H35" s="6" t="n">
        <v>2.4</v>
      </c>
      <c r="I35" s="6" t="n">
        <v>204.3444</v>
      </c>
      <c r="J35" s="6" t="n">
        <v>177.81</v>
      </c>
    </row>
    <row collapsed="false" customFormat="false" customHeight="false" hidden="false" ht="12.1" outlineLevel="0" r="36">
      <c r="A36" s="51" t="n">
        <v>45986</v>
      </c>
      <c r="B36" s="16" t="s">
        <v>715</v>
      </c>
      <c r="C36" s="16" t="s">
        <v>518</v>
      </c>
      <c r="D36" s="16" t="s">
        <v>743</v>
      </c>
      <c r="E36" s="6" t="n">
        <v>1000</v>
      </c>
      <c r="F36" s="7" t="n">
        <v>25</v>
      </c>
      <c r="G36" s="6" t="n">
        <v>61.08</v>
      </c>
      <c r="H36" s="6" t="n">
        <v>199</v>
      </c>
      <c r="I36" s="6" t="n">
        <v>1527</v>
      </c>
      <c r="J36" s="6" t="n">
        <v>1328</v>
      </c>
    </row>
    <row collapsed="false" customFormat="false" customHeight="false" hidden="false" ht="12.1" outlineLevel="0" r="37">
      <c r="A37" s="51" t="n">
        <v>45993</v>
      </c>
      <c r="B37" s="16" t="s">
        <v>715</v>
      </c>
      <c r="C37" s="16" t="s">
        <v>514</v>
      </c>
      <c r="D37" s="16" t="s">
        <v>744</v>
      </c>
      <c r="E37" s="6" t="n">
        <v>1000</v>
      </c>
      <c r="F37" s="7" t="n">
        <v>167</v>
      </c>
      <c r="G37" s="6" t="n">
        <v>61.08</v>
      </c>
      <c r="H37" s="6" t="n">
        <v>1326</v>
      </c>
      <c r="I37" s="6" t="n">
        <v>10200.36</v>
      </c>
      <c r="J37" s="6" t="n">
        <v>8874.36</v>
      </c>
    </row>
    <row collapsed="false" customFormat="false" customHeight="false" hidden="false" ht="12.1" outlineLevel="0" r="38">
      <c r="A38" s="51" t="n">
        <v>45993</v>
      </c>
      <c r="B38" s="16" t="s">
        <v>715</v>
      </c>
      <c r="C38" s="16" t="s">
        <v>515</v>
      </c>
      <c r="D38" s="16" t="s">
        <v>745</v>
      </c>
      <c r="E38" s="6" t="n">
        <v>1000</v>
      </c>
      <c r="F38" s="7" t="n">
        <v>94</v>
      </c>
      <c r="G38" s="6" t="n">
        <v>48.87</v>
      </c>
      <c r="H38" s="6" t="n">
        <v>597</v>
      </c>
      <c r="I38" s="6" t="n">
        <v>4593.78</v>
      </c>
      <c r="J38" s="6" t="n">
        <v>3996.78</v>
      </c>
    </row>
    <row collapsed="false" customFormat="false" customHeight="false" hidden="false" ht="12.1" outlineLevel="0" r="39">
      <c r="A39" s="51" t="n">
        <v>45993</v>
      </c>
      <c r="B39" s="16" t="s">
        <v>715</v>
      </c>
      <c r="C39" s="16" t="s">
        <v>519</v>
      </c>
      <c r="D39" s="16" t="s">
        <v>746</v>
      </c>
      <c r="E39" s="6" t="n">
        <v>1000</v>
      </c>
      <c r="F39" s="7" t="n">
        <v>286</v>
      </c>
      <c r="G39" s="6" t="n">
        <v>35.4</v>
      </c>
      <c r="H39" s="6" t="n">
        <v>1316</v>
      </c>
      <c r="I39" s="6" t="n">
        <v>10124.4</v>
      </c>
      <c r="J39" s="6" t="n">
        <v>8808.4</v>
      </c>
    </row>
    <row collapsed="false" customFormat="false" customHeight="false" hidden="false" ht="12.1" outlineLevel="0" r="40">
      <c r="A40" s="51" t="n">
        <v>46007</v>
      </c>
      <c r="B40" s="16" t="s">
        <v>715</v>
      </c>
      <c r="C40" s="16" t="s">
        <v>81</v>
      </c>
      <c r="D40" s="16" t="s">
        <v>82</v>
      </c>
      <c r="E40" s="6" t="n">
        <v>1000</v>
      </c>
      <c r="F40" s="7" t="n">
        <v>10</v>
      </c>
      <c r="G40" s="6" t="n">
        <v>112.24</v>
      </c>
      <c r="H40" s="6" t="n">
        <v>146</v>
      </c>
      <c r="I40" s="6" t="n">
        <v>1122.4</v>
      </c>
      <c r="J40" s="6" t="n">
        <v>976.4</v>
      </c>
    </row>
    <row collapsed="false" customFormat="false" customHeight="false" hidden="false" ht="12.1" outlineLevel="0" r="41">
      <c r="A41" s="51" t="n">
        <v>46012</v>
      </c>
      <c r="B41" s="16" t="s">
        <v>715</v>
      </c>
      <c r="C41" s="16" t="s">
        <v>78</v>
      </c>
      <c r="D41" s="16" t="s">
        <v>80</v>
      </c>
      <c r="E41" s="6" t="n">
        <v>1000</v>
      </c>
      <c r="F41" s="7" t="n">
        <v>3</v>
      </c>
      <c r="G41" s="6" t="n">
        <v>70.5092</v>
      </c>
      <c r="H41" s="6" t="n">
        <v>2.4</v>
      </c>
      <c r="I41" s="6" t="n">
        <v>211.5276</v>
      </c>
      <c r="J41" s="6" t="n">
        <v>184.06</v>
      </c>
    </row>
    <row collapsed="false" customFormat="false" customHeight="false" hidden="false" ht="12.1" outlineLevel="0" r="42">
      <c r="A42" s="51" t="n">
        <v>46042</v>
      </c>
      <c r="B42" s="16" t="s">
        <v>715</v>
      </c>
      <c r="C42" s="16" t="s">
        <v>78</v>
      </c>
      <c r="D42" s="16" t="s">
        <v>80</v>
      </c>
      <c r="E42" s="6" t="n">
        <v>1000</v>
      </c>
      <c r="F42" s="7" t="n">
        <v>3</v>
      </c>
      <c r="G42" s="6" t="n">
        <v>68.8017</v>
      </c>
      <c r="H42" s="6" t="n">
        <v>2.4</v>
      </c>
      <c r="I42" s="6" t="n">
        <v>206.405</v>
      </c>
      <c r="J42" s="6" t="n">
        <v>179.6</v>
      </c>
    </row>
    <row collapsed="false" customFormat="false" customHeight="false" hidden="false" ht="12.1" outlineLevel="0" r="43">
      <c r="A43" s="51" t="n">
        <v>46049</v>
      </c>
      <c r="B43" s="16" t="s">
        <v>715</v>
      </c>
      <c r="C43" s="16" t="s">
        <v>517</v>
      </c>
      <c r="D43" s="16" t="s">
        <v>740</v>
      </c>
      <c r="E43" s="6" t="n">
        <v>1000</v>
      </c>
      <c r="F43" s="7" t="n">
        <v>104</v>
      </c>
      <c r="G43" s="6" t="n">
        <v>30.42</v>
      </c>
      <c r="H43" s="6" t="n">
        <v>411</v>
      </c>
      <c r="I43" s="6" t="n">
        <v>3163.68</v>
      </c>
      <c r="J43" s="6" t="n">
        <v>2752.68</v>
      </c>
    </row>
    <row collapsed="false" customFormat="false" customHeight="false" hidden="false" ht="12.1" outlineLevel="0" r="44">
      <c r="A44" s="51" t="n">
        <v>46063</v>
      </c>
      <c r="B44" s="16" t="s">
        <v>715</v>
      </c>
      <c r="C44" s="16" t="s">
        <v>516</v>
      </c>
      <c r="D44" s="16" t="s">
        <v>741</v>
      </c>
      <c r="E44" s="6" t="n">
        <v>1000</v>
      </c>
      <c r="F44" s="7" t="n">
        <v>50</v>
      </c>
      <c r="G44" s="6" t="n">
        <v>34.9</v>
      </c>
      <c r="H44" s="6" t="n">
        <v>227</v>
      </c>
      <c r="I44" s="6" t="n">
        <v>1745</v>
      </c>
      <c r="J44" s="6" t="n">
        <v>1518</v>
      </c>
    </row>
    <row collapsed="false" customFormat="false" customHeight="false" hidden="false" ht="12.1" outlineLevel="0" r="45">
      <c r="A45" s="51" t="n">
        <v>46063</v>
      </c>
      <c r="B45" s="16" t="s">
        <v>715</v>
      </c>
      <c r="C45" s="16" t="s">
        <v>520</v>
      </c>
      <c r="D45" s="16" t="s">
        <v>742</v>
      </c>
      <c r="E45" s="6" t="n">
        <v>1000</v>
      </c>
      <c r="F45" s="7" t="n">
        <v>4</v>
      </c>
      <c r="G45" s="6" t="n">
        <v>34.41</v>
      </c>
      <c r="H45" s="6" t="n">
        <v>18</v>
      </c>
      <c r="I45" s="6" t="n">
        <v>137.64</v>
      </c>
      <c r="J45" s="6" t="n">
        <v>119.64</v>
      </c>
    </row>
    <row collapsed="false" customFormat="false" customHeight="false" hidden="false" ht="12.1" outlineLevel="0" r="46">
      <c r="A46" s="51" t="n">
        <v>46072</v>
      </c>
      <c r="B46" s="16" t="s">
        <v>715</v>
      </c>
      <c r="C46" s="16" t="s">
        <v>78</v>
      </c>
      <c r="D46" s="16" t="s">
        <v>80</v>
      </c>
      <c r="E46" s="6" t="n">
        <v>1000</v>
      </c>
      <c r="F46" s="7" t="n">
        <v>3</v>
      </c>
      <c r="G46" s="6" t="n">
        <v>68.2202</v>
      </c>
      <c r="H46" s="6" t="n">
        <v>2.4</v>
      </c>
      <c r="I46" s="6" t="n">
        <v>204.6605</v>
      </c>
      <c r="J46" s="6" t="n">
        <v>178.08</v>
      </c>
    </row>
    <row collapsed="false" customFormat="false" customHeight="false" hidden="false" ht="12.1" outlineLevel="0" r="47">
      <c r="A47" s="51" t="n">
        <v>46102</v>
      </c>
      <c r="B47" s="16" t="s">
        <v>715</v>
      </c>
      <c r="C47" s="16" t="s">
        <v>78</v>
      </c>
      <c r="D47" s="16" t="s">
        <v>80</v>
      </c>
      <c r="E47" s="6" t="n">
        <v>1000</v>
      </c>
      <c r="F47" s="7" t="n">
        <v>3</v>
      </c>
      <c r="G47" s="6" t="n">
        <v>75.2573</v>
      </c>
      <c r="H47" s="6" t="n">
        <v>2.4</v>
      </c>
      <c r="I47" s="6" t="n">
        <v>225.772</v>
      </c>
      <c r="J47" s="6" t="n">
        <v>196.45</v>
      </c>
    </row>
    <row collapsed="false" customFormat="false" customHeight="false" hidden="false" ht="12.1" outlineLevel="0" r="48">
      <c r="A48" s="51" t="n">
        <v>46132</v>
      </c>
      <c r="B48" s="16" t="s">
        <v>715</v>
      </c>
      <c r="C48" s="16" t="s">
        <v>78</v>
      </c>
      <c r="D48" s="16" t="s">
        <v>80</v>
      </c>
      <c r="E48" s="6" t="n">
        <v>1000</v>
      </c>
      <c r="F48" s="7" t="n">
        <v>3</v>
      </c>
      <c r="G48" s="6" t="n">
        <v>68.0175</v>
      </c>
      <c r="H48" s="6" t="n">
        <v>2.4</v>
      </c>
      <c r="I48" s="6" t="n">
        <v>204.0525</v>
      </c>
      <c r="J48" s="6" t="n">
        <v>177.55</v>
      </c>
    </row>
    <row collapsed="false" customFormat="false" customHeight="false" hidden="false" ht="12.1" outlineLevel="0" r="49">
      <c r="A49" s="51" t="n">
        <v>46162</v>
      </c>
      <c r="B49" s="16" t="s">
        <v>715</v>
      </c>
      <c r="C49" s="16" t="s">
        <v>78</v>
      </c>
      <c r="D49" s="16" t="s">
        <v>80</v>
      </c>
      <c r="E49" s="6" t="n">
        <v>1000</v>
      </c>
      <c r="F49" s="7" t="n">
        <v>3</v>
      </c>
      <c r="G49" s="6" t="n">
        <v>64.1632</v>
      </c>
      <c r="H49" s="6" t="n">
        <v>2.4</v>
      </c>
      <c r="I49" s="6" t="n">
        <v>192.4895</v>
      </c>
      <c r="J49" s="6" t="n">
        <v>167.49</v>
      </c>
    </row>
    <row collapsed="false" customFormat="false" customHeight="false" hidden="false" ht="12.1" outlineLevel="0" r="50">
      <c r="A50" s="51" t="n">
        <v>46189</v>
      </c>
      <c r="B50" s="16" t="s">
        <v>715</v>
      </c>
      <c r="C50" s="16" t="s">
        <v>81</v>
      </c>
      <c r="D50" s="16" t="s">
        <v>82</v>
      </c>
      <c r="E50" s="6" t="n">
        <v>1000</v>
      </c>
      <c r="F50" s="7" t="n">
        <v>10</v>
      </c>
      <c r="G50" s="6" t="n">
        <v>95.44</v>
      </c>
      <c r="H50" s="6" t="n">
        <v>124</v>
      </c>
      <c r="I50" s="6" t="n">
        <v>954.4</v>
      </c>
      <c r="J50" s="6" t="n">
        <v>830.4</v>
      </c>
    </row>
    <row collapsed="false" customFormat="false" customHeight="false" hidden="false" ht="12.1" outlineLevel="0" r="51">
      <c r="A51" s="51" t="n">
        <v>46192</v>
      </c>
      <c r="B51" s="16" t="s">
        <v>715</v>
      </c>
      <c r="C51" s="16" t="s">
        <v>78</v>
      </c>
      <c r="D51" s="16" t="s">
        <v>80</v>
      </c>
      <c r="E51" s="6" t="n">
        <v>1000</v>
      </c>
      <c r="F51" s="7" t="n">
        <v>3</v>
      </c>
      <c r="G51" s="6" t="n">
        <v>66.565</v>
      </c>
      <c r="H51" s="6" t="n">
        <v>2.4</v>
      </c>
      <c r="I51" s="6" t="n">
        <v>199.6949</v>
      </c>
      <c r="J51" s="6" t="n">
        <v>173.76</v>
      </c>
    </row>
    <row collapsed="false" customFormat="false" customHeight="false" hidden="false" ht="12.1" outlineLevel="0" r="52">
      <c r="A52" s="51"/>
      <c r="B52" s="16"/>
      <c r="C52" s="16"/>
      <c r="D52" s="16"/>
      <c r="E52" s="6"/>
      <c r="F52" s="7"/>
      <c r="G52" s="6"/>
      <c r="H52" s="6"/>
      <c r="I52" s="6"/>
      <c r="J52" s="6"/>
    </row>
    <row collapsed="false" customFormat="false" customHeight="false" hidden="false" ht="12.1" outlineLevel="0" r="53">
      <c r="A53" s="51" t="n">
        <v>46222</v>
      </c>
      <c r="B53" s="16" t="s">
        <v>715</v>
      </c>
      <c r="C53" s="16" t="s">
        <v>78</v>
      </c>
      <c r="D53" s="16" t="s">
        <v>80</v>
      </c>
      <c r="E53" s="6" t="n">
        <v>1000</v>
      </c>
      <c r="F53" s="7" t="n">
        <v>3</v>
      </c>
      <c r="G53" s="6" t="n">
        <v>68.7555</v>
      </c>
      <c r="H53" s="6" t="n">
        <v>2.4</v>
      </c>
      <c r="I53" s="6" t="n">
        <v>206.2664</v>
      </c>
      <c r="J53" s="6" t="n">
        <v>179.48</v>
      </c>
    </row>
    <row collapsed="false" customFormat="false" customHeight="false" hidden="false" ht="12.1" outlineLevel="0" r="54">
      <c r="A54" s="51" t="n">
        <v>46252</v>
      </c>
      <c r="B54" s="16" t="s">
        <v>715</v>
      </c>
      <c r="C54" s="16" t="s">
        <v>78</v>
      </c>
      <c r="D54" s="16" t="s">
        <v>80</v>
      </c>
      <c r="E54" s="6" t="n">
        <v>1000</v>
      </c>
      <c r="F54" s="7" t="n">
        <v>3</v>
      </c>
      <c r="G54" s="6" t="n">
        <v>68.7555</v>
      </c>
      <c r="H54" s="6" t="n">
        <v>2.4</v>
      </c>
      <c r="I54" s="6" t="n">
        <v>206.2664</v>
      </c>
      <c r="J54" s="6" t="n">
        <v>179.48</v>
      </c>
    </row>
    <row collapsed="false" customFormat="false" customHeight="false" hidden="false" ht="12.1" outlineLevel="0" r="55">
      <c r="A55" s="51" t="n">
        <v>46282</v>
      </c>
      <c r="B55" s="16" t="s">
        <v>715</v>
      </c>
      <c r="C55" s="16" t="s">
        <v>78</v>
      </c>
      <c r="D55" s="16" t="s">
        <v>80</v>
      </c>
      <c r="E55" s="6" t="n">
        <v>1000</v>
      </c>
      <c r="F55" s="7" t="n">
        <v>3</v>
      </c>
      <c r="G55" s="6" t="n">
        <v>68.7555</v>
      </c>
      <c r="H55" s="6" t="n">
        <v>2.4</v>
      </c>
      <c r="I55" s="6" t="n">
        <v>206.2664</v>
      </c>
      <c r="J55" s="6" t="n">
        <v>179.48</v>
      </c>
    </row>
    <row collapsed="false" customFormat="false" customHeight="false" hidden="false" ht="12.1" outlineLevel="0" r="56">
      <c r="A56" s="51" t="n">
        <v>46312</v>
      </c>
      <c r="B56" s="16" t="s">
        <v>715</v>
      </c>
      <c r="C56" s="16" t="s">
        <v>78</v>
      </c>
      <c r="D56" s="16" t="s">
        <v>80</v>
      </c>
      <c r="E56" s="6" t="n">
        <v>1000</v>
      </c>
      <c r="F56" s="7" t="n">
        <v>3</v>
      </c>
      <c r="G56" s="6" t="n">
        <v>68.7555</v>
      </c>
      <c r="H56" s="6" t="n">
        <v>2.4</v>
      </c>
      <c r="I56" s="6" t="n">
        <v>206.2664</v>
      </c>
      <c r="J56" s="6" t="n">
        <v>179.48</v>
      </c>
    </row>
    <row collapsed="false" customFormat="false" customHeight="false" hidden="false" ht="12.1" outlineLevel="0" r="57">
      <c r="A57" s="51" t="n">
        <v>46342</v>
      </c>
      <c r="B57" s="16" t="s">
        <v>715</v>
      </c>
      <c r="C57" s="16" t="s">
        <v>78</v>
      </c>
      <c r="D57" s="16" t="s">
        <v>80</v>
      </c>
      <c r="E57" s="6" t="n">
        <v>1000</v>
      </c>
      <c r="F57" s="7" t="n">
        <v>3</v>
      </c>
      <c r="G57" s="6" t="n">
        <v>68.7555</v>
      </c>
      <c r="H57" s="6" t="n">
        <v>2.4</v>
      </c>
      <c r="I57" s="6" t="n">
        <v>206.2664</v>
      </c>
      <c r="J57" s="6" t="n">
        <v>179.48</v>
      </c>
    </row>
    <row collapsed="false" customFormat="false" customHeight="false" hidden="false" ht="12.1" outlineLevel="0" r="58">
      <c r="A58" s="51" t="n">
        <v>46371</v>
      </c>
      <c r="B58" s="16" t="s">
        <v>715</v>
      </c>
      <c r="C58" s="16" t="s">
        <v>81</v>
      </c>
      <c r="D58" s="16" t="s">
        <v>82</v>
      </c>
      <c r="E58" s="6" t="n">
        <v>1000</v>
      </c>
      <c r="F58" s="7" t="n">
        <v>10</v>
      </c>
      <c r="G58" s="6" t="n">
        <v>82.72</v>
      </c>
      <c r="H58" s="6" t="n">
        <v>108</v>
      </c>
      <c r="I58" s="6" t="n">
        <v>827.2</v>
      </c>
      <c r="J58" s="6" t="n">
        <v>719.2</v>
      </c>
    </row>
    <row collapsed="false" customFormat="false" customHeight="false" hidden="false" ht="12.1" outlineLevel="0" r="59">
      <c r="A59" s="51" t="n">
        <v>46372</v>
      </c>
      <c r="B59" s="16" t="s">
        <v>715</v>
      </c>
      <c r="C59" s="16" t="s">
        <v>78</v>
      </c>
      <c r="D59" s="16" t="s">
        <v>80</v>
      </c>
      <c r="E59" s="6" t="n">
        <v>1000</v>
      </c>
      <c r="F59" s="7" t="n">
        <v>3</v>
      </c>
      <c r="G59" s="6" t="n">
        <v>68.7555</v>
      </c>
      <c r="H59" s="6" t="n">
        <v>2.4</v>
      </c>
      <c r="I59" s="6" t="n">
        <v>206.2664</v>
      </c>
      <c r="J59" s="6" t="n">
        <v>179.48</v>
      </c>
    </row>
    <row collapsed="false" customFormat="false" customHeight="false" hidden="false" ht="12.1" outlineLevel="0" r="60">
      <c r="A60" s="51" t="n">
        <v>46402</v>
      </c>
      <c r="B60" s="16" t="s">
        <v>715</v>
      </c>
      <c r="C60" s="16" t="s">
        <v>78</v>
      </c>
      <c r="D60" s="16" t="s">
        <v>80</v>
      </c>
      <c r="E60" s="6" t="n">
        <v>1000</v>
      </c>
      <c r="F60" s="7" t="n">
        <v>3</v>
      </c>
      <c r="G60" s="6" t="n">
        <v>68.7555</v>
      </c>
      <c r="H60" s="6" t="n">
        <v>2.4</v>
      </c>
      <c r="I60" s="6" t="n">
        <v>206.2664</v>
      </c>
      <c r="J60" s="6" t="n">
        <v>179.48</v>
      </c>
    </row>
    <row collapsed="false" customFormat="false" customHeight="false" hidden="false" ht="12.1" outlineLevel="0" r="61">
      <c r="A61" s="51" t="n">
        <v>46553</v>
      </c>
      <c r="B61" s="16" t="s">
        <v>715</v>
      </c>
      <c r="C61" s="16" t="s">
        <v>81</v>
      </c>
      <c r="D61" s="16" t="s">
        <v>82</v>
      </c>
      <c r="E61" s="6" t="n">
        <v>1000</v>
      </c>
      <c r="F61" s="7" t="n">
        <v>10</v>
      </c>
      <c r="G61" s="6" t="n">
        <v>82.72</v>
      </c>
      <c r="H61" s="6" t="n">
        <v>108</v>
      </c>
      <c r="I61" s="6" t="n">
        <v>827.2</v>
      </c>
      <c r="J61" s="6" t="n">
        <v>719.2</v>
      </c>
    </row>
    <row collapsed="false" customFormat="false" customHeight="false" hidden="false" ht="12.1" outlineLevel="0" r="62">
      <c r="A62" s="51" t="n">
        <v>46735</v>
      </c>
      <c r="B62" s="16" t="s">
        <v>715</v>
      </c>
      <c r="C62" s="16" t="s">
        <v>81</v>
      </c>
      <c r="D62" s="16" t="s">
        <v>82</v>
      </c>
      <c r="E62" s="6" t="n">
        <v>1000</v>
      </c>
      <c r="F62" s="7" t="n">
        <v>10</v>
      </c>
      <c r="G62" s="6" t="n">
        <v>82.72</v>
      </c>
      <c r="H62" s="6" t="n">
        <v>108</v>
      </c>
      <c r="I62" s="6" t="n">
        <v>827.2</v>
      </c>
      <c r="J62" s="6" t="n">
        <v>719.2</v>
      </c>
    </row>
    <row collapsed="false" customFormat="false" customHeight="false" hidden="false" ht="12.1" outlineLevel="0" r="63">
      <c r="A63" s="51" t="n">
        <v>46917</v>
      </c>
      <c r="B63" s="16" t="s">
        <v>715</v>
      </c>
      <c r="C63" s="16" t="s">
        <v>81</v>
      </c>
      <c r="D63" s="16" t="s">
        <v>82</v>
      </c>
      <c r="E63" s="6" t="n">
        <v>1000</v>
      </c>
      <c r="F63" s="7" t="n">
        <v>10</v>
      </c>
      <c r="G63" s="6" t="n">
        <v>82.72</v>
      </c>
      <c r="H63" s="6" t="n">
        <v>108</v>
      </c>
      <c r="I63" s="6" t="n">
        <v>827.2</v>
      </c>
      <c r="J63" s="6" t="n">
        <v>719.2</v>
      </c>
    </row>
    <row collapsed="false" customFormat="false" customHeight="false" hidden="false" ht="12.1" outlineLevel="0" r="64">
      <c r="A64" s="51" t="n">
        <v>47099</v>
      </c>
      <c r="B64" s="16" t="s">
        <v>715</v>
      </c>
      <c r="C64" s="16" t="s">
        <v>81</v>
      </c>
      <c r="D64" s="16" t="s">
        <v>82</v>
      </c>
      <c r="E64" s="6" t="n">
        <v>1000</v>
      </c>
      <c r="F64" s="7" t="n">
        <v>10</v>
      </c>
      <c r="G64" s="6" t="n">
        <v>82.72</v>
      </c>
      <c r="H64" s="6" t="n">
        <v>108</v>
      </c>
      <c r="I64" s="6" t="n">
        <v>827.2</v>
      </c>
      <c r="J64" s="6" t="n">
        <v>719.2</v>
      </c>
    </row>
    <row collapsed="false" customFormat="false" customHeight="false" hidden="false" ht="12.1" outlineLevel="0" r="65">
      <c r="A65" s="51" t="n">
        <v>47281</v>
      </c>
      <c r="B65" s="16" t="s">
        <v>715</v>
      </c>
      <c r="C65" s="16" t="s">
        <v>81</v>
      </c>
      <c r="D65" s="16" t="s">
        <v>82</v>
      </c>
      <c r="E65" s="6" t="n">
        <v>1000</v>
      </c>
      <c r="F65" s="7" t="n">
        <v>10</v>
      </c>
      <c r="G65" s="6" t="n">
        <v>82.72</v>
      </c>
      <c r="H65" s="6" t="n">
        <v>108</v>
      </c>
      <c r="I65" s="6" t="n">
        <v>827.2</v>
      </c>
      <c r="J65" s="6" t="n">
        <v>719.2</v>
      </c>
    </row>
    <row collapsed="false" customFormat="false" customHeight="false" hidden="false" ht="12.1" outlineLevel="0" r="66">
      <c r="A66" s="51" t="n">
        <v>47463</v>
      </c>
      <c r="B66" s="16" t="s">
        <v>715</v>
      </c>
      <c r="C66" s="16" t="s">
        <v>81</v>
      </c>
      <c r="D66" s="16" t="s">
        <v>82</v>
      </c>
      <c r="E66" s="6" t="n">
        <v>1000</v>
      </c>
      <c r="F66" s="7" t="n">
        <v>10</v>
      </c>
      <c r="G66" s="6" t="n">
        <v>82.72</v>
      </c>
      <c r="H66" s="6" t="n">
        <v>108</v>
      </c>
      <c r="I66" s="6" t="n">
        <v>827.2</v>
      </c>
      <c r="J66" s="6" t="n">
        <v>719.2</v>
      </c>
    </row>
    <row collapsed="false" customFormat="false" customHeight="false" hidden="false" ht="12.1" outlineLevel="0" r="67">
      <c r="A67" s="51" t="n">
        <v>47645</v>
      </c>
      <c r="B67" s="16" t="s">
        <v>715</v>
      </c>
      <c r="C67" s="16" t="s">
        <v>81</v>
      </c>
      <c r="D67" s="16" t="s">
        <v>82</v>
      </c>
      <c r="E67" s="6" t="n">
        <v>1000</v>
      </c>
      <c r="F67" s="7" t="n">
        <v>10</v>
      </c>
      <c r="G67" s="6" t="n">
        <v>82.72</v>
      </c>
      <c r="H67" s="6" t="n">
        <v>108</v>
      </c>
      <c r="I67" s="6" t="n">
        <v>827.2</v>
      </c>
      <c r="J67" s="6" t="n">
        <v>719.2</v>
      </c>
    </row>
    <row collapsed="false" customFormat="false" customHeight="false" hidden="false" ht="12.1" outlineLevel="0" r="68">
      <c r="A68" s="51" t="n">
        <v>47827</v>
      </c>
      <c r="B68" s="16" t="s">
        <v>715</v>
      </c>
      <c r="C68" s="16" t="s">
        <v>81</v>
      </c>
      <c r="D68" s="16" t="s">
        <v>82</v>
      </c>
      <c r="E68" s="6" t="n">
        <v>1000</v>
      </c>
      <c r="F68" s="7" t="n">
        <v>10</v>
      </c>
      <c r="G68" s="6" t="n">
        <v>82.72</v>
      </c>
      <c r="H68" s="6" t="n">
        <v>108</v>
      </c>
      <c r="I68" s="6" t="n">
        <v>827.2</v>
      </c>
      <c r="J68" s="6" t="n">
        <v>719.2</v>
      </c>
    </row>
    <row collapsed="false" customFormat="false" customHeight="false" hidden="false" ht="12.1" outlineLevel="0" r="69">
      <c r="A69" s="51" t="n">
        <v>48009</v>
      </c>
      <c r="B69" s="16" t="s">
        <v>715</v>
      </c>
      <c r="C69" s="16" t="s">
        <v>81</v>
      </c>
      <c r="D69" s="16" t="s">
        <v>82</v>
      </c>
      <c r="E69" s="6" t="n">
        <v>1000</v>
      </c>
      <c r="F69" s="7" t="n">
        <v>10</v>
      </c>
      <c r="G69" s="6" t="n">
        <v>82.72</v>
      </c>
      <c r="H69" s="6" t="n">
        <v>108</v>
      </c>
      <c r="I69" s="6" t="n">
        <v>827.2</v>
      </c>
      <c r="J69" s="6" t="n">
        <v>719.2</v>
      </c>
    </row>
    <row collapsed="false" customFormat="false" customHeight="false" hidden="false" ht="12.1" outlineLevel="0" r="70">
      <c r="A70" s="51" t="n">
        <v>48191</v>
      </c>
      <c r="B70" s="16" t="s">
        <v>715</v>
      </c>
      <c r="C70" s="16" t="s">
        <v>81</v>
      </c>
      <c r="D70" s="16" t="s">
        <v>82</v>
      </c>
      <c r="E70" s="6" t="n">
        <v>1000</v>
      </c>
      <c r="F70" s="7" t="n">
        <v>10</v>
      </c>
      <c r="G70" s="6" t="n">
        <v>82.72</v>
      </c>
      <c r="H70" s="6" t="n">
        <v>108</v>
      </c>
      <c r="I70" s="6" t="n">
        <v>827.2</v>
      </c>
      <c r="J70" s="6" t="n">
        <v>719.2</v>
      </c>
    </row>
    <row collapsed="false" customFormat="false" customHeight="false" hidden="false" ht="12.1" outlineLevel="0" r="71">
      <c r="A71" s="51" t="n">
        <v>48373</v>
      </c>
      <c r="B71" s="16" t="s">
        <v>715</v>
      </c>
      <c r="C71" s="16" t="s">
        <v>81</v>
      </c>
      <c r="D71" s="16" t="s">
        <v>82</v>
      </c>
      <c r="E71" s="6" t="n">
        <v>1000</v>
      </c>
      <c r="F71" s="7" t="n">
        <v>10</v>
      </c>
      <c r="G71" s="6" t="n">
        <v>82.72</v>
      </c>
      <c r="H71" s="6" t="n">
        <v>108</v>
      </c>
      <c r="I71" s="6" t="n">
        <v>827.2</v>
      </c>
      <c r="J71" s="6" t="n">
        <v>719.2</v>
      </c>
    </row>
    <row collapsed="false" customFormat="false" customHeight="false" hidden="false" ht="12.1" outlineLevel="0" r="72">
      <c r="A72" s="51" t="n">
        <v>48555</v>
      </c>
      <c r="B72" s="16" t="s">
        <v>715</v>
      </c>
      <c r="C72" s="16" t="s">
        <v>81</v>
      </c>
      <c r="D72" s="16" t="s">
        <v>82</v>
      </c>
      <c r="E72" s="6" t="n">
        <v>1000</v>
      </c>
      <c r="F72" s="7" t="n">
        <v>10</v>
      </c>
      <c r="G72" s="6" t="n">
        <v>82.72</v>
      </c>
      <c r="H72" s="6" t="n">
        <v>108</v>
      </c>
      <c r="I72" s="6" t="n">
        <v>827.2</v>
      </c>
      <c r="J72" s="6" t="n">
        <v>719.2</v>
      </c>
    </row>
    <row collapsed="false" customFormat="false" customHeight="false" hidden="false" ht="12.1" outlineLevel="0" r="73">
      <c r="A73" s="51" t="n">
        <v>48737</v>
      </c>
      <c r="B73" s="16" t="s">
        <v>715</v>
      </c>
      <c r="C73" s="16" t="s">
        <v>81</v>
      </c>
      <c r="D73" s="16" t="s">
        <v>82</v>
      </c>
      <c r="E73" s="6" t="n">
        <v>1000</v>
      </c>
      <c r="F73" s="7" t="n">
        <v>10</v>
      </c>
      <c r="G73" s="6" t="n">
        <v>82.72</v>
      </c>
      <c r="H73" s="6" t="n">
        <v>108</v>
      </c>
      <c r="I73" s="6" t="n">
        <v>827.2</v>
      </c>
      <c r="J73" s="6" t="n">
        <v>719.2</v>
      </c>
    </row>
    <row collapsed="false" customFormat="false" customHeight="false" hidden="false" ht="12.1" outlineLevel="0" r="74">
      <c r="A74" s="51" t="n">
        <v>48919</v>
      </c>
      <c r="B74" s="16" t="s">
        <v>715</v>
      </c>
      <c r="C74" s="16" t="s">
        <v>81</v>
      </c>
      <c r="D74" s="16" t="s">
        <v>82</v>
      </c>
      <c r="E74" s="6" t="n">
        <v>1000</v>
      </c>
      <c r="F74" s="7" t="n">
        <v>10</v>
      </c>
      <c r="G74" s="6" t="n">
        <v>82.72</v>
      </c>
      <c r="H74" s="6" t="n">
        <v>108</v>
      </c>
      <c r="I74" s="6" t="n">
        <v>827.2</v>
      </c>
      <c r="J74" s="6" t="n">
        <v>719.2</v>
      </c>
    </row>
    <row collapsed="false" customFormat="false" customHeight="false" hidden="false" ht="12.1" outlineLevel="0" r="75">
      <c r="A75" s="51" t="n">
        <v>49101</v>
      </c>
      <c r="B75" s="16" t="s">
        <v>715</v>
      </c>
      <c r="C75" s="16" t="s">
        <v>81</v>
      </c>
      <c r="D75" s="16" t="s">
        <v>82</v>
      </c>
      <c r="E75" s="6" t="n">
        <v>1000</v>
      </c>
      <c r="F75" s="7" t="n">
        <v>10</v>
      </c>
      <c r="G75" s="6" t="n">
        <v>82.72</v>
      </c>
      <c r="H75" s="6" t="n">
        <v>108</v>
      </c>
      <c r="I75" s="6" t="n">
        <v>827.2</v>
      </c>
      <c r="J75" s="6" t="n">
        <v>719.2</v>
      </c>
    </row>
    <row collapsed="false" customFormat="false" customHeight="false" hidden="false" ht="12.1" outlineLevel="0" r="76">
      <c r="A76" s="51" t="n">
        <v>49283</v>
      </c>
      <c r="B76" s="16" t="s">
        <v>715</v>
      </c>
      <c r="C76" s="16" t="s">
        <v>81</v>
      </c>
      <c r="D76" s="16" t="s">
        <v>82</v>
      </c>
      <c r="E76" s="6" t="n">
        <v>1000</v>
      </c>
      <c r="F76" s="7" t="n">
        <v>10</v>
      </c>
      <c r="G76" s="6" t="n">
        <v>82.72</v>
      </c>
      <c r="H76" s="6" t="n">
        <v>108</v>
      </c>
      <c r="I76" s="6" t="n">
        <v>827.2</v>
      </c>
      <c r="J76" s="6" t="n">
        <v>719.2</v>
      </c>
    </row>
  </sheetData>
  <autoFilter ref="A1:J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50" t="s">
        <v>88</v>
      </c>
      <c r="B1" s="50" t="s">
        <v>705</v>
      </c>
      <c r="C1" s="50" t="s">
        <v>0</v>
      </c>
      <c r="D1" s="50" t="s">
        <v>2</v>
      </c>
      <c r="E1" s="50" t="s">
        <v>706</v>
      </c>
      <c r="F1" s="50" t="s">
        <v>747</v>
      </c>
      <c r="G1" s="50" t="s">
        <v>748</v>
      </c>
      <c r="H1" s="50" t="s">
        <v>92</v>
      </c>
      <c r="I1" s="50" t="s">
        <v>749</v>
      </c>
      <c r="J1" s="50" t="s">
        <v>750</v>
      </c>
      <c r="K1" s="50" t="s">
        <v>751</v>
      </c>
      <c r="L1" s="50" t="s">
        <v>752</v>
      </c>
      <c r="M1" s="50" t="s">
        <v>753</v>
      </c>
      <c r="N1" s="50" t="s">
        <v>754</v>
      </c>
      <c r="O1" s="50" t="s">
        <v>755</v>
      </c>
    </row>
    <row collapsed="false" customFormat="false" customHeight="false" hidden="false" ht="12.1" outlineLevel="0" r="2">
      <c r="A2" s="52" t="n">
        <v>45210</v>
      </c>
      <c r="B2" s="16" t="s">
        <v>715</v>
      </c>
      <c r="C2" s="16" t="s">
        <v>16</v>
      </c>
      <c r="D2" s="16" t="s">
        <v>18</v>
      </c>
      <c r="E2" s="17" t="n">
        <v>54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1003</v>
      </c>
      <c r="J2" s="17" t="n">
        <v>1415.566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52" t="n">
        <v>45260</v>
      </c>
      <c r="B3" s="16" t="s">
        <v>715</v>
      </c>
      <c r="C3" s="16" t="s">
        <v>16</v>
      </c>
      <c r="D3" s="16" t="s">
        <v>18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953</v>
      </c>
      <c r="J3" s="17" t="n">
        <v>1439.5756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52" t="n">
        <v>45307</v>
      </c>
      <c r="B4" s="16" t="s">
        <v>715</v>
      </c>
      <c r="C4" s="16" t="s">
        <v>16</v>
      </c>
      <c r="D4" s="16" t="s">
        <v>18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906</v>
      </c>
      <c r="J4" s="17" t="n">
        <v>1548.119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52" t="n">
        <v>45330</v>
      </c>
      <c r="B5" s="16" t="s">
        <v>715</v>
      </c>
      <c r="C5" s="16" t="s">
        <v>16</v>
      </c>
      <c r="D5" s="16" t="s">
        <v>18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883</v>
      </c>
      <c r="J5" s="17" t="n">
        <v>1590.636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52" t="n">
        <v>45442</v>
      </c>
      <c r="B6" s="16" t="s">
        <v>715</v>
      </c>
      <c r="C6" s="16" t="s">
        <v>16</v>
      </c>
      <c r="D6" s="16" t="s">
        <v>18</v>
      </c>
      <c r="E6" s="17" t="n">
        <v>14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771</v>
      </c>
      <c r="J6" s="17" t="n">
        <v>1638.655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52" t="n">
        <v>45454</v>
      </c>
      <c r="B7" s="16" t="s">
        <v>715</v>
      </c>
      <c r="C7" s="16" t="s">
        <v>16</v>
      </c>
      <c r="D7" s="16" t="s">
        <v>18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759</v>
      </c>
      <c r="J7" s="17" t="n">
        <v>1628.64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52" t="n">
        <v>45484</v>
      </c>
      <c r="B8" s="16" t="s">
        <v>715</v>
      </c>
      <c r="C8" s="16" t="s">
        <v>16</v>
      </c>
      <c r="D8" s="16" t="s">
        <v>18</v>
      </c>
      <c r="E8" s="17" t="n">
        <v>31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729</v>
      </c>
      <c r="J8" s="17" t="n">
        <v>1439.575483871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52" t="n">
        <v>45497</v>
      </c>
      <c r="B9" s="16" t="s">
        <v>715</v>
      </c>
      <c r="C9" s="16" t="s">
        <v>16</v>
      </c>
      <c r="D9" s="16" t="s">
        <v>18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716</v>
      </c>
      <c r="J9" s="17" t="n">
        <v>1410.565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52" t="n">
        <v>45681</v>
      </c>
      <c r="B10" s="16" t="s">
        <v>715</v>
      </c>
      <c r="C10" s="16" t="s">
        <v>16</v>
      </c>
      <c r="D10" s="16" t="s">
        <v>18</v>
      </c>
      <c r="E10" s="17" t="n">
        <v>28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533</v>
      </c>
      <c r="J10" s="17" t="n">
        <v>1182.4728571429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52" t="n">
        <v>45688</v>
      </c>
      <c r="B11" s="16" t="s">
        <v>715</v>
      </c>
      <c r="C11" s="16" t="s">
        <v>16</v>
      </c>
      <c r="D11" s="16" t="s">
        <v>18</v>
      </c>
      <c r="E11" s="17" t="n">
        <v>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525</v>
      </c>
      <c r="J11" s="17" t="n">
        <v>1154.4616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52" t="n">
        <v>45698</v>
      </c>
      <c r="B12" s="16" t="s">
        <v>715</v>
      </c>
      <c r="C12" s="16" t="s">
        <v>16</v>
      </c>
      <c r="D12" s="16" t="s">
        <v>18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516</v>
      </c>
      <c r="J12" s="17" t="n">
        <v>1137.5933333333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52" t="n">
        <v>45700</v>
      </c>
      <c r="B13" s="16" t="s">
        <v>715</v>
      </c>
      <c r="C13" s="16" t="s">
        <v>16</v>
      </c>
      <c r="D13" s="16" t="s">
        <v>18</v>
      </c>
      <c r="E13" s="17" t="n">
        <v>50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514</v>
      </c>
      <c r="J13" s="17" t="n">
        <v>1209.4836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52" t="n">
        <v>45715</v>
      </c>
      <c r="B14" s="16" t="s">
        <v>715</v>
      </c>
      <c r="C14" s="16" t="s">
        <v>16</v>
      </c>
      <c r="D14" s="16" t="s">
        <v>18</v>
      </c>
      <c r="E14" s="17" t="n">
        <v>200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498</v>
      </c>
      <c r="J14" s="17" t="n">
        <v>1189.4756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52" t="n">
        <v>45716</v>
      </c>
      <c r="B15" s="16" t="s">
        <v>715</v>
      </c>
      <c r="C15" s="16" t="s">
        <v>16</v>
      </c>
      <c r="D15" s="16" t="s">
        <v>18</v>
      </c>
      <c r="E15" s="17" t="n">
        <v>1221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497</v>
      </c>
      <c r="J15" s="17" t="n">
        <v>1158.4632022932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52" t="n">
        <v>45719</v>
      </c>
      <c r="B16" s="16" t="s">
        <v>715</v>
      </c>
      <c r="C16" s="16" t="s">
        <v>16</v>
      </c>
      <c r="D16" s="16" t="s">
        <v>18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494</v>
      </c>
      <c r="J16" s="17" t="n">
        <v>1157.95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52" t="n">
        <v>45744</v>
      </c>
      <c r="B17" s="16" t="s">
        <v>715</v>
      </c>
      <c r="C17" s="16" t="s">
        <v>16</v>
      </c>
      <c r="D17" s="16" t="s">
        <v>18</v>
      </c>
      <c r="E17" s="17" t="n">
        <v>44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469</v>
      </c>
      <c r="J17" s="17" t="n">
        <v>1197.8788636364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52" t="n">
        <v>45797</v>
      </c>
      <c r="B18" s="16" t="s">
        <v>715</v>
      </c>
      <c r="C18" s="16" t="s">
        <v>16</v>
      </c>
      <c r="D18" s="16" t="s">
        <v>18</v>
      </c>
      <c r="E18" s="17" t="n">
        <v>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416</v>
      </c>
      <c r="J18" s="17" t="n">
        <v>1249.876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52" t="n">
        <v>45800</v>
      </c>
      <c r="B19" s="16" t="s">
        <v>715</v>
      </c>
      <c r="C19" s="16" t="s">
        <v>16</v>
      </c>
      <c r="D19" s="16" t="s">
        <v>18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414</v>
      </c>
      <c r="J19" s="17" t="n">
        <v>1236.094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52" t="n">
        <v>45800</v>
      </c>
      <c r="B20" s="16" t="s">
        <v>715</v>
      </c>
      <c r="C20" s="16" t="s">
        <v>16</v>
      </c>
      <c r="D20" s="16" t="s">
        <v>18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414</v>
      </c>
      <c r="J20" s="17" t="n">
        <v>1236.09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52" t="n">
        <v>45800</v>
      </c>
      <c r="B21" s="16" t="s">
        <v>715</v>
      </c>
      <c r="C21" s="16" t="s">
        <v>16</v>
      </c>
      <c r="D21" s="16" t="s">
        <v>18</v>
      </c>
      <c r="E21" s="17" t="n">
        <v>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414</v>
      </c>
      <c r="J21" s="17" t="n">
        <v>1236.094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52" t="n">
        <v>45800</v>
      </c>
      <c r="B22" s="16" t="s">
        <v>715</v>
      </c>
      <c r="C22" s="16" t="s">
        <v>16</v>
      </c>
      <c r="D22" s="16" t="s">
        <v>18</v>
      </c>
      <c r="E22" s="17" t="n">
        <v>4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414</v>
      </c>
      <c r="J22" s="17" t="n">
        <v>1236.095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52" t="n">
        <v>45800</v>
      </c>
      <c r="B23" s="16" t="s">
        <v>715</v>
      </c>
      <c r="C23" s="16" t="s">
        <v>16</v>
      </c>
      <c r="D23" s="16" t="s">
        <v>18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414</v>
      </c>
      <c r="J23" s="17" t="n">
        <v>1236.095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52" t="n">
        <v>45800</v>
      </c>
      <c r="B24" s="16" t="s">
        <v>715</v>
      </c>
      <c r="C24" s="16" t="s">
        <v>16</v>
      </c>
      <c r="D24" s="16" t="s">
        <v>18</v>
      </c>
      <c r="E24" s="17" t="n">
        <v>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414</v>
      </c>
      <c r="J24" s="17" t="n">
        <v>1236.094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52" t="n">
        <v>45800</v>
      </c>
      <c r="B25" s="16" t="s">
        <v>715</v>
      </c>
      <c r="C25" s="16" t="s">
        <v>16</v>
      </c>
      <c r="D25" s="16" t="s">
        <v>18</v>
      </c>
      <c r="E25" s="17" t="n">
        <v>101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414</v>
      </c>
      <c r="J25" s="17" t="n">
        <v>1236.0942574257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52" t="n">
        <v>45804</v>
      </c>
      <c r="B26" s="16" t="s">
        <v>715</v>
      </c>
      <c r="C26" s="16" t="s">
        <v>21</v>
      </c>
      <c r="D26" s="16" t="s">
        <v>22</v>
      </c>
      <c r="E26" s="17" t="n">
        <v>78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410</v>
      </c>
      <c r="J26" s="17" t="n">
        <v>3170.7678205128</v>
      </c>
      <c r="K26" s="6" t="s">
        <f>=Портфель!F3*Портфель!$Q$13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52" t="n">
        <v>45804</v>
      </c>
      <c r="B27" s="16" t="s">
        <v>715</v>
      </c>
      <c r="C27" s="16" t="s">
        <v>21</v>
      </c>
      <c r="D27" s="16" t="s">
        <v>22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410</v>
      </c>
      <c r="J27" s="17" t="n">
        <v>3170.77</v>
      </c>
      <c r="K27" s="6" t="s">
        <f>=Портфель!F3*Портфель!$Q$13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52" t="n">
        <v>45804</v>
      </c>
      <c r="B28" s="16" t="s">
        <v>715</v>
      </c>
      <c r="C28" s="16" t="s">
        <v>21</v>
      </c>
      <c r="D28" s="16" t="s">
        <v>22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410</v>
      </c>
      <c r="J28" s="17" t="n">
        <v>3170.77</v>
      </c>
      <c r="K28" s="6" t="s">
        <f>=Портфель!F3*Портфель!$Q$13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52" t="n">
        <v>45818</v>
      </c>
      <c r="B29" s="16" t="s">
        <v>715</v>
      </c>
      <c r="C29" s="16" t="s">
        <v>21</v>
      </c>
      <c r="D29" s="16" t="s">
        <v>22</v>
      </c>
      <c r="E29" s="17" t="n">
        <v>20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395</v>
      </c>
      <c r="J29" s="17" t="n">
        <v>3296.318</v>
      </c>
      <c r="K29" s="6" t="s">
        <f>=Портфель!F3*Портфель!$Q$13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52" t="n">
        <v>45840</v>
      </c>
      <c r="B30" s="16" t="s">
        <v>715</v>
      </c>
      <c r="C30" s="16" t="s">
        <v>21</v>
      </c>
      <c r="D30" s="16" t="s">
        <v>22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373</v>
      </c>
      <c r="J30" s="17" t="n">
        <v>3458.38</v>
      </c>
      <c r="K30" s="6" t="s">
        <f>=Портфель!F3*Портфель!$Q$13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52" t="n">
        <v>45840</v>
      </c>
      <c r="B31" s="16" t="s">
        <v>715</v>
      </c>
      <c r="C31" s="16" t="s">
        <v>21</v>
      </c>
      <c r="D31" s="16" t="s">
        <v>22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373</v>
      </c>
      <c r="J31" s="17" t="n">
        <v>3458.38</v>
      </c>
      <c r="K31" s="6" t="s">
        <f>=Портфель!F3*Портфель!$Q$13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52" t="n">
        <v>45840</v>
      </c>
      <c r="B32" s="16" t="s">
        <v>715</v>
      </c>
      <c r="C32" s="16" t="s">
        <v>21</v>
      </c>
      <c r="D32" s="16" t="s">
        <v>22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373</v>
      </c>
      <c r="J32" s="17" t="n">
        <v>3458.383</v>
      </c>
      <c r="K32" s="6" t="s">
        <f>=Портфель!F3*Портфель!$Q$13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52" t="n">
        <v>45840</v>
      </c>
      <c r="B33" s="16" t="s">
        <v>715</v>
      </c>
      <c r="C33" s="16" t="s">
        <v>21</v>
      </c>
      <c r="D33" s="16" t="s">
        <v>22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373</v>
      </c>
      <c r="J33" s="17" t="n">
        <v>3458.38</v>
      </c>
      <c r="K33" s="6" t="s">
        <f>=Портфель!F3*Портфель!$Q$13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52" t="n">
        <v>45840</v>
      </c>
      <c r="B34" s="16" t="s">
        <v>715</v>
      </c>
      <c r="C34" s="16" t="s">
        <v>21</v>
      </c>
      <c r="D34" s="16" t="s">
        <v>22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373</v>
      </c>
      <c r="J34" s="17" t="n">
        <v>3458.38</v>
      </c>
      <c r="K34" s="6" t="s">
        <f>=Портфель!F3*Портфель!$Q$13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52" t="n">
        <v>45840</v>
      </c>
      <c r="B35" s="16" t="s">
        <v>715</v>
      </c>
      <c r="C35" s="16" t="s">
        <v>21</v>
      </c>
      <c r="D35" s="16" t="s">
        <v>22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373</v>
      </c>
      <c r="J35" s="17" t="n">
        <v>3458.38</v>
      </c>
      <c r="K35" s="6" t="s">
        <f>=Портфель!F3*Портфель!$Q$13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52" t="n">
        <v>45840</v>
      </c>
      <c r="B36" s="16" t="s">
        <v>715</v>
      </c>
      <c r="C36" s="16" t="s">
        <v>21</v>
      </c>
      <c r="D36" s="16" t="s">
        <v>22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373</v>
      </c>
      <c r="J36" s="17" t="n">
        <v>3458.383</v>
      </c>
      <c r="K36" s="6" t="s">
        <f>=Портфель!F3*Портфель!$Q$13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52" t="n">
        <v>45840</v>
      </c>
      <c r="B37" s="16" t="s">
        <v>715</v>
      </c>
      <c r="C37" s="16" t="s">
        <v>21</v>
      </c>
      <c r="D37" s="16" t="s">
        <v>22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373</v>
      </c>
      <c r="J37" s="17" t="n">
        <v>3458.38</v>
      </c>
      <c r="K37" s="6" t="s">
        <f>=Портфель!F3*Портфель!$Q$13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52" t="n">
        <v>45840</v>
      </c>
      <c r="B38" s="16" t="s">
        <v>715</v>
      </c>
      <c r="C38" s="16" t="s">
        <v>21</v>
      </c>
      <c r="D38" s="16" t="s">
        <v>22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373</v>
      </c>
      <c r="J38" s="17" t="n">
        <v>3458.38</v>
      </c>
      <c r="K38" s="6" t="s">
        <f>=Портфель!F3*Портфель!$Q$13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52" t="n">
        <v>45840</v>
      </c>
      <c r="B39" s="16" t="s">
        <v>715</v>
      </c>
      <c r="C39" s="16" t="s">
        <v>21</v>
      </c>
      <c r="D39" s="16" t="s">
        <v>22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373</v>
      </c>
      <c r="J39" s="17" t="n">
        <v>3458.38</v>
      </c>
      <c r="K39" s="6" t="s">
        <f>=Портфель!F3*Портфель!$Q$13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52" t="n">
        <v>45840</v>
      </c>
      <c r="B40" s="16" t="s">
        <v>715</v>
      </c>
      <c r="C40" s="16" t="s">
        <v>21</v>
      </c>
      <c r="D40" s="16" t="s">
        <v>22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373</v>
      </c>
      <c r="J40" s="17" t="n">
        <v>3458.38</v>
      </c>
      <c r="K40" s="6" t="s">
        <f>=Портфель!F3*Портфель!$Q$13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52" t="n">
        <v>45840</v>
      </c>
      <c r="B41" s="16" t="s">
        <v>715</v>
      </c>
      <c r="C41" s="16" t="s">
        <v>21</v>
      </c>
      <c r="D41" s="16" t="s">
        <v>22</v>
      </c>
      <c r="E41" s="17" t="n">
        <v>3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373</v>
      </c>
      <c r="J41" s="17" t="n">
        <v>3458.3833333333</v>
      </c>
      <c r="K41" s="6" t="s">
        <f>=Портфель!F3*Портфель!$Q$13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52" t="n">
        <v>45840</v>
      </c>
      <c r="B42" s="16" t="s">
        <v>715</v>
      </c>
      <c r="C42" s="16" t="s">
        <v>21</v>
      </c>
      <c r="D42" s="16" t="s">
        <v>22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373</v>
      </c>
      <c r="J42" s="17" t="n">
        <v>3458.38</v>
      </c>
      <c r="K42" s="6" t="s">
        <f>=Портфель!F3*Портфель!$Q$13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52" t="n">
        <v>45840</v>
      </c>
      <c r="B43" s="16" t="s">
        <v>715</v>
      </c>
      <c r="C43" s="16" t="s">
        <v>21</v>
      </c>
      <c r="D43" s="16" t="s">
        <v>22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373</v>
      </c>
      <c r="J43" s="17" t="n">
        <v>3458.38</v>
      </c>
      <c r="K43" s="6" t="s">
        <f>=Портфель!F3*Портфель!$Q$13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52" t="n">
        <v>45840</v>
      </c>
      <c r="B44" s="16" t="s">
        <v>715</v>
      </c>
      <c r="C44" s="16" t="s">
        <v>21</v>
      </c>
      <c r="D44" s="16" t="s">
        <v>22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373</v>
      </c>
      <c r="J44" s="17" t="n">
        <v>3458.38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52" t="n">
        <v>45840</v>
      </c>
      <c r="B45" s="16" t="s">
        <v>715</v>
      </c>
      <c r="C45" s="16" t="s">
        <v>21</v>
      </c>
      <c r="D45" s="16" t="s">
        <v>22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373</v>
      </c>
      <c r="J45" s="17" t="n">
        <v>3458.385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52" t="n">
        <v>45840</v>
      </c>
      <c r="B46" s="16" t="s">
        <v>715</v>
      </c>
      <c r="C46" s="16" t="s">
        <v>21</v>
      </c>
      <c r="D46" s="16" t="s">
        <v>22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373</v>
      </c>
      <c r="J46" s="17" t="n">
        <v>3458.38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52" t="n">
        <v>45840</v>
      </c>
      <c r="B47" s="16" t="s">
        <v>715</v>
      </c>
      <c r="C47" s="16" t="s">
        <v>21</v>
      </c>
      <c r="D47" s="16" t="s">
        <v>22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373</v>
      </c>
      <c r="J47" s="17" t="n">
        <v>3458.38</v>
      </c>
      <c r="K47" s="6" t="s">
        <f>=Портфель!F3*Портфель!$Q$13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52" t="n">
        <v>45840</v>
      </c>
      <c r="B48" s="16" t="s">
        <v>715</v>
      </c>
      <c r="C48" s="16" t="s">
        <v>21</v>
      </c>
      <c r="D48" s="16" t="s">
        <v>22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373</v>
      </c>
      <c r="J48" s="17" t="n">
        <v>3458.38</v>
      </c>
      <c r="K48" s="6" t="s">
        <f>=Портфель!F3*Портфель!$Q$13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52" t="n">
        <v>45840</v>
      </c>
      <c r="B49" s="16" t="s">
        <v>715</v>
      </c>
      <c r="C49" s="16" t="s">
        <v>21</v>
      </c>
      <c r="D49" s="16" t="s">
        <v>22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373</v>
      </c>
      <c r="J49" s="17" t="n">
        <v>3458.38</v>
      </c>
      <c r="K49" s="6" t="s">
        <f>=Портфель!F3*Портфель!$Q$13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52" t="n">
        <v>45840</v>
      </c>
      <c r="B50" s="16" t="s">
        <v>715</v>
      </c>
      <c r="C50" s="16" t="s">
        <v>21</v>
      </c>
      <c r="D50" s="16" t="s">
        <v>22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373</v>
      </c>
      <c r="J50" s="17" t="n">
        <v>3458.38</v>
      </c>
      <c r="K50" s="6" t="s">
        <f>=Портфель!F3*Портфель!$Q$13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52" t="n">
        <v>45840</v>
      </c>
      <c r="B51" s="16" t="s">
        <v>715</v>
      </c>
      <c r="C51" s="16" t="s">
        <v>21</v>
      </c>
      <c r="D51" s="16" t="s">
        <v>22</v>
      </c>
      <c r="E51" s="17" t="n">
        <v>15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373</v>
      </c>
      <c r="J51" s="17" t="n">
        <v>3458.3826666667</v>
      </c>
      <c r="K51" s="6" t="s">
        <f>=Портфель!F3*Портфель!$Q$13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52" t="n">
        <v>45840</v>
      </c>
      <c r="B52" s="16" t="s">
        <v>715</v>
      </c>
      <c r="C52" s="16" t="s">
        <v>21</v>
      </c>
      <c r="D52" s="16" t="s">
        <v>22</v>
      </c>
      <c r="E52" s="17" t="n">
        <v>14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373</v>
      </c>
      <c r="J52" s="17" t="n">
        <v>3458.3828571429</v>
      </c>
      <c r="K52" s="6" t="s">
        <f>=Портфель!F3*Портфель!$Q$13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52" t="n">
        <v>45840</v>
      </c>
      <c r="B53" s="16" t="s">
        <v>715</v>
      </c>
      <c r="C53" s="16" t="s">
        <v>21</v>
      </c>
      <c r="D53" s="16" t="s">
        <v>22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373</v>
      </c>
      <c r="J53" s="17" t="n">
        <v>3458.38</v>
      </c>
      <c r="K53" s="6" t="s">
        <f>=Портфель!F3*Портфель!$Q$13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52" t="n">
        <v>45840</v>
      </c>
      <c r="B54" s="16" t="s">
        <v>715</v>
      </c>
      <c r="C54" s="16" t="s">
        <v>21</v>
      </c>
      <c r="D54" s="16" t="s">
        <v>22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373</v>
      </c>
      <c r="J54" s="17" t="n">
        <v>3458.38</v>
      </c>
      <c r="K54" s="6" t="s">
        <f>=Портфель!F3*Портфель!$Q$13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52" t="n">
        <v>45840</v>
      </c>
      <c r="B55" s="16" t="s">
        <v>715</v>
      </c>
      <c r="C55" s="16" t="s">
        <v>21</v>
      </c>
      <c r="D55" s="16" t="s">
        <v>22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373</v>
      </c>
      <c r="J55" s="17" t="n">
        <v>3458.38</v>
      </c>
      <c r="K55" s="6" t="s">
        <f>=Портфель!F3*Портфель!$Q$13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52" t="n">
        <v>45840</v>
      </c>
      <c r="B56" s="16" t="s">
        <v>715</v>
      </c>
      <c r="C56" s="16" t="s">
        <v>21</v>
      </c>
      <c r="D56" s="16" t="s">
        <v>22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373</v>
      </c>
      <c r="J56" s="17" t="n">
        <v>3458.38</v>
      </c>
      <c r="K56" s="6" t="s">
        <f>=Портфель!F3*Портфель!$Q$13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52" t="n">
        <v>45840</v>
      </c>
      <c r="B57" s="16" t="s">
        <v>715</v>
      </c>
      <c r="C57" s="16" t="s">
        <v>21</v>
      </c>
      <c r="D57" s="16" t="s">
        <v>22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373</v>
      </c>
      <c r="J57" s="17" t="n">
        <v>3458.38</v>
      </c>
      <c r="K57" s="6" t="s">
        <f>=Портфель!F3*Портфель!$Q$13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52" t="n">
        <v>45840</v>
      </c>
      <c r="B58" s="16" t="s">
        <v>715</v>
      </c>
      <c r="C58" s="16" t="s">
        <v>21</v>
      </c>
      <c r="D58" s="16" t="s">
        <v>22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373</v>
      </c>
      <c r="J58" s="17" t="n">
        <v>3458.385</v>
      </c>
      <c r="K58" s="6" t="s">
        <f>=Портфель!F3*Портфель!$Q$13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52" t="n">
        <v>45840</v>
      </c>
      <c r="B59" s="16" t="s">
        <v>715</v>
      </c>
      <c r="C59" s="16" t="s">
        <v>21</v>
      </c>
      <c r="D59" s="16" t="s">
        <v>22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373</v>
      </c>
      <c r="J59" s="17" t="n">
        <v>3458.38</v>
      </c>
      <c r="K59" s="6" t="s">
        <f>=Портфель!F3*Портфель!$Q$13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52" t="n">
        <v>45840</v>
      </c>
      <c r="B60" s="16" t="s">
        <v>715</v>
      </c>
      <c r="C60" s="16" t="s">
        <v>21</v>
      </c>
      <c r="D60" s="16" t="s">
        <v>22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373</v>
      </c>
      <c r="J60" s="17" t="n">
        <v>3458.38</v>
      </c>
      <c r="K60" s="6" t="s">
        <f>=Портфель!F3*Портфель!$Q$13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52" t="n">
        <v>45840</v>
      </c>
      <c r="B61" s="16" t="s">
        <v>715</v>
      </c>
      <c r="C61" s="16" t="s">
        <v>21</v>
      </c>
      <c r="D61" s="16" t="s">
        <v>22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373</v>
      </c>
      <c r="J61" s="17" t="n">
        <v>3458.38</v>
      </c>
      <c r="K61" s="6" t="s">
        <f>=Портфель!F3*Портфель!$Q$13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52" t="n">
        <v>45840</v>
      </c>
      <c r="B62" s="16" t="s">
        <v>715</v>
      </c>
      <c r="C62" s="16" t="s">
        <v>21</v>
      </c>
      <c r="D62" s="16" t="s">
        <v>22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373</v>
      </c>
      <c r="J62" s="17" t="n">
        <v>3458.38</v>
      </c>
      <c r="K62" s="6" t="s">
        <f>=Портфель!F3*Портфель!$Q$13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52" t="n">
        <v>45840</v>
      </c>
      <c r="B63" s="16" t="s">
        <v>715</v>
      </c>
      <c r="C63" s="16" t="s">
        <v>21</v>
      </c>
      <c r="D63" s="16" t="s">
        <v>22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373</v>
      </c>
      <c r="J63" s="17" t="n">
        <v>3458.38</v>
      </c>
      <c r="K63" s="6" t="s">
        <f>=Портфель!F3*Портфель!$Q$13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52" t="n">
        <v>45840</v>
      </c>
      <c r="B64" s="16" t="s">
        <v>715</v>
      </c>
      <c r="C64" s="16" t="s">
        <v>21</v>
      </c>
      <c r="D64" s="16" t="s">
        <v>22</v>
      </c>
      <c r="E64" s="17" t="n">
        <v>20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373</v>
      </c>
      <c r="J64" s="17" t="n">
        <v>3458.383</v>
      </c>
      <c r="K64" s="6" t="s">
        <f>=Портфель!F3*Портфель!$Q$13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52" t="n">
        <v>45847</v>
      </c>
      <c r="B65" s="16" t="s">
        <v>715</v>
      </c>
      <c r="C65" s="16" t="s">
        <v>21</v>
      </c>
      <c r="D65" s="16" t="s">
        <v>22</v>
      </c>
      <c r="E65" s="17" t="n">
        <v>92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367</v>
      </c>
      <c r="J65" s="17" t="n">
        <v>2909.1631521739</v>
      </c>
      <c r="K65" s="6" t="s">
        <f>=Портфель!F3*Портфель!$Q$13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52" t="n">
        <v>45847</v>
      </c>
      <c r="B66" s="16" t="s">
        <v>715</v>
      </c>
      <c r="C66" s="16" t="s">
        <v>21</v>
      </c>
      <c r="D66" s="16" t="s">
        <v>22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367</v>
      </c>
      <c r="J66" s="17" t="n">
        <v>2874.0105</v>
      </c>
      <c r="K66" s="6" t="s">
        <f>=Портфель!F3*Портфель!$Q$13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52" t="n">
        <v>45847</v>
      </c>
      <c r="B67" s="16" t="s">
        <v>715</v>
      </c>
      <c r="C67" s="16" t="s">
        <v>21</v>
      </c>
      <c r="D67" s="16" t="s">
        <v>22</v>
      </c>
      <c r="E67" s="17" t="n">
        <v>20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367</v>
      </c>
      <c r="J67" s="17" t="n">
        <v>2860.1435</v>
      </c>
      <c r="K67" s="6" t="s">
        <f>=Портфель!F3*Портфель!$Q$13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52" t="n">
        <v>45974</v>
      </c>
      <c r="B68" s="16" t="s">
        <v>715</v>
      </c>
      <c r="C68" s="16" t="s">
        <v>21</v>
      </c>
      <c r="D68" s="16" t="s">
        <v>22</v>
      </c>
      <c r="E68" s="17" t="n">
        <v>4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239</v>
      </c>
      <c r="J68" s="17" t="n">
        <v>2748.1</v>
      </c>
      <c r="K68" s="6" t="s">
        <f>=Портфель!F3*Портфель!$Q$13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52" t="n">
        <v>45974</v>
      </c>
      <c r="B69" s="16" t="s">
        <v>715</v>
      </c>
      <c r="C69" s="16" t="s">
        <v>21</v>
      </c>
      <c r="D69" s="16" t="s">
        <v>22</v>
      </c>
      <c r="E69" s="17" t="n">
        <v>301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239</v>
      </c>
      <c r="J69" s="17" t="n">
        <v>2748.0988039867</v>
      </c>
      <c r="K69" s="6" t="s">
        <f>=Портфель!F3*Портфель!$Q$13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52" t="n">
        <v>45975</v>
      </c>
      <c r="B70" s="16" t="s">
        <v>715</v>
      </c>
      <c r="C70" s="16" t="s">
        <v>21</v>
      </c>
      <c r="D70" s="16" t="s">
        <v>22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239</v>
      </c>
      <c r="J70" s="17" t="n">
        <v>2728.09</v>
      </c>
      <c r="K70" s="6" t="s">
        <f>=Портфель!F3*Портфель!$Q$13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52" t="n">
        <v>45975</v>
      </c>
      <c r="B71" s="16" t="s">
        <v>715</v>
      </c>
      <c r="C71" s="16" t="s">
        <v>21</v>
      </c>
      <c r="D71" s="16" t="s">
        <v>22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239</v>
      </c>
      <c r="J71" s="17" t="n">
        <v>2728.09</v>
      </c>
      <c r="K71" s="6" t="s">
        <f>=Портфель!F3*Портфель!$Q$13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52" t="n">
        <v>45975</v>
      </c>
      <c r="B72" s="16" t="s">
        <v>715</v>
      </c>
      <c r="C72" s="16" t="s">
        <v>21</v>
      </c>
      <c r="D72" s="16" t="s">
        <v>22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239</v>
      </c>
      <c r="J72" s="17" t="n">
        <v>2728.091</v>
      </c>
      <c r="K72" s="6" t="s">
        <f>=Портфель!F3*Портфель!$Q$13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52" t="n">
        <v>45975</v>
      </c>
      <c r="B73" s="16" t="s">
        <v>715</v>
      </c>
      <c r="C73" s="16" t="s">
        <v>21</v>
      </c>
      <c r="D73" s="16" t="s">
        <v>22</v>
      </c>
      <c r="E73" s="17" t="n">
        <v>87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239</v>
      </c>
      <c r="J73" s="17" t="n">
        <v>2728.0908045977</v>
      </c>
      <c r="K73" s="6" t="s">
        <f>=Портфель!F3*Портфель!$Q$13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52" t="n">
        <v>45978</v>
      </c>
      <c r="B74" s="16" t="s">
        <v>715</v>
      </c>
      <c r="C74" s="16" t="s">
        <v>21</v>
      </c>
      <c r="D74" s="16" t="s">
        <v>22</v>
      </c>
      <c r="E74" s="17" t="n">
        <v>50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236</v>
      </c>
      <c r="J74" s="17" t="n">
        <v>2697.0784</v>
      </c>
      <c r="K74" s="6" t="s">
        <f>=Портфель!F3*Портфель!$Q$13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52" t="n">
        <v>45986</v>
      </c>
      <c r="B75" s="16" t="s">
        <v>715</v>
      </c>
      <c r="C75" s="16" t="s">
        <v>21</v>
      </c>
      <c r="D75" s="16" t="s">
        <v>22</v>
      </c>
      <c r="E75" s="17" t="n">
        <v>96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227</v>
      </c>
      <c r="J75" s="17" t="n">
        <v>2705.0815625</v>
      </c>
      <c r="K75" s="6" t="s">
        <f>=Портфель!F3*Портфель!$Q$13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52" t="n">
        <v>45986</v>
      </c>
      <c r="B76" s="16" t="s">
        <v>715</v>
      </c>
      <c r="C76" s="16" t="s">
        <v>21</v>
      </c>
      <c r="D76" s="16" t="s">
        <v>22</v>
      </c>
      <c r="E76" s="17" t="n">
        <v>4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227</v>
      </c>
      <c r="J76" s="17" t="n">
        <v>2705.0825</v>
      </c>
      <c r="K76" s="6" t="s">
        <f>=Портфель!F3*Портфель!$Q$13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52" t="n">
        <v>45991</v>
      </c>
      <c r="B77" s="16" t="s">
        <v>715</v>
      </c>
      <c r="C77" s="16" t="s">
        <v>21</v>
      </c>
      <c r="D77" s="16" t="s">
        <v>22</v>
      </c>
      <c r="E77" s="17" t="n">
        <v>73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222</v>
      </c>
      <c r="J77" s="17" t="n">
        <v>2714.0852054795</v>
      </c>
      <c r="K77" s="6" t="s">
        <f>=Портфель!F3*Портфель!$Q$13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52" t="n">
        <v>45991</v>
      </c>
      <c r="B78" s="16" t="s">
        <v>715</v>
      </c>
      <c r="C78" s="16" t="s">
        <v>21</v>
      </c>
      <c r="D78" s="16" t="s">
        <v>22</v>
      </c>
      <c r="E78" s="17" t="n">
        <v>8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222</v>
      </c>
      <c r="J78" s="17" t="n">
        <v>2714.085</v>
      </c>
      <c r="K78" s="6" t="s">
        <f>=Портфель!F3*Портфель!$Q$13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52" t="n">
        <v>45991</v>
      </c>
      <c r="B79" s="16" t="s">
        <v>715</v>
      </c>
      <c r="C79" s="16" t="s">
        <v>21</v>
      </c>
      <c r="D79" s="16" t="s">
        <v>22</v>
      </c>
      <c r="E79" s="17" t="n">
        <v>15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222</v>
      </c>
      <c r="J79" s="17" t="n">
        <v>2714.0853333333</v>
      </c>
      <c r="K79" s="6" t="s">
        <f>=Портфель!F3*Портфель!$Q$13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52" t="n">
        <v>45991</v>
      </c>
      <c r="B80" s="16" t="s">
        <v>715</v>
      </c>
      <c r="C80" s="16" t="s">
        <v>21</v>
      </c>
      <c r="D80" s="16" t="s">
        <v>22</v>
      </c>
      <c r="E80" s="17" t="n">
        <v>14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222</v>
      </c>
      <c r="J80" s="17" t="n">
        <v>2714.085</v>
      </c>
      <c r="K80" s="6" t="s">
        <f>=Портфель!F3*Портфель!$Q$13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52" t="n">
        <v>45995</v>
      </c>
      <c r="B81" s="16" t="s">
        <v>715</v>
      </c>
      <c r="C81" s="16" t="s">
        <v>21</v>
      </c>
      <c r="D81" s="16" t="s">
        <v>22</v>
      </c>
      <c r="E81" s="17" t="n">
        <v>23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218</v>
      </c>
      <c r="J81" s="17" t="n">
        <v>2709.5834782609</v>
      </c>
      <c r="K81" s="6" t="s">
        <f>=Портфель!F3*Портфель!$Q$13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52" t="n">
        <v>45996</v>
      </c>
      <c r="B82" s="16" t="s">
        <v>715</v>
      </c>
      <c r="C82" s="16" t="s">
        <v>21</v>
      </c>
      <c r="D82" s="16" t="s">
        <v>22</v>
      </c>
      <c r="E82" s="17" t="n">
        <v>168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218</v>
      </c>
      <c r="J82" s="17" t="n">
        <v>2741.0960119048</v>
      </c>
      <c r="K82" s="6" t="s">
        <f>=Портфель!F3*Портфель!$Q$13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52" t="n">
        <v>46098</v>
      </c>
      <c r="B83" s="16" t="s">
        <v>715</v>
      </c>
      <c r="C83" s="16" t="s">
        <v>21</v>
      </c>
      <c r="D83" s="16" t="s">
        <v>22</v>
      </c>
      <c r="E83" s="17" t="n">
        <v>3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115</v>
      </c>
      <c r="J83" s="17" t="n">
        <v>2478.99</v>
      </c>
      <c r="K83" s="6" t="s">
        <f>=Портфель!F3*Портфель!$Q$13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52" t="n">
        <v>46100</v>
      </c>
      <c r="B84" s="16" t="s">
        <v>715</v>
      </c>
      <c r="C84" s="16" t="s">
        <v>21</v>
      </c>
      <c r="D84" s="16" t="s">
        <v>22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113</v>
      </c>
      <c r="J84" s="17" t="n">
        <v>2486.995</v>
      </c>
      <c r="K84" s="6" t="s">
        <f>=Портфель!F3*Портфель!$Q$13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52" t="n">
        <v>43441</v>
      </c>
      <c r="B85" s="16" t="s">
        <v>715</v>
      </c>
      <c r="C85" s="16" t="s">
        <v>24</v>
      </c>
      <c r="D85" s="16" t="s">
        <v>25</v>
      </c>
      <c r="E85" s="17" t="n">
        <v>300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2773</v>
      </c>
      <c r="J85" s="17" t="n">
        <v>38.989975</v>
      </c>
      <c r="K85" s="6" t="s">
        <f>=Портфель!F4*Портфель!$Q$13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52" t="n">
        <v>43446</v>
      </c>
      <c r="B86" s="16" t="s">
        <v>715</v>
      </c>
      <c r="C86" s="16" t="s">
        <v>24</v>
      </c>
      <c r="D86" s="16" t="s">
        <v>25</v>
      </c>
      <c r="E86" s="17" t="n">
        <v>100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2768</v>
      </c>
      <c r="J86" s="17" t="n">
        <v>38.1495</v>
      </c>
      <c r="K86" s="6" t="s">
        <f>=Портфель!F4*Портфель!$Q$13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52" t="n">
        <v>43446</v>
      </c>
      <c r="B87" s="16" t="s">
        <v>715</v>
      </c>
      <c r="C87" s="16" t="s">
        <v>24</v>
      </c>
      <c r="D87" s="16" t="s">
        <v>25</v>
      </c>
      <c r="E87" s="17" t="n">
        <v>100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2768</v>
      </c>
      <c r="J87" s="17" t="n">
        <v>38.1545</v>
      </c>
      <c r="K87" s="6" t="s">
        <f>=Портфель!F4*Портфель!$Q$13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52" t="n">
        <v>43833</v>
      </c>
      <c r="B88" s="16" t="s">
        <v>715</v>
      </c>
      <c r="C88" s="16" t="s">
        <v>24</v>
      </c>
      <c r="D88" s="16" t="s">
        <v>25</v>
      </c>
      <c r="E88" s="17" t="n">
        <v>100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2381</v>
      </c>
      <c r="J88" s="17" t="n">
        <v>38.3596</v>
      </c>
      <c r="K88" s="6" t="s">
        <f>=Портфель!F4*Портфель!$Q$13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52" t="n">
        <v>43833</v>
      </c>
      <c r="B89" s="16" t="s">
        <v>715</v>
      </c>
      <c r="C89" s="16" t="s">
        <v>24</v>
      </c>
      <c r="D89" s="16" t="s">
        <v>25</v>
      </c>
      <c r="E89" s="17" t="n">
        <v>600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2381</v>
      </c>
      <c r="J89" s="17" t="n">
        <v>38.359666666667</v>
      </c>
      <c r="K89" s="6" t="s">
        <f>=Портфель!F4*Портфель!$Q$13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52" t="n">
        <v>43833</v>
      </c>
      <c r="B90" s="16" t="s">
        <v>715</v>
      </c>
      <c r="C90" s="16" t="s">
        <v>24</v>
      </c>
      <c r="D90" s="16" t="s">
        <v>25</v>
      </c>
      <c r="E90" s="17" t="n">
        <v>300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2381</v>
      </c>
      <c r="J90" s="17" t="n">
        <v>38.359666666667</v>
      </c>
      <c r="K90" s="6" t="s">
        <f>=Портфель!F4*Портфель!$Q$13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52" t="n">
        <v>43889</v>
      </c>
      <c r="B91" s="16" t="s">
        <v>715</v>
      </c>
      <c r="C91" s="16" t="s">
        <v>24</v>
      </c>
      <c r="D91" s="16" t="s">
        <v>25</v>
      </c>
      <c r="E91" s="17" t="n">
        <v>1500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2324</v>
      </c>
      <c r="J91" s="17" t="n">
        <v>32.986906666667</v>
      </c>
      <c r="K91" s="6" t="s">
        <f>=Портфель!F4*Портфель!$Q$13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52" t="n">
        <v>44460</v>
      </c>
      <c r="B92" s="16" t="s">
        <v>715</v>
      </c>
      <c r="C92" s="16" t="s">
        <v>24</v>
      </c>
      <c r="D92" s="16" t="s">
        <v>25</v>
      </c>
      <c r="E92" s="17" t="n">
        <v>600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1753</v>
      </c>
      <c r="J92" s="17" t="n">
        <v>37.51375</v>
      </c>
      <c r="K92" s="6" t="s">
        <f>=Портфель!F4*Портфель!$Q$13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52" t="n">
        <v>44613</v>
      </c>
      <c r="B93" s="16" t="s">
        <v>715</v>
      </c>
      <c r="C93" s="16" t="s">
        <v>24</v>
      </c>
      <c r="D93" s="16" t="s">
        <v>25</v>
      </c>
      <c r="E93" s="17" t="n">
        <v>500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1600</v>
      </c>
      <c r="J93" s="17" t="n">
        <v>34.41582</v>
      </c>
      <c r="K93" s="6" t="s">
        <f>=Портфель!F4*Портфель!$Q$13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52" t="n">
        <v>44613</v>
      </c>
      <c r="B94" s="16" t="s">
        <v>715</v>
      </c>
      <c r="C94" s="16" t="s">
        <v>24</v>
      </c>
      <c r="D94" s="16" t="s">
        <v>25</v>
      </c>
      <c r="E94" s="17" t="n">
        <v>200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1600</v>
      </c>
      <c r="J94" s="17" t="n">
        <v>33.81555</v>
      </c>
      <c r="K94" s="6" t="s">
        <f>=Портфель!F4*Портфель!$Q$13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52" t="n">
        <v>44685</v>
      </c>
      <c r="B95" s="16" t="s">
        <v>715</v>
      </c>
      <c r="C95" s="16" t="s">
        <v>24</v>
      </c>
      <c r="D95" s="16" t="s">
        <v>25</v>
      </c>
      <c r="E95" s="17" t="n">
        <v>1000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1528</v>
      </c>
      <c r="J95" s="17" t="n">
        <v>32.32277</v>
      </c>
      <c r="K95" s="6" t="s">
        <f>=Портфель!F4*Портфель!$Q$13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52" t="n">
        <v>44792</v>
      </c>
      <c r="B96" s="16" t="s">
        <v>715</v>
      </c>
      <c r="C96" s="16" t="s">
        <v>24</v>
      </c>
      <c r="D96" s="16" t="s">
        <v>25</v>
      </c>
      <c r="E96" s="17" t="n">
        <v>500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1421</v>
      </c>
      <c r="J96" s="17" t="n">
        <v>29.04452</v>
      </c>
      <c r="K96" s="6" t="s">
        <f>=Портфель!F4*Портфель!$Q$13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52" t="n">
        <v>44824</v>
      </c>
      <c r="B97" s="16" t="s">
        <v>715</v>
      </c>
      <c r="C97" s="16" t="s">
        <v>24</v>
      </c>
      <c r="D97" s="16" t="s">
        <v>25</v>
      </c>
      <c r="E97" s="17" t="n">
        <v>500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1389</v>
      </c>
      <c r="J97" s="17" t="n">
        <v>28.07904</v>
      </c>
      <c r="K97" s="6" t="s">
        <f>=Портфель!F4*Портфель!$Q$13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52" t="n">
        <v>44825</v>
      </c>
      <c r="B98" s="16" t="s">
        <v>715</v>
      </c>
      <c r="C98" s="16" t="s">
        <v>24</v>
      </c>
      <c r="D98" s="16" t="s">
        <v>25</v>
      </c>
      <c r="E98" s="17" t="n">
        <v>100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1388</v>
      </c>
      <c r="J98" s="17" t="n">
        <v>26.003</v>
      </c>
      <c r="K98" s="6" t="s">
        <f>=Портфель!F4*Портфель!$Q$13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52" t="n">
        <v>44831</v>
      </c>
      <c r="B99" s="16" t="s">
        <v>715</v>
      </c>
      <c r="C99" s="16" t="s">
        <v>24</v>
      </c>
      <c r="D99" s="16" t="s">
        <v>25</v>
      </c>
      <c r="E99" s="17" t="n">
        <v>300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1382</v>
      </c>
      <c r="J99" s="17" t="n">
        <v>21.325666666667</v>
      </c>
      <c r="K99" s="6" t="s">
        <f>=Портфель!F4*Портфель!$Q$13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52" t="n">
        <v>44831</v>
      </c>
      <c r="B100" s="16" t="s">
        <v>715</v>
      </c>
      <c r="C100" s="16" t="s">
        <v>24</v>
      </c>
      <c r="D100" s="16" t="s">
        <v>25</v>
      </c>
      <c r="E100" s="17" t="n">
        <v>600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1382</v>
      </c>
      <c r="J100" s="17" t="n">
        <v>21.325666666667</v>
      </c>
      <c r="K100" s="6" t="s">
        <f>=Портфель!F4*Портфель!$Q$13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52" t="n">
        <v>44883</v>
      </c>
      <c r="B101" s="16" t="s">
        <v>715</v>
      </c>
      <c r="C101" s="16" t="s">
        <v>24</v>
      </c>
      <c r="D101" s="16" t="s">
        <v>25</v>
      </c>
      <c r="E101" s="17" t="n">
        <v>500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1330</v>
      </c>
      <c r="J101" s="17" t="n">
        <v>25.41016</v>
      </c>
      <c r="K101" s="6" t="s">
        <f>=Портфель!F4*Портфель!$Q$13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52" t="n">
        <v>44915</v>
      </c>
      <c r="B102" s="16" t="s">
        <v>715</v>
      </c>
      <c r="C102" s="16" t="s">
        <v>24</v>
      </c>
      <c r="D102" s="16" t="s">
        <v>25</v>
      </c>
      <c r="E102" s="17" t="n">
        <v>900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1299</v>
      </c>
      <c r="J102" s="17" t="n">
        <v>24.979988888889</v>
      </c>
      <c r="K102" s="6" t="s">
        <f>=Портфель!F4*Портфель!$Q$13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52" t="n">
        <v>44935</v>
      </c>
      <c r="B103" s="16" t="s">
        <v>715</v>
      </c>
      <c r="C103" s="16" t="s">
        <v>24</v>
      </c>
      <c r="D103" s="16" t="s">
        <v>25</v>
      </c>
      <c r="E103" s="17" t="n">
        <v>500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1278</v>
      </c>
      <c r="J103" s="17" t="n">
        <v>26.0054</v>
      </c>
      <c r="K103" s="6" t="s">
        <f>=Портфель!F4*Портфель!$Q$13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52" t="n">
        <v>45040</v>
      </c>
      <c r="B104" s="16" t="s">
        <v>715</v>
      </c>
      <c r="C104" s="16" t="s">
        <v>24</v>
      </c>
      <c r="D104" s="16" t="s">
        <v>25</v>
      </c>
      <c r="E104" s="17" t="n">
        <v>600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1173</v>
      </c>
      <c r="J104" s="17" t="n">
        <v>36.920816666667</v>
      </c>
      <c r="K104" s="6" t="s">
        <f>=Портфель!F4*Портфель!$Q$13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52" t="n">
        <v>45054</v>
      </c>
      <c r="B105" s="16" t="s">
        <v>715</v>
      </c>
      <c r="C105" s="16" t="s">
        <v>24</v>
      </c>
      <c r="D105" s="16" t="s">
        <v>25</v>
      </c>
      <c r="E105" s="17" t="n">
        <v>100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1159</v>
      </c>
      <c r="J105" s="17" t="n">
        <v>33.1533</v>
      </c>
      <c r="K105" s="6" t="s">
        <f>=Портфель!F4*Портфель!$Q$13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52" t="n">
        <v>45054</v>
      </c>
      <c r="B106" s="16" t="s">
        <v>715</v>
      </c>
      <c r="C106" s="16" t="s">
        <v>24</v>
      </c>
      <c r="D106" s="16" t="s">
        <v>25</v>
      </c>
      <c r="E106" s="17" t="n">
        <v>600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1159</v>
      </c>
      <c r="J106" s="17" t="n">
        <v>33.15325</v>
      </c>
      <c r="K106" s="6" t="s">
        <f>=Портфель!F4*Портфель!$Q$13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52" t="n">
        <v>45072</v>
      </c>
      <c r="B107" s="16" t="s">
        <v>715</v>
      </c>
      <c r="C107" s="16" t="s">
        <v>24</v>
      </c>
      <c r="D107" s="16" t="s">
        <v>25</v>
      </c>
      <c r="E107" s="17" t="n">
        <v>300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1141</v>
      </c>
      <c r="J107" s="17" t="n">
        <v>31.376933333333</v>
      </c>
      <c r="K107" s="6" t="s">
        <f>=Портфель!F4*Портфель!$Q$13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52" t="n">
        <v>45243</v>
      </c>
      <c r="B108" s="16" t="s">
        <v>715</v>
      </c>
      <c r="C108" s="16" t="s">
        <v>24</v>
      </c>
      <c r="D108" s="16" t="s">
        <v>25</v>
      </c>
      <c r="E108" s="17" t="n">
        <v>500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970</v>
      </c>
      <c r="J108" s="17" t="n">
        <v>58.60344</v>
      </c>
      <c r="K108" s="6" t="s">
        <f>=Портфель!F4*Портфель!$Q$13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52" t="n">
        <v>45243</v>
      </c>
      <c r="B109" s="16" t="s">
        <v>715</v>
      </c>
      <c r="C109" s="16" t="s">
        <v>24</v>
      </c>
      <c r="D109" s="16" t="s">
        <v>25</v>
      </c>
      <c r="E109" s="17" t="n">
        <v>500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970</v>
      </c>
      <c r="J109" s="17" t="n">
        <v>58.60344</v>
      </c>
      <c r="K109" s="6" t="s">
        <f>=Портфель!F4*Портфель!$Q$13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52" t="n">
        <v>45244</v>
      </c>
      <c r="B110" s="16" t="s">
        <v>715</v>
      </c>
      <c r="C110" s="16" t="s">
        <v>24</v>
      </c>
      <c r="D110" s="16" t="s">
        <v>25</v>
      </c>
      <c r="E110" s="17" t="n">
        <v>1000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969</v>
      </c>
      <c r="J110" s="17" t="n">
        <v>57.32292</v>
      </c>
      <c r="K110" s="6" t="s">
        <f>=Портфель!F4*Портфель!$Q$13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52" t="n">
        <v>45266</v>
      </c>
      <c r="B111" s="16" t="s">
        <v>715</v>
      </c>
      <c r="C111" s="16" t="s">
        <v>24</v>
      </c>
      <c r="D111" s="16" t="s">
        <v>25</v>
      </c>
      <c r="E111" s="17" t="n">
        <v>2300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947</v>
      </c>
      <c r="J111" s="17" t="n">
        <v>56.622639130435</v>
      </c>
      <c r="K111" s="6" t="s">
        <f>=Портфель!F4*Портфель!$Q$13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52" t="n">
        <v>45267</v>
      </c>
      <c r="B112" s="16" t="s">
        <v>715</v>
      </c>
      <c r="C112" s="16" t="s">
        <v>24</v>
      </c>
      <c r="D112" s="16" t="s">
        <v>25</v>
      </c>
      <c r="E112" s="17" t="n">
        <v>100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946</v>
      </c>
      <c r="J112" s="17" t="n">
        <v>55.7223</v>
      </c>
      <c r="K112" s="6" t="s">
        <f>=Портфель!F4*Портфель!$Q$13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52" t="n">
        <v>45286</v>
      </c>
      <c r="B113" s="16" t="s">
        <v>715</v>
      </c>
      <c r="C113" s="16" t="s">
        <v>24</v>
      </c>
      <c r="D113" s="16" t="s">
        <v>25</v>
      </c>
      <c r="E113" s="17" t="n">
        <v>2000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927</v>
      </c>
      <c r="J113" s="17" t="n">
        <v>57.012795</v>
      </c>
      <c r="K113" s="6" t="s">
        <f>=Портфель!F4*Портфель!$Q$13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52" t="n">
        <v>45288</v>
      </c>
      <c r="B114" s="16" t="s">
        <v>715</v>
      </c>
      <c r="C114" s="16" t="s">
        <v>24</v>
      </c>
      <c r="D114" s="16" t="s">
        <v>25</v>
      </c>
      <c r="E114" s="17" t="n">
        <v>900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926</v>
      </c>
      <c r="J114" s="17" t="n">
        <v>55.702266666667</v>
      </c>
      <c r="K114" s="6" t="s">
        <f>=Портфель!F4*Портфель!$Q$13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52" t="n">
        <v>45288</v>
      </c>
      <c r="B115" s="16" t="s">
        <v>715</v>
      </c>
      <c r="C115" s="16" t="s">
        <v>24</v>
      </c>
      <c r="D115" s="16" t="s">
        <v>25</v>
      </c>
      <c r="E115" s="17" t="n">
        <v>1000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925</v>
      </c>
      <c r="J115" s="17" t="n">
        <v>54.83836</v>
      </c>
      <c r="K115" s="6" t="s">
        <f>=Портфель!F4*Портфель!$Q$13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52" t="n">
        <v>45289</v>
      </c>
      <c r="B116" s="16" t="s">
        <v>715</v>
      </c>
      <c r="C116" s="16" t="s">
        <v>24</v>
      </c>
      <c r="D116" s="16" t="s">
        <v>25</v>
      </c>
      <c r="E116" s="17" t="n">
        <v>1000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924</v>
      </c>
      <c r="J116" s="17" t="n">
        <v>55.36714</v>
      </c>
      <c r="K116" s="6" t="s">
        <f>=Портфель!F4*Портфель!$Q$13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52" t="n">
        <v>45328</v>
      </c>
      <c r="B117" s="16" t="s">
        <v>715</v>
      </c>
      <c r="C117" s="16" t="s">
        <v>24</v>
      </c>
      <c r="D117" s="16" t="s">
        <v>25</v>
      </c>
      <c r="E117" s="17" t="n">
        <v>300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885</v>
      </c>
      <c r="J117" s="17" t="n">
        <v>57.457966666667</v>
      </c>
      <c r="K117" s="6" t="s">
        <f>=Портфель!F4*Портфель!$Q$13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52" t="n">
        <v>45330</v>
      </c>
      <c r="B118" s="16" t="s">
        <v>715</v>
      </c>
      <c r="C118" s="16" t="s">
        <v>24</v>
      </c>
      <c r="D118" s="16" t="s">
        <v>25</v>
      </c>
      <c r="E118" s="17" t="n">
        <v>800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883</v>
      </c>
      <c r="J118" s="17" t="n">
        <v>57.0428125</v>
      </c>
      <c r="K118" s="6" t="s">
        <f>=Портфель!F4*Портфель!$Q$13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52" t="n">
        <v>45342</v>
      </c>
      <c r="B119" s="16" t="s">
        <v>715</v>
      </c>
      <c r="C119" s="16" t="s">
        <v>24</v>
      </c>
      <c r="D119" s="16" t="s">
        <v>25</v>
      </c>
      <c r="E119" s="17" t="n">
        <v>1000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871</v>
      </c>
      <c r="J119" s="17" t="n">
        <v>60.22408</v>
      </c>
      <c r="K119" s="6" t="s">
        <f>=Портфель!F4*Портфель!$Q$13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52" t="n">
        <v>45342</v>
      </c>
      <c r="B120" s="16" t="s">
        <v>715</v>
      </c>
      <c r="C120" s="16" t="s">
        <v>24</v>
      </c>
      <c r="D120" s="16" t="s">
        <v>25</v>
      </c>
      <c r="E120" s="17" t="n">
        <v>300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871</v>
      </c>
      <c r="J120" s="17" t="n">
        <v>59.4866</v>
      </c>
      <c r="K120" s="6" t="s">
        <f>=Портфель!F4*Портфель!$Q$13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52" t="n">
        <v>45390</v>
      </c>
      <c r="B121" s="16" t="s">
        <v>715</v>
      </c>
      <c r="C121" s="16" t="s">
        <v>24</v>
      </c>
      <c r="D121" s="16" t="s">
        <v>25</v>
      </c>
      <c r="E121" s="17" t="n">
        <v>1000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823</v>
      </c>
      <c r="J121" s="17" t="n">
        <v>68.25229</v>
      </c>
      <c r="K121" s="6" t="s">
        <f>=Портфель!F4*Портфель!$Q$13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52" t="n">
        <v>45440</v>
      </c>
      <c r="B122" s="16" t="s">
        <v>715</v>
      </c>
      <c r="C122" s="16" t="s">
        <v>24</v>
      </c>
      <c r="D122" s="16" t="s">
        <v>25</v>
      </c>
      <c r="E122" s="17" t="n">
        <v>1000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773</v>
      </c>
      <c r="J122" s="17" t="n">
        <v>70.17806</v>
      </c>
      <c r="K122" s="6" t="s">
        <f>=Портфель!F4*Портфель!$Q$13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52" t="n">
        <v>45446</v>
      </c>
      <c r="B123" s="16" t="s">
        <v>715</v>
      </c>
      <c r="C123" s="16" t="s">
        <v>24</v>
      </c>
      <c r="D123" s="16" t="s">
        <v>25</v>
      </c>
      <c r="E123" s="17" t="n">
        <v>1000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767</v>
      </c>
      <c r="J123" s="17" t="n">
        <v>67.29707</v>
      </c>
      <c r="K123" s="6" t="s">
        <f>=Портфель!F4*Портфель!$Q$13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52" t="n">
        <v>45462</v>
      </c>
      <c r="B124" s="16" t="s">
        <v>715</v>
      </c>
      <c r="C124" s="16" t="s">
        <v>24</v>
      </c>
      <c r="D124" s="16" t="s">
        <v>25</v>
      </c>
      <c r="E124" s="17" t="n">
        <v>2000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751</v>
      </c>
      <c r="J124" s="17" t="n">
        <v>64.13064</v>
      </c>
      <c r="K124" s="6" t="s">
        <f>=Портфель!F4*Портфель!$Q$13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52" t="n">
        <v>45462</v>
      </c>
      <c r="B125" s="16" t="s">
        <v>715</v>
      </c>
      <c r="C125" s="16" t="s">
        <v>24</v>
      </c>
      <c r="D125" s="16" t="s">
        <v>25</v>
      </c>
      <c r="E125" s="17" t="n">
        <v>1900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751</v>
      </c>
      <c r="J125" s="17" t="n">
        <v>63.970578947368</v>
      </c>
      <c r="K125" s="6" t="s">
        <f>=Портфель!F4*Портфель!$Q$13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52" t="n">
        <v>45462</v>
      </c>
      <c r="B126" s="16" t="s">
        <v>715</v>
      </c>
      <c r="C126" s="16" t="s">
        <v>24</v>
      </c>
      <c r="D126" s="16" t="s">
        <v>25</v>
      </c>
      <c r="E126" s="17" t="n">
        <v>600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751</v>
      </c>
      <c r="J126" s="17" t="n">
        <v>62.23855</v>
      </c>
      <c r="K126" s="6" t="s">
        <f>=Портфель!F4*Портфель!$Q$13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52" t="n">
        <v>45462</v>
      </c>
      <c r="B127" s="16" t="s">
        <v>715</v>
      </c>
      <c r="C127" s="16" t="s">
        <v>24</v>
      </c>
      <c r="D127" s="16" t="s">
        <v>25</v>
      </c>
      <c r="E127" s="17" t="n">
        <v>700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751</v>
      </c>
      <c r="J127" s="17" t="n">
        <v>62.238528571429</v>
      </c>
      <c r="K127" s="6" t="s">
        <f>=Портфель!F4*Портфель!$Q$13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52" t="n">
        <v>45462</v>
      </c>
      <c r="B128" s="16" t="s">
        <v>715</v>
      </c>
      <c r="C128" s="16" t="s">
        <v>24</v>
      </c>
      <c r="D128" s="16" t="s">
        <v>25</v>
      </c>
      <c r="E128" s="17" t="n">
        <v>1100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751</v>
      </c>
      <c r="J128" s="17" t="n">
        <v>62.238536363636</v>
      </c>
      <c r="K128" s="6" t="s">
        <f>=Портфель!F4*Портфель!$Q$13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52" t="n">
        <v>45462</v>
      </c>
      <c r="B129" s="16" t="s">
        <v>715</v>
      </c>
      <c r="C129" s="16" t="s">
        <v>24</v>
      </c>
      <c r="D129" s="16" t="s">
        <v>25</v>
      </c>
      <c r="E129" s="17" t="n">
        <v>1900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751</v>
      </c>
      <c r="J129" s="17" t="n">
        <v>62.929015789474</v>
      </c>
      <c r="K129" s="6" t="s">
        <f>=Портфель!F4*Портфель!$Q$13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52" t="n">
        <v>45462</v>
      </c>
      <c r="B130" s="16" t="s">
        <v>715</v>
      </c>
      <c r="C130" s="16" t="s">
        <v>24</v>
      </c>
      <c r="D130" s="16" t="s">
        <v>25</v>
      </c>
      <c r="E130" s="17" t="n">
        <v>500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751</v>
      </c>
      <c r="J130" s="17" t="n">
        <v>62.91902</v>
      </c>
      <c r="K130" s="6" t="s">
        <f>=Портфель!F4*Портфель!$Q$13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52" t="n">
        <v>45484</v>
      </c>
      <c r="B131" s="16" t="s">
        <v>715</v>
      </c>
      <c r="C131" s="16" t="s">
        <v>24</v>
      </c>
      <c r="D131" s="16" t="s">
        <v>25</v>
      </c>
      <c r="E131" s="17" t="n">
        <v>1500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730</v>
      </c>
      <c r="J131" s="17" t="n">
        <v>62.663833333333</v>
      </c>
      <c r="K131" s="6" t="s">
        <f>=Портфель!F4*Портфель!$Q$13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52" t="n">
        <v>45488</v>
      </c>
      <c r="B132" s="16" t="s">
        <v>715</v>
      </c>
      <c r="C132" s="16" t="s">
        <v>24</v>
      </c>
      <c r="D132" s="16" t="s">
        <v>25</v>
      </c>
      <c r="E132" s="17" t="n">
        <v>800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726</v>
      </c>
      <c r="J132" s="17" t="n">
        <v>62.89515</v>
      </c>
      <c r="K132" s="6" t="s">
        <f>=Портфель!F4*Портфель!$Q$13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52" t="n">
        <v>45488</v>
      </c>
      <c r="B133" s="16" t="s">
        <v>715</v>
      </c>
      <c r="C133" s="16" t="s">
        <v>24</v>
      </c>
      <c r="D133" s="16" t="s">
        <v>25</v>
      </c>
      <c r="E133" s="17" t="n">
        <v>1700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726</v>
      </c>
      <c r="J133" s="17" t="n">
        <v>62.895147058824</v>
      </c>
      <c r="K133" s="6" t="s">
        <f>=Портфель!F4*Портфель!$Q$13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52" t="n">
        <v>45488</v>
      </c>
      <c r="B134" s="16" t="s">
        <v>715</v>
      </c>
      <c r="C134" s="16" t="s">
        <v>24</v>
      </c>
      <c r="D134" s="16" t="s">
        <v>25</v>
      </c>
      <c r="E134" s="17" t="n">
        <v>2500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725</v>
      </c>
      <c r="J134" s="17" t="n">
        <v>62.82512</v>
      </c>
      <c r="K134" s="6" t="s">
        <f>=Портфель!F4*Портфель!$Q$13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52" t="n">
        <v>45537</v>
      </c>
      <c r="B135" s="16" t="s">
        <v>715</v>
      </c>
      <c r="C135" s="16" t="s">
        <v>24</v>
      </c>
      <c r="D135" s="16" t="s">
        <v>25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676</v>
      </c>
      <c r="J135" s="17" t="n">
        <v>46.423</v>
      </c>
      <c r="K135" s="6" t="s">
        <f>=Портфель!F4*Портфель!$Q$13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52" t="n">
        <v>45656</v>
      </c>
      <c r="B136" s="16" t="s">
        <v>715</v>
      </c>
      <c r="C136" s="16" t="s">
        <v>24</v>
      </c>
      <c r="D136" s="16" t="s">
        <v>25</v>
      </c>
      <c r="E136" s="17" t="n">
        <v>1000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557</v>
      </c>
      <c r="J136" s="17" t="n">
        <v>60.58238</v>
      </c>
      <c r="K136" s="6" t="s">
        <f>=Портфель!F4*Портфель!$Q$13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52" t="n">
        <v>45670</v>
      </c>
      <c r="B137" s="16" t="s">
        <v>715</v>
      </c>
      <c r="C137" s="16" t="s">
        <v>24</v>
      </c>
      <c r="D137" s="16" t="s">
        <v>25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543</v>
      </c>
      <c r="J137" s="17" t="n">
        <v>57.503</v>
      </c>
      <c r="K137" s="6" t="s">
        <f>=Портфель!F4*Портфель!$Q$13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52" t="n">
        <v>45670</v>
      </c>
      <c r="B138" s="16" t="s">
        <v>715</v>
      </c>
      <c r="C138" s="16" t="s">
        <v>24</v>
      </c>
      <c r="D138" s="16" t="s">
        <v>25</v>
      </c>
      <c r="E138" s="17" t="n">
        <v>50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543</v>
      </c>
      <c r="J138" s="17" t="n">
        <v>57.503</v>
      </c>
      <c r="K138" s="6" t="s">
        <f>=Портфель!F4*Портфель!$Q$13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52" t="n">
        <v>45670</v>
      </c>
      <c r="B139" s="16" t="s">
        <v>715</v>
      </c>
      <c r="C139" s="16" t="s">
        <v>24</v>
      </c>
      <c r="D139" s="16" t="s">
        <v>25</v>
      </c>
      <c r="E139" s="17" t="n">
        <v>150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543</v>
      </c>
      <c r="J139" s="17" t="n">
        <v>57.503</v>
      </c>
      <c r="K139" s="6" t="s">
        <f>=Портфель!F4*Портфель!$Q$13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52" t="n">
        <v>45670</v>
      </c>
      <c r="B140" s="16" t="s">
        <v>715</v>
      </c>
      <c r="C140" s="16" t="s">
        <v>24</v>
      </c>
      <c r="D140" s="16" t="s">
        <v>25</v>
      </c>
      <c r="E140" s="17" t="n">
        <v>200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543</v>
      </c>
      <c r="J140" s="17" t="n">
        <v>57.503</v>
      </c>
      <c r="K140" s="6" t="s">
        <f>=Портфель!F4*Портфель!$Q$13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52" t="n">
        <v>45670</v>
      </c>
      <c r="B141" s="16" t="s">
        <v>715</v>
      </c>
      <c r="C141" s="16" t="s">
        <v>24</v>
      </c>
      <c r="D141" s="16" t="s">
        <v>25</v>
      </c>
      <c r="E141" s="17" t="n">
        <v>50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543</v>
      </c>
      <c r="J141" s="17" t="n">
        <v>57.503</v>
      </c>
      <c r="K141" s="6" t="s">
        <f>=Портфель!F4*Портфель!$Q$13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52" t="n">
        <v>45670</v>
      </c>
      <c r="B142" s="16" t="s">
        <v>715</v>
      </c>
      <c r="C142" s="16" t="s">
        <v>24</v>
      </c>
      <c r="D142" s="16" t="s">
        <v>25</v>
      </c>
      <c r="E142" s="17" t="n">
        <v>600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543</v>
      </c>
      <c r="J142" s="17" t="n">
        <v>57.503</v>
      </c>
      <c r="K142" s="6" t="s">
        <f>=Портфель!F4*Портфель!$Q$13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52" t="n">
        <v>45670</v>
      </c>
      <c r="B143" s="16" t="s">
        <v>715</v>
      </c>
      <c r="C143" s="16" t="s">
        <v>24</v>
      </c>
      <c r="D143" s="16" t="s">
        <v>25</v>
      </c>
      <c r="E143" s="17" t="n">
        <v>10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543</v>
      </c>
      <c r="J143" s="17" t="n">
        <v>57.503</v>
      </c>
      <c r="K143" s="6" t="s">
        <f>=Портфель!F4*Портфель!$Q$13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52" t="n">
        <v>45670</v>
      </c>
      <c r="B144" s="16" t="s">
        <v>715</v>
      </c>
      <c r="C144" s="16" t="s">
        <v>24</v>
      </c>
      <c r="D144" s="16" t="s">
        <v>25</v>
      </c>
      <c r="E144" s="17" t="n">
        <v>500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543</v>
      </c>
      <c r="J144" s="17" t="n">
        <v>57.503</v>
      </c>
      <c r="K144" s="6" t="s">
        <f>=Портфель!F4*Портфель!$Q$13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52" t="n">
        <v>45670</v>
      </c>
      <c r="B145" s="16" t="s">
        <v>715</v>
      </c>
      <c r="C145" s="16" t="s">
        <v>24</v>
      </c>
      <c r="D145" s="16" t="s">
        <v>25</v>
      </c>
      <c r="E145" s="17" t="n">
        <v>430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543</v>
      </c>
      <c r="J145" s="17" t="n">
        <v>57.503</v>
      </c>
      <c r="K145" s="6" t="s">
        <f>=Портфель!F4*Портфель!$Q$13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52" t="n">
        <v>45699</v>
      </c>
      <c r="B146" s="16" t="s">
        <v>715</v>
      </c>
      <c r="C146" s="16" t="s">
        <v>24</v>
      </c>
      <c r="D146" s="16" t="s">
        <v>25</v>
      </c>
      <c r="E146" s="17" t="n">
        <v>770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515</v>
      </c>
      <c r="J146" s="17" t="n">
        <v>58.500922077922</v>
      </c>
      <c r="K146" s="6" t="s">
        <f>=Портфель!F4*Портфель!$Q$13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52" t="n">
        <v>45699</v>
      </c>
      <c r="B147" s="16" t="s">
        <v>715</v>
      </c>
      <c r="C147" s="16" t="s">
        <v>24</v>
      </c>
      <c r="D147" s="16" t="s">
        <v>25</v>
      </c>
      <c r="E147" s="17" t="n">
        <v>330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515</v>
      </c>
      <c r="J147" s="17" t="n">
        <v>58.500939393939</v>
      </c>
      <c r="K147" s="6" t="s">
        <f>=Портфель!F4*Портфель!$Q$13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52" t="n">
        <v>45700</v>
      </c>
      <c r="B148" s="16" t="s">
        <v>715</v>
      </c>
      <c r="C148" s="16" t="s">
        <v>24</v>
      </c>
      <c r="D148" s="16" t="s">
        <v>25</v>
      </c>
      <c r="E148" s="17" t="n">
        <v>1200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514</v>
      </c>
      <c r="J148" s="17" t="n">
        <v>59.601691666667</v>
      </c>
      <c r="K148" s="6" t="s">
        <f>=Портфель!F4*Портфель!$Q$13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52" t="n">
        <v>45702</v>
      </c>
      <c r="B149" s="16" t="s">
        <v>715</v>
      </c>
      <c r="C149" s="16" t="s">
        <v>24</v>
      </c>
      <c r="D149" s="16" t="s">
        <v>25</v>
      </c>
      <c r="E149" s="17" t="n">
        <v>3000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511</v>
      </c>
      <c r="J149" s="17" t="n">
        <v>56.932763333333</v>
      </c>
      <c r="K149" s="6" t="s">
        <f>=Портфель!F4*Портфель!$Q$13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52" t="n">
        <v>45714</v>
      </c>
      <c r="B150" s="16" t="s">
        <v>715</v>
      </c>
      <c r="C150" s="16" t="s">
        <v>24</v>
      </c>
      <c r="D150" s="16" t="s">
        <v>25</v>
      </c>
      <c r="E150" s="17" t="n">
        <v>530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499</v>
      </c>
      <c r="J150" s="17" t="n">
        <v>56.432566037736</v>
      </c>
      <c r="K150" s="6" t="s">
        <f>=Портфель!F4*Портфель!$Q$13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52" t="n">
        <v>45715</v>
      </c>
      <c r="B151" s="16" t="s">
        <v>715</v>
      </c>
      <c r="C151" s="16" t="s">
        <v>24</v>
      </c>
      <c r="D151" s="16" t="s">
        <v>25</v>
      </c>
      <c r="E151" s="17" t="n">
        <v>600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498</v>
      </c>
      <c r="J151" s="17" t="n">
        <v>56.322516666667</v>
      </c>
      <c r="K151" s="6" t="s">
        <f>=Портфель!F4*Портфель!$Q$13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52" t="n">
        <v>45729</v>
      </c>
      <c r="B152" s="16" t="s">
        <v>715</v>
      </c>
      <c r="C152" s="16" t="s">
        <v>24</v>
      </c>
      <c r="D152" s="16" t="s">
        <v>25</v>
      </c>
      <c r="E152" s="17" t="n">
        <v>40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484</v>
      </c>
      <c r="J152" s="17" t="n">
        <v>54.30175</v>
      </c>
      <c r="K152" s="6" t="s">
        <f>=Портфель!F4*Портфель!$Q$13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52" t="n">
        <v>45729</v>
      </c>
      <c r="B153" s="16" t="s">
        <v>715</v>
      </c>
      <c r="C153" s="16" t="s">
        <v>24</v>
      </c>
      <c r="D153" s="16" t="s">
        <v>25</v>
      </c>
      <c r="E153" s="17" t="n">
        <v>110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484</v>
      </c>
      <c r="J153" s="17" t="n">
        <v>54.313</v>
      </c>
      <c r="K153" s="6" t="s">
        <f>=Портфель!F4*Портфель!$Q$13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52" t="n">
        <v>45744</v>
      </c>
      <c r="B154" s="16" t="s">
        <v>715</v>
      </c>
      <c r="C154" s="16" t="s">
        <v>24</v>
      </c>
      <c r="D154" s="16" t="s">
        <v>25</v>
      </c>
      <c r="E154" s="17" t="n">
        <v>660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469</v>
      </c>
      <c r="J154" s="17" t="n">
        <v>53.981590909091</v>
      </c>
      <c r="K154" s="6" t="s">
        <f>=Портфель!F4*Портфель!$Q$13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52" t="n">
        <v>45747</v>
      </c>
      <c r="B155" s="16" t="s">
        <v>715</v>
      </c>
      <c r="C155" s="16" t="s">
        <v>24</v>
      </c>
      <c r="D155" s="16" t="s">
        <v>25</v>
      </c>
      <c r="E155" s="17" t="n">
        <v>10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467</v>
      </c>
      <c r="J155" s="17" t="n">
        <v>53.381</v>
      </c>
      <c r="K155" s="6" t="s">
        <f>=Портфель!F4*Портфель!$Q$13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52" t="n">
        <v>45749</v>
      </c>
      <c r="B156" s="16" t="s">
        <v>715</v>
      </c>
      <c r="C156" s="16" t="s">
        <v>24</v>
      </c>
      <c r="D156" s="16" t="s">
        <v>25</v>
      </c>
      <c r="E156" s="17" t="n">
        <v>2400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464</v>
      </c>
      <c r="J156" s="17" t="n">
        <v>52.7711</v>
      </c>
      <c r="K156" s="6" t="s">
        <f>=Портфель!F4*Портфель!$Q$13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52" t="n">
        <v>45754</v>
      </c>
      <c r="B157" s="16" t="s">
        <v>715</v>
      </c>
      <c r="C157" s="16" t="s">
        <v>24</v>
      </c>
      <c r="D157" s="16" t="s">
        <v>25</v>
      </c>
      <c r="E157" s="17" t="n">
        <v>440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460</v>
      </c>
      <c r="J157" s="17" t="n">
        <v>51.2805</v>
      </c>
      <c r="K157" s="6" t="s">
        <f>=Портфель!F4*Портфель!$Q$13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52" t="n">
        <v>45754</v>
      </c>
      <c r="B158" s="16" t="s">
        <v>715</v>
      </c>
      <c r="C158" s="16" t="s">
        <v>24</v>
      </c>
      <c r="D158" s="16" t="s">
        <v>25</v>
      </c>
      <c r="E158" s="17" t="n">
        <v>370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460</v>
      </c>
      <c r="J158" s="17" t="n">
        <v>51.280513513514</v>
      </c>
      <c r="K158" s="6" t="s">
        <f>=Портфель!F4*Портфель!$Q$13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52" t="n">
        <v>45754</v>
      </c>
      <c r="B159" s="16" t="s">
        <v>715</v>
      </c>
      <c r="C159" s="16" t="s">
        <v>24</v>
      </c>
      <c r="D159" s="16" t="s">
        <v>25</v>
      </c>
      <c r="E159" s="17" t="n">
        <v>190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460</v>
      </c>
      <c r="J159" s="17" t="n">
        <v>51.280526315789</v>
      </c>
      <c r="K159" s="6" t="s">
        <f>=Портфель!F4*Портфель!$Q$13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52" t="n">
        <v>45756</v>
      </c>
      <c r="B160" s="16" t="s">
        <v>715</v>
      </c>
      <c r="C160" s="16" t="s">
        <v>24</v>
      </c>
      <c r="D160" s="16" t="s">
        <v>25</v>
      </c>
      <c r="E160" s="17" t="n">
        <v>350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458</v>
      </c>
      <c r="J160" s="17" t="n">
        <v>51.1858</v>
      </c>
      <c r="K160" s="6" t="s">
        <f>=Портфель!F4*Портфель!$Q$13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52" t="n">
        <v>45756</v>
      </c>
      <c r="B161" s="16" t="s">
        <v>715</v>
      </c>
      <c r="C161" s="16" t="s">
        <v>24</v>
      </c>
      <c r="D161" s="16" t="s">
        <v>25</v>
      </c>
      <c r="E161" s="17" t="n">
        <v>1450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458</v>
      </c>
      <c r="J161" s="17" t="n">
        <v>51.185806896552</v>
      </c>
      <c r="K161" s="6" t="s">
        <f>=Портфель!F4*Портфель!$Q$13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52" t="n">
        <v>45756</v>
      </c>
      <c r="B162" s="16" t="s">
        <v>715</v>
      </c>
      <c r="C162" s="16" t="s">
        <v>24</v>
      </c>
      <c r="D162" s="16" t="s">
        <v>25</v>
      </c>
      <c r="E162" s="17" t="n">
        <v>200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458</v>
      </c>
      <c r="J162" s="17" t="n">
        <v>51.18575</v>
      </c>
      <c r="K162" s="6" t="s">
        <f>=Портфель!F4*Портфель!$Q$13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52" t="n">
        <v>45797</v>
      </c>
      <c r="B163" s="16" t="s">
        <v>715</v>
      </c>
      <c r="C163" s="16" t="s">
        <v>24</v>
      </c>
      <c r="D163" s="16" t="s">
        <v>25</v>
      </c>
      <c r="E163" s="17" t="n">
        <v>10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416</v>
      </c>
      <c r="J163" s="17" t="n">
        <v>52.277</v>
      </c>
      <c r="K163" s="6" t="s">
        <f>=Портфель!F4*Портфель!$Q$13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52" t="n">
        <v>45799</v>
      </c>
      <c r="B164" s="16" t="s">
        <v>715</v>
      </c>
      <c r="C164" s="16" t="s">
        <v>24</v>
      </c>
      <c r="D164" s="16" t="s">
        <v>25</v>
      </c>
      <c r="E164" s="17" t="n">
        <v>10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414</v>
      </c>
      <c r="J164" s="17" t="n">
        <v>50.525</v>
      </c>
      <c r="K164" s="6" t="s">
        <f>=Портфель!F4*Портфель!$Q$13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52" t="n">
        <v>45800</v>
      </c>
      <c r="B165" s="16" t="s">
        <v>715</v>
      </c>
      <c r="C165" s="16" t="s">
        <v>24</v>
      </c>
      <c r="D165" s="16" t="s">
        <v>25</v>
      </c>
      <c r="E165" s="17" t="n">
        <v>450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414</v>
      </c>
      <c r="J165" s="17" t="n">
        <v>51.110733333333</v>
      </c>
      <c r="K165" s="6" t="s">
        <f>=Портфель!F4*Портфель!$Q$13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52" t="n">
        <v>45818</v>
      </c>
      <c r="B166" s="16" t="s">
        <v>715</v>
      </c>
      <c r="C166" s="16" t="s">
        <v>24</v>
      </c>
      <c r="D166" s="16" t="s">
        <v>25</v>
      </c>
      <c r="E166" s="17" t="n">
        <v>630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395</v>
      </c>
      <c r="J166" s="17" t="n">
        <v>50.180063492063</v>
      </c>
      <c r="K166" s="6" t="s">
        <f>=Портфель!F4*Портфель!$Q$13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52" t="n">
        <v>45818</v>
      </c>
      <c r="B167" s="16" t="s">
        <v>715</v>
      </c>
      <c r="C167" s="16" t="s">
        <v>24</v>
      </c>
      <c r="D167" s="16" t="s">
        <v>25</v>
      </c>
      <c r="E167" s="17" t="n">
        <v>370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395</v>
      </c>
      <c r="J167" s="17" t="n">
        <v>50.180054054054</v>
      </c>
      <c r="K167" s="6" t="s">
        <f>=Портфель!F4*Портфель!$Q$13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52" t="n">
        <v>45831</v>
      </c>
      <c r="B168" s="16" t="s">
        <v>715</v>
      </c>
      <c r="C168" s="16" t="s">
        <v>24</v>
      </c>
      <c r="D168" s="16" t="s">
        <v>25</v>
      </c>
      <c r="E168" s="17" t="n">
        <v>1360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382</v>
      </c>
      <c r="J168" s="17" t="n">
        <v>51.560617647059</v>
      </c>
      <c r="K168" s="6" t="s">
        <f>=Портфель!F4*Портфель!$Q$13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52" t="n">
        <v>45831</v>
      </c>
      <c r="B169" s="16" t="s">
        <v>715</v>
      </c>
      <c r="C169" s="16" t="s">
        <v>24</v>
      </c>
      <c r="D169" s="16" t="s">
        <v>25</v>
      </c>
      <c r="E169" s="17" t="n">
        <v>10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382</v>
      </c>
      <c r="J169" s="17" t="n">
        <v>51.561</v>
      </c>
      <c r="K169" s="6" t="s">
        <f>=Портфель!F4*Портфель!$Q$13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52" t="n">
        <v>45831</v>
      </c>
      <c r="B170" s="16" t="s">
        <v>715</v>
      </c>
      <c r="C170" s="16" t="s">
        <v>24</v>
      </c>
      <c r="D170" s="16" t="s">
        <v>25</v>
      </c>
      <c r="E170" s="17" t="n">
        <v>100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382</v>
      </c>
      <c r="J170" s="17" t="n">
        <v>51.5606</v>
      </c>
      <c r="K170" s="6" t="s">
        <f>=Портфель!F4*Портфель!$Q$13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52" t="n">
        <v>46027</v>
      </c>
      <c r="B171" s="16" t="s">
        <v>715</v>
      </c>
      <c r="C171" s="16" t="s">
        <v>24</v>
      </c>
      <c r="D171" s="16" t="s">
        <v>25</v>
      </c>
      <c r="E171" s="17" t="n">
        <v>60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186</v>
      </c>
      <c r="J171" s="17" t="n">
        <v>42.762166666667</v>
      </c>
      <c r="K171" s="6" t="s">
        <f>=Портфель!F4*Портфель!$Q$13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52" t="n">
        <v>45848</v>
      </c>
      <c r="B172" s="16" t="s">
        <v>715</v>
      </c>
      <c r="C172" s="16" t="s">
        <v>27</v>
      </c>
      <c r="D172" s="16" t="s">
        <v>28</v>
      </c>
      <c r="E172" s="17" t="n">
        <v>4183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365</v>
      </c>
      <c r="J172" s="17" t="n">
        <v>93.547403777193</v>
      </c>
      <c r="K172" s="6" t="s">
        <f>=Портфель!F5*Портфель!$Q$13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52" t="n">
        <v>45896</v>
      </c>
      <c r="B173" s="16" t="s">
        <v>715</v>
      </c>
      <c r="C173" s="16" t="s">
        <v>27</v>
      </c>
      <c r="D173" s="16" t="s">
        <v>28</v>
      </c>
      <c r="E173" s="17" t="n">
        <v>1018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317</v>
      </c>
      <c r="J173" s="17" t="n">
        <v>76.410550098232</v>
      </c>
      <c r="K173" s="6" t="s">
        <f>=Портфель!F5*Портфель!$Q$13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52" t="n">
        <v>45908</v>
      </c>
      <c r="B174" s="16" t="s">
        <v>715</v>
      </c>
      <c r="C174" s="16" t="s">
        <v>27</v>
      </c>
      <c r="D174" s="16" t="s">
        <v>28</v>
      </c>
      <c r="E174" s="17" t="n">
        <v>28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305</v>
      </c>
      <c r="J174" s="17" t="n">
        <v>75.26</v>
      </c>
      <c r="K174" s="6" t="s">
        <f>=Портфель!F5*Портфель!$Q$13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52" t="n">
        <v>45908</v>
      </c>
      <c r="B175" s="16" t="s">
        <v>715</v>
      </c>
      <c r="C175" s="16" t="s">
        <v>27</v>
      </c>
      <c r="D175" s="16" t="s">
        <v>28</v>
      </c>
      <c r="E175" s="17" t="n">
        <v>6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305</v>
      </c>
      <c r="J175" s="17" t="n">
        <v>75.26</v>
      </c>
      <c r="K175" s="6" t="s">
        <f>=Портфель!F5*Портфель!$Q$13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52" t="n">
        <v>45908</v>
      </c>
      <c r="B176" s="16" t="s">
        <v>715</v>
      </c>
      <c r="C176" s="16" t="s">
        <v>27</v>
      </c>
      <c r="D176" s="16" t="s">
        <v>28</v>
      </c>
      <c r="E176" s="17" t="n">
        <v>70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305</v>
      </c>
      <c r="J176" s="17" t="n">
        <v>75.260142857143</v>
      </c>
      <c r="K176" s="6" t="s">
        <f>=Портфель!F5*Портфель!$Q$13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52" t="n">
        <v>45908</v>
      </c>
      <c r="B177" s="16" t="s">
        <v>715</v>
      </c>
      <c r="C177" s="16" t="s">
        <v>27</v>
      </c>
      <c r="D177" s="16" t="s">
        <v>28</v>
      </c>
      <c r="E177" s="17" t="n">
        <v>229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305</v>
      </c>
      <c r="J177" s="17" t="n">
        <v>75.260087336245</v>
      </c>
      <c r="K177" s="6" t="s">
        <f>=Портфель!F5*Портфель!$Q$13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52" t="n">
        <v>45911</v>
      </c>
      <c r="B178" s="16" t="s">
        <v>715</v>
      </c>
      <c r="C178" s="16" t="s">
        <v>27</v>
      </c>
      <c r="D178" s="16" t="s">
        <v>28</v>
      </c>
      <c r="E178" s="17" t="n">
        <v>920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303</v>
      </c>
      <c r="J178" s="17" t="n">
        <v>74.261945652174</v>
      </c>
      <c r="K178" s="6" t="s">
        <f>=Портфель!F5*Портфель!$Q$13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52" t="n">
        <v>45911</v>
      </c>
      <c r="B179" s="16" t="s">
        <v>715</v>
      </c>
      <c r="C179" s="16" t="s">
        <v>27</v>
      </c>
      <c r="D179" s="16" t="s">
        <v>28</v>
      </c>
      <c r="E179" s="17" t="n">
        <v>104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303</v>
      </c>
      <c r="J179" s="17" t="n">
        <v>74.261923076923</v>
      </c>
      <c r="K179" s="6" t="s">
        <f>=Портфель!F5*Портфель!$Q$13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52" t="n">
        <v>45918</v>
      </c>
      <c r="B180" s="16" t="s">
        <v>715</v>
      </c>
      <c r="C180" s="16" t="s">
        <v>27</v>
      </c>
      <c r="D180" s="16" t="s">
        <v>28</v>
      </c>
      <c r="E180" s="17" t="n">
        <v>1260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295</v>
      </c>
      <c r="J180" s="17" t="n">
        <v>72.198865079365</v>
      </c>
      <c r="K180" s="6" t="s">
        <f>=Портфель!F5*Портфель!$Q$13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52" t="n">
        <v>45926</v>
      </c>
      <c r="B181" s="16" t="s">
        <v>715</v>
      </c>
      <c r="C181" s="16" t="s">
        <v>27</v>
      </c>
      <c r="D181" s="16" t="s">
        <v>28</v>
      </c>
      <c r="E181" s="17" t="n">
        <v>200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287</v>
      </c>
      <c r="J181" s="17" t="n">
        <v>68.91755</v>
      </c>
      <c r="K181" s="6" t="s">
        <f>=Портфель!F5*Портфель!$Q$13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52" t="n">
        <v>45926</v>
      </c>
      <c r="B182" s="16" t="s">
        <v>715</v>
      </c>
      <c r="C182" s="16" t="s">
        <v>27</v>
      </c>
      <c r="D182" s="16" t="s">
        <v>28</v>
      </c>
      <c r="E182" s="17" t="n">
        <v>165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287</v>
      </c>
      <c r="J182" s="17" t="n">
        <v>68.978242424242</v>
      </c>
      <c r="K182" s="6" t="s">
        <f>=Портфель!F5*Портфель!$Q$13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52" t="n">
        <v>45926</v>
      </c>
      <c r="B183" s="16" t="s">
        <v>715</v>
      </c>
      <c r="C183" s="16" t="s">
        <v>27</v>
      </c>
      <c r="D183" s="16" t="s">
        <v>28</v>
      </c>
      <c r="E183" s="17" t="n">
        <v>35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287</v>
      </c>
      <c r="J183" s="17" t="n">
        <v>68.978571428571</v>
      </c>
      <c r="K183" s="6" t="s">
        <f>=Портфель!F5*Портфель!$Q$13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52" t="n">
        <v>45926</v>
      </c>
      <c r="B184" s="16" t="s">
        <v>715</v>
      </c>
      <c r="C184" s="16" t="s">
        <v>27</v>
      </c>
      <c r="D184" s="16" t="s">
        <v>28</v>
      </c>
      <c r="E184" s="17" t="n">
        <v>200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287</v>
      </c>
      <c r="J184" s="17" t="n">
        <v>68.7175</v>
      </c>
      <c r="K184" s="6" t="s">
        <f>=Портфель!F5*Портфель!$Q$13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52" t="n">
        <v>45926</v>
      </c>
      <c r="B185" s="16" t="s">
        <v>715</v>
      </c>
      <c r="C185" s="16" t="s">
        <v>27</v>
      </c>
      <c r="D185" s="16" t="s">
        <v>28</v>
      </c>
      <c r="E185" s="17" t="n">
        <v>200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287</v>
      </c>
      <c r="J185" s="17" t="n">
        <v>68.5674</v>
      </c>
      <c r="K185" s="6" t="s">
        <f>=Портфель!F5*Портфель!$Q$13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52" t="n">
        <v>45926</v>
      </c>
      <c r="B186" s="16" t="s">
        <v>715</v>
      </c>
      <c r="C186" s="16" t="s">
        <v>27</v>
      </c>
      <c r="D186" s="16" t="s">
        <v>28</v>
      </c>
      <c r="E186" s="17" t="n">
        <v>86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287</v>
      </c>
      <c r="J186" s="17" t="n">
        <v>69.428604651163</v>
      </c>
      <c r="K186" s="6" t="s">
        <f>=Портфель!F5*Портфель!$Q$13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52" t="n">
        <v>45929</v>
      </c>
      <c r="B187" s="16" t="s">
        <v>715</v>
      </c>
      <c r="C187" s="16" t="s">
        <v>27</v>
      </c>
      <c r="D187" s="16" t="s">
        <v>28</v>
      </c>
      <c r="E187" s="17" t="n">
        <v>984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284</v>
      </c>
      <c r="J187" s="17" t="n">
        <v>67</v>
      </c>
      <c r="K187" s="6" t="s">
        <f>=Портфель!F5*Портфель!$Q$13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52" t="n">
        <v>45985</v>
      </c>
      <c r="B188" s="16" t="s">
        <v>715</v>
      </c>
      <c r="C188" s="16" t="s">
        <v>27</v>
      </c>
      <c r="D188" s="16" t="s">
        <v>28</v>
      </c>
      <c r="E188" s="17" t="n">
        <v>1000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228</v>
      </c>
      <c r="J188" s="17" t="n">
        <v>71.58862</v>
      </c>
      <c r="K188" s="6" t="s">
        <f>=Портфель!F5*Портфель!$Q$13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52" t="n">
        <v>46006</v>
      </c>
      <c r="B189" s="16" t="s">
        <v>715</v>
      </c>
      <c r="C189" s="16" t="s">
        <v>27</v>
      </c>
      <c r="D189" s="16" t="s">
        <v>28</v>
      </c>
      <c r="E189" s="17" t="n">
        <v>406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207</v>
      </c>
      <c r="J189" s="17" t="n">
        <v>71.638645320197</v>
      </c>
      <c r="K189" s="6" t="s">
        <f>=Портфель!F5*Портфель!$Q$13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52" t="n">
        <v>46006</v>
      </c>
      <c r="B190" s="16" t="s">
        <v>715</v>
      </c>
      <c r="C190" s="16" t="s">
        <v>27</v>
      </c>
      <c r="D190" s="16" t="s">
        <v>28</v>
      </c>
      <c r="E190" s="17" t="n">
        <v>2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207</v>
      </c>
      <c r="J190" s="17" t="n">
        <v>71.64</v>
      </c>
      <c r="K190" s="6" t="s">
        <f>=Портфель!F5*Портфель!$Q$13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52" t="n">
        <v>46006</v>
      </c>
      <c r="B191" s="16" t="s">
        <v>715</v>
      </c>
      <c r="C191" s="16" t="s">
        <v>27</v>
      </c>
      <c r="D191" s="16" t="s">
        <v>28</v>
      </c>
      <c r="E191" s="17" t="n">
        <v>80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207</v>
      </c>
      <c r="J191" s="17" t="n">
        <v>71.638625</v>
      </c>
      <c r="K191" s="6" t="s">
        <f>=Портфель!F5*Портфель!$Q$13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52" t="n">
        <v>46006</v>
      </c>
      <c r="B192" s="16" t="s">
        <v>715</v>
      </c>
      <c r="C192" s="16" t="s">
        <v>27</v>
      </c>
      <c r="D192" s="16" t="s">
        <v>28</v>
      </c>
      <c r="E192" s="17" t="n">
        <v>1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207</v>
      </c>
      <c r="J192" s="17" t="n">
        <v>71.64</v>
      </c>
      <c r="K192" s="6" t="s">
        <f>=Портфель!F5*Портфель!$Q$13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52" t="n">
        <v>46006</v>
      </c>
      <c r="B193" s="16" t="s">
        <v>715</v>
      </c>
      <c r="C193" s="16" t="s">
        <v>27</v>
      </c>
      <c r="D193" s="16" t="s">
        <v>28</v>
      </c>
      <c r="E193" s="17" t="n">
        <v>1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207</v>
      </c>
      <c r="J193" s="17" t="n">
        <v>71.64</v>
      </c>
      <c r="K193" s="6" t="s">
        <f>=Портфель!F5*Портфель!$Q$13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52" t="n">
        <v>46006</v>
      </c>
      <c r="B194" s="16" t="s">
        <v>715</v>
      </c>
      <c r="C194" s="16" t="s">
        <v>27</v>
      </c>
      <c r="D194" s="16" t="s">
        <v>28</v>
      </c>
      <c r="E194" s="17" t="n">
        <v>9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207</v>
      </c>
      <c r="J194" s="17" t="n">
        <v>71.638888888889</v>
      </c>
      <c r="K194" s="6" t="s">
        <f>=Портфель!F5*Портфель!$Q$13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52" t="n">
        <v>46006</v>
      </c>
      <c r="B195" s="16" t="s">
        <v>715</v>
      </c>
      <c r="C195" s="16" t="s">
        <v>27</v>
      </c>
      <c r="D195" s="16" t="s">
        <v>28</v>
      </c>
      <c r="E195" s="17" t="n">
        <v>8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207</v>
      </c>
      <c r="J195" s="17" t="n">
        <v>71.63875</v>
      </c>
      <c r="K195" s="6" t="s">
        <f>=Портфель!F5*Портфель!$Q$13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52" t="n">
        <v>46006</v>
      </c>
      <c r="B196" s="16" t="s">
        <v>715</v>
      </c>
      <c r="C196" s="16" t="s">
        <v>27</v>
      </c>
      <c r="D196" s="16" t="s">
        <v>28</v>
      </c>
      <c r="E196" s="17" t="n">
        <v>9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207</v>
      </c>
      <c r="J196" s="17" t="n">
        <v>71.638888888889</v>
      </c>
      <c r="K196" s="6" t="s">
        <f>=Портфель!F5*Портфель!$Q$13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52" t="n">
        <v>46006</v>
      </c>
      <c r="B197" s="16" t="s">
        <v>715</v>
      </c>
      <c r="C197" s="16" t="s">
        <v>27</v>
      </c>
      <c r="D197" s="16" t="s">
        <v>28</v>
      </c>
      <c r="E197" s="17" t="n">
        <v>10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207</v>
      </c>
      <c r="J197" s="17" t="n">
        <v>71.639</v>
      </c>
      <c r="K197" s="6" t="s">
        <f>=Портфель!F5*Портфель!$Q$13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52" t="n">
        <v>46006</v>
      </c>
      <c r="B198" s="16" t="s">
        <v>715</v>
      </c>
      <c r="C198" s="16" t="s">
        <v>27</v>
      </c>
      <c r="D198" s="16" t="s">
        <v>28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207</v>
      </c>
      <c r="J198" s="17" t="n">
        <v>71.64</v>
      </c>
      <c r="K198" s="6" t="s">
        <f>=Портфель!F5*Портфель!$Q$13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52" t="n">
        <v>46006</v>
      </c>
      <c r="B199" s="16" t="s">
        <v>715</v>
      </c>
      <c r="C199" s="16" t="s">
        <v>27</v>
      </c>
      <c r="D199" s="16" t="s">
        <v>28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207</v>
      </c>
      <c r="J199" s="17" t="n">
        <v>71.64</v>
      </c>
      <c r="K199" s="6" t="s">
        <f>=Портфель!F5*Портфель!$Q$13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52" t="n">
        <v>46006</v>
      </c>
      <c r="B200" s="16" t="s">
        <v>715</v>
      </c>
      <c r="C200" s="16" t="s">
        <v>27</v>
      </c>
      <c r="D200" s="16" t="s">
        <v>28</v>
      </c>
      <c r="E200" s="17" t="n">
        <v>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207</v>
      </c>
      <c r="J200" s="17" t="n">
        <v>71.64</v>
      </c>
      <c r="K200" s="6" t="s">
        <f>=Портфель!F5*Портфель!$Q$13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52" t="n">
        <v>46006</v>
      </c>
      <c r="B201" s="16" t="s">
        <v>715</v>
      </c>
      <c r="C201" s="16" t="s">
        <v>27</v>
      </c>
      <c r="D201" s="16" t="s">
        <v>28</v>
      </c>
      <c r="E201" s="17" t="n">
        <v>1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207</v>
      </c>
      <c r="J201" s="17" t="n">
        <v>71.64</v>
      </c>
      <c r="K201" s="6" t="s">
        <f>=Портфель!F5*Портфель!$Q$13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52" t="n">
        <v>46006</v>
      </c>
      <c r="B202" s="16" t="s">
        <v>715</v>
      </c>
      <c r="C202" s="16" t="s">
        <v>27</v>
      </c>
      <c r="D202" s="16" t="s">
        <v>28</v>
      </c>
      <c r="E202" s="17" t="n">
        <v>1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207</v>
      </c>
      <c r="J202" s="17" t="n">
        <v>71.64</v>
      </c>
      <c r="K202" s="6" t="s">
        <f>=Портфель!F5*Портфель!$Q$13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52" t="n">
        <v>46006</v>
      </c>
      <c r="B203" s="16" t="s">
        <v>715</v>
      </c>
      <c r="C203" s="16" t="s">
        <v>27</v>
      </c>
      <c r="D203" s="16" t="s">
        <v>28</v>
      </c>
      <c r="E203" s="17" t="n">
        <v>5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207</v>
      </c>
      <c r="J203" s="17" t="n">
        <v>71.638</v>
      </c>
      <c r="K203" s="6" t="s">
        <f>=Портфель!F5*Портфель!$Q$13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52" t="n">
        <v>46006</v>
      </c>
      <c r="B204" s="16" t="s">
        <v>715</v>
      </c>
      <c r="C204" s="16" t="s">
        <v>27</v>
      </c>
      <c r="D204" s="16" t="s">
        <v>28</v>
      </c>
      <c r="E204" s="17" t="n">
        <v>1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207</v>
      </c>
      <c r="J204" s="17" t="n">
        <v>71.64</v>
      </c>
      <c r="K204" s="6" t="s">
        <f>=Портфель!F5*Портфель!$Q$13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52" t="n">
        <v>46006</v>
      </c>
      <c r="B205" s="16" t="s">
        <v>715</v>
      </c>
      <c r="C205" s="16" t="s">
        <v>27</v>
      </c>
      <c r="D205" s="16" t="s">
        <v>28</v>
      </c>
      <c r="E205" s="17" t="n">
        <v>282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207</v>
      </c>
      <c r="J205" s="17" t="n">
        <v>71.63865248227</v>
      </c>
      <c r="K205" s="6" t="s">
        <f>=Портфель!F5*Портфель!$Q$13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52" t="n">
        <v>46006</v>
      </c>
      <c r="B206" s="16" t="s">
        <v>715</v>
      </c>
      <c r="C206" s="16" t="s">
        <v>27</v>
      </c>
      <c r="D206" s="16" t="s">
        <v>28</v>
      </c>
      <c r="E206" s="17" t="n">
        <v>130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207</v>
      </c>
      <c r="J206" s="17" t="n">
        <v>71.638615384615</v>
      </c>
      <c r="K206" s="6" t="s">
        <f>=Портфель!F5*Портфель!$Q$13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52" t="n">
        <v>46006</v>
      </c>
      <c r="B207" s="16" t="s">
        <v>715</v>
      </c>
      <c r="C207" s="16" t="s">
        <v>27</v>
      </c>
      <c r="D207" s="16" t="s">
        <v>28</v>
      </c>
      <c r="E207" s="17" t="n">
        <v>24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207</v>
      </c>
      <c r="J207" s="17" t="n">
        <v>71.63875</v>
      </c>
      <c r="K207" s="6" t="s">
        <f>=Портфель!F5*Портфель!$Q$13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52" t="n">
        <v>46006</v>
      </c>
      <c r="B208" s="16" t="s">
        <v>715</v>
      </c>
      <c r="C208" s="16" t="s">
        <v>27</v>
      </c>
      <c r="D208" s="16" t="s">
        <v>28</v>
      </c>
      <c r="E208" s="17" t="n">
        <v>7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207</v>
      </c>
      <c r="J208" s="17" t="n">
        <v>71.638571428571</v>
      </c>
      <c r="K208" s="6" t="s">
        <f>=Портфель!F5*Портфель!$Q$13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52" t="n">
        <v>46006</v>
      </c>
      <c r="B209" s="16" t="s">
        <v>715</v>
      </c>
      <c r="C209" s="16" t="s">
        <v>27</v>
      </c>
      <c r="D209" s="16" t="s">
        <v>28</v>
      </c>
      <c r="E209" s="17" t="n">
        <v>20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207</v>
      </c>
      <c r="J209" s="17" t="n">
        <v>71.6385</v>
      </c>
      <c r="K209" s="6" t="s">
        <f>=Портфель!F5*Портфель!$Q$13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52" t="n">
        <v>46038</v>
      </c>
      <c r="B210" s="16" t="s">
        <v>715</v>
      </c>
      <c r="C210" s="16" t="s">
        <v>27</v>
      </c>
      <c r="D210" s="16" t="s">
        <v>28</v>
      </c>
      <c r="E210" s="17" t="n">
        <v>700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176</v>
      </c>
      <c r="J210" s="17" t="n">
        <v>71.728685714286</v>
      </c>
      <c r="K210" s="6" t="s">
        <f>=Портфель!F5*Портфель!$Q$13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52" t="n">
        <v>46038</v>
      </c>
      <c r="B211" s="16" t="s">
        <v>715</v>
      </c>
      <c r="C211" s="16" t="s">
        <v>27</v>
      </c>
      <c r="D211" s="16" t="s">
        <v>28</v>
      </c>
      <c r="E211" s="17" t="n">
        <v>1485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176</v>
      </c>
      <c r="J211" s="17" t="n">
        <v>71.72868013468</v>
      </c>
      <c r="K211" s="6" t="s">
        <f>=Портфель!F5*Портфель!$Q$13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52" t="n">
        <v>46038</v>
      </c>
      <c r="B212" s="16" t="s">
        <v>715</v>
      </c>
      <c r="C212" s="16" t="s">
        <v>27</v>
      </c>
      <c r="D212" s="16" t="s">
        <v>28</v>
      </c>
      <c r="E212" s="17" t="n">
        <v>10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176</v>
      </c>
      <c r="J212" s="17" t="n">
        <v>71.729</v>
      </c>
      <c r="K212" s="6" t="s">
        <f>=Портфель!F5*Портфель!$Q$13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52" t="n">
        <v>46038</v>
      </c>
      <c r="B213" s="16" t="s">
        <v>715</v>
      </c>
      <c r="C213" s="16" t="s">
        <v>27</v>
      </c>
      <c r="D213" s="16" t="s">
        <v>28</v>
      </c>
      <c r="E213" s="17" t="n">
        <v>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176</v>
      </c>
      <c r="J213" s="17" t="n">
        <v>71.73</v>
      </c>
      <c r="K213" s="6" t="s">
        <f>=Портфель!F5*Портфель!$Q$13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52" t="n">
        <v>46038</v>
      </c>
      <c r="B214" s="16" t="s">
        <v>715</v>
      </c>
      <c r="C214" s="16" t="s">
        <v>27</v>
      </c>
      <c r="D214" s="16" t="s">
        <v>28</v>
      </c>
      <c r="E214" s="17" t="n">
        <v>804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176</v>
      </c>
      <c r="J214" s="17" t="n">
        <v>71.72868159204</v>
      </c>
      <c r="K214" s="6" t="s">
        <f>=Портфель!F5*Портфель!$Q$13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52" t="n">
        <v>46047</v>
      </c>
      <c r="B215" s="16" t="s">
        <v>715</v>
      </c>
      <c r="C215" s="16" t="s">
        <v>27</v>
      </c>
      <c r="D215" s="16" t="s">
        <v>28</v>
      </c>
      <c r="E215" s="17" t="n">
        <v>1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167</v>
      </c>
      <c r="J215" s="17" t="n">
        <v>73.01</v>
      </c>
      <c r="K215" s="6" t="s">
        <f>=Портфель!F5*Портфель!$Q$13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52" t="n">
        <v>46047</v>
      </c>
      <c r="B216" s="16" t="s">
        <v>715</v>
      </c>
      <c r="C216" s="16" t="s">
        <v>27</v>
      </c>
      <c r="D216" s="16" t="s">
        <v>28</v>
      </c>
      <c r="E216" s="17" t="n">
        <v>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167</v>
      </c>
      <c r="J216" s="17" t="n">
        <v>73.01</v>
      </c>
      <c r="K216" s="6" t="s">
        <f>=Портфель!F5*Портфель!$Q$13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52" t="n">
        <v>46047</v>
      </c>
      <c r="B217" s="16" t="s">
        <v>715</v>
      </c>
      <c r="C217" s="16" t="s">
        <v>27</v>
      </c>
      <c r="D217" s="16" t="s">
        <v>28</v>
      </c>
      <c r="E217" s="17" t="n">
        <v>2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167</v>
      </c>
      <c r="J217" s="17" t="n">
        <v>73.01</v>
      </c>
      <c r="K217" s="6" t="s">
        <f>=Портфель!F5*Портфель!$Q$13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52" t="n">
        <v>46047</v>
      </c>
      <c r="B218" s="16" t="s">
        <v>715</v>
      </c>
      <c r="C218" s="16" t="s">
        <v>27</v>
      </c>
      <c r="D218" s="16" t="s">
        <v>28</v>
      </c>
      <c r="E218" s="17" t="n">
        <v>400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167</v>
      </c>
      <c r="J218" s="17" t="n">
        <v>73.0092</v>
      </c>
      <c r="K218" s="6" t="s">
        <f>=Портфель!F5*Портфель!$Q$13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52" t="n">
        <v>46047</v>
      </c>
      <c r="B219" s="16" t="s">
        <v>715</v>
      </c>
      <c r="C219" s="16" t="s">
        <v>27</v>
      </c>
      <c r="D219" s="16" t="s">
        <v>28</v>
      </c>
      <c r="E219" s="17" t="n">
        <v>596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167</v>
      </c>
      <c r="J219" s="17" t="n">
        <v>73.009194630872</v>
      </c>
      <c r="K219" s="6" t="s">
        <f>=Портфель!F5*Портфель!$Q$13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52" t="n">
        <v>46079</v>
      </c>
      <c r="B220" s="16" t="s">
        <v>715</v>
      </c>
      <c r="C220" s="16" t="s">
        <v>27</v>
      </c>
      <c r="D220" s="16" t="s">
        <v>28</v>
      </c>
      <c r="E220" s="17" t="n">
        <v>20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134</v>
      </c>
      <c r="J220" s="17" t="n">
        <v>87.33</v>
      </c>
      <c r="K220" s="6" t="s">
        <f>=Портфель!F5*Портфель!$Q$13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52" t="n">
        <v>46079</v>
      </c>
      <c r="B221" s="16" t="s">
        <v>715</v>
      </c>
      <c r="C221" s="16" t="s">
        <v>27</v>
      </c>
      <c r="D221" s="16" t="s">
        <v>28</v>
      </c>
      <c r="E221" s="17" t="n">
        <v>4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134</v>
      </c>
      <c r="J221" s="17" t="n">
        <v>87.33</v>
      </c>
      <c r="K221" s="6" t="s">
        <f>=Портфель!F5*Портфель!$Q$13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52" t="n">
        <v>46079</v>
      </c>
      <c r="B222" s="16" t="s">
        <v>715</v>
      </c>
      <c r="C222" s="16" t="s">
        <v>27</v>
      </c>
      <c r="D222" s="16" t="s">
        <v>28</v>
      </c>
      <c r="E222" s="17" t="n">
        <v>80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134</v>
      </c>
      <c r="J222" s="17" t="n">
        <v>87.329875</v>
      </c>
      <c r="K222" s="6" t="s">
        <f>=Портфель!F5*Портфель!$Q$13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52" t="n">
        <v>46079</v>
      </c>
      <c r="B223" s="16" t="s">
        <v>715</v>
      </c>
      <c r="C223" s="16" t="s">
        <v>27</v>
      </c>
      <c r="D223" s="16" t="s">
        <v>28</v>
      </c>
      <c r="E223" s="17" t="n">
        <v>110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134</v>
      </c>
      <c r="J223" s="17" t="n">
        <v>87.329909090909</v>
      </c>
      <c r="K223" s="6" t="s">
        <f>=Портфель!F5*Портфель!$Q$13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52" t="n">
        <v>46079</v>
      </c>
      <c r="B224" s="16" t="s">
        <v>715</v>
      </c>
      <c r="C224" s="16" t="s">
        <v>27</v>
      </c>
      <c r="D224" s="16" t="s">
        <v>28</v>
      </c>
      <c r="E224" s="17" t="n">
        <v>5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134</v>
      </c>
      <c r="J224" s="17" t="n">
        <v>87.33</v>
      </c>
      <c r="K224" s="6" t="s">
        <f>=Портфель!F5*Портфель!$Q$13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52" t="n">
        <v>46079</v>
      </c>
      <c r="B225" s="16" t="s">
        <v>715</v>
      </c>
      <c r="C225" s="16" t="s">
        <v>27</v>
      </c>
      <c r="D225" s="16" t="s">
        <v>28</v>
      </c>
      <c r="E225" s="17" t="n">
        <v>5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134</v>
      </c>
      <c r="J225" s="17" t="n">
        <v>87.33</v>
      </c>
      <c r="K225" s="6" t="s">
        <f>=Портфель!F5*Портфель!$Q$13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52" t="n">
        <v>46079</v>
      </c>
      <c r="B226" s="16" t="s">
        <v>715</v>
      </c>
      <c r="C226" s="16" t="s">
        <v>27</v>
      </c>
      <c r="D226" s="16" t="s">
        <v>28</v>
      </c>
      <c r="E226" s="17" t="n">
        <v>1786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134</v>
      </c>
      <c r="J226" s="17" t="n">
        <v>87.329916013438</v>
      </c>
      <c r="K226" s="6" t="s">
        <f>=Портфель!F5*Портфель!$Q$13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52" t="n">
        <v>46086</v>
      </c>
      <c r="B227" s="16" t="s">
        <v>715</v>
      </c>
      <c r="C227" s="16" t="s">
        <v>27</v>
      </c>
      <c r="D227" s="16" t="s">
        <v>28</v>
      </c>
      <c r="E227" s="17" t="n">
        <v>100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127</v>
      </c>
      <c r="J227" s="17" t="n">
        <v>84.7789</v>
      </c>
      <c r="K227" s="6" t="s">
        <f>=Портфель!F5*Портфель!$Q$13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52" t="n">
        <v>46086</v>
      </c>
      <c r="B228" s="16" t="s">
        <v>715</v>
      </c>
      <c r="C228" s="16" t="s">
        <v>27</v>
      </c>
      <c r="D228" s="16" t="s">
        <v>28</v>
      </c>
      <c r="E228" s="17" t="n">
        <v>1022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127</v>
      </c>
      <c r="J228" s="17" t="n">
        <v>84.778894324853</v>
      </c>
      <c r="K228" s="6" t="s">
        <f>=Портфель!F5*Портфель!$Q$13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52" t="n">
        <v>46086</v>
      </c>
      <c r="B229" s="16" t="s">
        <v>715</v>
      </c>
      <c r="C229" s="16" t="s">
        <v>27</v>
      </c>
      <c r="D229" s="16" t="s">
        <v>28</v>
      </c>
      <c r="E229" s="17" t="n">
        <v>15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127</v>
      </c>
      <c r="J229" s="17" t="n">
        <v>84.779333333333</v>
      </c>
      <c r="K229" s="6" t="s">
        <f>=Портфель!F5*Портфель!$Q$13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52" t="n">
        <v>46086</v>
      </c>
      <c r="B230" s="16" t="s">
        <v>715</v>
      </c>
      <c r="C230" s="16" t="s">
        <v>27</v>
      </c>
      <c r="D230" s="16" t="s">
        <v>28</v>
      </c>
      <c r="E230" s="17" t="n">
        <v>1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127</v>
      </c>
      <c r="J230" s="17" t="n">
        <v>84.78</v>
      </c>
      <c r="K230" s="6" t="s">
        <f>=Портфель!F5*Портфель!$Q$13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52" t="n">
        <v>46086</v>
      </c>
      <c r="B231" s="16" t="s">
        <v>715</v>
      </c>
      <c r="C231" s="16" t="s">
        <v>27</v>
      </c>
      <c r="D231" s="16" t="s">
        <v>28</v>
      </c>
      <c r="E231" s="17" t="n">
        <v>21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127</v>
      </c>
      <c r="J231" s="17" t="n">
        <v>84.779047619048</v>
      </c>
      <c r="K231" s="6" t="s">
        <f>=Портфель!F5*Портфель!$Q$13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52" t="n">
        <v>46086</v>
      </c>
      <c r="B232" s="16" t="s">
        <v>715</v>
      </c>
      <c r="C232" s="16" t="s">
        <v>27</v>
      </c>
      <c r="D232" s="16" t="s">
        <v>28</v>
      </c>
      <c r="E232" s="17" t="n">
        <v>13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127</v>
      </c>
      <c r="J232" s="17" t="n">
        <v>84.779230769231</v>
      </c>
      <c r="K232" s="6" t="s">
        <f>=Портфель!F5*Портфель!$Q$13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52" t="n">
        <v>46086</v>
      </c>
      <c r="B233" s="16" t="s">
        <v>715</v>
      </c>
      <c r="C233" s="16" t="s">
        <v>27</v>
      </c>
      <c r="D233" s="16" t="s">
        <v>28</v>
      </c>
      <c r="E233" s="17" t="n">
        <v>1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127</v>
      </c>
      <c r="J233" s="17" t="n">
        <v>84.78</v>
      </c>
      <c r="K233" s="6" t="s">
        <f>=Портфель!F5*Портфель!$Q$13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52" t="n">
        <v>46086</v>
      </c>
      <c r="B234" s="16" t="s">
        <v>715</v>
      </c>
      <c r="C234" s="16" t="s">
        <v>27</v>
      </c>
      <c r="D234" s="16" t="s">
        <v>28</v>
      </c>
      <c r="E234" s="17" t="n">
        <v>80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127</v>
      </c>
      <c r="J234" s="17" t="n">
        <v>84.778875</v>
      </c>
      <c r="K234" s="6" t="s">
        <f>=Портфель!F5*Портфель!$Q$13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52" t="n">
        <v>46086</v>
      </c>
      <c r="B235" s="16" t="s">
        <v>715</v>
      </c>
      <c r="C235" s="16" t="s">
        <v>27</v>
      </c>
      <c r="D235" s="16" t="s">
        <v>28</v>
      </c>
      <c r="E235" s="17" t="n">
        <v>100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127</v>
      </c>
      <c r="J235" s="17" t="n">
        <v>84.7789</v>
      </c>
      <c r="K235" s="6" t="s">
        <f>=Портфель!F5*Портфель!$Q$13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52" t="n">
        <v>46086</v>
      </c>
      <c r="B236" s="16" t="s">
        <v>715</v>
      </c>
      <c r="C236" s="16" t="s">
        <v>27</v>
      </c>
      <c r="D236" s="16" t="s">
        <v>28</v>
      </c>
      <c r="E236" s="17" t="n">
        <v>50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127</v>
      </c>
      <c r="J236" s="17" t="n">
        <v>84.7788</v>
      </c>
      <c r="K236" s="6" t="s">
        <f>=Портфель!F5*Портфель!$Q$13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52" t="n">
        <v>46086</v>
      </c>
      <c r="B237" s="16" t="s">
        <v>715</v>
      </c>
      <c r="C237" s="16" t="s">
        <v>27</v>
      </c>
      <c r="D237" s="16" t="s">
        <v>28</v>
      </c>
      <c r="E237" s="17" t="n">
        <v>38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127</v>
      </c>
      <c r="J237" s="17" t="n">
        <v>84.778947368421</v>
      </c>
      <c r="K237" s="6" t="s">
        <f>=Портфель!F5*Портфель!$Q$13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52" t="n">
        <v>46086</v>
      </c>
      <c r="B238" s="16" t="s">
        <v>715</v>
      </c>
      <c r="C238" s="16" t="s">
        <v>27</v>
      </c>
      <c r="D238" s="16" t="s">
        <v>28</v>
      </c>
      <c r="E238" s="17" t="n">
        <v>19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127</v>
      </c>
      <c r="J238" s="17" t="n">
        <v>84.778947368421</v>
      </c>
      <c r="K238" s="6" t="s">
        <f>=Портфель!F5*Портфель!$Q$13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52" t="n">
        <v>46086</v>
      </c>
      <c r="B239" s="16" t="s">
        <v>715</v>
      </c>
      <c r="C239" s="16" t="s">
        <v>27</v>
      </c>
      <c r="D239" s="16" t="s">
        <v>28</v>
      </c>
      <c r="E239" s="17" t="n">
        <v>235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127</v>
      </c>
      <c r="J239" s="17" t="n">
        <v>84.778936170213</v>
      </c>
      <c r="K239" s="6" t="s">
        <f>=Портфель!F5*Портфель!$Q$13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52" t="n">
        <v>46086</v>
      </c>
      <c r="B240" s="16" t="s">
        <v>715</v>
      </c>
      <c r="C240" s="16" t="s">
        <v>27</v>
      </c>
      <c r="D240" s="16" t="s">
        <v>28</v>
      </c>
      <c r="E240" s="17" t="n">
        <v>100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127</v>
      </c>
      <c r="J240" s="17" t="n">
        <v>84.7789</v>
      </c>
      <c r="K240" s="6" t="s">
        <f>=Портфель!F5*Портфель!$Q$13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52" t="n">
        <v>46086</v>
      </c>
      <c r="B241" s="16" t="s">
        <v>715</v>
      </c>
      <c r="C241" s="16" t="s">
        <v>27</v>
      </c>
      <c r="D241" s="16" t="s">
        <v>28</v>
      </c>
      <c r="E241" s="17" t="n">
        <v>1157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127</v>
      </c>
      <c r="J241" s="17" t="n">
        <v>84.778902333621</v>
      </c>
      <c r="K241" s="6" t="s">
        <f>=Портфель!F5*Портфель!$Q$13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52" t="n">
        <v>46093</v>
      </c>
      <c r="B242" s="16" t="s">
        <v>715</v>
      </c>
      <c r="C242" s="16" t="s">
        <v>27</v>
      </c>
      <c r="D242" s="16" t="s">
        <v>28</v>
      </c>
      <c r="E242" s="17" t="n">
        <v>87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120</v>
      </c>
      <c r="J242" s="17" t="n">
        <v>85.774252873563</v>
      </c>
      <c r="K242" s="6" t="s">
        <f>=Портфель!F5*Портфель!$Q$13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52" t="n">
        <v>46093</v>
      </c>
      <c r="B243" s="16" t="s">
        <v>715</v>
      </c>
      <c r="C243" s="16" t="s">
        <v>27</v>
      </c>
      <c r="D243" s="16" t="s">
        <v>28</v>
      </c>
      <c r="E243" s="17" t="n">
        <v>12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120</v>
      </c>
      <c r="J243" s="17" t="n">
        <v>85.774166666667</v>
      </c>
      <c r="K243" s="6" t="s">
        <f>=Портфель!F5*Портфель!$Q$13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52" t="n">
        <v>46093</v>
      </c>
      <c r="B244" s="16" t="s">
        <v>715</v>
      </c>
      <c r="C244" s="16" t="s">
        <v>27</v>
      </c>
      <c r="D244" s="16" t="s">
        <v>28</v>
      </c>
      <c r="E244" s="17" t="n">
        <v>251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120</v>
      </c>
      <c r="J244" s="17" t="n">
        <v>85.774302788845</v>
      </c>
      <c r="K244" s="6" t="s">
        <f>=Портфель!F5*Портфель!$Q$13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52" t="n">
        <v>46093</v>
      </c>
      <c r="B245" s="16" t="s">
        <v>715</v>
      </c>
      <c r="C245" s="16" t="s">
        <v>27</v>
      </c>
      <c r="D245" s="16" t="s">
        <v>28</v>
      </c>
      <c r="E245" s="17" t="n">
        <v>33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120</v>
      </c>
      <c r="J245" s="17" t="n">
        <v>85.869393939394</v>
      </c>
      <c r="K245" s="6" t="s">
        <f>=Портфель!F5*Портфель!$Q$13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52" t="n">
        <v>46093</v>
      </c>
      <c r="B246" s="16" t="s">
        <v>715</v>
      </c>
      <c r="C246" s="16" t="s">
        <v>27</v>
      </c>
      <c r="D246" s="16" t="s">
        <v>28</v>
      </c>
      <c r="E246" s="17" t="n">
        <v>3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120</v>
      </c>
      <c r="J246" s="17" t="n">
        <v>85.87</v>
      </c>
      <c r="K246" s="6" t="s">
        <f>=Портфель!F5*Портфель!$Q$13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52" t="n">
        <v>46093</v>
      </c>
      <c r="B247" s="16" t="s">
        <v>715</v>
      </c>
      <c r="C247" s="16" t="s">
        <v>27</v>
      </c>
      <c r="D247" s="16" t="s">
        <v>28</v>
      </c>
      <c r="E247" s="17" t="n">
        <v>162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120</v>
      </c>
      <c r="J247" s="17" t="n">
        <v>85.869320987654</v>
      </c>
      <c r="K247" s="6" t="s">
        <f>=Портфель!F5*Портфель!$Q$13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52" t="n">
        <v>46093</v>
      </c>
      <c r="B248" s="16" t="s">
        <v>715</v>
      </c>
      <c r="C248" s="16" t="s">
        <v>27</v>
      </c>
      <c r="D248" s="16" t="s">
        <v>28</v>
      </c>
      <c r="E248" s="17" t="n">
        <v>25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120</v>
      </c>
      <c r="J248" s="17" t="n">
        <v>85.8696</v>
      </c>
      <c r="K248" s="6" t="s">
        <f>=Портфель!F5*Портфель!$Q$13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52" t="n">
        <v>46093</v>
      </c>
      <c r="B249" s="16" t="s">
        <v>715</v>
      </c>
      <c r="C249" s="16" t="s">
        <v>27</v>
      </c>
      <c r="D249" s="16" t="s">
        <v>28</v>
      </c>
      <c r="E249" s="17" t="n">
        <v>62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120</v>
      </c>
      <c r="J249" s="17" t="n">
        <v>85.86935483871</v>
      </c>
      <c r="K249" s="6" t="s">
        <f>=Портфель!F5*Портфель!$Q$13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52" t="n">
        <v>46100</v>
      </c>
      <c r="B250" s="16" t="s">
        <v>715</v>
      </c>
      <c r="C250" s="16" t="s">
        <v>27</v>
      </c>
      <c r="D250" s="16" t="s">
        <v>28</v>
      </c>
      <c r="E250" s="17" t="n">
        <v>7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113</v>
      </c>
      <c r="J250" s="17" t="n">
        <v>85.824285714286</v>
      </c>
      <c r="K250" s="6" t="s">
        <f>=Портфель!F5*Портфель!$Q$13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52" t="n">
        <v>46100</v>
      </c>
      <c r="B251" s="16" t="s">
        <v>715</v>
      </c>
      <c r="C251" s="16" t="s">
        <v>27</v>
      </c>
      <c r="D251" s="16" t="s">
        <v>28</v>
      </c>
      <c r="E251" s="17" t="n">
        <v>6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113</v>
      </c>
      <c r="J251" s="17" t="n">
        <v>85.825</v>
      </c>
      <c r="K251" s="6" t="s">
        <f>=Портфель!F5*Портфель!$Q$13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52" t="n">
        <v>46100</v>
      </c>
      <c r="B252" s="16" t="s">
        <v>715</v>
      </c>
      <c r="C252" s="16" t="s">
        <v>27</v>
      </c>
      <c r="D252" s="16" t="s">
        <v>28</v>
      </c>
      <c r="E252" s="17" t="n">
        <v>2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113</v>
      </c>
      <c r="J252" s="17" t="n">
        <v>85.825</v>
      </c>
      <c r="K252" s="6" t="s">
        <f>=Портфель!F5*Портфель!$Q$13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52" t="n">
        <v>46100</v>
      </c>
      <c r="B253" s="16" t="s">
        <v>715</v>
      </c>
      <c r="C253" s="16" t="s">
        <v>27</v>
      </c>
      <c r="D253" s="16" t="s">
        <v>28</v>
      </c>
      <c r="E253" s="17" t="n">
        <v>6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113</v>
      </c>
      <c r="J253" s="17" t="n">
        <v>85.825</v>
      </c>
      <c r="K253" s="6" t="s">
        <f>=Портфель!F5*Портфель!$Q$13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52" t="n">
        <v>46100</v>
      </c>
      <c r="B254" s="16" t="s">
        <v>715</v>
      </c>
      <c r="C254" s="16" t="s">
        <v>27</v>
      </c>
      <c r="D254" s="16" t="s">
        <v>28</v>
      </c>
      <c r="E254" s="17" t="n">
        <v>7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113</v>
      </c>
      <c r="J254" s="17" t="n">
        <v>85.824285714286</v>
      </c>
      <c r="K254" s="6" t="s">
        <f>=Портфель!F5*Портфель!$Q$13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52" t="n">
        <v>46100</v>
      </c>
      <c r="B255" s="16" t="s">
        <v>715</v>
      </c>
      <c r="C255" s="16" t="s">
        <v>27</v>
      </c>
      <c r="D255" s="16" t="s">
        <v>28</v>
      </c>
      <c r="E255" s="17" t="n">
        <v>6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113</v>
      </c>
      <c r="J255" s="17" t="n">
        <v>85.825</v>
      </c>
      <c r="K255" s="6" t="s">
        <f>=Портфель!F5*Портфель!$Q$13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52" t="n">
        <v>46100</v>
      </c>
      <c r="B256" s="16" t="s">
        <v>715</v>
      </c>
      <c r="C256" s="16" t="s">
        <v>27</v>
      </c>
      <c r="D256" s="16" t="s">
        <v>28</v>
      </c>
      <c r="E256" s="17" t="n">
        <v>7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113</v>
      </c>
      <c r="J256" s="17" t="n">
        <v>85.824285714286</v>
      </c>
      <c r="K256" s="6" t="s">
        <f>=Портфель!F5*Портфель!$Q$13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52" t="n">
        <v>46100</v>
      </c>
      <c r="B257" s="16" t="s">
        <v>715</v>
      </c>
      <c r="C257" s="16" t="s">
        <v>27</v>
      </c>
      <c r="D257" s="16" t="s">
        <v>28</v>
      </c>
      <c r="E257" s="17" t="n">
        <v>193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113</v>
      </c>
      <c r="J257" s="17" t="n">
        <v>85.824300518135</v>
      </c>
      <c r="K257" s="6" t="s">
        <f>=Портфель!F5*Портфель!$Q$13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52" t="n">
        <v>46100</v>
      </c>
      <c r="B258" s="16" t="s">
        <v>715</v>
      </c>
      <c r="C258" s="16" t="s">
        <v>27</v>
      </c>
      <c r="D258" s="16" t="s">
        <v>28</v>
      </c>
      <c r="E258" s="17" t="n">
        <v>257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113</v>
      </c>
      <c r="J258" s="17" t="n">
        <v>85.824319066148</v>
      </c>
      <c r="K258" s="6" t="s">
        <f>=Портфель!F5*Портфель!$Q$13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52" t="n">
        <v>46100</v>
      </c>
      <c r="B259" s="16" t="s">
        <v>715</v>
      </c>
      <c r="C259" s="16" t="s">
        <v>27</v>
      </c>
      <c r="D259" s="16" t="s">
        <v>28</v>
      </c>
      <c r="E259" s="17" t="n">
        <v>192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113</v>
      </c>
      <c r="J259" s="17" t="n">
        <v>85.824322916667</v>
      </c>
      <c r="K259" s="6" t="s">
        <f>=Портфель!F5*Портфель!$Q$13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52" t="n">
        <v>46100</v>
      </c>
      <c r="B260" s="16" t="s">
        <v>715</v>
      </c>
      <c r="C260" s="16" t="s">
        <v>27</v>
      </c>
      <c r="D260" s="16" t="s">
        <v>28</v>
      </c>
      <c r="E260" s="17" t="n">
        <v>317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113</v>
      </c>
      <c r="J260" s="17" t="n">
        <v>85.824321766562</v>
      </c>
      <c r="K260" s="6" t="s">
        <f>=Портфель!F5*Портфель!$Q$13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52" t="n">
        <v>46105</v>
      </c>
      <c r="B261" s="16" t="s">
        <v>715</v>
      </c>
      <c r="C261" s="16" t="s">
        <v>27</v>
      </c>
      <c r="D261" s="16" t="s">
        <v>28</v>
      </c>
      <c r="E261" s="17" t="n">
        <v>378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109</v>
      </c>
      <c r="J261" s="17" t="n">
        <v>85.043994708995</v>
      </c>
      <c r="K261" s="6" t="s">
        <f>=Портфель!F5*Портфель!$Q$13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52" t="n">
        <v>46105</v>
      </c>
      <c r="B262" s="16" t="s">
        <v>715</v>
      </c>
      <c r="C262" s="16" t="s">
        <v>27</v>
      </c>
      <c r="D262" s="16" t="s">
        <v>28</v>
      </c>
      <c r="E262" s="17" t="n">
        <v>586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108</v>
      </c>
      <c r="J262" s="17" t="n">
        <v>85.509197952218</v>
      </c>
      <c r="K262" s="6" t="s">
        <f>=Портфель!F5*Портфель!$Q$13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52" t="n">
        <v>46105</v>
      </c>
      <c r="B263" s="16" t="s">
        <v>715</v>
      </c>
      <c r="C263" s="16" t="s">
        <v>27</v>
      </c>
      <c r="D263" s="16" t="s">
        <v>28</v>
      </c>
      <c r="E263" s="17" t="n">
        <v>453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108</v>
      </c>
      <c r="J263" s="17" t="n">
        <v>85.70995584989</v>
      </c>
      <c r="K263" s="6" t="s">
        <f>=Портфель!F5*Портфель!$Q$13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52" t="n">
        <v>46105</v>
      </c>
      <c r="B264" s="16" t="s">
        <v>715</v>
      </c>
      <c r="C264" s="16" t="s">
        <v>27</v>
      </c>
      <c r="D264" s="16" t="s">
        <v>28</v>
      </c>
      <c r="E264" s="17" t="n">
        <v>189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108</v>
      </c>
      <c r="J264" s="17" t="n">
        <v>85.709947089947</v>
      </c>
      <c r="K264" s="6" t="s">
        <f>=Портфель!F5*Портфель!$Q$13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52" t="n">
        <v>46105</v>
      </c>
      <c r="B265" s="16" t="s">
        <v>715</v>
      </c>
      <c r="C265" s="16" t="s">
        <v>27</v>
      </c>
      <c r="D265" s="16" t="s">
        <v>28</v>
      </c>
      <c r="E265" s="17" t="n">
        <v>575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108</v>
      </c>
      <c r="J265" s="17" t="n">
        <v>85.800017391304</v>
      </c>
      <c r="K265" s="6" t="s">
        <f>=Портфель!F5*Портфель!$Q$13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52" t="n">
        <v>46105</v>
      </c>
      <c r="B266" s="16" t="s">
        <v>715</v>
      </c>
      <c r="C266" s="16" t="s">
        <v>27</v>
      </c>
      <c r="D266" s="16" t="s">
        <v>28</v>
      </c>
      <c r="E266" s="17" t="n">
        <v>29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108</v>
      </c>
      <c r="J266" s="17" t="n">
        <v>85.8</v>
      </c>
      <c r="K266" s="6" t="s">
        <f>=Портфель!F5*Портфель!$Q$13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52" t="n">
        <v>46106</v>
      </c>
      <c r="B267" s="16" t="s">
        <v>715</v>
      </c>
      <c r="C267" s="16" t="s">
        <v>27</v>
      </c>
      <c r="D267" s="16" t="s">
        <v>28</v>
      </c>
      <c r="E267" s="17" t="n">
        <v>201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108</v>
      </c>
      <c r="J267" s="17" t="n">
        <v>85.574925373134</v>
      </c>
      <c r="K267" s="6" t="s">
        <f>=Портфель!F5*Портфель!$Q$13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52" t="n">
        <v>46106</v>
      </c>
      <c r="B268" s="16" t="s">
        <v>715</v>
      </c>
      <c r="C268" s="16" t="s">
        <v>27</v>
      </c>
      <c r="D268" s="16" t="s">
        <v>28</v>
      </c>
      <c r="E268" s="17" t="n">
        <v>55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108</v>
      </c>
      <c r="J268" s="17" t="n">
        <v>85.969454545455</v>
      </c>
      <c r="K268" s="6" t="s">
        <f>=Портфель!F5*Портфель!$Q$13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52" t="n">
        <v>46106</v>
      </c>
      <c r="B269" s="16" t="s">
        <v>715</v>
      </c>
      <c r="C269" s="16" t="s">
        <v>27</v>
      </c>
      <c r="D269" s="16" t="s">
        <v>28</v>
      </c>
      <c r="E269" s="17" t="n">
        <v>2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107</v>
      </c>
      <c r="J269" s="17" t="n">
        <v>86.795</v>
      </c>
      <c r="K269" s="6" t="s">
        <f>=Портфель!F5*Портфель!$Q$13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52" t="n">
        <v>46106</v>
      </c>
      <c r="B270" s="16" t="s">
        <v>715</v>
      </c>
      <c r="C270" s="16" t="s">
        <v>27</v>
      </c>
      <c r="D270" s="16" t="s">
        <v>28</v>
      </c>
      <c r="E270" s="17" t="n">
        <v>43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107</v>
      </c>
      <c r="J270" s="17" t="n">
        <v>86.794651162791</v>
      </c>
      <c r="K270" s="6" t="s">
        <f>=Портфель!F5*Портфель!$Q$13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52" t="n">
        <v>46106</v>
      </c>
      <c r="B271" s="16" t="s">
        <v>715</v>
      </c>
      <c r="C271" s="16" t="s">
        <v>27</v>
      </c>
      <c r="D271" s="16" t="s">
        <v>28</v>
      </c>
      <c r="E271" s="17" t="n">
        <v>2870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107</v>
      </c>
      <c r="J271" s="17" t="n">
        <v>86.794703832753</v>
      </c>
      <c r="K271" s="6" t="s">
        <f>=Портфель!F5*Портфель!$Q$13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52" t="n">
        <v>46121</v>
      </c>
      <c r="B272" s="16" t="s">
        <v>715</v>
      </c>
      <c r="C272" s="16" t="s">
        <v>27</v>
      </c>
      <c r="D272" s="16" t="s">
        <v>28</v>
      </c>
      <c r="E272" s="17" t="n">
        <v>75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92</v>
      </c>
      <c r="J272" s="17" t="n">
        <v>90.071066666667</v>
      </c>
      <c r="K272" s="6" t="s">
        <f>=Портфель!F5*Портфель!$Q$13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52" t="n">
        <v>45849</v>
      </c>
      <c r="B273" s="16" t="s">
        <v>715</v>
      </c>
      <c r="C273" s="16" t="s">
        <v>30</v>
      </c>
      <c r="D273" s="16" t="s">
        <v>31</v>
      </c>
      <c r="E273" s="17" t="n">
        <v>390000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364</v>
      </c>
      <c r="J273" s="17" t="n">
        <v>0.063145256410256</v>
      </c>
      <c r="K273" s="6" t="s">
        <f>=Портфель!F6*Портфель!$Q$13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52" t="n">
        <v>45849</v>
      </c>
      <c r="B274" s="16" t="s">
        <v>715</v>
      </c>
      <c r="C274" s="16" t="s">
        <v>30</v>
      </c>
      <c r="D274" s="16" t="s">
        <v>31</v>
      </c>
      <c r="E274" s="17" t="n">
        <v>100000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364</v>
      </c>
      <c r="J274" s="17" t="n">
        <v>0.0631452</v>
      </c>
      <c r="K274" s="6" t="s">
        <f>=Портфель!F6*Портфель!$Q$13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52" t="n">
        <v>45849</v>
      </c>
      <c r="B275" s="16" t="s">
        <v>715</v>
      </c>
      <c r="C275" s="16" t="s">
        <v>30</v>
      </c>
      <c r="D275" s="16" t="s">
        <v>31</v>
      </c>
      <c r="E275" s="17" t="n">
        <v>250000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364</v>
      </c>
      <c r="J275" s="17" t="n">
        <v>0.06314524</v>
      </c>
      <c r="K275" s="6" t="s">
        <f>=Портфель!F6*Портфель!$Q$13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52" t="n">
        <v>45849</v>
      </c>
      <c r="B276" s="16" t="s">
        <v>715</v>
      </c>
      <c r="C276" s="16" t="s">
        <v>30</v>
      </c>
      <c r="D276" s="16" t="s">
        <v>31</v>
      </c>
      <c r="E276" s="17" t="n">
        <v>60000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364</v>
      </c>
      <c r="J276" s="17" t="n">
        <v>0.063145166666667</v>
      </c>
      <c r="K276" s="6" t="s">
        <f>=Портфель!F6*Портфель!$Q$13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52" t="n">
        <v>45849</v>
      </c>
      <c r="B277" s="16" t="s">
        <v>715</v>
      </c>
      <c r="C277" s="16" t="s">
        <v>30</v>
      </c>
      <c r="D277" s="16" t="s">
        <v>31</v>
      </c>
      <c r="E277" s="17" t="n">
        <v>130000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364</v>
      </c>
      <c r="J277" s="17" t="n">
        <v>0.063145230769231</v>
      </c>
      <c r="K277" s="6" t="s">
        <f>=Портфель!F6*Портфель!$Q$13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52" t="n">
        <v>45849</v>
      </c>
      <c r="B278" s="16" t="s">
        <v>715</v>
      </c>
      <c r="C278" s="16" t="s">
        <v>30</v>
      </c>
      <c r="D278" s="16" t="s">
        <v>31</v>
      </c>
      <c r="E278" s="17" t="n">
        <v>250000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364</v>
      </c>
      <c r="J278" s="17" t="n">
        <v>0.06314524</v>
      </c>
      <c r="K278" s="6" t="s">
        <f>=Портфель!F6*Портфель!$Q$13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52" t="n">
        <v>45849</v>
      </c>
      <c r="B279" s="16" t="s">
        <v>715</v>
      </c>
      <c r="C279" s="16" t="s">
        <v>30</v>
      </c>
      <c r="D279" s="16" t="s">
        <v>31</v>
      </c>
      <c r="E279" s="17" t="n">
        <v>100000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364</v>
      </c>
      <c r="J279" s="17" t="n">
        <v>0.0631452</v>
      </c>
      <c r="K279" s="6" t="s">
        <f>=Портфель!F6*Портфель!$Q$13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52" t="n">
        <v>45849</v>
      </c>
      <c r="B280" s="16" t="s">
        <v>715</v>
      </c>
      <c r="C280" s="16" t="s">
        <v>30</v>
      </c>
      <c r="D280" s="16" t="s">
        <v>31</v>
      </c>
      <c r="E280" s="17" t="n">
        <v>90000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364</v>
      </c>
      <c r="J280" s="17" t="n">
        <v>0.063145222222222</v>
      </c>
      <c r="K280" s="6" t="s">
        <f>=Портфель!F6*Портфель!$Q$13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52" t="n">
        <v>45849</v>
      </c>
      <c r="B281" s="16" t="s">
        <v>715</v>
      </c>
      <c r="C281" s="16" t="s">
        <v>30</v>
      </c>
      <c r="D281" s="16" t="s">
        <v>31</v>
      </c>
      <c r="E281" s="17" t="n">
        <v>100000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364</v>
      </c>
      <c r="J281" s="17" t="n">
        <v>0.0631452</v>
      </c>
      <c r="K281" s="6" t="s">
        <f>=Портфель!F6*Портфель!$Q$13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52" t="n">
        <v>45849</v>
      </c>
      <c r="B282" s="16" t="s">
        <v>715</v>
      </c>
      <c r="C282" s="16" t="s">
        <v>30</v>
      </c>
      <c r="D282" s="16" t="s">
        <v>31</v>
      </c>
      <c r="E282" s="17" t="n">
        <v>250000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364</v>
      </c>
      <c r="J282" s="17" t="n">
        <v>0.06314524</v>
      </c>
      <c r="K282" s="6" t="s">
        <f>=Портфель!F6*Портфель!$Q$13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52" t="n">
        <v>45849</v>
      </c>
      <c r="B283" s="16" t="s">
        <v>715</v>
      </c>
      <c r="C283" s="16" t="s">
        <v>30</v>
      </c>
      <c r="D283" s="16" t="s">
        <v>31</v>
      </c>
      <c r="E283" s="17" t="n">
        <v>110000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364</v>
      </c>
      <c r="J283" s="17" t="n">
        <v>0.063145272727273</v>
      </c>
      <c r="K283" s="6" t="s">
        <f>=Портфель!F6*Портфель!$Q$13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52" t="n">
        <v>45849</v>
      </c>
      <c r="B284" s="16" t="s">
        <v>715</v>
      </c>
      <c r="C284" s="16" t="s">
        <v>30</v>
      </c>
      <c r="D284" s="16" t="s">
        <v>31</v>
      </c>
      <c r="E284" s="17" t="n">
        <v>90000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364</v>
      </c>
      <c r="J284" s="17" t="n">
        <v>0.063145222222222</v>
      </c>
      <c r="K284" s="6" t="s">
        <f>=Портфель!F6*Портфель!$Q$13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52" t="n">
        <v>45849</v>
      </c>
      <c r="B285" s="16" t="s">
        <v>715</v>
      </c>
      <c r="C285" s="16" t="s">
        <v>30</v>
      </c>
      <c r="D285" s="16" t="s">
        <v>31</v>
      </c>
      <c r="E285" s="17" t="n">
        <v>250000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364</v>
      </c>
      <c r="J285" s="17" t="n">
        <v>0.06314524</v>
      </c>
      <c r="K285" s="6" t="s">
        <f>=Портфель!F6*Портфель!$Q$13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52" t="n">
        <v>45849</v>
      </c>
      <c r="B286" s="16" t="s">
        <v>715</v>
      </c>
      <c r="C286" s="16" t="s">
        <v>30</v>
      </c>
      <c r="D286" s="16" t="s">
        <v>31</v>
      </c>
      <c r="E286" s="17" t="n">
        <v>80000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364</v>
      </c>
      <c r="J286" s="17" t="n">
        <v>0.06314525</v>
      </c>
      <c r="K286" s="6" t="s">
        <f>=Портфель!F6*Портфель!$Q$13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52" t="n">
        <v>45849</v>
      </c>
      <c r="B287" s="16" t="s">
        <v>715</v>
      </c>
      <c r="C287" s="16" t="s">
        <v>30</v>
      </c>
      <c r="D287" s="16" t="s">
        <v>31</v>
      </c>
      <c r="E287" s="17" t="n">
        <v>70000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364</v>
      </c>
      <c r="J287" s="17" t="n">
        <v>0.063145285714286</v>
      </c>
      <c r="K287" s="6" t="s">
        <f>=Портфель!F6*Портфель!$Q$13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52" t="n">
        <v>45849</v>
      </c>
      <c r="B288" s="16" t="s">
        <v>715</v>
      </c>
      <c r="C288" s="16" t="s">
        <v>30</v>
      </c>
      <c r="D288" s="16" t="s">
        <v>31</v>
      </c>
      <c r="E288" s="17" t="n">
        <v>50000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364</v>
      </c>
      <c r="J288" s="17" t="n">
        <v>0.0631452</v>
      </c>
      <c r="K288" s="6" t="s">
        <f>=Портфель!F6*Портфель!$Q$13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52" t="n">
        <v>45849</v>
      </c>
      <c r="B289" s="16" t="s">
        <v>715</v>
      </c>
      <c r="C289" s="16" t="s">
        <v>30</v>
      </c>
      <c r="D289" s="16" t="s">
        <v>31</v>
      </c>
      <c r="E289" s="17" t="n">
        <v>80000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364</v>
      </c>
      <c r="J289" s="17" t="n">
        <v>0.06314525</v>
      </c>
      <c r="K289" s="6" t="s">
        <f>=Портфель!F6*Портфель!$Q$13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52" t="n">
        <v>45849</v>
      </c>
      <c r="B290" s="16" t="s">
        <v>715</v>
      </c>
      <c r="C290" s="16" t="s">
        <v>30</v>
      </c>
      <c r="D290" s="16" t="s">
        <v>31</v>
      </c>
      <c r="E290" s="17" t="n">
        <v>70000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364</v>
      </c>
      <c r="J290" s="17" t="n">
        <v>0.063145285714286</v>
      </c>
      <c r="K290" s="6" t="s">
        <f>=Портфель!F6*Портфель!$Q$13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52" t="n">
        <v>45849</v>
      </c>
      <c r="B291" s="16" t="s">
        <v>715</v>
      </c>
      <c r="C291" s="16" t="s">
        <v>30</v>
      </c>
      <c r="D291" s="16" t="s">
        <v>31</v>
      </c>
      <c r="E291" s="17" t="n">
        <v>250000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364</v>
      </c>
      <c r="J291" s="17" t="n">
        <v>0.06314524</v>
      </c>
      <c r="K291" s="6" t="s">
        <f>=Портфель!F6*Портфель!$Q$13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52" t="n">
        <v>45849</v>
      </c>
      <c r="B292" s="16" t="s">
        <v>715</v>
      </c>
      <c r="C292" s="16" t="s">
        <v>30</v>
      </c>
      <c r="D292" s="16" t="s">
        <v>31</v>
      </c>
      <c r="E292" s="17" t="n">
        <v>80000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364</v>
      </c>
      <c r="J292" s="17" t="n">
        <v>0.06314525</v>
      </c>
      <c r="K292" s="6" t="s">
        <f>=Портфель!F6*Портфель!$Q$13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52" t="n">
        <v>45849</v>
      </c>
      <c r="B293" s="16" t="s">
        <v>715</v>
      </c>
      <c r="C293" s="16" t="s">
        <v>30</v>
      </c>
      <c r="D293" s="16" t="s">
        <v>31</v>
      </c>
      <c r="E293" s="17" t="n">
        <v>60000</v>
      </c>
      <c r="F293" s="7" t="s">
        <f>=DATEDIF(A293,$O$2,"y")</f>
      </c>
      <c r="G293" s="7" t="s">
        <f>=DATEDIF(A293,$O$2,"ym")</f>
      </c>
      <c r="H293" s="7" t="s">
        <f>=DATEDIF(A293,$O$2,"md")</f>
      </c>
      <c r="I293" s="7" t="n">
        <v>364</v>
      </c>
      <c r="J293" s="17" t="n">
        <v>0.063145166666667</v>
      </c>
      <c r="K293" s="6" t="s">
        <f>=Портфель!F6*Портфель!$Q$13</f>
      </c>
      <c r="L293" s="6" t="s">
        <f>=E293*K293</f>
      </c>
      <c r="M293" s="6" t="s">
        <f>=(K293-J293)*E293</f>
      </c>
      <c r="N293" s="6" t="s">
        <f>=MAX(0,M293*0.13)</f>
      </c>
    </row>
    <row collapsed="false" customFormat="false" customHeight="false" hidden="false" ht="12.1" outlineLevel="0" r="294">
      <c r="A294" s="52" t="n">
        <v>45849</v>
      </c>
      <c r="B294" s="16" t="s">
        <v>715</v>
      </c>
      <c r="C294" s="16" t="s">
        <v>30</v>
      </c>
      <c r="D294" s="16" t="s">
        <v>31</v>
      </c>
      <c r="E294" s="17" t="n">
        <v>80000</v>
      </c>
      <c r="F294" s="7" t="s">
        <f>=DATEDIF(A294,$O$2,"y")</f>
      </c>
      <c r="G294" s="7" t="s">
        <f>=DATEDIF(A294,$O$2,"ym")</f>
      </c>
      <c r="H294" s="7" t="s">
        <f>=DATEDIF(A294,$O$2,"md")</f>
      </c>
      <c r="I294" s="7" t="n">
        <v>364</v>
      </c>
      <c r="J294" s="17" t="n">
        <v>0.06314525</v>
      </c>
      <c r="K294" s="6" t="s">
        <f>=Портфель!F6*Портфель!$Q$13</f>
      </c>
      <c r="L294" s="6" t="s">
        <f>=E294*K294</f>
      </c>
      <c r="M294" s="6" t="s">
        <f>=(K294-J294)*E294</f>
      </c>
      <c r="N294" s="6" t="s">
        <f>=MAX(0,M294*0.13)</f>
      </c>
    </row>
    <row collapsed="false" customFormat="false" customHeight="false" hidden="false" ht="12.1" outlineLevel="0" r="295">
      <c r="A295" s="52" t="n">
        <v>45849</v>
      </c>
      <c r="B295" s="16" t="s">
        <v>715</v>
      </c>
      <c r="C295" s="16" t="s">
        <v>30</v>
      </c>
      <c r="D295" s="16" t="s">
        <v>31</v>
      </c>
      <c r="E295" s="17" t="n">
        <v>250000</v>
      </c>
      <c r="F295" s="7" t="s">
        <f>=DATEDIF(A295,$O$2,"y")</f>
      </c>
      <c r="G295" s="7" t="s">
        <f>=DATEDIF(A295,$O$2,"ym")</f>
      </c>
      <c r="H295" s="7" t="s">
        <f>=DATEDIF(A295,$O$2,"md")</f>
      </c>
      <c r="I295" s="7" t="n">
        <v>364</v>
      </c>
      <c r="J295" s="17" t="n">
        <v>0.06314524</v>
      </c>
      <c r="K295" s="6" t="s">
        <f>=Портфель!F6*Портфель!$Q$13</f>
      </c>
      <c r="L295" s="6" t="s">
        <f>=E295*K295</f>
      </c>
      <c r="M295" s="6" t="s">
        <f>=(K295-J295)*E295</f>
      </c>
      <c r="N295" s="6" t="s">
        <f>=MAX(0,M295*0.13)</f>
      </c>
    </row>
    <row collapsed="false" customFormat="false" customHeight="false" hidden="false" ht="12.1" outlineLevel="0" r="296">
      <c r="A296" s="52" t="n">
        <v>45849</v>
      </c>
      <c r="B296" s="16" t="s">
        <v>715</v>
      </c>
      <c r="C296" s="16" t="s">
        <v>30</v>
      </c>
      <c r="D296" s="16" t="s">
        <v>31</v>
      </c>
      <c r="E296" s="17" t="n">
        <v>60000</v>
      </c>
      <c r="F296" s="7" t="s">
        <f>=DATEDIF(A296,$O$2,"y")</f>
      </c>
      <c r="G296" s="7" t="s">
        <f>=DATEDIF(A296,$O$2,"ym")</f>
      </c>
      <c r="H296" s="7" t="s">
        <f>=DATEDIF(A296,$O$2,"md")</f>
      </c>
      <c r="I296" s="7" t="n">
        <v>364</v>
      </c>
      <c r="J296" s="17" t="n">
        <v>0.063145166666667</v>
      </c>
      <c r="K296" s="6" t="s">
        <f>=Портфель!F6*Портфель!$Q$13</f>
      </c>
      <c r="L296" s="6" t="s">
        <f>=E296*K296</f>
      </c>
      <c r="M296" s="6" t="s">
        <f>=(K296-J296)*E296</f>
      </c>
      <c r="N296" s="6" t="s">
        <f>=MAX(0,M296*0.13)</f>
      </c>
    </row>
    <row collapsed="false" customFormat="false" customHeight="false" hidden="false" ht="12.1" outlineLevel="0" r="297">
      <c r="A297" s="52" t="n">
        <v>45849</v>
      </c>
      <c r="B297" s="16" t="s">
        <v>715</v>
      </c>
      <c r="C297" s="16" t="s">
        <v>30</v>
      </c>
      <c r="D297" s="16" t="s">
        <v>31</v>
      </c>
      <c r="E297" s="17" t="n">
        <v>110000</v>
      </c>
      <c r="F297" s="7" t="s">
        <f>=DATEDIF(A297,$O$2,"y")</f>
      </c>
      <c r="G297" s="7" t="s">
        <f>=DATEDIF(A297,$O$2,"ym")</f>
      </c>
      <c r="H297" s="7" t="s">
        <f>=DATEDIF(A297,$O$2,"md")</f>
      </c>
      <c r="I297" s="7" t="n">
        <v>364</v>
      </c>
      <c r="J297" s="17" t="n">
        <v>0.063145272727273</v>
      </c>
      <c r="K297" s="6" t="s">
        <f>=Портфель!F6*Портфель!$Q$13</f>
      </c>
      <c r="L297" s="6" t="s">
        <f>=E297*K297</f>
      </c>
      <c r="M297" s="6" t="s">
        <f>=(K297-J297)*E297</f>
      </c>
      <c r="N297" s="6" t="s">
        <f>=MAX(0,M297*0.13)</f>
      </c>
    </row>
    <row collapsed="false" customFormat="false" customHeight="false" hidden="false" ht="12.1" outlineLevel="0" r="298">
      <c r="A298" s="52" t="n">
        <v>45849</v>
      </c>
      <c r="B298" s="16" t="s">
        <v>715</v>
      </c>
      <c r="C298" s="16" t="s">
        <v>30</v>
      </c>
      <c r="D298" s="16" t="s">
        <v>31</v>
      </c>
      <c r="E298" s="17" t="n">
        <v>50000</v>
      </c>
      <c r="F298" s="7" t="s">
        <f>=DATEDIF(A298,$O$2,"y")</f>
      </c>
      <c r="G298" s="7" t="s">
        <f>=DATEDIF(A298,$O$2,"ym")</f>
      </c>
      <c r="H298" s="7" t="s">
        <f>=DATEDIF(A298,$O$2,"md")</f>
      </c>
      <c r="I298" s="7" t="n">
        <v>364</v>
      </c>
      <c r="J298" s="17" t="n">
        <v>0.0631452</v>
      </c>
      <c r="K298" s="6" t="s">
        <f>=Портфель!F6*Портфель!$Q$13</f>
      </c>
      <c r="L298" s="6" t="s">
        <f>=E298*K298</f>
      </c>
      <c r="M298" s="6" t="s">
        <f>=(K298-J298)*E298</f>
      </c>
      <c r="N298" s="6" t="s">
        <f>=MAX(0,M298*0.13)</f>
      </c>
    </row>
    <row collapsed="false" customFormat="false" customHeight="false" hidden="false" ht="12.1" outlineLevel="0" r="299">
      <c r="A299" s="52" t="n">
        <v>45849</v>
      </c>
      <c r="B299" s="16" t="s">
        <v>715</v>
      </c>
      <c r="C299" s="16" t="s">
        <v>30</v>
      </c>
      <c r="D299" s="16" t="s">
        <v>31</v>
      </c>
      <c r="E299" s="17" t="n">
        <v>250000</v>
      </c>
      <c r="F299" s="7" t="s">
        <f>=DATEDIF(A299,$O$2,"y")</f>
      </c>
      <c r="G299" s="7" t="s">
        <f>=DATEDIF(A299,$O$2,"ym")</f>
      </c>
      <c r="H299" s="7" t="s">
        <f>=DATEDIF(A299,$O$2,"md")</f>
      </c>
      <c r="I299" s="7" t="n">
        <v>364</v>
      </c>
      <c r="J299" s="17" t="n">
        <v>0.06314524</v>
      </c>
      <c r="K299" s="6" t="s">
        <f>=Портфель!F6*Портфель!$Q$13</f>
      </c>
      <c r="L299" s="6" t="s">
        <f>=E299*K299</f>
      </c>
      <c r="M299" s="6" t="s">
        <f>=(K299-J299)*E299</f>
      </c>
      <c r="N299" s="6" t="s">
        <f>=MAX(0,M299*0.13)</f>
      </c>
    </row>
    <row collapsed="false" customFormat="false" customHeight="false" hidden="false" ht="12.1" outlineLevel="0" r="300">
      <c r="A300" s="52" t="n">
        <v>45849</v>
      </c>
      <c r="B300" s="16" t="s">
        <v>715</v>
      </c>
      <c r="C300" s="16" t="s">
        <v>30</v>
      </c>
      <c r="D300" s="16" t="s">
        <v>31</v>
      </c>
      <c r="E300" s="17" t="n">
        <v>100000</v>
      </c>
      <c r="F300" s="7" t="s">
        <f>=DATEDIF(A300,$O$2,"y")</f>
      </c>
      <c r="G300" s="7" t="s">
        <f>=DATEDIF(A300,$O$2,"ym")</f>
      </c>
      <c r="H300" s="7" t="s">
        <f>=DATEDIF(A300,$O$2,"md")</f>
      </c>
      <c r="I300" s="7" t="n">
        <v>364</v>
      </c>
      <c r="J300" s="17" t="n">
        <v>0.0631452</v>
      </c>
      <c r="K300" s="6" t="s">
        <f>=Портфель!F6*Портфель!$Q$13</f>
      </c>
      <c r="L300" s="6" t="s">
        <f>=E300*K300</f>
      </c>
      <c r="M300" s="6" t="s">
        <f>=(K300-J300)*E300</f>
      </c>
      <c r="N300" s="6" t="s">
        <f>=MAX(0,M300*0.13)</f>
      </c>
    </row>
    <row collapsed="false" customFormat="false" customHeight="false" hidden="false" ht="12.1" outlineLevel="0" r="301">
      <c r="A301" s="52" t="n">
        <v>45849</v>
      </c>
      <c r="B301" s="16" t="s">
        <v>715</v>
      </c>
      <c r="C301" s="16" t="s">
        <v>30</v>
      </c>
      <c r="D301" s="16" t="s">
        <v>31</v>
      </c>
      <c r="E301" s="17" t="n">
        <v>80000</v>
      </c>
      <c r="F301" s="7" t="s">
        <f>=DATEDIF(A301,$O$2,"y")</f>
      </c>
      <c r="G301" s="7" t="s">
        <f>=DATEDIF(A301,$O$2,"ym")</f>
      </c>
      <c r="H301" s="7" t="s">
        <f>=DATEDIF(A301,$O$2,"md")</f>
      </c>
      <c r="I301" s="7" t="n">
        <v>364</v>
      </c>
      <c r="J301" s="17" t="n">
        <v>0.06314525</v>
      </c>
      <c r="K301" s="6" t="s">
        <f>=Портфель!F6*Портфель!$Q$13</f>
      </c>
      <c r="L301" s="6" t="s">
        <f>=E301*K301</f>
      </c>
      <c r="M301" s="6" t="s">
        <f>=(K301-J301)*E301</f>
      </c>
      <c r="N301" s="6" t="s">
        <f>=MAX(0,M301*0.13)</f>
      </c>
    </row>
    <row collapsed="false" customFormat="false" customHeight="false" hidden="false" ht="12.1" outlineLevel="0" r="302">
      <c r="A302" s="52" t="n">
        <v>45849</v>
      </c>
      <c r="B302" s="16" t="s">
        <v>715</v>
      </c>
      <c r="C302" s="16" t="s">
        <v>30</v>
      </c>
      <c r="D302" s="16" t="s">
        <v>31</v>
      </c>
      <c r="E302" s="17" t="n">
        <v>20000</v>
      </c>
      <c r="F302" s="7" t="s">
        <f>=DATEDIF(A302,$O$2,"y")</f>
      </c>
      <c r="G302" s="7" t="s">
        <f>=DATEDIF(A302,$O$2,"ym")</f>
      </c>
      <c r="H302" s="7" t="s">
        <f>=DATEDIF(A302,$O$2,"md")</f>
      </c>
      <c r="I302" s="7" t="n">
        <v>364</v>
      </c>
      <c r="J302" s="17" t="n">
        <v>0.063145</v>
      </c>
      <c r="K302" s="6" t="s">
        <f>=Портфель!F6*Портфель!$Q$13</f>
      </c>
      <c r="L302" s="6" t="s">
        <f>=E302*K302</f>
      </c>
      <c r="M302" s="6" t="s">
        <f>=(K302-J302)*E302</f>
      </c>
      <c r="N302" s="6" t="s">
        <f>=MAX(0,M302*0.13)</f>
      </c>
    </row>
    <row collapsed="false" customFormat="false" customHeight="false" hidden="false" ht="12.1" outlineLevel="0" r="303">
      <c r="A303" s="52" t="n">
        <v>45849</v>
      </c>
      <c r="B303" s="16" t="s">
        <v>715</v>
      </c>
      <c r="C303" s="16" t="s">
        <v>30</v>
      </c>
      <c r="D303" s="16" t="s">
        <v>31</v>
      </c>
      <c r="E303" s="17" t="n">
        <v>250000</v>
      </c>
      <c r="F303" s="7" t="s">
        <f>=DATEDIF(A303,$O$2,"y")</f>
      </c>
      <c r="G303" s="7" t="s">
        <f>=DATEDIF(A303,$O$2,"ym")</f>
      </c>
      <c r="H303" s="7" t="s">
        <f>=DATEDIF(A303,$O$2,"md")</f>
      </c>
      <c r="I303" s="7" t="n">
        <v>364</v>
      </c>
      <c r="J303" s="17" t="n">
        <v>0.06314524</v>
      </c>
      <c r="K303" s="6" t="s">
        <f>=Портфель!F6*Портфель!$Q$13</f>
      </c>
      <c r="L303" s="6" t="s">
        <f>=E303*K303</f>
      </c>
      <c r="M303" s="6" t="s">
        <f>=(K303-J303)*E303</f>
      </c>
      <c r="N303" s="6" t="s">
        <f>=MAX(0,M303*0.13)</f>
      </c>
    </row>
    <row collapsed="false" customFormat="false" customHeight="false" hidden="false" ht="12.1" outlineLevel="0" r="304">
      <c r="A304" s="52" t="n">
        <v>45849</v>
      </c>
      <c r="B304" s="16" t="s">
        <v>715</v>
      </c>
      <c r="C304" s="16" t="s">
        <v>30</v>
      </c>
      <c r="D304" s="16" t="s">
        <v>31</v>
      </c>
      <c r="E304" s="17" t="n">
        <v>40000</v>
      </c>
      <c r="F304" s="7" t="s">
        <f>=DATEDIF(A304,$O$2,"y")</f>
      </c>
      <c r="G304" s="7" t="s">
        <f>=DATEDIF(A304,$O$2,"ym")</f>
      </c>
      <c r="H304" s="7" t="s">
        <f>=DATEDIF(A304,$O$2,"md")</f>
      </c>
      <c r="I304" s="7" t="n">
        <v>364</v>
      </c>
      <c r="J304" s="17" t="n">
        <v>0.06314525</v>
      </c>
      <c r="K304" s="6" t="s">
        <f>=Портфель!F6*Портфель!$Q$13</f>
      </c>
      <c r="L304" s="6" t="s">
        <f>=E304*K304</f>
      </c>
      <c r="M304" s="6" t="s">
        <f>=(K304-J304)*E304</f>
      </c>
      <c r="N304" s="6" t="s">
        <f>=MAX(0,M304*0.13)</f>
      </c>
    </row>
    <row collapsed="false" customFormat="false" customHeight="false" hidden="false" ht="12.1" outlineLevel="0" r="305">
      <c r="A305" s="52" t="n">
        <v>45849</v>
      </c>
      <c r="B305" s="16" t="s">
        <v>715</v>
      </c>
      <c r="C305" s="16" t="s">
        <v>30</v>
      </c>
      <c r="D305" s="16" t="s">
        <v>31</v>
      </c>
      <c r="E305" s="17" t="n">
        <v>60000</v>
      </c>
      <c r="F305" s="7" t="s">
        <f>=DATEDIF(A305,$O$2,"y")</f>
      </c>
      <c r="G305" s="7" t="s">
        <f>=DATEDIF(A305,$O$2,"ym")</f>
      </c>
      <c r="H305" s="7" t="s">
        <f>=DATEDIF(A305,$O$2,"md")</f>
      </c>
      <c r="I305" s="7" t="n">
        <v>364</v>
      </c>
      <c r="J305" s="17" t="n">
        <v>0.063145166666667</v>
      </c>
      <c r="K305" s="6" t="s">
        <f>=Портфель!F6*Портфель!$Q$13</f>
      </c>
      <c r="L305" s="6" t="s">
        <f>=E305*K305</f>
      </c>
      <c r="M305" s="6" t="s">
        <f>=(K305-J305)*E305</f>
      </c>
      <c r="N305" s="6" t="s">
        <f>=MAX(0,M305*0.13)</f>
      </c>
    </row>
    <row collapsed="false" customFormat="false" customHeight="false" hidden="false" ht="12.1" outlineLevel="0" r="306">
      <c r="A306" s="52" t="n">
        <v>45849</v>
      </c>
      <c r="B306" s="16" t="s">
        <v>715</v>
      </c>
      <c r="C306" s="16" t="s">
        <v>30</v>
      </c>
      <c r="D306" s="16" t="s">
        <v>31</v>
      </c>
      <c r="E306" s="17" t="n">
        <v>140000</v>
      </c>
      <c r="F306" s="7" t="s">
        <f>=DATEDIF(A306,$O$2,"y")</f>
      </c>
      <c r="G306" s="7" t="s">
        <f>=DATEDIF(A306,$O$2,"ym")</f>
      </c>
      <c r="H306" s="7" t="s">
        <f>=DATEDIF(A306,$O$2,"md")</f>
      </c>
      <c r="I306" s="7" t="n">
        <v>364</v>
      </c>
      <c r="J306" s="17" t="n">
        <v>0.063145214285714</v>
      </c>
      <c r="K306" s="6" t="s">
        <f>=Портфель!F6*Портфель!$Q$13</f>
      </c>
      <c r="L306" s="6" t="s">
        <f>=E306*K306</f>
      </c>
      <c r="M306" s="6" t="s">
        <f>=(K306-J306)*E306</f>
      </c>
      <c r="N306" s="6" t="s">
        <f>=MAX(0,M306*0.13)</f>
      </c>
    </row>
    <row collapsed="false" customFormat="false" customHeight="false" hidden="false" ht="12.1" outlineLevel="0" r="307">
      <c r="A307" s="52" t="n">
        <v>45849</v>
      </c>
      <c r="B307" s="16" t="s">
        <v>715</v>
      </c>
      <c r="C307" s="16" t="s">
        <v>30</v>
      </c>
      <c r="D307" s="16" t="s">
        <v>31</v>
      </c>
      <c r="E307" s="17" t="n">
        <v>70000</v>
      </c>
      <c r="F307" s="7" t="s">
        <f>=DATEDIF(A307,$O$2,"y")</f>
      </c>
      <c r="G307" s="7" t="s">
        <f>=DATEDIF(A307,$O$2,"ym")</f>
      </c>
      <c r="H307" s="7" t="s">
        <f>=DATEDIF(A307,$O$2,"md")</f>
      </c>
      <c r="I307" s="7" t="n">
        <v>364</v>
      </c>
      <c r="J307" s="17" t="n">
        <v>0.063145285714286</v>
      </c>
      <c r="K307" s="6" t="s">
        <f>=Портфель!F6*Портфель!$Q$13</f>
      </c>
      <c r="L307" s="6" t="s">
        <f>=E307*K307</f>
      </c>
      <c r="M307" s="6" t="s">
        <f>=(K307-J307)*E307</f>
      </c>
      <c r="N307" s="6" t="s">
        <f>=MAX(0,M307*0.13)</f>
      </c>
    </row>
    <row collapsed="false" customFormat="false" customHeight="false" hidden="false" ht="12.1" outlineLevel="0" r="308">
      <c r="A308" s="52" t="n">
        <v>45849</v>
      </c>
      <c r="B308" s="16" t="s">
        <v>715</v>
      </c>
      <c r="C308" s="16" t="s">
        <v>30</v>
      </c>
      <c r="D308" s="16" t="s">
        <v>31</v>
      </c>
      <c r="E308" s="17" t="n">
        <v>70000</v>
      </c>
      <c r="F308" s="7" t="s">
        <f>=DATEDIF(A308,$O$2,"y")</f>
      </c>
      <c r="G308" s="7" t="s">
        <f>=DATEDIF(A308,$O$2,"ym")</f>
      </c>
      <c r="H308" s="7" t="s">
        <f>=DATEDIF(A308,$O$2,"md")</f>
      </c>
      <c r="I308" s="7" t="n">
        <v>364</v>
      </c>
      <c r="J308" s="17" t="n">
        <v>0.063145285714286</v>
      </c>
      <c r="K308" s="6" t="s">
        <f>=Портфель!F6*Портфель!$Q$13</f>
      </c>
      <c r="L308" s="6" t="s">
        <f>=E308*K308</f>
      </c>
      <c r="M308" s="6" t="s">
        <f>=(K308-J308)*E308</f>
      </c>
      <c r="N308" s="6" t="s">
        <f>=MAX(0,M308*0.13)</f>
      </c>
    </row>
    <row collapsed="false" customFormat="false" customHeight="false" hidden="false" ht="12.1" outlineLevel="0" r="309">
      <c r="A309" s="52" t="n">
        <v>45849</v>
      </c>
      <c r="B309" s="16" t="s">
        <v>715</v>
      </c>
      <c r="C309" s="16" t="s">
        <v>30</v>
      </c>
      <c r="D309" s="16" t="s">
        <v>31</v>
      </c>
      <c r="E309" s="17" t="n">
        <v>250000</v>
      </c>
      <c r="F309" s="7" t="s">
        <f>=DATEDIF(A309,$O$2,"y")</f>
      </c>
      <c r="G309" s="7" t="s">
        <f>=DATEDIF(A309,$O$2,"ym")</f>
      </c>
      <c r="H309" s="7" t="s">
        <f>=DATEDIF(A309,$O$2,"md")</f>
      </c>
      <c r="I309" s="7" t="n">
        <v>364</v>
      </c>
      <c r="J309" s="17" t="n">
        <v>0.06314524</v>
      </c>
      <c r="K309" s="6" t="s">
        <f>=Портфель!F6*Портфель!$Q$13</f>
      </c>
      <c r="L309" s="6" t="s">
        <f>=E309*K309</f>
      </c>
      <c r="M309" s="6" t="s">
        <f>=(K309-J309)*E309</f>
      </c>
      <c r="N309" s="6" t="s">
        <f>=MAX(0,M309*0.13)</f>
      </c>
    </row>
    <row collapsed="false" customFormat="false" customHeight="false" hidden="false" ht="12.1" outlineLevel="0" r="310">
      <c r="A310" s="52" t="n">
        <v>45849</v>
      </c>
      <c r="B310" s="16" t="s">
        <v>715</v>
      </c>
      <c r="C310" s="16" t="s">
        <v>30</v>
      </c>
      <c r="D310" s="16" t="s">
        <v>31</v>
      </c>
      <c r="E310" s="17" t="n">
        <v>90000</v>
      </c>
      <c r="F310" s="7" t="s">
        <f>=DATEDIF(A310,$O$2,"y")</f>
      </c>
      <c r="G310" s="7" t="s">
        <f>=DATEDIF(A310,$O$2,"ym")</f>
      </c>
      <c r="H310" s="7" t="s">
        <f>=DATEDIF(A310,$O$2,"md")</f>
      </c>
      <c r="I310" s="7" t="n">
        <v>364</v>
      </c>
      <c r="J310" s="17" t="n">
        <v>0.063145222222222</v>
      </c>
      <c r="K310" s="6" t="s">
        <f>=Портфель!F6*Портфель!$Q$13</f>
      </c>
      <c r="L310" s="6" t="s">
        <f>=E310*K310</f>
      </c>
      <c r="M310" s="6" t="s">
        <f>=(K310-J310)*E310</f>
      </c>
      <c r="N310" s="6" t="s">
        <f>=MAX(0,M310*0.13)</f>
      </c>
    </row>
    <row collapsed="false" customFormat="false" customHeight="false" hidden="false" ht="12.1" outlineLevel="0" r="311">
      <c r="A311" s="52" t="n">
        <v>45849</v>
      </c>
      <c r="B311" s="16" t="s">
        <v>715</v>
      </c>
      <c r="C311" s="16" t="s">
        <v>30</v>
      </c>
      <c r="D311" s="16" t="s">
        <v>31</v>
      </c>
      <c r="E311" s="17" t="n">
        <v>70000</v>
      </c>
      <c r="F311" s="7" t="s">
        <f>=DATEDIF(A311,$O$2,"y")</f>
      </c>
      <c r="G311" s="7" t="s">
        <f>=DATEDIF(A311,$O$2,"ym")</f>
      </c>
      <c r="H311" s="7" t="s">
        <f>=DATEDIF(A311,$O$2,"md")</f>
      </c>
      <c r="I311" s="7" t="n">
        <v>364</v>
      </c>
      <c r="J311" s="17" t="n">
        <v>0.063145285714286</v>
      </c>
      <c r="K311" s="6" t="s">
        <f>=Портфель!F6*Портфель!$Q$13</f>
      </c>
      <c r="L311" s="6" t="s">
        <f>=E311*K311</f>
      </c>
      <c r="M311" s="6" t="s">
        <f>=(K311-J311)*E311</f>
      </c>
      <c r="N311" s="6" t="s">
        <f>=MAX(0,M311*0.13)</f>
      </c>
    </row>
    <row collapsed="false" customFormat="false" customHeight="false" hidden="false" ht="12.1" outlineLevel="0" r="312">
      <c r="A312" s="52" t="n">
        <v>45849</v>
      </c>
      <c r="B312" s="16" t="s">
        <v>715</v>
      </c>
      <c r="C312" s="16" t="s">
        <v>30</v>
      </c>
      <c r="D312" s="16" t="s">
        <v>31</v>
      </c>
      <c r="E312" s="17" t="n">
        <v>50000</v>
      </c>
      <c r="F312" s="7" t="s">
        <f>=DATEDIF(A312,$O$2,"y")</f>
      </c>
      <c r="G312" s="7" t="s">
        <f>=DATEDIF(A312,$O$2,"ym")</f>
      </c>
      <c r="H312" s="7" t="s">
        <f>=DATEDIF(A312,$O$2,"md")</f>
      </c>
      <c r="I312" s="7" t="n">
        <v>364</v>
      </c>
      <c r="J312" s="17" t="n">
        <v>0.0631452</v>
      </c>
      <c r="K312" s="6" t="s">
        <f>=Портфель!F6*Портфель!$Q$13</f>
      </c>
      <c r="L312" s="6" t="s">
        <f>=E312*K312</f>
      </c>
      <c r="M312" s="6" t="s">
        <f>=(K312-J312)*E312</f>
      </c>
      <c r="N312" s="6" t="s">
        <f>=MAX(0,M312*0.13)</f>
      </c>
    </row>
    <row collapsed="false" customFormat="false" customHeight="false" hidden="false" ht="12.1" outlineLevel="0" r="313">
      <c r="A313" s="52" t="n">
        <v>45849</v>
      </c>
      <c r="B313" s="16" t="s">
        <v>715</v>
      </c>
      <c r="C313" s="16" t="s">
        <v>30</v>
      </c>
      <c r="D313" s="16" t="s">
        <v>31</v>
      </c>
      <c r="E313" s="17" t="n">
        <v>220000</v>
      </c>
      <c r="F313" s="7" t="s">
        <f>=DATEDIF(A313,$O$2,"y")</f>
      </c>
      <c r="G313" s="7" t="s">
        <f>=DATEDIF(A313,$O$2,"ym")</f>
      </c>
      <c r="H313" s="7" t="s">
        <f>=DATEDIF(A313,$O$2,"md")</f>
      </c>
      <c r="I313" s="7" t="n">
        <v>364</v>
      </c>
      <c r="J313" s="17" t="n">
        <v>0.063145227272727</v>
      </c>
      <c r="K313" s="6" t="s">
        <f>=Портфель!F6*Портфель!$Q$13</f>
      </c>
      <c r="L313" s="6" t="s">
        <f>=E313*K313</f>
      </c>
      <c r="M313" s="6" t="s">
        <f>=(K313-J313)*E313</f>
      </c>
      <c r="N313" s="6" t="s">
        <f>=MAX(0,M313*0.13)</f>
      </c>
    </row>
    <row collapsed="false" customFormat="false" customHeight="false" hidden="false" ht="12.1" outlineLevel="0" r="314">
      <c r="A314" s="52" t="n">
        <v>45849</v>
      </c>
      <c r="B314" s="16" t="s">
        <v>715</v>
      </c>
      <c r="C314" s="16" t="s">
        <v>30</v>
      </c>
      <c r="D314" s="16" t="s">
        <v>31</v>
      </c>
      <c r="E314" s="17" t="n">
        <v>70000</v>
      </c>
      <c r="F314" s="7" t="s">
        <f>=DATEDIF(A314,$O$2,"y")</f>
      </c>
      <c r="G314" s="7" t="s">
        <f>=DATEDIF(A314,$O$2,"ym")</f>
      </c>
      <c r="H314" s="7" t="s">
        <f>=DATEDIF(A314,$O$2,"md")</f>
      </c>
      <c r="I314" s="7" t="n">
        <v>364</v>
      </c>
      <c r="J314" s="17" t="n">
        <v>0.063145285714286</v>
      </c>
      <c r="K314" s="6" t="s">
        <f>=Портфель!F6*Портфель!$Q$13</f>
      </c>
      <c r="L314" s="6" t="s">
        <f>=E314*K314</f>
      </c>
      <c r="M314" s="6" t="s">
        <f>=(K314-J314)*E314</f>
      </c>
      <c r="N314" s="6" t="s">
        <f>=MAX(0,M314*0.13)</f>
      </c>
    </row>
    <row collapsed="false" customFormat="false" customHeight="false" hidden="false" ht="12.1" outlineLevel="0" r="315">
      <c r="A315" s="52" t="n">
        <v>45849</v>
      </c>
      <c r="B315" s="16" t="s">
        <v>715</v>
      </c>
      <c r="C315" s="16" t="s">
        <v>30</v>
      </c>
      <c r="D315" s="16" t="s">
        <v>31</v>
      </c>
      <c r="E315" s="17" t="n">
        <v>230000</v>
      </c>
      <c r="F315" s="7" t="s">
        <f>=DATEDIF(A315,$O$2,"y")</f>
      </c>
      <c r="G315" s="7" t="s">
        <f>=DATEDIF(A315,$O$2,"ym")</f>
      </c>
      <c r="H315" s="7" t="s">
        <f>=DATEDIF(A315,$O$2,"md")</f>
      </c>
      <c r="I315" s="7" t="n">
        <v>364</v>
      </c>
      <c r="J315" s="17" t="n">
        <v>0.063145260869565</v>
      </c>
      <c r="K315" s="6" t="s">
        <f>=Портфель!F6*Портфель!$Q$13</f>
      </c>
      <c r="L315" s="6" t="s">
        <f>=E315*K315</f>
      </c>
      <c r="M315" s="6" t="s">
        <f>=(K315-J315)*E315</f>
      </c>
      <c r="N315" s="6" t="s">
        <f>=MAX(0,M315*0.13)</f>
      </c>
    </row>
    <row collapsed="false" customFormat="false" customHeight="false" hidden="false" ht="12.1" outlineLevel="0" r="316">
      <c r="A316" s="52" t="n">
        <v>45849</v>
      </c>
      <c r="B316" s="16" t="s">
        <v>715</v>
      </c>
      <c r="C316" s="16" t="s">
        <v>30</v>
      </c>
      <c r="D316" s="16" t="s">
        <v>31</v>
      </c>
      <c r="E316" s="17" t="n">
        <v>60000</v>
      </c>
      <c r="F316" s="7" t="s">
        <f>=DATEDIF(A316,$O$2,"y")</f>
      </c>
      <c r="G316" s="7" t="s">
        <f>=DATEDIF(A316,$O$2,"ym")</f>
      </c>
      <c r="H316" s="7" t="s">
        <f>=DATEDIF(A316,$O$2,"md")</f>
      </c>
      <c r="I316" s="7" t="n">
        <v>364</v>
      </c>
      <c r="J316" s="17" t="n">
        <v>0.063145166666667</v>
      </c>
      <c r="K316" s="6" t="s">
        <f>=Портфель!F6*Портфель!$Q$13</f>
      </c>
      <c r="L316" s="6" t="s">
        <f>=E316*K316</f>
      </c>
      <c r="M316" s="6" t="s">
        <f>=(K316-J316)*E316</f>
      </c>
      <c r="N316" s="6" t="s">
        <f>=MAX(0,M316*0.13)</f>
      </c>
    </row>
    <row collapsed="false" customFormat="false" customHeight="false" hidden="false" ht="12.1" outlineLevel="0" r="317">
      <c r="A317" s="52" t="n">
        <v>45849</v>
      </c>
      <c r="B317" s="16" t="s">
        <v>715</v>
      </c>
      <c r="C317" s="16" t="s">
        <v>30</v>
      </c>
      <c r="D317" s="16" t="s">
        <v>31</v>
      </c>
      <c r="E317" s="17" t="n">
        <v>130000</v>
      </c>
      <c r="F317" s="7" t="s">
        <f>=DATEDIF(A317,$O$2,"y")</f>
      </c>
      <c r="G317" s="7" t="s">
        <f>=DATEDIF(A317,$O$2,"ym")</f>
      </c>
      <c r="H317" s="7" t="s">
        <f>=DATEDIF(A317,$O$2,"md")</f>
      </c>
      <c r="I317" s="7" t="n">
        <v>364</v>
      </c>
      <c r="J317" s="17" t="n">
        <v>0.063145230769231</v>
      </c>
      <c r="K317" s="6" t="s">
        <f>=Портфель!F6*Портфель!$Q$13</f>
      </c>
      <c r="L317" s="6" t="s">
        <f>=E317*K317</f>
      </c>
      <c r="M317" s="6" t="s">
        <f>=(K317-J317)*E317</f>
      </c>
      <c r="N317" s="6" t="s">
        <f>=MAX(0,M317*0.13)</f>
      </c>
    </row>
    <row collapsed="false" customFormat="false" customHeight="false" hidden="false" ht="12.1" outlineLevel="0" r="318">
      <c r="A318" s="52" t="n">
        <v>45849</v>
      </c>
      <c r="B318" s="16" t="s">
        <v>715</v>
      </c>
      <c r="C318" s="16" t="s">
        <v>30</v>
      </c>
      <c r="D318" s="16" t="s">
        <v>31</v>
      </c>
      <c r="E318" s="17" t="n">
        <v>250000</v>
      </c>
      <c r="F318" s="7" t="s">
        <f>=DATEDIF(A318,$O$2,"y")</f>
      </c>
      <c r="G318" s="7" t="s">
        <f>=DATEDIF(A318,$O$2,"ym")</f>
      </c>
      <c r="H318" s="7" t="s">
        <f>=DATEDIF(A318,$O$2,"md")</f>
      </c>
      <c r="I318" s="7" t="n">
        <v>364</v>
      </c>
      <c r="J318" s="17" t="n">
        <v>0.06314524</v>
      </c>
      <c r="K318" s="6" t="s">
        <f>=Портфель!F6*Портфель!$Q$13</f>
      </c>
      <c r="L318" s="6" t="s">
        <f>=E318*K318</f>
      </c>
      <c r="M318" s="6" t="s">
        <f>=(K318-J318)*E318</f>
      </c>
      <c r="N318" s="6" t="s">
        <f>=MAX(0,M318*0.13)</f>
      </c>
    </row>
    <row collapsed="false" customFormat="false" customHeight="false" hidden="false" ht="12.1" outlineLevel="0" r="319">
      <c r="A319" s="52" t="n">
        <v>45849</v>
      </c>
      <c r="B319" s="16" t="s">
        <v>715</v>
      </c>
      <c r="C319" s="16" t="s">
        <v>30</v>
      </c>
      <c r="D319" s="16" t="s">
        <v>31</v>
      </c>
      <c r="E319" s="17" t="n">
        <v>90000</v>
      </c>
      <c r="F319" s="7" t="s">
        <f>=DATEDIF(A319,$O$2,"y")</f>
      </c>
      <c r="G319" s="7" t="s">
        <f>=DATEDIF(A319,$O$2,"ym")</f>
      </c>
      <c r="H319" s="7" t="s">
        <f>=DATEDIF(A319,$O$2,"md")</f>
      </c>
      <c r="I319" s="7" t="n">
        <v>364</v>
      </c>
      <c r="J319" s="17" t="n">
        <v>0.063145222222222</v>
      </c>
      <c r="K319" s="6" t="s">
        <f>=Портфель!F6*Портфель!$Q$13</f>
      </c>
      <c r="L319" s="6" t="s">
        <f>=E319*K319</f>
      </c>
      <c r="M319" s="6" t="s">
        <f>=(K319-J319)*E319</f>
      </c>
      <c r="N319" s="6" t="s">
        <f>=MAX(0,M319*0.13)</f>
      </c>
    </row>
    <row collapsed="false" customFormat="false" customHeight="false" hidden="false" ht="12.1" outlineLevel="0" r="320">
      <c r="A320" s="52" t="n">
        <v>45849</v>
      </c>
      <c r="B320" s="16" t="s">
        <v>715</v>
      </c>
      <c r="C320" s="16" t="s">
        <v>30</v>
      </c>
      <c r="D320" s="16" t="s">
        <v>31</v>
      </c>
      <c r="E320" s="17" t="n">
        <v>250000</v>
      </c>
      <c r="F320" s="7" t="s">
        <f>=DATEDIF(A320,$O$2,"y")</f>
      </c>
      <c r="G320" s="7" t="s">
        <f>=DATEDIF(A320,$O$2,"ym")</f>
      </c>
      <c r="H320" s="7" t="s">
        <f>=DATEDIF(A320,$O$2,"md")</f>
      </c>
      <c r="I320" s="7" t="n">
        <v>364</v>
      </c>
      <c r="J320" s="17" t="n">
        <v>0.06314524</v>
      </c>
      <c r="K320" s="6" t="s">
        <f>=Портфель!F6*Портфель!$Q$13</f>
      </c>
      <c r="L320" s="6" t="s">
        <f>=E320*K320</f>
      </c>
      <c r="M320" s="6" t="s">
        <f>=(K320-J320)*E320</f>
      </c>
      <c r="N320" s="6" t="s">
        <f>=MAX(0,M320*0.13)</f>
      </c>
    </row>
    <row collapsed="false" customFormat="false" customHeight="false" hidden="false" ht="12.1" outlineLevel="0" r="321">
      <c r="A321" s="52" t="n">
        <v>45849</v>
      </c>
      <c r="B321" s="16" t="s">
        <v>715</v>
      </c>
      <c r="C321" s="16" t="s">
        <v>30</v>
      </c>
      <c r="D321" s="16" t="s">
        <v>31</v>
      </c>
      <c r="E321" s="17" t="n">
        <v>60000</v>
      </c>
      <c r="F321" s="7" t="s">
        <f>=DATEDIF(A321,$O$2,"y")</f>
      </c>
      <c r="G321" s="7" t="s">
        <f>=DATEDIF(A321,$O$2,"ym")</f>
      </c>
      <c r="H321" s="7" t="s">
        <f>=DATEDIF(A321,$O$2,"md")</f>
      </c>
      <c r="I321" s="7" t="n">
        <v>364</v>
      </c>
      <c r="J321" s="17" t="n">
        <v>0.063145166666667</v>
      </c>
      <c r="K321" s="6" t="s">
        <f>=Портфель!F6*Портфель!$Q$13</f>
      </c>
      <c r="L321" s="6" t="s">
        <f>=E321*K321</f>
      </c>
      <c r="M321" s="6" t="s">
        <f>=(K321-J321)*E321</f>
      </c>
      <c r="N321" s="6" t="s">
        <f>=MAX(0,M321*0.13)</f>
      </c>
    </row>
    <row collapsed="false" customFormat="false" customHeight="false" hidden="false" ht="12.1" outlineLevel="0" r="322">
      <c r="A322" s="52" t="n">
        <v>45849</v>
      </c>
      <c r="B322" s="16" t="s">
        <v>715</v>
      </c>
      <c r="C322" s="16" t="s">
        <v>30</v>
      </c>
      <c r="D322" s="16" t="s">
        <v>31</v>
      </c>
      <c r="E322" s="17" t="n">
        <v>60000</v>
      </c>
      <c r="F322" s="7" t="s">
        <f>=DATEDIF(A322,$O$2,"y")</f>
      </c>
      <c r="G322" s="7" t="s">
        <f>=DATEDIF(A322,$O$2,"ym")</f>
      </c>
      <c r="H322" s="7" t="s">
        <f>=DATEDIF(A322,$O$2,"md")</f>
      </c>
      <c r="I322" s="7" t="n">
        <v>364</v>
      </c>
      <c r="J322" s="17" t="n">
        <v>0.063145166666667</v>
      </c>
      <c r="K322" s="6" t="s">
        <f>=Портфель!F6*Портфель!$Q$13</f>
      </c>
      <c r="L322" s="6" t="s">
        <f>=E322*K322</f>
      </c>
      <c r="M322" s="6" t="s">
        <f>=(K322-J322)*E322</f>
      </c>
      <c r="N322" s="6" t="s">
        <f>=MAX(0,M322*0.13)</f>
      </c>
    </row>
    <row collapsed="false" customFormat="false" customHeight="false" hidden="false" ht="12.1" outlineLevel="0" r="323">
      <c r="A323" s="52" t="n">
        <v>45849</v>
      </c>
      <c r="B323" s="16" t="s">
        <v>715</v>
      </c>
      <c r="C323" s="16" t="s">
        <v>30</v>
      </c>
      <c r="D323" s="16" t="s">
        <v>31</v>
      </c>
      <c r="E323" s="17" t="n">
        <v>250000</v>
      </c>
      <c r="F323" s="7" t="s">
        <f>=DATEDIF(A323,$O$2,"y")</f>
      </c>
      <c r="G323" s="7" t="s">
        <f>=DATEDIF(A323,$O$2,"ym")</f>
      </c>
      <c r="H323" s="7" t="s">
        <f>=DATEDIF(A323,$O$2,"md")</f>
      </c>
      <c r="I323" s="7" t="n">
        <v>364</v>
      </c>
      <c r="J323" s="17" t="n">
        <v>0.06314524</v>
      </c>
      <c r="K323" s="6" t="s">
        <f>=Портфель!F6*Портфель!$Q$13</f>
      </c>
      <c r="L323" s="6" t="s">
        <f>=E323*K323</f>
      </c>
      <c r="M323" s="6" t="s">
        <f>=(K323-J323)*E323</f>
      </c>
      <c r="N323" s="6" t="s">
        <f>=MAX(0,M323*0.13)</f>
      </c>
    </row>
    <row collapsed="false" customFormat="false" customHeight="false" hidden="false" ht="12.1" outlineLevel="0" r="324">
      <c r="A324" s="52" t="n">
        <v>45849</v>
      </c>
      <c r="B324" s="16" t="s">
        <v>715</v>
      </c>
      <c r="C324" s="16" t="s">
        <v>30</v>
      </c>
      <c r="D324" s="16" t="s">
        <v>31</v>
      </c>
      <c r="E324" s="17" t="n">
        <v>60000</v>
      </c>
      <c r="F324" s="7" t="s">
        <f>=DATEDIF(A324,$O$2,"y")</f>
      </c>
      <c r="G324" s="7" t="s">
        <f>=DATEDIF(A324,$O$2,"ym")</f>
      </c>
      <c r="H324" s="7" t="s">
        <f>=DATEDIF(A324,$O$2,"md")</f>
      </c>
      <c r="I324" s="7" t="n">
        <v>364</v>
      </c>
      <c r="J324" s="17" t="n">
        <v>0.063145166666667</v>
      </c>
      <c r="K324" s="6" t="s">
        <f>=Портфель!F6*Портфель!$Q$13</f>
      </c>
      <c r="L324" s="6" t="s">
        <f>=E324*K324</f>
      </c>
      <c r="M324" s="6" t="s">
        <f>=(K324-J324)*E324</f>
      </c>
      <c r="N324" s="6" t="s">
        <f>=MAX(0,M324*0.13)</f>
      </c>
    </row>
    <row collapsed="false" customFormat="false" customHeight="false" hidden="false" ht="12.1" outlineLevel="0" r="325">
      <c r="A325" s="52" t="n">
        <v>45849</v>
      </c>
      <c r="B325" s="16" t="s">
        <v>715</v>
      </c>
      <c r="C325" s="16" t="s">
        <v>30</v>
      </c>
      <c r="D325" s="16" t="s">
        <v>31</v>
      </c>
      <c r="E325" s="17" t="n">
        <v>90000</v>
      </c>
      <c r="F325" s="7" t="s">
        <f>=DATEDIF(A325,$O$2,"y")</f>
      </c>
      <c r="G325" s="7" t="s">
        <f>=DATEDIF(A325,$O$2,"ym")</f>
      </c>
      <c r="H325" s="7" t="s">
        <f>=DATEDIF(A325,$O$2,"md")</f>
      </c>
      <c r="I325" s="7" t="n">
        <v>364</v>
      </c>
      <c r="J325" s="17" t="n">
        <v>0.063145222222222</v>
      </c>
      <c r="K325" s="6" t="s">
        <f>=Портфель!F6*Портфель!$Q$13</f>
      </c>
      <c r="L325" s="6" t="s">
        <f>=E325*K325</f>
      </c>
      <c r="M325" s="6" t="s">
        <f>=(K325-J325)*E325</f>
      </c>
      <c r="N325" s="6" t="s">
        <f>=MAX(0,M325*0.13)</f>
      </c>
    </row>
    <row collapsed="false" customFormat="false" customHeight="false" hidden="false" ht="12.1" outlineLevel="0" r="326">
      <c r="A326" s="52" t="n">
        <v>45849</v>
      </c>
      <c r="B326" s="16" t="s">
        <v>715</v>
      </c>
      <c r="C326" s="16" t="s">
        <v>30</v>
      </c>
      <c r="D326" s="16" t="s">
        <v>31</v>
      </c>
      <c r="E326" s="17" t="n">
        <v>50000</v>
      </c>
      <c r="F326" s="7" t="s">
        <f>=DATEDIF(A326,$O$2,"y")</f>
      </c>
      <c r="G326" s="7" t="s">
        <f>=DATEDIF(A326,$O$2,"ym")</f>
      </c>
      <c r="H326" s="7" t="s">
        <f>=DATEDIF(A326,$O$2,"md")</f>
      </c>
      <c r="I326" s="7" t="n">
        <v>364</v>
      </c>
      <c r="J326" s="17" t="n">
        <v>0.0631452</v>
      </c>
      <c r="K326" s="6" t="s">
        <f>=Портфель!F6*Портфель!$Q$13</f>
      </c>
      <c r="L326" s="6" t="s">
        <f>=E326*K326</f>
      </c>
      <c r="M326" s="6" t="s">
        <f>=(K326-J326)*E326</f>
      </c>
      <c r="N326" s="6" t="s">
        <f>=MAX(0,M326*0.13)</f>
      </c>
    </row>
    <row collapsed="false" customFormat="false" customHeight="false" hidden="false" ht="12.1" outlineLevel="0" r="327">
      <c r="A327" s="52" t="n">
        <v>45849</v>
      </c>
      <c r="B327" s="16" t="s">
        <v>715</v>
      </c>
      <c r="C327" s="16" t="s">
        <v>30</v>
      </c>
      <c r="D327" s="16" t="s">
        <v>31</v>
      </c>
      <c r="E327" s="17" t="n">
        <v>70000</v>
      </c>
      <c r="F327" s="7" t="s">
        <f>=DATEDIF(A327,$O$2,"y")</f>
      </c>
      <c r="G327" s="7" t="s">
        <f>=DATEDIF(A327,$O$2,"ym")</f>
      </c>
      <c r="H327" s="7" t="s">
        <f>=DATEDIF(A327,$O$2,"md")</f>
      </c>
      <c r="I327" s="7" t="n">
        <v>364</v>
      </c>
      <c r="J327" s="17" t="n">
        <v>0.063145285714286</v>
      </c>
      <c r="K327" s="6" t="s">
        <f>=Портфель!F6*Портфель!$Q$13</f>
      </c>
      <c r="L327" s="6" t="s">
        <f>=E327*K327</f>
      </c>
      <c r="M327" s="6" t="s">
        <f>=(K327-J327)*E327</f>
      </c>
      <c r="N327" s="6" t="s">
        <f>=MAX(0,M327*0.13)</f>
      </c>
    </row>
    <row collapsed="false" customFormat="false" customHeight="false" hidden="false" ht="12.1" outlineLevel="0" r="328">
      <c r="A328" s="52" t="n">
        <v>45849</v>
      </c>
      <c r="B328" s="16" t="s">
        <v>715</v>
      </c>
      <c r="C328" s="16" t="s">
        <v>30</v>
      </c>
      <c r="D328" s="16" t="s">
        <v>31</v>
      </c>
      <c r="E328" s="17" t="n">
        <v>70000</v>
      </c>
      <c r="F328" s="7" t="s">
        <f>=DATEDIF(A328,$O$2,"y")</f>
      </c>
      <c r="G328" s="7" t="s">
        <f>=DATEDIF(A328,$O$2,"ym")</f>
      </c>
      <c r="H328" s="7" t="s">
        <f>=DATEDIF(A328,$O$2,"md")</f>
      </c>
      <c r="I328" s="7" t="n">
        <v>364</v>
      </c>
      <c r="J328" s="17" t="n">
        <v>0.063145285714286</v>
      </c>
      <c r="K328" s="6" t="s">
        <f>=Портфель!F6*Портфель!$Q$13</f>
      </c>
      <c r="L328" s="6" t="s">
        <f>=E328*K328</f>
      </c>
      <c r="M328" s="6" t="s">
        <f>=(K328-J328)*E328</f>
      </c>
      <c r="N328" s="6" t="s">
        <f>=MAX(0,M328*0.13)</f>
      </c>
    </row>
    <row collapsed="false" customFormat="false" customHeight="false" hidden="false" ht="12.1" outlineLevel="0" r="329">
      <c r="A329" s="52" t="n">
        <v>45849</v>
      </c>
      <c r="B329" s="16" t="s">
        <v>715</v>
      </c>
      <c r="C329" s="16" t="s">
        <v>30</v>
      </c>
      <c r="D329" s="16" t="s">
        <v>31</v>
      </c>
      <c r="E329" s="17" t="n">
        <v>30000</v>
      </c>
      <c r="F329" s="7" t="s">
        <f>=DATEDIF(A329,$O$2,"y")</f>
      </c>
      <c r="G329" s="7" t="s">
        <f>=DATEDIF(A329,$O$2,"ym")</f>
      </c>
      <c r="H329" s="7" t="s">
        <f>=DATEDIF(A329,$O$2,"md")</f>
      </c>
      <c r="I329" s="7" t="n">
        <v>364</v>
      </c>
      <c r="J329" s="17" t="n">
        <v>0.063145333333333</v>
      </c>
      <c r="K329" s="6" t="s">
        <f>=Портфель!F6*Портфель!$Q$13</f>
      </c>
      <c r="L329" s="6" t="s">
        <f>=E329*K329</f>
      </c>
      <c r="M329" s="6" t="s">
        <f>=(K329-J329)*E329</f>
      </c>
      <c r="N329" s="6" t="s">
        <f>=MAX(0,M329*0.13)</f>
      </c>
    </row>
    <row collapsed="false" customFormat="false" customHeight="false" hidden="false" ht="12.1" outlineLevel="0" r="330">
      <c r="A330" s="52" t="n">
        <v>45849</v>
      </c>
      <c r="B330" s="16" t="s">
        <v>715</v>
      </c>
      <c r="C330" s="16" t="s">
        <v>30</v>
      </c>
      <c r="D330" s="16" t="s">
        <v>31</v>
      </c>
      <c r="E330" s="17" t="n">
        <v>70000</v>
      </c>
      <c r="F330" s="7" t="s">
        <f>=DATEDIF(A330,$O$2,"y")</f>
      </c>
      <c r="G330" s="7" t="s">
        <f>=DATEDIF(A330,$O$2,"ym")</f>
      </c>
      <c r="H330" s="7" t="s">
        <f>=DATEDIF(A330,$O$2,"md")</f>
      </c>
      <c r="I330" s="7" t="n">
        <v>364</v>
      </c>
      <c r="J330" s="17" t="n">
        <v>0.063145285714286</v>
      </c>
      <c r="K330" s="6" t="s">
        <f>=Портфель!F6*Портфель!$Q$13</f>
      </c>
      <c r="L330" s="6" t="s">
        <f>=E330*K330</f>
      </c>
      <c r="M330" s="6" t="s">
        <f>=(K330-J330)*E330</f>
      </c>
      <c r="N330" s="6" t="s">
        <f>=MAX(0,M330*0.13)</f>
      </c>
    </row>
    <row collapsed="false" customFormat="false" customHeight="false" hidden="false" ht="12.1" outlineLevel="0" r="331">
      <c r="A331" s="52" t="n">
        <v>45849</v>
      </c>
      <c r="B331" s="16" t="s">
        <v>715</v>
      </c>
      <c r="C331" s="16" t="s">
        <v>30</v>
      </c>
      <c r="D331" s="16" t="s">
        <v>31</v>
      </c>
      <c r="E331" s="17" t="n">
        <v>50000</v>
      </c>
      <c r="F331" s="7" t="s">
        <f>=DATEDIF(A331,$O$2,"y")</f>
      </c>
      <c r="G331" s="7" t="s">
        <f>=DATEDIF(A331,$O$2,"ym")</f>
      </c>
      <c r="H331" s="7" t="s">
        <f>=DATEDIF(A331,$O$2,"md")</f>
      </c>
      <c r="I331" s="7" t="n">
        <v>364</v>
      </c>
      <c r="J331" s="17" t="n">
        <v>0.0631452</v>
      </c>
      <c r="K331" s="6" t="s">
        <f>=Портфель!F6*Портфель!$Q$13</f>
      </c>
      <c r="L331" s="6" t="s">
        <f>=E331*K331</f>
      </c>
      <c r="M331" s="6" t="s">
        <f>=(K331-J331)*E331</f>
      </c>
      <c r="N331" s="6" t="s">
        <f>=MAX(0,M331*0.13)</f>
      </c>
    </row>
    <row collapsed="false" customFormat="false" customHeight="false" hidden="false" ht="12.1" outlineLevel="0" r="332">
      <c r="A332" s="52" t="n">
        <v>45849</v>
      </c>
      <c r="B332" s="16" t="s">
        <v>715</v>
      </c>
      <c r="C332" s="16" t="s">
        <v>30</v>
      </c>
      <c r="D332" s="16" t="s">
        <v>31</v>
      </c>
      <c r="E332" s="17" t="n">
        <v>250000</v>
      </c>
      <c r="F332" s="7" t="s">
        <f>=DATEDIF(A332,$O$2,"y")</f>
      </c>
      <c r="G332" s="7" t="s">
        <f>=DATEDIF(A332,$O$2,"ym")</f>
      </c>
      <c r="H332" s="7" t="s">
        <f>=DATEDIF(A332,$O$2,"md")</f>
      </c>
      <c r="I332" s="7" t="n">
        <v>364</v>
      </c>
      <c r="J332" s="17" t="n">
        <v>0.06314524</v>
      </c>
      <c r="K332" s="6" t="s">
        <f>=Портфель!F6*Портфель!$Q$13</f>
      </c>
      <c r="L332" s="6" t="s">
        <f>=E332*K332</f>
      </c>
      <c r="M332" s="6" t="s">
        <f>=(K332-J332)*E332</f>
      </c>
      <c r="N332" s="6" t="s">
        <f>=MAX(0,M332*0.13)</f>
      </c>
    </row>
    <row collapsed="false" customFormat="false" customHeight="false" hidden="false" ht="12.1" outlineLevel="0" r="333">
      <c r="A333" s="52" t="n">
        <v>45849</v>
      </c>
      <c r="B333" s="16" t="s">
        <v>715</v>
      </c>
      <c r="C333" s="16" t="s">
        <v>30</v>
      </c>
      <c r="D333" s="16" t="s">
        <v>31</v>
      </c>
      <c r="E333" s="17" t="n">
        <v>250000</v>
      </c>
      <c r="F333" s="7" t="s">
        <f>=DATEDIF(A333,$O$2,"y")</f>
      </c>
      <c r="G333" s="7" t="s">
        <f>=DATEDIF(A333,$O$2,"ym")</f>
      </c>
      <c r="H333" s="7" t="s">
        <f>=DATEDIF(A333,$O$2,"md")</f>
      </c>
      <c r="I333" s="7" t="n">
        <v>364</v>
      </c>
      <c r="J333" s="17" t="n">
        <v>0.06314524</v>
      </c>
      <c r="K333" s="6" t="s">
        <f>=Портфель!F6*Портфель!$Q$13</f>
      </c>
      <c r="L333" s="6" t="s">
        <f>=E333*K333</f>
      </c>
      <c r="M333" s="6" t="s">
        <f>=(K333-J333)*E333</f>
      </c>
      <c r="N333" s="6" t="s">
        <f>=MAX(0,M333*0.13)</f>
      </c>
    </row>
    <row collapsed="false" customFormat="false" customHeight="false" hidden="false" ht="12.1" outlineLevel="0" r="334">
      <c r="A334" s="52" t="n">
        <v>45849</v>
      </c>
      <c r="B334" s="16" t="s">
        <v>715</v>
      </c>
      <c r="C334" s="16" t="s">
        <v>30</v>
      </c>
      <c r="D334" s="16" t="s">
        <v>31</v>
      </c>
      <c r="E334" s="17" t="n">
        <v>70000</v>
      </c>
      <c r="F334" s="7" t="s">
        <f>=DATEDIF(A334,$O$2,"y")</f>
      </c>
      <c r="G334" s="7" t="s">
        <f>=DATEDIF(A334,$O$2,"ym")</f>
      </c>
      <c r="H334" s="7" t="s">
        <f>=DATEDIF(A334,$O$2,"md")</f>
      </c>
      <c r="I334" s="7" t="n">
        <v>364</v>
      </c>
      <c r="J334" s="17" t="n">
        <v>0.063145285714286</v>
      </c>
      <c r="K334" s="6" t="s">
        <f>=Портфель!F6*Портфель!$Q$13</f>
      </c>
      <c r="L334" s="6" t="s">
        <f>=E334*K334</f>
      </c>
      <c r="M334" s="6" t="s">
        <f>=(K334-J334)*E334</f>
      </c>
      <c r="N334" s="6" t="s">
        <f>=MAX(0,M334*0.13)</f>
      </c>
    </row>
    <row collapsed="false" customFormat="false" customHeight="false" hidden="false" ht="12.1" outlineLevel="0" r="335">
      <c r="A335" s="52" t="n">
        <v>45849</v>
      </c>
      <c r="B335" s="16" t="s">
        <v>715</v>
      </c>
      <c r="C335" s="16" t="s">
        <v>30</v>
      </c>
      <c r="D335" s="16" t="s">
        <v>31</v>
      </c>
      <c r="E335" s="17" t="n">
        <v>2000000</v>
      </c>
      <c r="F335" s="7" t="s">
        <f>=DATEDIF(A335,$O$2,"y")</f>
      </c>
      <c r="G335" s="7" t="s">
        <f>=DATEDIF(A335,$O$2,"ym")</f>
      </c>
      <c r="H335" s="7" t="s">
        <f>=DATEDIF(A335,$O$2,"md")</f>
      </c>
      <c r="I335" s="7" t="n">
        <v>364</v>
      </c>
      <c r="J335" s="17" t="n">
        <v>0.06314525</v>
      </c>
      <c r="K335" s="6" t="s">
        <f>=Портфель!F6*Портфель!$Q$13</f>
      </c>
      <c r="L335" s="6" t="s">
        <f>=E335*K335</f>
      </c>
      <c r="M335" s="6" t="s">
        <f>=(K335-J335)*E335</f>
      </c>
      <c r="N335" s="6" t="s">
        <f>=MAX(0,M335*0.13)</f>
      </c>
    </row>
    <row collapsed="false" customFormat="false" customHeight="false" hidden="false" ht="12.1" outlineLevel="0" r="336">
      <c r="A336" s="52" t="n">
        <v>45849</v>
      </c>
      <c r="B336" s="16" t="s">
        <v>715</v>
      </c>
      <c r="C336" s="16" t="s">
        <v>30</v>
      </c>
      <c r="D336" s="16" t="s">
        <v>31</v>
      </c>
      <c r="E336" s="17" t="n">
        <v>500000</v>
      </c>
      <c r="F336" s="7" t="s">
        <f>=DATEDIF(A336,$O$2,"y")</f>
      </c>
      <c r="G336" s="7" t="s">
        <f>=DATEDIF(A336,$O$2,"ym")</f>
      </c>
      <c r="H336" s="7" t="s">
        <f>=DATEDIF(A336,$O$2,"md")</f>
      </c>
      <c r="I336" s="7" t="n">
        <v>364</v>
      </c>
      <c r="J336" s="17" t="n">
        <v>0.06314524</v>
      </c>
      <c r="K336" s="6" t="s">
        <f>=Портфель!F6*Портфель!$Q$13</f>
      </c>
      <c r="L336" s="6" t="s">
        <f>=E336*K336</f>
      </c>
      <c r="M336" s="6" t="s">
        <f>=(K336-J336)*E336</f>
      </c>
      <c r="N336" s="6" t="s">
        <f>=MAX(0,M336*0.13)</f>
      </c>
    </row>
    <row collapsed="false" customFormat="false" customHeight="false" hidden="false" ht="12.1" outlineLevel="0" r="337">
      <c r="A337" s="52" t="n">
        <v>45849</v>
      </c>
      <c r="B337" s="16" t="s">
        <v>715</v>
      </c>
      <c r="C337" s="16" t="s">
        <v>30</v>
      </c>
      <c r="D337" s="16" t="s">
        <v>31</v>
      </c>
      <c r="E337" s="17" t="n">
        <v>120000</v>
      </c>
      <c r="F337" s="7" t="s">
        <f>=DATEDIF(A337,$O$2,"y")</f>
      </c>
      <c r="G337" s="7" t="s">
        <f>=DATEDIF(A337,$O$2,"ym")</f>
      </c>
      <c r="H337" s="7" t="s">
        <f>=DATEDIF(A337,$O$2,"md")</f>
      </c>
      <c r="I337" s="7" t="n">
        <v>364</v>
      </c>
      <c r="J337" s="17" t="n">
        <v>0.06314525</v>
      </c>
      <c r="K337" s="6" t="s">
        <f>=Портфель!F6*Портфель!$Q$13</f>
      </c>
      <c r="L337" s="6" t="s">
        <f>=E337*K337</f>
      </c>
      <c r="M337" s="6" t="s">
        <f>=(K337-J337)*E337</f>
      </c>
      <c r="N337" s="6" t="s">
        <f>=MAX(0,M337*0.13)</f>
      </c>
    </row>
    <row collapsed="false" customFormat="false" customHeight="false" hidden="false" ht="12.1" outlineLevel="0" r="338">
      <c r="A338" s="52" t="n">
        <v>45849</v>
      </c>
      <c r="B338" s="16" t="s">
        <v>715</v>
      </c>
      <c r="C338" s="16" t="s">
        <v>30</v>
      </c>
      <c r="D338" s="16" t="s">
        <v>31</v>
      </c>
      <c r="E338" s="17" t="n">
        <v>150000</v>
      </c>
      <c r="F338" s="7" t="s">
        <f>=DATEDIF(A338,$O$2,"y")</f>
      </c>
      <c r="G338" s="7" t="s">
        <f>=DATEDIF(A338,$O$2,"ym")</f>
      </c>
      <c r="H338" s="7" t="s">
        <f>=DATEDIF(A338,$O$2,"md")</f>
      </c>
      <c r="I338" s="7" t="n">
        <v>364</v>
      </c>
      <c r="J338" s="17" t="n">
        <v>0.063145266666667</v>
      </c>
      <c r="K338" s="6" t="s">
        <f>=Портфель!F6*Портфель!$Q$13</f>
      </c>
      <c r="L338" s="6" t="s">
        <f>=E338*K338</f>
      </c>
      <c r="M338" s="6" t="s">
        <f>=(K338-J338)*E338</f>
      </c>
      <c r="N338" s="6" t="s">
        <f>=MAX(0,M338*0.13)</f>
      </c>
    </row>
    <row collapsed="false" customFormat="false" customHeight="false" hidden="false" ht="12.1" outlineLevel="0" r="339">
      <c r="A339" s="52" t="n">
        <v>45986</v>
      </c>
      <c r="B339" s="16" t="s">
        <v>715</v>
      </c>
      <c r="C339" s="16" t="s">
        <v>30</v>
      </c>
      <c r="D339" s="16" t="s">
        <v>31</v>
      </c>
      <c r="E339" s="17" t="n">
        <v>2710000</v>
      </c>
      <c r="F339" s="7" t="s">
        <f>=DATEDIF(A339,$O$2,"y")</f>
      </c>
      <c r="G339" s="7" t="s">
        <f>=DATEDIF(A339,$O$2,"ym")</f>
      </c>
      <c r="H339" s="7" t="s">
        <f>=DATEDIF(A339,$O$2,"md")</f>
      </c>
      <c r="I339" s="7" t="n">
        <v>227</v>
      </c>
      <c r="J339" s="17" t="n">
        <v>0.063305313653137</v>
      </c>
      <c r="K339" s="6" t="s">
        <f>=Портфель!F6*Портфель!$Q$13</f>
      </c>
      <c r="L339" s="6" t="s">
        <f>=E339*K339</f>
      </c>
      <c r="M339" s="6" t="s">
        <f>=(K339-J339)*E339</f>
      </c>
      <c r="N339" s="6" t="s">
        <f>=MAX(0,M339*0.13)</f>
      </c>
    </row>
    <row collapsed="false" customFormat="false" customHeight="false" hidden="false" ht="12.1" outlineLevel="0" r="340">
      <c r="A340" s="52" t="n">
        <v>45986</v>
      </c>
      <c r="B340" s="16" t="s">
        <v>715</v>
      </c>
      <c r="C340" s="16" t="s">
        <v>30</v>
      </c>
      <c r="D340" s="16" t="s">
        <v>31</v>
      </c>
      <c r="E340" s="17" t="n">
        <v>20000</v>
      </c>
      <c r="F340" s="7" t="s">
        <f>=DATEDIF(A340,$O$2,"y")</f>
      </c>
      <c r="G340" s="7" t="s">
        <f>=DATEDIF(A340,$O$2,"ym")</f>
      </c>
      <c r="H340" s="7" t="s">
        <f>=DATEDIF(A340,$O$2,"md")</f>
      </c>
      <c r="I340" s="7" t="n">
        <v>227</v>
      </c>
      <c r="J340" s="17" t="n">
        <v>0.0633055</v>
      </c>
      <c r="K340" s="6" t="s">
        <f>=Портфель!F6*Портфель!$Q$13</f>
      </c>
      <c r="L340" s="6" t="s">
        <f>=E340*K340</f>
      </c>
      <c r="M340" s="6" t="s">
        <f>=(K340-J340)*E340</f>
      </c>
      <c r="N340" s="6" t="s">
        <f>=MAX(0,M340*0.13)</f>
      </c>
    </row>
    <row collapsed="false" customFormat="false" customHeight="false" hidden="false" ht="12.1" outlineLevel="0" r="341">
      <c r="A341" s="52" t="n">
        <v>45986</v>
      </c>
      <c r="B341" s="16" t="s">
        <v>715</v>
      </c>
      <c r="C341" s="16" t="s">
        <v>30</v>
      </c>
      <c r="D341" s="16" t="s">
        <v>31</v>
      </c>
      <c r="E341" s="17" t="n">
        <v>100000</v>
      </c>
      <c r="F341" s="7" t="s">
        <f>=DATEDIF(A341,$O$2,"y")</f>
      </c>
      <c r="G341" s="7" t="s">
        <f>=DATEDIF(A341,$O$2,"ym")</f>
      </c>
      <c r="H341" s="7" t="s">
        <f>=DATEDIF(A341,$O$2,"md")</f>
      </c>
      <c r="I341" s="7" t="n">
        <v>227</v>
      </c>
      <c r="J341" s="17" t="n">
        <v>0.0633053</v>
      </c>
      <c r="K341" s="6" t="s">
        <f>=Портфель!F6*Портфель!$Q$13</f>
      </c>
      <c r="L341" s="6" t="s">
        <f>=E341*K341</f>
      </c>
      <c r="M341" s="6" t="s">
        <f>=(K341-J341)*E341</f>
      </c>
      <c r="N341" s="6" t="s">
        <f>=MAX(0,M341*0.13)</f>
      </c>
    </row>
    <row collapsed="false" customFormat="false" customHeight="false" hidden="false" ht="12.1" outlineLevel="0" r="342">
      <c r="A342" s="52" t="n">
        <v>45986</v>
      </c>
      <c r="B342" s="16" t="s">
        <v>715</v>
      </c>
      <c r="C342" s="16" t="s">
        <v>30</v>
      </c>
      <c r="D342" s="16" t="s">
        <v>31</v>
      </c>
      <c r="E342" s="17" t="n">
        <v>10000</v>
      </c>
      <c r="F342" s="7" t="s">
        <f>=DATEDIF(A342,$O$2,"y")</f>
      </c>
      <c r="G342" s="7" t="s">
        <f>=DATEDIF(A342,$O$2,"ym")</f>
      </c>
      <c r="H342" s="7" t="s">
        <f>=DATEDIF(A342,$O$2,"md")</f>
      </c>
      <c r="I342" s="7" t="n">
        <v>227</v>
      </c>
      <c r="J342" s="17" t="n">
        <v>0.063305</v>
      </c>
      <c r="K342" s="6" t="s">
        <f>=Портфель!F6*Портфель!$Q$13</f>
      </c>
      <c r="L342" s="6" t="s">
        <f>=E342*K342</f>
      </c>
      <c r="M342" s="6" t="s">
        <f>=(K342-J342)*E342</f>
      </c>
      <c r="N342" s="6" t="s">
        <f>=MAX(0,M342*0.13)</f>
      </c>
    </row>
    <row collapsed="false" customFormat="false" customHeight="false" hidden="false" ht="12.1" outlineLevel="0" r="343">
      <c r="A343" s="52" t="n">
        <v>45986</v>
      </c>
      <c r="B343" s="16" t="s">
        <v>715</v>
      </c>
      <c r="C343" s="16" t="s">
        <v>30</v>
      </c>
      <c r="D343" s="16" t="s">
        <v>31</v>
      </c>
      <c r="E343" s="17" t="n">
        <v>7160000</v>
      </c>
      <c r="F343" s="7" t="s">
        <f>=DATEDIF(A343,$O$2,"y")</f>
      </c>
      <c r="G343" s="7" t="s">
        <f>=DATEDIF(A343,$O$2,"ym")</f>
      </c>
      <c r="H343" s="7" t="s">
        <f>=DATEDIF(A343,$O$2,"md")</f>
      </c>
      <c r="I343" s="7" t="n">
        <v>227</v>
      </c>
      <c r="J343" s="17" t="n">
        <v>0.063305311452514</v>
      </c>
      <c r="K343" s="6" t="s">
        <f>=Портфель!F6*Портфель!$Q$13</f>
      </c>
      <c r="L343" s="6" t="s">
        <f>=E343*K343</f>
      </c>
      <c r="M343" s="6" t="s">
        <f>=(K343-J343)*E343</f>
      </c>
      <c r="N343" s="6" t="s">
        <f>=MAX(0,M343*0.13)</f>
      </c>
    </row>
    <row collapsed="false" customFormat="false" customHeight="false" hidden="false" ht="12.1" outlineLevel="0" r="344">
      <c r="A344" s="52" t="n">
        <v>46006</v>
      </c>
      <c r="B344" s="16" t="s">
        <v>715</v>
      </c>
      <c r="C344" s="16" t="s">
        <v>30</v>
      </c>
      <c r="D344" s="16" t="s">
        <v>31</v>
      </c>
      <c r="E344" s="17" t="n">
        <v>330000</v>
      </c>
      <c r="F344" s="7" t="s">
        <f>=DATEDIF(A344,$O$2,"y")</f>
      </c>
      <c r="G344" s="7" t="s">
        <f>=DATEDIF(A344,$O$2,"ym")</f>
      </c>
      <c r="H344" s="7" t="s">
        <f>=DATEDIF(A344,$O$2,"md")</f>
      </c>
      <c r="I344" s="7" t="n">
        <v>207</v>
      </c>
      <c r="J344" s="17" t="n">
        <v>0.072208878787879</v>
      </c>
      <c r="K344" s="6" t="s">
        <f>=Портфель!F6*Портфель!$Q$13</f>
      </c>
      <c r="L344" s="6" t="s">
        <f>=E344*K344</f>
      </c>
      <c r="M344" s="6" t="s">
        <f>=(K344-J344)*E344</f>
      </c>
      <c r="N344" s="6" t="s">
        <f>=MAX(0,M344*0.13)</f>
      </c>
    </row>
    <row collapsed="false" customFormat="false" customHeight="false" hidden="false" ht="12.1" outlineLevel="0" r="345">
      <c r="A345" s="52" t="n">
        <v>46034</v>
      </c>
      <c r="B345" s="16" t="s">
        <v>715</v>
      </c>
      <c r="C345" s="16" t="s">
        <v>30</v>
      </c>
      <c r="D345" s="16" t="s">
        <v>31</v>
      </c>
      <c r="E345" s="17" t="n">
        <v>5970000</v>
      </c>
      <c r="F345" s="7" t="s">
        <f>=DATEDIF(A345,$O$2,"y")</f>
      </c>
      <c r="G345" s="7" t="s">
        <f>=DATEDIF(A345,$O$2,"ym")</f>
      </c>
      <c r="H345" s="7" t="s">
        <f>=DATEDIF(A345,$O$2,"md")</f>
      </c>
      <c r="I345" s="7" t="n">
        <v>179</v>
      </c>
      <c r="J345" s="17" t="n">
        <v>0.077771095477387</v>
      </c>
      <c r="K345" s="6" t="s">
        <f>=Портфель!F6*Портфель!$Q$13</f>
      </c>
      <c r="L345" s="6" t="s">
        <f>=E345*K345</f>
      </c>
      <c r="M345" s="6" t="s">
        <f>=(K345-J345)*E345</f>
      </c>
      <c r="N345" s="6" t="s">
        <f>=MAX(0,M345*0.13)</f>
      </c>
    </row>
    <row collapsed="false" customFormat="false" customHeight="false" hidden="false" ht="12.1" outlineLevel="0" r="346">
      <c r="A346" s="52" t="n">
        <v>46034</v>
      </c>
      <c r="B346" s="16" t="s">
        <v>715</v>
      </c>
      <c r="C346" s="16" t="s">
        <v>30</v>
      </c>
      <c r="D346" s="16" t="s">
        <v>31</v>
      </c>
      <c r="E346" s="17" t="n">
        <v>1030000</v>
      </c>
      <c r="F346" s="7" t="s">
        <f>=DATEDIF(A346,$O$2,"y")</f>
      </c>
      <c r="G346" s="7" t="s">
        <f>=DATEDIF(A346,$O$2,"ym")</f>
      </c>
      <c r="H346" s="7" t="s">
        <f>=DATEDIF(A346,$O$2,"md")</f>
      </c>
      <c r="I346" s="7" t="n">
        <v>179</v>
      </c>
      <c r="J346" s="17" t="n">
        <v>0.077771097087379</v>
      </c>
      <c r="K346" s="6" t="s">
        <f>=Портфель!F6*Портфель!$Q$13</f>
      </c>
      <c r="L346" s="6" t="s">
        <f>=E346*K346</f>
      </c>
      <c r="M346" s="6" t="s">
        <f>=(K346-J346)*E346</f>
      </c>
      <c r="N346" s="6" t="s">
        <f>=MAX(0,M346*0.13)</f>
      </c>
    </row>
    <row collapsed="false" customFormat="false" customHeight="false" hidden="false" ht="12.1" outlineLevel="0" r="347">
      <c r="A347" s="52" t="n">
        <v>46034</v>
      </c>
      <c r="B347" s="16" t="s">
        <v>715</v>
      </c>
      <c r="C347" s="16" t="s">
        <v>30</v>
      </c>
      <c r="D347" s="16" t="s">
        <v>31</v>
      </c>
      <c r="E347" s="17" t="n">
        <v>1030000</v>
      </c>
      <c r="F347" s="7" t="s">
        <f>=DATEDIF(A347,$O$2,"y")</f>
      </c>
      <c r="G347" s="7" t="s">
        <f>=DATEDIF(A347,$O$2,"ym")</f>
      </c>
      <c r="H347" s="7" t="s">
        <f>=DATEDIF(A347,$O$2,"md")</f>
      </c>
      <c r="I347" s="7" t="n">
        <v>179</v>
      </c>
      <c r="J347" s="17" t="n">
        <v>0.077771097087379</v>
      </c>
      <c r="K347" s="6" t="s">
        <f>=Портфель!F6*Портфель!$Q$13</f>
      </c>
      <c r="L347" s="6" t="s">
        <f>=E347*K347</f>
      </c>
      <c r="M347" s="6" t="s">
        <f>=(K347-J347)*E347</f>
      </c>
      <c r="N347" s="6" t="s">
        <f>=MAX(0,M347*0.13)</f>
      </c>
    </row>
    <row collapsed="false" customFormat="false" customHeight="false" hidden="false" ht="12.1" outlineLevel="0" r="348">
      <c r="A348" s="52" t="n">
        <v>46034</v>
      </c>
      <c r="B348" s="16" t="s">
        <v>715</v>
      </c>
      <c r="C348" s="16" t="s">
        <v>30</v>
      </c>
      <c r="D348" s="16" t="s">
        <v>31</v>
      </c>
      <c r="E348" s="17" t="n">
        <v>940000</v>
      </c>
      <c r="F348" s="7" t="s">
        <f>=DATEDIF(A348,$O$2,"y")</f>
      </c>
      <c r="G348" s="7" t="s">
        <f>=DATEDIF(A348,$O$2,"ym")</f>
      </c>
      <c r="H348" s="7" t="s">
        <f>=DATEDIF(A348,$O$2,"md")</f>
      </c>
      <c r="I348" s="7" t="n">
        <v>179</v>
      </c>
      <c r="J348" s="17" t="n">
        <v>0.077771095744681</v>
      </c>
      <c r="K348" s="6" t="s">
        <f>=Портфель!F6*Портфель!$Q$13</f>
      </c>
      <c r="L348" s="6" t="s">
        <f>=E348*K348</f>
      </c>
      <c r="M348" s="6" t="s">
        <f>=(K348-J348)*E348</f>
      </c>
      <c r="N348" s="6" t="s">
        <f>=MAX(0,M348*0.13)</f>
      </c>
    </row>
    <row collapsed="false" customFormat="false" customHeight="false" hidden="false" ht="12.1" outlineLevel="0" r="349">
      <c r="A349" s="52" t="n">
        <v>46034</v>
      </c>
      <c r="B349" s="16" t="s">
        <v>715</v>
      </c>
      <c r="C349" s="16" t="s">
        <v>30</v>
      </c>
      <c r="D349" s="16" t="s">
        <v>31</v>
      </c>
      <c r="E349" s="17" t="n">
        <v>1030000</v>
      </c>
      <c r="F349" s="7" t="s">
        <f>=DATEDIF(A349,$O$2,"y")</f>
      </c>
      <c r="G349" s="7" t="s">
        <f>=DATEDIF(A349,$O$2,"ym")</f>
      </c>
      <c r="H349" s="7" t="s">
        <f>=DATEDIF(A349,$O$2,"md")</f>
      </c>
      <c r="I349" s="7" t="n">
        <v>179</v>
      </c>
      <c r="J349" s="17" t="n">
        <v>0.077771097087379</v>
      </c>
      <c r="K349" s="6" t="s">
        <f>=Портфель!F6*Портфель!$Q$13</f>
      </c>
      <c r="L349" s="6" t="s">
        <f>=E349*K349</f>
      </c>
      <c r="M349" s="6" t="s">
        <f>=(K349-J349)*E349</f>
      </c>
      <c r="N349" s="6" t="s">
        <f>=MAX(0,M349*0.13)</f>
      </c>
    </row>
    <row collapsed="false" customFormat="false" customHeight="false" hidden="false" ht="12.1" outlineLevel="0" r="350">
      <c r="A350" s="52" t="n">
        <v>46037</v>
      </c>
      <c r="B350" s="16" t="s">
        <v>715</v>
      </c>
      <c r="C350" s="16" t="s">
        <v>30</v>
      </c>
      <c r="D350" s="16" t="s">
        <v>31</v>
      </c>
      <c r="E350" s="17" t="n">
        <v>20000</v>
      </c>
      <c r="F350" s="7" t="s">
        <f>=DATEDIF(A350,$O$2,"y")</f>
      </c>
      <c r="G350" s="7" t="s">
        <f>=DATEDIF(A350,$O$2,"ym")</f>
      </c>
      <c r="H350" s="7" t="s">
        <f>=DATEDIF(A350,$O$2,"md")</f>
      </c>
      <c r="I350" s="7" t="n">
        <v>177</v>
      </c>
      <c r="J350" s="17" t="n">
        <v>0.0767105</v>
      </c>
      <c r="K350" s="6" t="s">
        <f>=Портфель!F6*Портфель!$Q$13</f>
      </c>
      <c r="L350" s="6" t="s">
        <f>=E350*K350</f>
      </c>
      <c r="M350" s="6" t="s">
        <f>=(K350-J350)*E350</f>
      </c>
      <c r="N350" s="6" t="s">
        <f>=MAX(0,M350*0.13)</f>
      </c>
    </row>
    <row collapsed="false" customFormat="false" customHeight="false" hidden="false" ht="12.1" outlineLevel="0" r="351">
      <c r="A351" s="52" t="n">
        <v>46037</v>
      </c>
      <c r="B351" s="16" t="s">
        <v>715</v>
      </c>
      <c r="C351" s="16" t="s">
        <v>30</v>
      </c>
      <c r="D351" s="16" t="s">
        <v>31</v>
      </c>
      <c r="E351" s="17" t="n">
        <v>1850000</v>
      </c>
      <c r="F351" s="7" t="s">
        <f>=DATEDIF(A351,$O$2,"y")</f>
      </c>
      <c r="G351" s="7" t="s">
        <f>=DATEDIF(A351,$O$2,"ym")</f>
      </c>
      <c r="H351" s="7" t="s">
        <f>=DATEDIF(A351,$O$2,"md")</f>
      </c>
      <c r="I351" s="7" t="n">
        <v>177</v>
      </c>
      <c r="J351" s="17" t="n">
        <v>0.07671067027027</v>
      </c>
      <c r="K351" s="6" t="s">
        <f>=Портфель!F6*Портфель!$Q$13</f>
      </c>
      <c r="L351" s="6" t="s">
        <f>=E351*K351</f>
      </c>
      <c r="M351" s="6" t="s">
        <f>=(K351-J351)*E351</f>
      </c>
      <c r="N351" s="6" t="s">
        <f>=MAX(0,M351*0.13)</f>
      </c>
    </row>
    <row collapsed="false" customFormat="false" customHeight="false" hidden="false" ht="12.1" outlineLevel="0" r="352">
      <c r="A352" s="52" t="n">
        <v>46037</v>
      </c>
      <c r="B352" s="16" t="s">
        <v>715</v>
      </c>
      <c r="C352" s="16" t="s">
        <v>30</v>
      </c>
      <c r="D352" s="16" t="s">
        <v>31</v>
      </c>
      <c r="E352" s="17" t="n">
        <v>650000</v>
      </c>
      <c r="F352" s="7" t="s">
        <f>=DATEDIF(A352,$O$2,"y")</f>
      </c>
      <c r="G352" s="7" t="s">
        <f>=DATEDIF(A352,$O$2,"ym")</f>
      </c>
      <c r="H352" s="7" t="s">
        <f>=DATEDIF(A352,$O$2,"md")</f>
      </c>
      <c r="I352" s="7" t="n">
        <v>177</v>
      </c>
      <c r="J352" s="17" t="n">
        <v>0.076710676923077</v>
      </c>
      <c r="K352" s="6" t="s">
        <f>=Портфель!F6*Портфель!$Q$13</f>
      </c>
      <c r="L352" s="6" t="s">
        <f>=E352*K352</f>
      </c>
      <c r="M352" s="6" t="s">
        <f>=(K352-J352)*E352</f>
      </c>
      <c r="N352" s="6" t="s">
        <f>=MAX(0,M352*0.13)</f>
      </c>
    </row>
    <row collapsed="false" customFormat="false" customHeight="false" hidden="false" ht="12.1" outlineLevel="0" r="353">
      <c r="A353" s="52" t="n">
        <v>46037</v>
      </c>
      <c r="B353" s="16" t="s">
        <v>715</v>
      </c>
      <c r="C353" s="16" t="s">
        <v>30</v>
      </c>
      <c r="D353" s="16" t="s">
        <v>31</v>
      </c>
      <c r="E353" s="17" t="n">
        <v>40000</v>
      </c>
      <c r="F353" s="7" t="s">
        <f>=DATEDIF(A353,$O$2,"y")</f>
      </c>
      <c r="G353" s="7" t="s">
        <f>=DATEDIF(A353,$O$2,"ym")</f>
      </c>
      <c r="H353" s="7" t="s">
        <f>=DATEDIF(A353,$O$2,"md")</f>
      </c>
      <c r="I353" s="7" t="n">
        <v>177</v>
      </c>
      <c r="J353" s="17" t="n">
        <v>0.07671075</v>
      </c>
      <c r="K353" s="6" t="s">
        <f>=Портфель!F6*Портфель!$Q$13</f>
      </c>
      <c r="L353" s="6" t="s">
        <f>=E353*K353</f>
      </c>
      <c r="M353" s="6" t="s">
        <f>=(K353-J353)*E353</f>
      </c>
      <c r="N353" s="6" t="s">
        <f>=MAX(0,M353*0.13)</f>
      </c>
    </row>
    <row collapsed="false" customFormat="false" customHeight="false" hidden="false" ht="12.1" outlineLevel="0" r="354">
      <c r="A354" s="52" t="n">
        <v>46037</v>
      </c>
      <c r="B354" s="16" t="s">
        <v>715</v>
      </c>
      <c r="C354" s="16" t="s">
        <v>30</v>
      </c>
      <c r="D354" s="16" t="s">
        <v>31</v>
      </c>
      <c r="E354" s="17" t="n">
        <v>130000</v>
      </c>
      <c r="F354" s="7" t="s">
        <f>=DATEDIF(A354,$O$2,"y")</f>
      </c>
      <c r="G354" s="7" t="s">
        <f>=DATEDIF(A354,$O$2,"ym")</f>
      </c>
      <c r="H354" s="7" t="s">
        <f>=DATEDIF(A354,$O$2,"md")</f>
      </c>
      <c r="I354" s="7" t="n">
        <v>177</v>
      </c>
      <c r="J354" s="17" t="n">
        <v>0.076710692307692</v>
      </c>
      <c r="K354" s="6" t="s">
        <f>=Портфель!F6*Портфель!$Q$13</f>
      </c>
      <c r="L354" s="6" t="s">
        <f>=E354*K354</f>
      </c>
      <c r="M354" s="6" t="s">
        <f>=(K354-J354)*E354</f>
      </c>
      <c r="N354" s="6" t="s">
        <f>=MAX(0,M354*0.13)</f>
      </c>
    </row>
    <row collapsed="false" customFormat="false" customHeight="false" hidden="false" ht="12.1" outlineLevel="0" r="355">
      <c r="A355" s="52" t="n">
        <v>46037</v>
      </c>
      <c r="B355" s="16" t="s">
        <v>715</v>
      </c>
      <c r="C355" s="16" t="s">
        <v>30</v>
      </c>
      <c r="D355" s="16" t="s">
        <v>31</v>
      </c>
      <c r="E355" s="17" t="n">
        <v>250000</v>
      </c>
      <c r="F355" s="7" t="s">
        <f>=DATEDIF(A355,$O$2,"y")</f>
      </c>
      <c r="G355" s="7" t="s">
        <f>=DATEDIF(A355,$O$2,"ym")</f>
      </c>
      <c r="H355" s="7" t="s">
        <f>=DATEDIF(A355,$O$2,"md")</f>
      </c>
      <c r="I355" s="7" t="n">
        <v>177</v>
      </c>
      <c r="J355" s="17" t="n">
        <v>0.07671068</v>
      </c>
      <c r="K355" s="6" t="s">
        <f>=Портфель!F6*Портфель!$Q$13</f>
      </c>
      <c r="L355" s="6" t="s">
        <f>=E355*K355</f>
      </c>
      <c r="M355" s="6" t="s">
        <f>=(K355-J355)*E355</f>
      </c>
      <c r="N355" s="6" t="s">
        <f>=MAX(0,M355*0.13)</f>
      </c>
    </row>
    <row collapsed="false" customFormat="false" customHeight="false" hidden="false" ht="12.1" outlineLevel="0" r="356">
      <c r="A356" s="52" t="n">
        <v>46037</v>
      </c>
      <c r="B356" s="16" t="s">
        <v>715</v>
      </c>
      <c r="C356" s="16" t="s">
        <v>30</v>
      </c>
      <c r="D356" s="16" t="s">
        <v>31</v>
      </c>
      <c r="E356" s="17" t="n">
        <v>10000</v>
      </c>
      <c r="F356" s="7" t="s">
        <f>=DATEDIF(A356,$O$2,"y")</f>
      </c>
      <c r="G356" s="7" t="s">
        <f>=DATEDIF(A356,$O$2,"ym")</f>
      </c>
      <c r="H356" s="7" t="s">
        <f>=DATEDIF(A356,$O$2,"md")</f>
      </c>
      <c r="I356" s="7" t="n">
        <v>177</v>
      </c>
      <c r="J356" s="17" t="n">
        <v>0.076711</v>
      </c>
      <c r="K356" s="6" t="s">
        <f>=Портфель!F6*Портфель!$Q$13</f>
      </c>
      <c r="L356" s="6" t="s">
        <f>=E356*K356</f>
      </c>
      <c r="M356" s="6" t="s">
        <f>=(K356-J356)*E356</f>
      </c>
      <c r="N356" s="6" t="s">
        <f>=MAX(0,M356*0.13)</f>
      </c>
    </row>
    <row collapsed="false" customFormat="false" customHeight="false" hidden="false" ht="12.1" outlineLevel="0" r="357">
      <c r="A357" s="52" t="n">
        <v>46037</v>
      </c>
      <c r="B357" s="16" t="s">
        <v>715</v>
      </c>
      <c r="C357" s="16" t="s">
        <v>30</v>
      </c>
      <c r="D357" s="16" t="s">
        <v>31</v>
      </c>
      <c r="E357" s="17" t="n">
        <v>2000000</v>
      </c>
      <c r="F357" s="7" t="s">
        <f>=DATEDIF(A357,$O$2,"y")</f>
      </c>
      <c r="G357" s="7" t="s">
        <f>=DATEDIF(A357,$O$2,"ym")</f>
      </c>
      <c r="H357" s="7" t="s">
        <f>=DATEDIF(A357,$O$2,"md")</f>
      </c>
      <c r="I357" s="7" t="n">
        <v>177</v>
      </c>
      <c r="J357" s="17" t="n">
        <v>0.07671067</v>
      </c>
      <c r="K357" s="6" t="s">
        <f>=Портфель!F6*Портфель!$Q$13</f>
      </c>
      <c r="L357" s="6" t="s">
        <f>=E357*K357</f>
      </c>
      <c r="M357" s="6" t="s">
        <f>=(K357-J357)*E357</f>
      </c>
      <c r="N357" s="6" t="s">
        <f>=MAX(0,M357*0.13)</f>
      </c>
    </row>
    <row collapsed="false" customFormat="false" customHeight="false" hidden="false" ht="12.1" outlineLevel="0" r="358">
      <c r="A358" s="52" t="n">
        <v>46037</v>
      </c>
      <c r="B358" s="16" t="s">
        <v>715</v>
      </c>
      <c r="C358" s="16" t="s">
        <v>30</v>
      </c>
      <c r="D358" s="16" t="s">
        <v>31</v>
      </c>
      <c r="E358" s="17" t="n">
        <v>10000</v>
      </c>
      <c r="F358" s="7" t="s">
        <f>=DATEDIF(A358,$O$2,"y")</f>
      </c>
      <c r="G358" s="7" t="s">
        <f>=DATEDIF(A358,$O$2,"ym")</f>
      </c>
      <c r="H358" s="7" t="s">
        <f>=DATEDIF(A358,$O$2,"md")</f>
      </c>
      <c r="I358" s="7" t="n">
        <v>177</v>
      </c>
      <c r="J358" s="17" t="n">
        <v>0.076711</v>
      </c>
      <c r="K358" s="6" t="s">
        <f>=Портфель!F6*Портфель!$Q$13</f>
      </c>
      <c r="L358" s="6" t="s">
        <f>=E358*K358</f>
      </c>
      <c r="M358" s="6" t="s">
        <f>=(K358-J358)*E358</f>
      </c>
      <c r="N358" s="6" t="s">
        <f>=MAX(0,M358*0.13)</f>
      </c>
    </row>
    <row collapsed="false" customFormat="false" customHeight="false" hidden="false" ht="12.1" outlineLevel="0" r="359">
      <c r="A359" s="52" t="n">
        <v>46037</v>
      </c>
      <c r="B359" s="16" t="s">
        <v>715</v>
      </c>
      <c r="C359" s="16" t="s">
        <v>30</v>
      </c>
      <c r="D359" s="16" t="s">
        <v>31</v>
      </c>
      <c r="E359" s="17" t="n">
        <v>40000</v>
      </c>
      <c r="F359" s="7" t="s">
        <f>=DATEDIF(A359,$O$2,"y")</f>
      </c>
      <c r="G359" s="7" t="s">
        <f>=DATEDIF(A359,$O$2,"ym")</f>
      </c>
      <c r="H359" s="7" t="s">
        <f>=DATEDIF(A359,$O$2,"md")</f>
      </c>
      <c r="I359" s="7" t="n">
        <v>177</v>
      </c>
      <c r="J359" s="17" t="n">
        <v>0.07671075</v>
      </c>
      <c r="K359" s="6" t="s">
        <f>=Портфель!F6*Портфель!$Q$13</f>
      </c>
      <c r="L359" s="6" t="s">
        <f>=E359*K359</f>
      </c>
      <c r="M359" s="6" t="s">
        <f>=(K359-J359)*E359</f>
      </c>
      <c r="N359" s="6" t="s">
        <f>=MAX(0,M359*0.13)</f>
      </c>
    </row>
    <row collapsed="false" customFormat="false" customHeight="false" hidden="false" ht="12.1" outlineLevel="0" r="360">
      <c r="A360" s="52" t="n">
        <v>46086</v>
      </c>
      <c r="B360" s="16" t="s">
        <v>715</v>
      </c>
      <c r="C360" s="16" t="s">
        <v>30</v>
      </c>
      <c r="D360" s="16" t="s">
        <v>31</v>
      </c>
      <c r="E360" s="17" t="n">
        <v>630000</v>
      </c>
      <c r="F360" s="7" t="s">
        <f>=DATEDIF(A360,$O$2,"y")</f>
      </c>
      <c r="G360" s="7" t="s">
        <f>=DATEDIF(A360,$O$2,"ym")</f>
      </c>
      <c r="H360" s="7" t="s">
        <f>=DATEDIF(A360,$O$2,"md")</f>
      </c>
      <c r="I360" s="7" t="n">
        <v>127</v>
      </c>
      <c r="J360" s="17" t="n">
        <v>0.07298919047619</v>
      </c>
      <c r="K360" s="6" t="s">
        <f>=Портфель!F6*Портфель!$Q$13</f>
      </c>
      <c r="L360" s="6" t="s">
        <f>=E360*K360</f>
      </c>
      <c r="M360" s="6" t="s">
        <f>=(K360-J360)*E360</f>
      </c>
      <c r="N360" s="6" t="s">
        <f>=MAX(0,M360*0.13)</f>
      </c>
    </row>
    <row collapsed="false" customFormat="false" customHeight="false" hidden="false" ht="12.1" outlineLevel="0" r="361">
      <c r="A361" s="52" t="n">
        <v>46086</v>
      </c>
      <c r="B361" s="16" t="s">
        <v>715</v>
      </c>
      <c r="C361" s="16" t="s">
        <v>30</v>
      </c>
      <c r="D361" s="16" t="s">
        <v>31</v>
      </c>
      <c r="E361" s="17" t="n">
        <v>680000</v>
      </c>
      <c r="F361" s="7" t="s">
        <f>=DATEDIF(A361,$O$2,"y")</f>
      </c>
      <c r="G361" s="7" t="s">
        <f>=DATEDIF(A361,$O$2,"ym")</f>
      </c>
      <c r="H361" s="7" t="s">
        <f>=DATEDIF(A361,$O$2,"md")</f>
      </c>
      <c r="I361" s="7" t="n">
        <v>127</v>
      </c>
      <c r="J361" s="17" t="n">
        <v>0.072989191176471</v>
      </c>
      <c r="K361" s="6" t="s">
        <f>=Портфель!F6*Портфель!$Q$13</f>
      </c>
      <c r="L361" s="6" t="s">
        <f>=E361*K361</f>
      </c>
      <c r="M361" s="6" t="s">
        <f>=(K361-J361)*E361</f>
      </c>
      <c r="N361" s="6" t="s">
        <f>=MAX(0,M361*0.13)</f>
      </c>
    </row>
    <row collapsed="false" customFormat="false" customHeight="false" hidden="false" ht="12.1" outlineLevel="0" r="362">
      <c r="A362" s="52" t="n">
        <v>46086</v>
      </c>
      <c r="B362" s="16" t="s">
        <v>715</v>
      </c>
      <c r="C362" s="16" t="s">
        <v>30</v>
      </c>
      <c r="D362" s="16" t="s">
        <v>31</v>
      </c>
      <c r="E362" s="17" t="n">
        <v>690000</v>
      </c>
      <c r="F362" s="7" t="s">
        <f>=DATEDIF(A362,$O$2,"y")</f>
      </c>
      <c r="G362" s="7" t="s">
        <f>=DATEDIF(A362,$O$2,"ym")</f>
      </c>
      <c r="H362" s="7" t="s">
        <f>=DATEDIF(A362,$O$2,"md")</f>
      </c>
      <c r="I362" s="7" t="n">
        <v>127</v>
      </c>
      <c r="J362" s="17" t="n">
        <v>0.072989188405797</v>
      </c>
      <c r="K362" s="6" t="s">
        <f>=Портфель!F6*Портфель!$Q$13</f>
      </c>
      <c r="L362" s="6" t="s">
        <f>=E362*K362</f>
      </c>
      <c r="M362" s="6" t="s">
        <f>=(K362-J362)*E362</f>
      </c>
      <c r="N362" s="6" t="s">
        <f>=MAX(0,M362*0.13)</f>
      </c>
    </row>
    <row collapsed="false" customFormat="false" customHeight="false" hidden="false" ht="12.1" outlineLevel="0" r="363">
      <c r="A363" s="52" t="n">
        <v>46086</v>
      </c>
      <c r="B363" s="16" t="s">
        <v>715</v>
      </c>
      <c r="C363" s="16" t="s">
        <v>30</v>
      </c>
      <c r="D363" s="16" t="s">
        <v>31</v>
      </c>
      <c r="E363" s="17" t="n">
        <v>690000</v>
      </c>
      <c r="F363" s="7" t="s">
        <f>=DATEDIF(A363,$O$2,"y")</f>
      </c>
      <c r="G363" s="7" t="s">
        <f>=DATEDIF(A363,$O$2,"ym")</f>
      </c>
      <c r="H363" s="7" t="s">
        <f>=DATEDIF(A363,$O$2,"md")</f>
      </c>
      <c r="I363" s="7" t="n">
        <v>127</v>
      </c>
      <c r="J363" s="17" t="n">
        <v>0.072989188405797</v>
      </c>
      <c r="K363" s="6" t="s">
        <f>=Портфель!F6*Портфель!$Q$13</f>
      </c>
      <c r="L363" s="6" t="s">
        <f>=E363*K363</f>
      </c>
      <c r="M363" s="6" t="s">
        <f>=(K363-J363)*E363</f>
      </c>
      <c r="N363" s="6" t="s">
        <f>=MAX(0,M363*0.13)</f>
      </c>
    </row>
    <row collapsed="false" customFormat="false" customHeight="false" hidden="false" ht="12.1" outlineLevel="0" r="364">
      <c r="A364" s="52" t="n">
        <v>46086</v>
      </c>
      <c r="B364" s="16" t="s">
        <v>715</v>
      </c>
      <c r="C364" s="16" t="s">
        <v>30</v>
      </c>
      <c r="D364" s="16" t="s">
        <v>31</v>
      </c>
      <c r="E364" s="17" t="n">
        <v>160000</v>
      </c>
      <c r="F364" s="7" t="s">
        <f>=DATEDIF(A364,$O$2,"y")</f>
      </c>
      <c r="G364" s="7" t="s">
        <f>=DATEDIF(A364,$O$2,"ym")</f>
      </c>
      <c r="H364" s="7" t="s">
        <f>=DATEDIF(A364,$O$2,"md")</f>
      </c>
      <c r="I364" s="7" t="n">
        <v>127</v>
      </c>
      <c r="J364" s="17" t="n">
        <v>0.0729891875</v>
      </c>
      <c r="K364" s="6" t="s">
        <f>=Портфель!F6*Портфель!$Q$13</f>
      </c>
      <c r="L364" s="6" t="s">
        <f>=E364*K364</f>
      </c>
      <c r="M364" s="6" t="s">
        <f>=(K364-J364)*E364</f>
      </c>
      <c r="N364" s="6" t="s">
        <f>=MAX(0,M364*0.13)</f>
      </c>
    </row>
    <row collapsed="false" customFormat="false" customHeight="false" hidden="false" ht="12.1" outlineLevel="0" r="365">
      <c r="A365" s="52" t="n">
        <v>46086</v>
      </c>
      <c r="B365" s="16" t="s">
        <v>715</v>
      </c>
      <c r="C365" s="16" t="s">
        <v>30</v>
      </c>
      <c r="D365" s="16" t="s">
        <v>31</v>
      </c>
      <c r="E365" s="17" t="n">
        <v>150000</v>
      </c>
      <c r="F365" s="7" t="s">
        <f>=DATEDIF(A365,$O$2,"y")</f>
      </c>
      <c r="G365" s="7" t="s">
        <f>=DATEDIF(A365,$O$2,"ym")</f>
      </c>
      <c r="H365" s="7" t="s">
        <f>=DATEDIF(A365,$O$2,"md")</f>
      </c>
      <c r="I365" s="7" t="n">
        <v>127</v>
      </c>
      <c r="J365" s="17" t="n">
        <v>0.0729892</v>
      </c>
      <c r="K365" s="6" t="s">
        <f>=Портфель!F6*Портфель!$Q$13</f>
      </c>
      <c r="L365" s="6" t="s">
        <f>=E365*K365</f>
      </c>
      <c r="M365" s="6" t="s">
        <f>=(K365-J365)*E365</f>
      </c>
      <c r="N365" s="6" t="s">
        <f>=MAX(0,M365*0.13)</f>
      </c>
    </row>
    <row collapsed="false" customFormat="false" customHeight="false" hidden="false" ht="12.1" outlineLevel="0" r="366">
      <c r="A366" s="52" t="n">
        <v>46086</v>
      </c>
      <c r="B366" s="16" t="s">
        <v>715</v>
      </c>
      <c r="C366" s="16" t="s">
        <v>30</v>
      </c>
      <c r="D366" s="16" t="s">
        <v>31</v>
      </c>
      <c r="E366" s="17" t="n">
        <v>10000</v>
      </c>
      <c r="F366" s="7" t="s">
        <f>=DATEDIF(A366,$O$2,"y")</f>
      </c>
      <c r="G366" s="7" t="s">
        <f>=DATEDIF(A366,$O$2,"ym")</f>
      </c>
      <c r="H366" s="7" t="s">
        <f>=DATEDIF(A366,$O$2,"md")</f>
      </c>
      <c r="I366" s="7" t="n">
        <v>127</v>
      </c>
      <c r="J366" s="17" t="n">
        <v>0.072989</v>
      </c>
      <c r="K366" s="6" t="s">
        <f>=Портфель!F6*Портфель!$Q$13</f>
      </c>
      <c r="L366" s="6" t="s">
        <f>=E366*K366</f>
      </c>
      <c r="M366" s="6" t="s">
        <f>=(K366-J366)*E366</f>
      </c>
      <c r="N366" s="6" t="s">
        <f>=MAX(0,M366*0.13)</f>
      </c>
    </row>
    <row collapsed="false" customFormat="false" customHeight="false" hidden="false" ht="12.1" outlineLevel="0" r="367">
      <c r="A367" s="52" t="n">
        <v>46086</v>
      </c>
      <c r="B367" s="16" t="s">
        <v>715</v>
      </c>
      <c r="C367" s="16" t="s">
        <v>30</v>
      </c>
      <c r="D367" s="16" t="s">
        <v>31</v>
      </c>
      <c r="E367" s="17" t="n">
        <v>10000</v>
      </c>
      <c r="F367" s="7" t="s">
        <f>=DATEDIF(A367,$O$2,"y")</f>
      </c>
      <c r="G367" s="7" t="s">
        <f>=DATEDIF(A367,$O$2,"ym")</f>
      </c>
      <c r="H367" s="7" t="s">
        <f>=DATEDIF(A367,$O$2,"md")</f>
      </c>
      <c r="I367" s="7" t="n">
        <v>127</v>
      </c>
      <c r="J367" s="17" t="n">
        <v>0.072989</v>
      </c>
      <c r="K367" s="6" t="s">
        <f>=Портфель!F6*Портфель!$Q$13</f>
      </c>
      <c r="L367" s="6" t="s">
        <f>=E367*K367</f>
      </c>
      <c r="M367" s="6" t="s">
        <f>=(K367-J367)*E367</f>
      </c>
      <c r="N367" s="6" t="s">
        <f>=MAX(0,M367*0.13)</f>
      </c>
    </row>
    <row collapsed="false" customFormat="false" customHeight="false" hidden="false" ht="12.1" outlineLevel="0" r="368">
      <c r="A368" s="52" t="n">
        <v>46086</v>
      </c>
      <c r="B368" s="16" t="s">
        <v>715</v>
      </c>
      <c r="C368" s="16" t="s">
        <v>30</v>
      </c>
      <c r="D368" s="16" t="s">
        <v>31</v>
      </c>
      <c r="E368" s="17" t="n">
        <v>120000</v>
      </c>
      <c r="F368" s="7" t="s">
        <f>=DATEDIF(A368,$O$2,"y")</f>
      </c>
      <c r="G368" s="7" t="s">
        <f>=DATEDIF(A368,$O$2,"ym")</f>
      </c>
      <c r="H368" s="7" t="s">
        <f>=DATEDIF(A368,$O$2,"md")</f>
      </c>
      <c r="I368" s="7" t="n">
        <v>127</v>
      </c>
      <c r="J368" s="17" t="n">
        <v>0.072989166666667</v>
      </c>
      <c r="K368" s="6" t="s">
        <f>=Портфель!F6*Портфель!$Q$13</f>
      </c>
      <c r="L368" s="6" t="s">
        <f>=E368*K368</f>
      </c>
      <c r="M368" s="6" t="s">
        <f>=(K368-J368)*E368</f>
      </c>
      <c r="N368" s="6" t="s">
        <f>=MAX(0,M368*0.13)</f>
      </c>
    </row>
    <row collapsed="false" customFormat="false" customHeight="false" hidden="false" ht="12.1" outlineLevel="0" r="369">
      <c r="A369" s="52" t="n">
        <v>46121</v>
      </c>
      <c r="B369" s="16" t="s">
        <v>715</v>
      </c>
      <c r="C369" s="16" t="s">
        <v>30</v>
      </c>
      <c r="D369" s="16" t="s">
        <v>31</v>
      </c>
      <c r="E369" s="17" t="n">
        <v>1030000</v>
      </c>
      <c r="F369" s="7" t="s">
        <f>=DATEDIF(A369,$O$2,"y")</f>
      </c>
      <c r="G369" s="7" t="s">
        <f>=DATEDIF(A369,$O$2,"ym")</f>
      </c>
      <c r="H369" s="7" t="s">
        <f>=DATEDIF(A369,$O$2,"md")</f>
      </c>
      <c r="I369" s="7" t="n">
        <v>92</v>
      </c>
      <c r="J369" s="17" t="n">
        <v>0.069427757281553</v>
      </c>
      <c r="K369" s="6" t="s">
        <f>=Портфель!F6*Портфель!$Q$13</f>
      </c>
      <c r="L369" s="6" t="s">
        <f>=E369*K369</f>
      </c>
      <c r="M369" s="6" t="s">
        <f>=(K369-J369)*E369</f>
      </c>
      <c r="N369" s="6" t="s">
        <f>=MAX(0,M369*0.13)</f>
      </c>
    </row>
    <row collapsed="false" customFormat="false" customHeight="false" hidden="false" ht="12.1" outlineLevel="0" r="370">
      <c r="A370" s="52" t="n">
        <v>44036</v>
      </c>
      <c r="B370" s="16" t="s">
        <v>715</v>
      </c>
      <c r="C370" s="16" t="s">
        <v>33</v>
      </c>
      <c r="D370" s="16" t="s">
        <v>34</v>
      </c>
      <c r="E370" s="17" t="n">
        <v>90</v>
      </c>
      <c r="F370" s="7" t="s">
        <f>=DATEDIF(A370,$O$2,"y")</f>
      </c>
      <c r="G370" s="7" t="s">
        <f>=DATEDIF(A370,$O$2,"ym")</f>
      </c>
      <c r="H370" s="7" t="s">
        <f>=DATEDIF(A370,$O$2,"md")</f>
      </c>
      <c r="I370" s="7" t="n">
        <v>2177</v>
      </c>
      <c r="J370" s="17" t="n">
        <v>322.1932</v>
      </c>
      <c r="K370" s="6" t="s">
        <f>=Портфель!F7*Портфель!$Q$13</f>
      </c>
      <c r="L370" s="6" t="s">
        <f>=E370*K370</f>
      </c>
      <c r="M370" s="6" t="s">
        <f>=(K370-J370)*E370</f>
      </c>
      <c r="N370" s="6" t="s">
        <f>=MAX(0,M370*0.13)</f>
      </c>
    </row>
    <row collapsed="false" customFormat="false" customHeight="false" hidden="false" ht="12.1" outlineLevel="0" r="371">
      <c r="A371" s="52" t="n">
        <v>44252</v>
      </c>
      <c r="B371" s="16" t="s">
        <v>715</v>
      </c>
      <c r="C371" s="16" t="s">
        <v>33</v>
      </c>
      <c r="D371" s="16" t="s">
        <v>34</v>
      </c>
      <c r="E371" s="17" t="n">
        <v>50</v>
      </c>
      <c r="F371" s="7" t="s">
        <f>=DATEDIF(A371,$O$2,"y")</f>
      </c>
      <c r="G371" s="7" t="s">
        <f>=DATEDIF(A371,$O$2,"ym")</f>
      </c>
      <c r="H371" s="7" t="s">
        <f>=DATEDIF(A371,$O$2,"md")</f>
      </c>
      <c r="I371" s="7" t="n">
        <v>1961</v>
      </c>
      <c r="J371" s="17" t="n">
        <v>315.1892</v>
      </c>
      <c r="K371" s="6" t="s">
        <f>=Портфель!F7*Портфель!$Q$13</f>
      </c>
      <c r="L371" s="6" t="s">
        <f>=E371*K371</f>
      </c>
      <c r="M371" s="6" t="s">
        <f>=(K371-J371)*E371</f>
      </c>
      <c r="N371" s="6" t="s">
        <f>=MAX(0,M371*0.13)</f>
      </c>
    </row>
    <row collapsed="false" customFormat="false" customHeight="false" hidden="false" ht="12.1" outlineLevel="0" r="372">
      <c r="A372" s="52" t="n">
        <v>44252</v>
      </c>
      <c r="B372" s="16" t="s">
        <v>715</v>
      </c>
      <c r="C372" s="16" t="s">
        <v>33</v>
      </c>
      <c r="D372" s="16" t="s">
        <v>34</v>
      </c>
      <c r="E372" s="17" t="n">
        <v>10</v>
      </c>
      <c r="F372" s="7" t="s">
        <f>=DATEDIF(A372,$O$2,"y")</f>
      </c>
      <c r="G372" s="7" t="s">
        <f>=DATEDIF(A372,$O$2,"ym")</f>
      </c>
      <c r="H372" s="7" t="s">
        <f>=DATEDIF(A372,$O$2,"md")</f>
      </c>
      <c r="I372" s="7" t="n">
        <v>1961</v>
      </c>
      <c r="J372" s="17" t="n">
        <v>315.689</v>
      </c>
      <c r="K372" s="6" t="s">
        <f>=Портфель!F7*Портфель!$Q$13</f>
      </c>
      <c r="L372" s="6" t="s">
        <f>=E372*K372</f>
      </c>
      <c r="M372" s="6" t="s">
        <f>=(K372-J372)*E372</f>
      </c>
      <c r="N372" s="6" t="s">
        <f>=MAX(0,M372*0.13)</f>
      </c>
    </row>
    <row collapsed="false" customFormat="false" customHeight="false" hidden="false" ht="12.1" outlineLevel="0" r="373">
      <c r="A373" s="52" t="n">
        <v>44397</v>
      </c>
      <c r="B373" s="16" t="s">
        <v>715</v>
      </c>
      <c r="C373" s="16" t="s">
        <v>33</v>
      </c>
      <c r="D373" s="16" t="s">
        <v>34</v>
      </c>
      <c r="E373" s="17" t="n">
        <v>50</v>
      </c>
      <c r="F373" s="7" t="s">
        <f>=DATEDIF(A373,$O$2,"y")</f>
      </c>
      <c r="G373" s="7" t="s">
        <f>=DATEDIF(A373,$O$2,"ym")</f>
      </c>
      <c r="H373" s="7" t="s">
        <f>=DATEDIF(A373,$O$2,"md")</f>
      </c>
      <c r="I373" s="7" t="n">
        <v>1816</v>
      </c>
      <c r="J373" s="17" t="n">
        <v>315.7894</v>
      </c>
      <c r="K373" s="6" t="s">
        <f>=Портфель!F7*Портфель!$Q$13</f>
      </c>
      <c r="L373" s="6" t="s">
        <f>=E373*K373</f>
      </c>
      <c r="M373" s="6" t="s">
        <f>=(K373-J373)*E373</f>
      </c>
      <c r="N373" s="6" t="s">
        <f>=MAX(0,M373*0.13)</f>
      </c>
    </row>
    <row collapsed="false" customFormat="false" customHeight="false" hidden="false" ht="12.1" outlineLevel="0" r="374">
      <c r="A374" s="52" t="n">
        <v>44491</v>
      </c>
      <c r="B374" s="16" t="s">
        <v>715</v>
      </c>
      <c r="C374" s="16" t="s">
        <v>33</v>
      </c>
      <c r="D374" s="16" t="s">
        <v>34</v>
      </c>
      <c r="E374" s="17" t="n">
        <v>140</v>
      </c>
      <c r="F374" s="7" t="s">
        <f>=DATEDIF(A374,$O$2,"y")</f>
      </c>
      <c r="G374" s="7" t="s">
        <f>=DATEDIF(A374,$O$2,"ym")</f>
      </c>
      <c r="H374" s="7" t="s">
        <f>=DATEDIF(A374,$O$2,"md")</f>
      </c>
      <c r="I374" s="7" t="n">
        <v>1722</v>
      </c>
      <c r="J374" s="17" t="n">
        <v>315.95785714286</v>
      </c>
      <c r="K374" s="6" t="s">
        <f>=Портфель!F7*Портфель!$Q$13</f>
      </c>
      <c r="L374" s="6" t="s">
        <f>=E374*K374</f>
      </c>
      <c r="M374" s="6" t="s">
        <f>=(K374-J374)*E374</f>
      </c>
      <c r="N374" s="6" t="s">
        <f>=MAX(0,M374*0.13)</f>
      </c>
    </row>
    <row collapsed="false" customFormat="false" customHeight="false" hidden="false" ht="12.1" outlineLevel="0" r="375">
      <c r="A375" s="52" t="n">
        <v>44495</v>
      </c>
      <c r="B375" s="16" t="s">
        <v>715</v>
      </c>
      <c r="C375" s="16" t="s">
        <v>33</v>
      </c>
      <c r="D375" s="16" t="s">
        <v>34</v>
      </c>
      <c r="E375" s="17" t="n">
        <v>70</v>
      </c>
      <c r="F375" s="7" t="s">
        <f>=DATEDIF(A375,$O$2,"y")</f>
      </c>
      <c r="G375" s="7" t="s">
        <f>=DATEDIF(A375,$O$2,"ym")</f>
      </c>
      <c r="H375" s="7" t="s">
        <f>=DATEDIF(A375,$O$2,"md")</f>
      </c>
      <c r="I375" s="7" t="n">
        <v>1718</v>
      </c>
      <c r="J375" s="17" t="n">
        <v>314.25685714286</v>
      </c>
      <c r="K375" s="6" t="s">
        <f>=Портфель!F7*Портфель!$Q$13</f>
      </c>
      <c r="L375" s="6" t="s">
        <f>=E375*K375</f>
      </c>
      <c r="M375" s="6" t="s">
        <f>=(K375-J375)*E375</f>
      </c>
      <c r="N375" s="6" t="s">
        <f>=MAX(0,M375*0.13)</f>
      </c>
    </row>
    <row collapsed="false" customFormat="false" customHeight="false" hidden="false" ht="12.1" outlineLevel="0" r="376">
      <c r="A376" s="52" t="n">
        <v>44495</v>
      </c>
      <c r="B376" s="16" t="s">
        <v>715</v>
      </c>
      <c r="C376" s="16" t="s">
        <v>33</v>
      </c>
      <c r="D376" s="16" t="s">
        <v>34</v>
      </c>
      <c r="E376" s="17" t="n">
        <v>70</v>
      </c>
      <c r="F376" s="7" t="s">
        <f>=DATEDIF(A376,$O$2,"y")</f>
      </c>
      <c r="G376" s="7" t="s">
        <f>=DATEDIF(A376,$O$2,"ym")</f>
      </c>
      <c r="H376" s="7" t="s">
        <f>=DATEDIF(A376,$O$2,"md")</f>
      </c>
      <c r="I376" s="7" t="n">
        <v>1718</v>
      </c>
      <c r="J376" s="17" t="n">
        <v>314.25685714286</v>
      </c>
      <c r="K376" s="6" t="s">
        <f>=Портфель!F7*Портфель!$Q$13</f>
      </c>
      <c r="L376" s="6" t="s">
        <f>=E376*K376</f>
      </c>
      <c r="M376" s="6" t="s">
        <f>=(K376-J376)*E376</f>
      </c>
      <c r="N376" s="6" t="s">
        <f>=MAX(0,M376*0.13)</f>
      </c>
    </row>
    <row collapsed="false" customFormat="false" customHeight="false" hidden="false" ht="12.1" outlineLevel="0" r="377">
      <c r="A377" s="52" t="n">
        <v>44497</v>
      </c>
      <c r="B377" s="16" t="s">
        <v>715</v>
      </c>
      <c r="C377" s="16" t="s">
        <v>33</v>
      </c>
      <c r="D377" s="16" t="s">
        <v>34</v>
      </c>
      <c r="E377" s="17" t="n">
        <v>70</v>
      </c>
      <c r="F377" s="7" t="s">
        <f>=DATEDIF(A377,$O$2,"y")</f>
      </c>
      <c r="G377" s="7" t="s">
        <f>=DATEDIF(A377,$O$2,"ym")</f>
      </c>
      <c r="H377" s="7" t="s">
        <f>=DATEDIF(A377,$O$2,"md")</f>
      </c>
      <c r="I377" s="7" t="n">
        <v>1716</v>
      </c>
      <c r="J377" s="17" t="n">
        <v>311.45571428571</v>
      </c>
      <c r="K377" s="6" t="s">
        <f>=Портфель!F7*Портфель!$Q$13</f>
      </c>
      <c r="L377" s="6" t="s">
        <f>=E377*K377</f>
      </c>
      <c r="M377" s="6" t="s">
        <f>=(K377-J377)*E377</f>
      </c>
      <c r="N377" s="6" t="s">
        <f>=MAX(0,M377*0.13)</f>
      </c>
    </row>
    <row collapsed="false" customFormat="false" customHeight="false" hidden="false" ht="12.1" outlineLevel="0" r="378">
      <c r="A378" s="52" t="n">
        <v>44529</v>
      </c>
      <c r="B378" s="16" t="s">
        <v>715</v>
      </c>
      <c r="C378" s="16" t="s">
        <v>33</v>
      </c>
      <c r="D378" s="16" t="s">
        <v>34</v>
      </c>
      <c r="E378" s="17" t="n">
        <v>90</v>
      </c>
      <c r="F378" s="7" t="s">
        <f>=DATEDIF(A378,$O$2,"y")</f>
      </c>
      <c r="G378" s="7" t="s">
        <f>=DATEDIF(A378,$O$2,"ym")</f>
      </c>
      <c r="H378" s="7" t="s">
        <f>=DATEDIF(A378,$O$2,"md")</f>
      </c>
      <c r="I378" s="7" t="n">
        <v>1684</v>
      </c>
      <c r="J378" s="17" t="n">
        <v>295.19755555556</v>
      </c>
      <c r="K378" s="6" t="s">
        <f>=Портфель!F7*Портфель!$Q$13</f>
      </c>
      <c r="L378" s="6" t="s">
        <f>=E378*K378</f>
      </c>
      <c r="M378" s="6" t="s">
        <f>=(K378-J378)*E378</f>
      </c>
      <c r="N378" s="6" t="s">
        <f>=MAX(0,M378*0.13)</f>
      </c>
    </row>
    <row collapsed="false" customFormat="false" customHeight="false" hidden="false" ht="12.1" outlineLevel="0" r="379">
      <c r="A379" s="52" t="n">
        <v>44564</v>
      </c>
      <c r="B379" s="16" t="s">
        <v>715</v>
      </c>
      <c r="C379" s="16" t="s">
        <v>33</v>
      </c>
      <c r="D379" s="16" t="s">
        <v>34</v>
      </c>
      <c r="E379" s="17" t="n">
        <v>300</v>
      </c>
      <c r="F379" s="7" t="s">
        <f>=DATEDIF(A379,$O$2,"y")</f>
      </c>
      <c r="G379" s="7" t="s">
        <f>=DATEDIF(A379,$O$2,"ym")</f>
      </c>
      <c r="H379" s="7" t="s">
        <f>=DATEDIF(A379,$O$2,"md")</f>
      </c>
      <c r="I379" s="7" t="n">
        <v>1650</v>
      </c>
      <c r="J379" s="17" t="n">
        <v>299.84983333333</v>
      </c>
      <c r="K379" s="6" t="s">
        <f>=Портфель!F7*Портфель!$Q$13</f>
      </c>
      <c r="L379" s="6" t="s">
        <f>=E379*K379</f>
      </c>
      <c r="M379" s="6" t="s">
        <f>=(K379-J379)*E379</f>
      </c>
      <c r="N379" s="6" t="s">
        <f>=MAX(0,M379*0.13)</f>
      </c>
    </row>
    <row collapsed="false" customFormat="false" customHeight="false" hidden="false" ht="12.1" outlineLevel="0" r="380">
      <c r="A380" s="52" t="n">
        <v>44574</v>
      </c>
      <c r="B380" s="16" t="s">
        <v>715</v>
      </c>
      <c r="C380" s="16" t="s">
        <v>33</v>
      </c>
      <c r="D380" s="16" t="s">
        <v>34</v>
      </c>
      <c r="E380" s="17" t="n">
        <v>50</v>
      </c>
      <c r="F380" s="7" t="s">
        <f>=DATEDIF(A380,$O$2,"y")</f>
      </c>
      <c r="G380" s="7" t="s">
        <f>=DATEDIF(A380,$O$2,"ym")</f>
      </c>
      <c r="H380" s="7" t="s">
        <f>=DATEDIF(A380,$O$2,"md")</f>
      </c>
      <c r="I380" s="7" t="n">
        <v>1639</v>
      </c>
      <c r="J380" s="17" t="n">
        <v>291.6342</v>
      </c>
      <c r="K380" s="6" t="s">
        <f>=Портфель!F7*Портфель!$Q$13</f>
      </c>
      <c r="L380" s="6" t="s">
        <f>=E380*K380</f>
      </c>
      <c r="M380" s="6" t="s">
        <f>=(K380-J380)*E380</f>
      </c>
      <c r="N380" s="6" t="s">
        <f>=MAX(0,M380*0.13)</f>
      </c>
    </row>
    <row collapsed="false" customFormat="false" customHeight="false" hidden="false" ht="12.1" outlineLevel="0" r="381">
      <c r="A381" s="52" t="n">
        <v>44585</v>
      </c>
      <c r="B381" s="16" t="s">
        <v>715</v>
      </c>
      <c r="C381" s="16" t="s">
        <v>33</v>
      </c>
      <c r="D381" s="16" t="s">
        <v>34</v>
      </c>
      <c r="E381" s="17" t="n">
        <v>70</v>
      </c>
      <c r="F381" s="7" t="s">
        <f>=DATEDIF(A381,$O$2,"y")</f>
      </c>
      <c r="G381" s="7" t="s">
        <f>=DATEDIF(A381,$O$2,"ym")</f>
      </c>
      <c r="H381" s="7" t="s">
        <f>=DATEDIF(A381,$O$2,"md")</f>
      </c>
      <c r="I381" s="7" t="n">
        <v>1628</v>
      </c>
      <c r="J381" s="17" t="n">
        <v>269.12371428571</v>
      </c>
      <c r="K381" s="6" t="s">
        <f>=Портфель!F7*Портфель!$Q$13</f>
      </c>
      <c r="L381" s="6" t="s">
        <f>=E381*K381</f>
      </c>
      <c r="M381" s="6" t="s">
        <f>=(K381-J381)*E381</f>
      </c>
      <c r="N381" s="6" t="s">
        <f>=MAX(0,M381*0.13)</f>
      </c>
    </row>
    <row collapsed="false" customFormat="false" customHeight="false" hidden="false" ht="12.1" outlineLevel="0" r="382">
      <c r="A382" s="52" t="n">
        <v>44585</v>
      </c>
      <c r="B382" s="16" t="s">
        <v>715</v>
      </c>
      <c r="C382" s="16" t="s">
        <v>33</v>
      </c>
      <c r="D382" s="16" t="s">
        <v>34</v>
      </c>
      <c r="E382" s="17" t="n">
        <v>60</v>
      </c>
      <c r="F382" s="7" t="s">
        <f>=DATEDIF(A382,$O$2,"y")</f>
      </c>
      <c r="G382" s="7" t="s">
        <f>=DATEDIF(A382,$O$2,"ym")</f>
      </c>
      <c r="H382" s="7" t="s">
        <f>=DATEDIF(A382,$O$2,"md")</f>
      </c>
      <c r="I382" s="7" t="n">
        <v>1628</v>
      </c>
      <c r="J382" s="17" t="n">
        <v>272.8255</v>
      </c>
      <c r="K382" s="6" t="s">
        <f>=Портфель!F7*Портфель!$Q$13</f>
      </c>
      <c r="L382" s="6" t="s">
        <f>=E382*K382</f>
      </c>
      <c r="M382" s="6" t="s">
        <f>=(K382-J382)*E382</f>
      </c>
      <c r="N382" s="6" t="s">
        <f>=MAX(0,M382*0.13)</f>
      </c>
    </row>
    <row collapsed="false" customFormat="false" customHeight="false" hidden="false" ht="12.1" outlineLevel="0" r="383">
      <c r="A383" s="52" t="n">
        <v>44594</v>
      </c>
      <c r="B383" s="16" t="s">
        <v>715</v>
      </c>
      <c r="C383" s="16" t="s">
        <v>33</v>
      </c>
      <c r="D383" s="16" t="s">
        <v>34</v>
      </c>
      <c r="E383" s="17" t="n">
        <v>10</v>
      </c>
      <c r="F383" s="7" t="s">
        <f>=DATEDIF(A383,$O$2,"y")</f>
      </c>
      <c r="G383" s="7" t="s">
        <f>=DATEDIF(A383,$O$2,"ym")</f>
      </c>
      <c r="H383" s="7" t="s">
        <f>=DATEDIF(A383,$O$2,"md")</f>
      </c>
      <c r="I383" s="7" t="n">
        <v>1619</v>
      </c>
      <c r="J383" s="17" t="n">
        <v>286.931</v>
      </c>
      <c r="K383" s="6" t="s">
        <f>=Портфель!F7*Портфель!$Q$13</f>
      </c>
      <c r="L383" s="6" t="s">
        <f>=E383*K383</f>
      </c>
      <c r="M383" s="6" t="s">
        <f>=(K383-J383)*E383</f>
      </c>
      <c r="N383" s="6" t="s">
        <f>=MAX(0,M383*0.13)</f>
      </c>
    </row>
    <row collapsed="false" customFormat="false" customHeight="false" hidden="false" ht="12.1" outlineLevel="0" r="384">
      <c r="A384" s="52" t="n">
        <v>44594</v>
      </c>
      <c r="B384" s="16" t="s">
        <v>715</v>
      </c>
      <c r="C384" s="16" t="s">
        <v>33</v>
      </c>
      <c r="D384" s="16" t="s">
        <v>34</v>
      </c>
      <c r="E384" s="17" t="n">
        <v>40</v>
      </c>
      <c r="F384" s="7" t="s">
        <f>=DATEDIF(A384,$O$2,"y")</f>
      </c>
      <c r="G384" s="7" t="s">
        <f>=DATEDIF(A384,$O$2,"ym")</f>
      </c>
      <c r="H384" s="7" t="s">
        <f>=DATEDIF(A384,$O$2,"md")</f>
      </c>
      <c r="I384" s="7" t="n">
        <v>1619</v>
      </c>
      <c r="J384" s="17" t="n">
        <v>286.932</v>
      </c>
      <c r="K384" s="6" t="s">
        <f>=Портфель!F7*Портфель!$Q$13</f>
      </c>
      <c r="L384" s="6" t="s">
        <f>=E384*K384</f>
      </c>
      <c r="M384" s="6" t="s">
        <f>=(K384-J384)*E384</f>
      </c>
      <c r="N384" s="6" t="s">
        <f>=MAX(0,M384*0.13)</f>
      </c>
    </row>
    <row collapsed="false" customFormat="false" customHeight="false" hidden="false" ht="12.1" outlineLevel="0" r="385">
      <c r="A385" s="52" t="n">
        <v>44601</v>
      </c>
      <c r="B385" s="16" t="s">
        <v>715</v>
      </c>
      <c r="C385" s="16" t="s">
        <v>33</v>
      </c>
      <c r="D385" s="16" t="s">
        <v>34</v>
      </c>
      <c r="E385" s="17" t="n">
        <v>40</v>
      </c>
      <c r="F385" s="7" t="s">
        <f>=DATEDIF(A385,$O$2,"y")</f>
      </c>
      <c r="G385" s="7" t="s">
        <f>=DATEDIF(A385,$O$2,"ym")</f>
      </c>
      <c r="H385" s="7" t="s">
        <f>=DATEDIF(A385,$O$2,"md")</f>
      </c>
      <c r="I385" s="7" t="n">
        <v>1612</v>
      </c>
      <c r="J385" s="17" t="n">
        <v>289.83325</v>
      </c>
      <c r="K385" s="6" t="s">
        <f>=Портфель!F7*Портфель!$Q$13</f>
      </c>
      <c r="L385" s="6" t="s">
        <f>=E385*K385</f>
      </c>
      <c r="M385" s="6" t="s">
        <f>=(K385-J385)*E385</f>
      </c>
      <c r="N385" s="6" t="s">
        <f>=MAX(0,M385*0.13)</f>
      </c>
    </row>
    <row collapsed="false" customFormat="false" customHeight="false" hidden="false" ht="12.1" outlineLevel="0" r="386">
      <c r="A386" s="52" t="n">
        <v>44601</v>
      </c>
      <c r="B386" s="16" t="s">
        <v>715</v>
      </c>
      <c r="C386" s="16" t="s">
        <v>33</v>
      </c>
      <c r="D386" s="16" t="s">
        <v>34</v>
      </c>
      <c r="E386" s="17" t="n">
        <v>10</v>
      </c>
      <c r="F386" s="7" t="s">
        <f>=DATEDIF(A386,$O$2,"y")</f>
      </c>
      <c r="G386" s="7" t="s">
        <f>=DATEDIF(A386,$O$2,"ym")</f>
      </c>
      <c r="H386" s="7" t="s">
        <f>=DATEDIF(A386,$O$2,"md")</f>
      </c>
      <c r="I386" s="7" t="n">
        <v>1612</v>
      </c>
      <c r="J386" s="17" t="n">
        <v>289.833</v>
      </c>
      <c r="K386" s="6" t="s">
        <f>=Портфель!F7*Портфель!$Q$13</f>
      </c>
      <c r="L386" s="6" t="s">
        <f>=E386*K386</f>
      </c>
      <c r="M386" s="6" t="s">
        <f>=(K386-J386)*E386</f>
      </c>
      <c r="N386" s="6" t="s">
        <f>=MAX(0,M386*0.13)</f>
      </c>
    </row>
    <row collapsed="false" customFormat="false" customHeight="false" hidden="false" ht="12.1" outlineLevel="0" r="387">
      <c r="A387" s="52" t="n">
        <v>44606</v>
      </c>
      <c r="B387" s="16" t="s">
        <v>715</v>
      </c>
      <c r="C387" s="16" t="s">
        <v>33</v>
      </c>
      <c r="D387" s="16" t="s">
        <v>34</v>
      </c>
      <c r="E387" s="17" t="n">
        <v>20</v>
      </c>
      <c r="F387" s="7" t="s">
        <f>=DATEDIF(A387,$O$2,"y")</f>
      </c>
      <c r="G387" s="7" t="s">
        <f>=DATEDIF(A387,$O$2,"ym")</f>
      </c>
      <c r="H387" s="7" t="s">
        <f>=DATEDIF(A387,$O$2,"md")</f>
      </c>
      <c r="I387" s="7" t="n">
        <v>1608</v>
      </c>
      <c r="J387" s="17" t="n">
        <v>278.9285</v>
      </c>
      <c r="K387" s="6" t="s">
        <f>=Портфель!F7*Портфель!$Q$13</f>
      </c>
      <c r="L387" s="6" t="s">
        <f>=E387*K387</f>
      </c>
      <c r="M387" s="6" t="s">
        <f>=(K387-J387)*E387</f>
      </c>
      <c r="N387" s="6" t="s">
        <f>=MAX(0,M387*0.13)</f>
      </c>
    </row>
    <row collapsed="false" customFormat="false" customHeight="false" hidden="false" ht="12.1" outlineLevel="0" r="388">
      <c r="A388" s="52" t="n">
        <v>44606</v>
      </c>
      <c r="B388" s="16" t="s">
        <v>715</v>
      </c>
      <c r="C388" s="16" t="s">
        <v>33</v>
      </c>
      <c r="D388" s="16" t="s">
        <v>34</v>
      </c>
      <c r="E388" s="17" t="n">
        <v>20</v>
      </c>
      <c r="F388" s="7" t="s">
        <f>=DATEDIF(A388,$O$2,"y")</f>
      </c>
      <c r="G388" s="7" t="s">
        <f>=DATEDIF(A388,$O$2,"ym")</f>
      </c>
      <c r="H388" s="7" t="s">
        <f>=DATEDIF(A388,$O$2,"md")</f>
      </c>
      <c r="I388" s="7" t="n">
        <v>1608</v>
      </c>
      <c r="J388" s="17" t="n">
        <v>278.9285</v>
      </c>
      <c r="K388" s="6" t="s">
        <f>=Портфель!F7*Портфель!$Q$13</f>
      </c>
      <c r="L388" s="6" t="s">
        <f>=E388*K388</f>
      </c>
      <c r="M388" s="6" t="s">
        <f>=(K388-J388)*E388</f>
      </c>
      <c r="N388" s="6" t="s">
        <f>=MAX(0,M388*0.13)</f>
      </c>
    </row>
    <row collapsed="false" customFormat="false" customHeight="false" hidden="false" ht="12.1" outlineLevel="0" r="389">
      <c r="A389" s="52" t="n">
        <v>44613</v>
      </c>
      <c r="B389" s="16" t="s">
        <v>715</v>
      </c>
      <c r="C389" s="16" t="s">
        <v>33</v>
      </c>
      <c r="D389" s="16" t="s">
        <v>34</v>
      </c>
      <c r="E389" s="17" t="n">
        <v>50</v>
      </c>
      <c r="F389" s="7" t="s">
        <f>=DATEDIF(A389,$O$2,"y")</f>
      </c>
      <c r="G389" s="7" t="s">
        <f>=DATEDIF(A389,$O$2,"ym")</f>
      </c>
      <c r="H389" s="7" t="s">
        <f>=DATEDIF(A389,$O$2,"md")</f>
      </c>
      <c r="I389" s="7" t="n">
        <v>1600</v>
      </c>
      <c r="J389" s="17" t="n">
        <v>259.9196</v>
      </c>
      <c r="K389" s="6" t="s">
        <f>=Портфель!F7*Портфель!$Q$13</f>
      </c>
      <c r="L389" s="6" t="s">
        <f>=E389*K389</f>
      </c>
      <c r="M389" s="6" t="s">
        <f>=(K389-J389)*E389</f>
      </c>
      <c r="N389" s="6" t="s">
        <f>=MAX(0,M389*0.13)</f>
      </c>
    </row>
    <row collapsed="false" customFormat="false" customHeight="false" hidden="false" ht="12.1" outlineLevel="0" r="390">
      <c r="A390" s="52" t="n">
        <v>44824</v>
      </c>
      <c r="B390" s="16" t="s">
        <v>715</v>
      </c>
      <c r="C390" s="16" t="s">
        <v>33</v>
      </c>
      <c r="D390" s="16" t="s">
        <v>34</v>
      </c>
      <c r="E390" s="17" t="n">
        <v>50</v>
      </c>
      <c r="F390" s="7" t="s">
        <f>=DATEDIF(A390,$O$2,"y")</f>
      </c>
      <c r="G390" s="7" t="s">
        <f>=DATEDIF(A390,$O$2,"ym")</f>
      </c>
      <c r="H390" s="7" t="s">
        <f>=DATEDIF(A390,$O$2,"md")</f>
      </c>
      <c r="I390" s="7" t="n">
        <v>1389</v>
      </c>
      <c r="J390" s="17" t="n">
        <v>229.3648</v>
      </c>
      <c r="K390" s="6" t="s">
        <f>=Портфель!F7*Портфель!$Q$13</f>
      </c>
      <c r="L390" s="6" t="s">
        <f>=E390*K390</f>
      </c>
      <c r="M390" s="6" t="s">
        <f>=(K390-J390)*E390</f>
      </c>
      <c r="N390" s="6" t="s">
        <f>=MAX(0,M390*0.13)</f>
      </c>
    </row>
    <row collapsed="false" customFormat="false" customHeight="false" hidden="false" ht="12.1" outlineLevel="0" r="391">
      <c r="A391" s="52" t="n">
        <v>44826</v>
      </c>
      <c r="B391" s="16" t="s">
        <v>715</v>
      </c>
      <c r="C391" s="16" t="s">
        <v>33</v>
      </c>
      <c r="D391" s="16" t="s">
        <v>34</v>
      </c>
      <c r="E391" s="17" t="n">
        <v>30</v>
      </c>
      <c r="F391" s="7" t="s">
        <f>=DATEDIF(A391,$O$2,"y")</f>
      </c>
      <c r="G391" s="7" t="s">
        <f>=DATEDIF(A391,$O$2,"ym")</f>
      </c>
      <c r="H391" s="7" t="s">
        <f>=DATEDIF(A391,$O$2,"md")</f>
      </c>
      <c r="I391" s="7" t="n">
        <v>1387</v>
      </c>
      <c r="J391" s="17" t="n">
        <v>214.80733333333</v>
      </c>
      <c r="K391" s="6" t="s">
        <f>=Портфель!F7*Портфель!$Q$13</f>
      </c>
      <c r="L391" s="6" t="s">
        <f>=E391*K391</f>
      </c>
      <c r="M391" s="6" t="s">
        <f>=(K391-J391)*E391</f>
      </c>
      <c r="N391" s="6" t="s">
        <f>=MAX(0,M391*0.13)</f>
      </c>
    </row>
    <row collapsed="false" customFormat="false" customHeight="false" hidden="false" ht="12.1" outlineLevel="0" r="392">
      <c r="A392" s="52" t="n">
        <v>45084</v>
      </c>
      <c r="B392" s="16" t="s">
        <v>715</v>
      </c>
      <c r="C392" s="16" t="s">
        <v>33</v>
      </c>
      <c r="D392" s="16" t="s">
        <v>34</v>
      </c>
      <c r="E392" s="17" t="n">
        <v>10</v>
      </c>
      <c r="F392" s="7" t="s">
        <f>=DATEDIF(A392,$O$2,"y")</f>
      </c>
      <c r="G392" s="7" t="s">
        <f>=DATEDIF(A392,$O$2,"ym")</f>
      </c>
      <c r="H392" s="7" t="s">
        <f>=DATEDIF(A392,$O$2,"md")</f>
      </c>
      <c r="I392" s="7" t="n">
        <v>1129</v>
      </c>
      <c r="J392" s="17" t="n">
        <v>328.533</v>
      </c>
      <c r="K392" s="6" t="s">
        <f>=Портфель!F7*Портфель!$Q$13</f>
      </c>
      <c r="L392" s="6" t="s">
        <f>=E392*K392</f>
      </c>
      <c r="M392" s="6" t="s">
        <f>=(K392-J392)*E392</f>
      </c>
      <c r="N392" s="6" t="s">
        <f>=MAX(0,M392*0.13)</f>
      </c>
    </row>
    <row collapsed="false" customFormat="false" customHeight="false" hidden="false" ht="12.1" outlineLevel="0" r="393">
      <c r="A393" s="52" t="n">
        <v>45084</v>
      </c>
      <c r="B393" s="16" t="s">
        <v>715</v>
      </c>
      <c r="C393" s="16" t="s">
        <v>33</v>
      </c>
      <c r="D393" s="16" t="s">
        <v>34</v>
      </c>
      <c r="E393" s="17" t="n">
        <v>70</v>
      </c>
      <c r="F393" s="7" t="s">
        <f>=DATEDIF(A393,$O$2,"y")</f>
      </c>
      <c r="G393" s="7" t="s">
        <f>=DATEDIF(A393,$O$2,"ym")</f>
      </c>
      <c r="H393" s="7" t="s">
        <f>=DATEDIF(A393,$O$2,"md")</f>
      </c>
      <c r="I393" s="7" t="n">
        <v>1129</v>
      </c>
      <c r="J393" s="17" t="n">
        <v>328.48257142857</v>
      </c>
      <c r="K393" s="6" t="s">
        <f>=Портфель!F7*Портфель!$Q$13</f>
      </c>
      <c r="L393" s="6" t="s">
        <f>=E393*K393</f>
      </c>
      <c r="M393" s="6" t="s">
        <f>=(K393-J393)*E393</f>
      </c>
      <c r="N393" s="6" t="s">
        <f>=MAX(0,M393*0.13)</f>
      </c>
    </row>
    <row collapsed="false" customFormat="false" customHeight="false" hidden="false" ht="12.1" outlineLevel="0" r="394">
      <c r="A394" s="52" t="n">
        <v>45084</v>
      </c>
      <c r="B394" s="16" t="s">
        <v>715</v>
      </c>
      <c r="C394" s="16" t="s">
        <v>33</v>
      </c>
      <c r="D394" s="16" t="s">
        <v>34</v>
      </c>
      <c r="E394" s="17" t="n">
        <v>30</v>
      </c>
      <c r="F394" s="7" t="s">
        <f>=DATEDIF(A394,$O$2,"y")</f>
      </c>
      <c r="G394" s="7" t="s">
        <f>=DATEDIF(A394,$O$2,"ym")</f>
      </c>
      <c r="H394" s="7" t="s">
        <f>=DATEDIF(A394,$O$2,"md")</f>
      </c>
      <c r="I394" s="7" t="n">
        <v>1129</v>
      </c>
      <c r="J394" s="17" t="n">
        <v>328.48266666667</v>
      </c>
      <c r="K394" s="6" t="s">
        <f>=Портфель!F7*Портфель!$Q$13</f>
      </c>
      <c r="L394" s="6" t="s">
        <f>=E394*K394</f>
      </c>
      <c r="M394" s="6" t="s">
        <f>=(K394-J394)*E394</f>
      </c>
      <c r="N394" s="6" t="s">
        <f>=MAX(0,M394*0.13)</f>
      </c>
    </row>
    <row collapsed="false" customFormat="false" customHeight="false" hidden="false" ht="12.1" outlineLevel="0" r="395">
      <c r="A395" s="52" t="n">
        <v>45488</v>
      </c>
      <c r="B395" s="16" t="s">
        <v>715</v>
      </c>
      <c r="C395" s="16" t="s">
        <v>33</v>
      </c>
      <c r="D395" s="16" t="s">
        <v>34</v>
      </c>
      <c r="E395" s="17" t="n">
        <v>690</v>
      </c>
      <c r="F395" s="7" t="s">
        <f>=DATEDIF(A395,$O$2,"y")</f>
      </c>
      <c r="G395" s="7" t="s">
        <f>=DATEDIF(A395,$O$2,"ym")</f>
      </c>
      <c r="H395" s="7" t="s">
        <f>=DATEDIF(A395,$O$2,"md")</f>
      </c>
      <c r="I395" s="7" t="n">
        <v>725</v>
      </c>
      <c r="J395" s="17" t="n">
        <v>260.50415942029</v>
      </c>
      <c r="K395" s="6" t="s">
        <f>=Портфель!F7*Портфель!$Q$13</f>
      </c>
      <c r="L395" s="6" t="s">
        <f>=E395*K395</f>
      </c>
      <c r="M395" s="6" t="s">
        <f>=(K395-J395)*E395</f>
      </c>
      <c r="N395" s="6" t="s">
        <f>=MAX(0,M395*0.13)</f>
      </c>
    </row>
    <row collapsed="false" customFormat="false" customHeight="false" hidden="false" ht="12.1" outlineLevel="0" r="396">
      <c r="A396" s="52" t="n">
        <v>45539</v>
      </c>
      <c r="B396" s="16" t="s">
        <v>715</v>
      </c>
      <c r="C396" s="16" t="s">
        <v>33</v>
      </c>
      <c r="D396" s="16" t="s">
        <v>34</v>
      </c>
      <c r="E396" s="17" t="n">
        <v>200</v>
      </c>
      <c r="F396" s="7" t="s">
        <f>=DATEDIF(A396,$O$2,"y")</f>
      </c>
      <c r="G396" s="7" t="s">
        <f>=DATEDIF(A396,$O$2,"ym")</f>
      </c>
      <c r="H396" s="7" t="s">
        <f>=DATEDIF(A396,$O$2,"md")</f>
      </c>
      <c r="I396" s="7" t="n">
        <v>674</v>
      </c>
      <c r="J396" s="17" t="n">
        <v>190.78345</v>
      </c>
      <c r="K396" s="6" t="s">
        <f>=Портфель!F7*Портфель!$Q$13</f>
      </c>
      <c r="L396" s="6" t="s">
        <f>=E396*K396</f>
      </c>
      <c r="M396" s="6" t="s">
        <f>=(K396-J396)*E396</f>
      </c>
      <c r="N396" s="6" t="s">
        <f>=MAX(0,M396*0.13)</f>
      </c>
    </row>
    <row collapsed="false" customFormat="false" customHeight="false" hidden="false" ht="12.1" outlineLevel="0" r="397">
      <c r="A397" s="52" t="n">
        <v>45651</v>
      </c>
      <c r="B397" s="16" t="s">
        <v>715</v>
      </c>
      <c r="C397" s="16" t="s">
        <v>33</v>
      </c>
      <c r="D397" s="16" t="s">
        <v>34</v>
      </c>
      <c r="E397" s="17" t="n">
        <v>30</v>
      </c>
      <c r="F397" s="7" t="s">
        <f>=DATEDIF(A397,$O$2,"y")</f>
      </c>
      <c r="G397" s="7" t="s">
        <f>=DATEDIF(A397,$O$2,"ym")</f>
      </c>
      <c r="H397" s="7" t="s">
        <f>=DATEDIF(A397,$O$2,"md")</f>
      </c>
      <c r="I397" s="7" t="n">
        <v>562</v>
      </c>
      <c r="J397" s="17" t="n">
        <v>195.278</v>
      </c>
      <c r="K397" s="6" t="s">
        <f>=Портфель!F7*Портфель!$Q$13</f>
      </c>
      <c r="L397" s="6" t="s">
        <f>=E397*K397</f>
      </c>
      <c r="M397" s="6" t="s">
        <f>=(K397-J397)*E397</f>
      </c>
      <c r="N397" s="6" t="s">
        <f>=MAX(0,M397*0.13)</f>
      </c>
    </row>
    <row collapsed="false" customFormat="false" customHeight="false" hidden="false" ht="12.1" outlineLevel="0" r="398">
      <c r="A398" s="52" t="n">
        <v>45656</v>
      </c>
      <c r="B398" s="16" t="s">
        <v>715</v>
      </c>
      <c r="C398" s="16" t="s">
        <v>33</v>
      </c>
      <c r="D398" s="16" t="s">
        <v>34</v>
      </c>
      <c r="E398" s="17" t="n">
        <v>10</v>
      </c>
      <c r="F398" s="7" t="s">
        <f>=DATEDIF(A398,$O$2,"y")</f>
      </c>
      <c r="G398" s="7" t="s">
        <f>=DATEDIF(A398,$O$2,"ym")</f>
      </c>
      <c r="H398" s="7" t="s">
        <f>=DATEDIF(A398,$O$2,"md")</f>
      </c>
      <c r="I398" s="7" t="n">
        <v>557</v>
      </c>
      <c r="J398" s="17" t="n">
        <v>211.885</v>
      </c>
      <c r="K398" s="6" t="s">
        <f>=Портфель!F7*Портфель!$Q$13</f>
      </c>
      <c r="L398" s="6" t="s">
        <f>=E398*K398</f>
      </c>
      <c r="M398" s="6" t="s">
        <f>=(K398-J398)*E398</f>
      </c>
      <c r="N398" s="6" t="s">
        <f>=MAX(0,M398*0.13)</f>
      </c>
    </row>
    <row collapsed="false" customFormat="false" customHeight="false" hidden="false" ht="12.1" outlineLevel="0" r="399">
      <c r="A399" s="52" t="n">
        <v>45656</v>
      </c>
      <c r="B399" s="16" t="s">
        <v>715</v>
      </c>
      <c r="C399" s="16" t="s">
        <v>33</v>
      </c>
      <c r="D399" s="16" t="s">
        <v>34</v>
      </c>
      <c r="E399" s="17" t="n">
        <v>200</v>
      </c>
      <c r="F399" s="7" t="s">
        <f>=DATEDIF(A399,$O$2,"y")</f>
      </c>
      <c r="G399" s="7" t="s">
        <f>=DATEDIF(A399,$O$2,"ym")</f>
      </c>
      <c r="H399" s="7" t="s">
        <f>=DATEDIF(A399,$O$2,"md")</f>
      </c>
      <c r="I399" s="7" t="n">
        <v>557</v>
      </c>
      <c r="J399" s="17" t="n">
        <v>211.8847</v>
      </c>
      <c r="K399" s="6" t="s">
        <f>=Портфель!F7*Портфель!$Q$13</f>
      </c>
      <c r="L399" s="6" t="s">
        <f>=E399*K399</f>
      </c>
      <c r="M399" s="6" t="s">
        <f>=(K399-J399)*E399</f>
      </c>
      <c r="N399" s="6" t="s">
        <f>=MAX(0,M399*0.13)</f>
      </c>
    </row>
    <row collapsed="false" customFormat="false" customHeight="false" hidden="false" ht="12.1" outlineLevel="0" r="400">
      <c r="A400" s="52" t="n">
        <v>45656</v>
      </c>
      <c r="B400" s="16" t="s">
        <v>715</v>
      </c>
      <c r="C400" s="16" t="s">
        <v>33</v>
      </c>
      <c r="D400" s="16" t="s">
        <v>34</v>
      </c>
      <c r="E400" s="17" t="n">
        <v>10</v>
      </c>
      <c r="F400" s="7" t="s">
        <f>=DATEDIF(A400,$O$2,"y")</f>
      </c>
      <c r="G400" s="7" t="s">
        <f>=DATEDIF(A400,$O$2,"ym")</f>
      </c>
      <c r="H400" s="7" t="s">
        <f>=DATEDIF(A400,$O$2,"md")</f>
      </c>
      <c r="I400" s="7" t="n">
        <v>557</v>
      </c>
      <c r="J400" s="17" t="n">
        <v>211.498</v>
      </c>
      <c r="K400" s="6" t="s">
        <f>=Портфель!F7*Портфель!$Q$13</f>
      </c>
      <c r="L400" s="6" t="s">
        <f>=E400*K400</f>
      </c>
      <c r="M400" s="6" t="s">
        <f>=(K400-J400)*E400</f>
      </c>
      <c r="N400" s="6" t="s">
        <f>=MAX(0,M400*0.13)</f>
      </c>
    </row>
    <row collapsed="false" customFormat="false" customHeight="false" hidden="false" ht="12.1" outlineLevel="0" r="401">
      <c r="A401" s="52" t="n">
        <v>45688</v>
      </c>
      <c r="B401" s="16" t="s">
        <v>715</v>
      </c>
      <c r="C401" s="16" t="s">
        <v>33</v>
      </c>
      <c r="D401" s="16" t="s">
        <v>34</v>
      </c>
      <c r="E401" s="17" t="n">
        <v>200</v>
      </c>
      <c r="F401" s="7" t="s">
        <f>=DATEDIF(A401,$O$2,"y")</f>
      </c>
      <c r="G401" s="7" t="s">
        <f>=DATEDIF(A401,$O$2,"ym")</f>
      </c>
      <c r="H401" s="7" t="s">
        <f>=DATEDIF(A401,$O$2,"md")</f>
      </c>
      <c r="I401" s="7" t="n">
        <v>525</v>
      </c>
      <c r="J401" s="17" t="n">
        <v>227.94115</v>
      </c>
      <c r="K401" s="6" t="s">
        <f>=Портфель!F7*Портфель!$Q$13</f>
      </c>
      <c r="L401" s="6" t="s">
        <f>=E401*K401</f>
      </c>
      <c r="M401" s="6" t="s">
        <f>=(K401-J401)*E401</f>
      </c>
      <c r="N401" s="6" t="s">
        <f>=MAX(0,M401*0.13)</f>
      </c>
    </row>
    <row collapsed="false" customFormat="false" customHeight="false" hidden="false" ht="12.1" outlineLevel="0" r="402">
      <c r="A402" s="52" t="n">
        <v>45814</v>
      </c>
      <c r="B402" s="16" t="s">
        <v>715</v>
      </c>
      <c r="C402" s="16" t="s">
        <v>33</v>
      </c>
      <c r="D402" s="16" t="s">
        <v>34</v>
      </c>
      <c r="E402" s="17" t="n">
        <v>90</v>
      </c>
      <c r="F402" s="7" t="s">
        <f>=DATEDIF(A402,$O$2,"y")</f>
      </c>
      <c r="G402" s="7" t="s">
        <f>=DATEDIF(A402,$O$2,"ym")</f>
      </c>
      <c r="H402" s="7" t="s">
        <f>=DATEDIF(A402,$O$2,"md")</f>
      </c>
      <c r="I402" s="7" t="n">
        <v>399</v>
      </c>
      <c r="J402" s="17" t="n">
        <v>226.05811111111</v>
      </c>
      <c r="K402" s="6" t="s">
        <f>=Портфель!F7*Портфель!$Q$13</f>
      </c>
      <c r="L402" s="6" t="s">
        <f>=E402*K402</f>
      </c>
      <c r="M402" s="6" t="s">
        <f>=(K402-J402)*E402</f>
      </c>
      <c r="N402" s="6" t="s">
        <f>=MAX(0,M402*0.13)</f>
      </c>
    </row>
    <row collapsed="false" customFormat="false" customHeight="false" hidden="false" ht="12.1" outlineLevel="0" r="403">
      <c r="A403" s="52" t="n">
        <v>45814</v>
      </c>
      <c r="B403" s="16" t="s">
        <v>715</v>
      </c>
      <c r="C403" s="16" t="s">
        <v>33</v>
      </c>
      <c r="D403" s="16" t="s">
        <v>34</v>
      </c>
      <c r="E403" s="17" t="n">
        <v>170</v>
      </c>
      <c r="F403" s="7" t="s">
        <f>=DATEDIF(A403,$O$2,"y")</f>
      </c>
      <c r="G403" s="7" t="s">
        <f>=DATEDIF(A403,$O$2,"ym")</f>
      </c>
      <c r="H403" s="7" t="s">
        <f>=DATEDIF(A403,$O$2,"md")</f>
      </c>
      <c r="I403" s="7" t="n">
        <v>399</v>
      </c>
      <c r="J403" s="17" t="n">
        <v>225.94035294118</v>
      </c>
      <c r="K403" s="6" t="s">
        <f>=Портфель!F7*Портфель!$Q$13</f>
      </c>
      <c r="L403" s="6" t="s">
        <f>=E403*K403</f>
      </c>
      <c r="M403" s="6" t="s">
        <f>=(K403-J403)*E403</f>
      </c>
      <c r="N403" s="6" t="s">
        <f>=MAX(0,M403*0.13)</f>
      </c>
    </row>
    <row collapsed="false" customFormat="false" customHeight="false" hidden="false" ht="12.1" outlineLevel="0" r="404">
      <c r="A404" s="52" t="n">
        <v>45814</v>
      </c>
      <c r="B404" s="16" t="s">
        <v>715</v>
      </c>
      <c r="C404" s="16" t="s">
        <v>33</v>
      </c>
      <c r="D404" s="16" t="s">
        <v>34</v>
      </c>
      <c r="E404" s="17" t="n">
        <v>120</v>
      </c>
      <c r="F404" s="7" t="s">
        <f>=DATEDIF(A404,$O$2,"y")</f>
      </c>
      <c r="G404" s="7" t="s">
        <f>=DATEDIF(A404,$O$2,"ym")</f>
      </c>
      <c r="H404" s="7" t="s">
        <f>=DATEDIF(A404,$O$2,"md")</f>
      </c>
      <c r="I404" s="7" t="n">
        <v>399</v>
      </c>
      <c r="J404" s="17" t="n">
        <v>225.94033333333</v>
      </c>
      <c r="K404" s="6" t="s">
        <f>=Портфель!F7*Портфель!$Q$13</f>
      </c>
      <c r="L404" s="6" t="s">
        <f>=E404*K404</f>
      </c>
      <c r="M404" s="6" t="s">
        <f>=(K404-J404)*E404</f>
      </c>
      <c r="N404" s="6" t="s">
        <f>=MAX(0,M404*0.13)</f>
      </c>
    </row>
    <row collapsed="false" customFormat="false" customHeight="false" hidden="false" ht="12.1" outlineLevel="0" r="405">
      <c r="A405" s="52" t="n">
        <v>45814</v>
      </c>
      <c r="B405" s="16" t="s">
        <v>715</v>
      </c>
      <c r="C405" s="16" t="s">
        <v>33</v>
      </c>
      <c r="D405" s="16" t="s">
        <v>34</v>
      </c>
      <c r="E405" s="17" t="n">
        <v>170</v>
      </c>
      <c r="F405" s="7" t="s">
        <f>=DATEDIF(A405,$O$2,"y")</f>
      </c>
      <c r="G405" s="7" t="s">
        <f>=DATEDIF(A405,$O$2,"ym")</f>
      </c>
      <c r="H405" s="7" t="s">
        <f>=DATEDIF(A405,$O$2,"md")</f>
      </c>
      <c r="I405" s="7" t="n">
        <v>399</v>
      </c>
      <c r="J405" s="17" t="n">
        <v>225.94035294118</v>
      </c>
      <c r="K405" s="6" t="s">
        <f>=Портфель!F7*Портфель!$Q$13</f>
      </c>
      <c r="L405" s="6" t="s">
        <f>=E405*K405</f>
      </c>
      <c r="M405" s="6" t="s">
        <f>=(K405-J405)*E405</f>
      </c>
      <c r="N405" s="6" t="s">
        <f>=MAX(0,M405*0.13)</f>
      </c>
    </row>
    <row collapsed="false" customFormat="false" customHeight="false" hidden="false" ht="12.1" outlineLevel="0" r="406">
      <c r="A406" s="52" t="n">
        <v>45814</v>
      </c>
      <c r="B406" s="16" t="s">
        <v>715</v>
      </c>
      <c r="C406" s="16" t="s">
        <v>33</v>
      </c>
      <c r="D406" s="16" t="s">
        <v>34</v>
      </c>
      <c r="E406" s="17" t="n">
        <v>170</v>
      </c>
      <c r="F406" s="7" t="s">
        <f>=DATEDIF(A406,$O$2,"y")</f>
      </c>
      <c r="G406" s="7" t="s">
        <f>=DATEDIF(A406,$O$2,"ym")</f>
      </c>
      <c r="H406" s="7" t="s">
        <f>=DATEDIF(A406,$O$2,"md")</f>
      </c>
      <c r="I406" s="7" t="n">
        <v>399</v>
      </c>
      <c r="J406" s="17" t="n">
        <v>225.94035294118</v>
      </c>
      <c r="K406" s="6" t="s">
        <f>=Портфель!F7*Портфель!$Q$13</f>
      </c>
      <c r="L406" s="6" t="s">
        <f>=E406*K406</f>
      </c>
      <c r="M406" s="6" t="s">
        <f>=(K406-J406)*E406</f>
      </c>
      <c r="N406" s="6" t="s">
        <f>=MAX(0,M406*0.13)</f>
      </c>
    </row>
    <row collapsed="false" customFormat="false" customHeight="false" hidden="false" ht="12.1" outlineLevel="0" r="407">
      <c r="A407" s="52" t="n">
        <v>45814</v>
      </c>
      <c r="B407" s="16" t="s">
        <v>715</v>
      </c>
      <c r="C407" s="16" t="s">
        <v>33</v>
      </c>
      <c r="D407" s="16" t="s">
        <v>34</v>
      </c>
      <c r="E407" s="17" t="n">
        <v>180</v>
      </c>
      <c r="F407" s="7" t="s">
        <f>=DATEDIF(A407,$O$2,"y")</f>
      </c>
      <c r="G407" s="7" t="s">
        <f>=DATEDIF(A407,$O$2,"ym")</f>
      </c>
      <c r="H407" s="7" t="s">
        <f>=DATEDIF(A407,$O$2,"md")</f>
      </c>
      <c r="I407" s="7" t="n">
        <v>399</v>
      </c>
      <c r="J407" s="17" t="n">
        <v>225.94033333333</v>
      </c>
      <c r="K407" s="6" t="s">
        <f>=Портфель!F7*Портфель!$Q$13</f>
      </c>
      <c r="L407" s="6" t="s">
        <f>=E407*K407</f>
      </c>
      <c r="M407" s="6" t="s">
        <f>=(K407-J407)*E407</f>
      </c>
      <c r="N407" s="6" t="s">
        <f>=MAX(0,M407*0.13)</f>
      </c>
    </row>
    <row collapsed="false" customFormat="false" customHeight="false" hidden="false" ht="12.1" outlineLevel="0" r="408">
      <c r="A408" s="52" t="n">
        <v>45814</v>
      </c>
      <c r="B408" s="16" t="s">
        <v>715</v>
      </c>
      <c r="C408" s="16" t="s">
        <v>33</v>
      </c>
      <c r="D408" s="16" t="s">
        <v>34</v>
      </c>
      <c r="E408" s="17" t="n">
        <v>30</v>
      </c>
      <c r="F408" s="7" t="s">
        <f>=DATEDIF(A408,$O$2,"y")</f>
      </c>
      <c r="G408" s="7" t="s">
        <f>=DATEDIF(A408,$O$2,"ym")</f>
      </c>
      <c r="H408" s="7" t="s">
        <f>=DATEDIF(A408,$O$2,"md")</f>
      </c>
      <c r="I408" s="7" t="n">
        <v>399</v>
      </c>
      <c r="J408" s="17" t="n">
        <v>225.94033333333</v>
      </c>
      <c r="K408" s="6" t="s">
        <f>=Портфель!F7*Портфель!$Q$13</f>
      </c>
      <c r="L408" s="6" t="s">
        <f>=E408*K408</f>
      </c>
      <c r="M408" s="6" t="s">
        <f>=(K408-J408)*E408</f>
      </c>
      <c r="N408" s="6" t="s">
        <f>=MAX(0,M408*0.13)</f>
      </c>
    </row>
    <row collapsed="false" customFormat="false" customHeight="false" hidden="false" ht="12.1" outlineLevel="0" r="409">
      <c r="A409" s="52" t="n">
        <v>45814</v>
      </c>
      <c r="B409" s="16" t="s">
        <v>715</v>
      </c>
      <c r="C409" s="16" t="s">
        <v>33</v>
      </c>
      <c r="D409" s="16" t="s">
        <v>34</v>
      </c>
      <c r="E409" s="17" t="n">
        <v>100</v>
      </c>
      <c r="F409" s="7" t="s">
        <f>=DATEDIF(A409,$O$2,"y")</f>
      </c>
      <c r="G409" s="7" t="s">
        <f>=DATEDIF(A409,$O$2,"ym")</f>
      </c>
      <c r="H409" s="7" t="s">
        <f>=DATEDIF(A409,$O$2,"md")</f>
      </c>
      <c r="I409" s="7" t="n">
        <v>399</v>
      </c>
      <c r="J409" s="17" t="n">
        <v>225.9403</v>
      </c>
      <c r="K409" s="6" t="s">
        <f>=Портфель!F7*Портфель!$Q$13</f>
      </c>
      <c r="L409" s="6" t="s">
        <f>=E409*K409</f>
      </c>
      <c r="M409" s="6" t="s">
        <f>=(K409-J409)*E409</f>
      </c>
      <c r="N409" s="6" t="s">
        <f>=MAX(0,M409*0.13)</f>
      </c>
    </row>
    <row collapsed="false" customFormat="false" customHeight="false" hidden="false" ht="12.1" outlineLevel="0" r="410">
      <c r="A410" s="52" t="n">
        <v>45814</v>
      </c>
      <c r="B410" s="16" t="s">
        <v>715</v>
      </c>
      <c r="C410" s="16" t="s">
        <v>33</v>
      </c>
      <c r="D410" s="16" t="s">
        <v>34</v>
      </c>
      <c r="E410" s="17" t="n">
        <v>180</v>
      </c>
      <c r="F410" s="7" t="s">
        <f>=DATEDIF(A410,$O$2,"y")</f>
      </c>
      <c r="G410" s="7" t="s">
        <f>=DATEDIF(A410,$O$2,"ym")</f>
      </c>
      <c r="H410" s="7" t="s">
        <f>=DATEDIF(A410,$O$2,"md")</f>
      </c>
      <c r="I410" s="7" t="n">
        <v>399</v>
      </c>
      <c r="J410" s="17" t="n">
        <v>225.94033333333</v>
      </c>
      <c r="K410" s="6" t="s">
        <f>=Портфель!F7*Портфель!$Q$13</f>
      </c>
      <c r="L410" s="6" t="s">
        <f>=E410*K410</f>
      </c>
      <c r="M410" s="6" t="s">
        <f>=(K410-J410)*E410</f>
      </c>
      <c r="N410" s="6" t="s">
        <f>=MAX(0,M410*0.13)</f>
      </c>
    </row>
    <row collapsed="false" customFormat="false" customHeight="false" hidden="false" ht="12.1" outlineLevel="0" r="411">
      <c r="A411" s="52" t="n">
        <v>45842</v>
      </c>
      <c r="B411" s="16" t="s">
        <v>715</v>
      </c>
      <c r="C411" s="16" t="s">
        <v>33</v>
      </c>
      <c r="D411" s="16" t="s">
        <v>34</v>
      </c>
      <c r="E411" s="17" t="n">
        <v>360</v>
      </c>
      <c r="F411" s="7" t="s">
        <f>=DATEDIF(A411,$O$2,"y")</f>
      </c>
      <c r="G411" s="7" t="s">
        <f>=DATEDIF(A411,$O$2,"ym")</f>
      </c>
      <c r="H411" s="7" t="s">
        <f>=DATEDIF(A411,$O$2,"md")</f>
      </c>
      <c r="I411" s="7" t="n">
        <v>371</v>
      </c>
      <c r="J411" s="17" t="n">
        <v>226.79066666667</v>
      </c>
      <c r="K411" s="6" t="s">
        <f>=Портфель!F7*Портфель!$Q$13</f>
      </c>
      <c r="L411" s="6" t="s">
        <f>=E411*K411</f>
      </c>
      <c r="M411" s="6" t="s">
        <f>=(K411-J411)*E411</f>
      </c>
      <c r="N411" s="6" t="s">
        <f>=MAX(0,M411*0.13)</f>
      </c>
    </row>
    <row collapsed="false" customFormat="false" customHeight="false" hidden="false" ht="12.1" outlineLevel="0" r="412">
      <c r="A412" s="52" t="n">
        <v>45842</v>
      </c>
      <c r="B412" s="16" t="s">
        <v>715</v>
      </c>
      <c r="C412" s="16" t="s">
        <v>33</v>
      </c>
      <c r="D412" s="16" t="s">
        <v>34</v>
      </c>
      <c r="E412" s="17" t="n">
        <v>300</v>
      </c>
      <c r="F412" s="7" t="s">
        <f>=DATEDIF(A412,$O$2,"y")</f>
      </c>
      <c r="G412" s="7" t="s">
        <f>=DATEDIF(A412,$O$2,"ym")</f>
      </c>
      <c r="H412" s="7" t="s">
        <f>=DATEDIF(A412,$O$2,"md")</f>
      </c>
      <c r="I412" s="7" t="n">
        <v>371</v>
      </c>
      <c r="J412" s="17" t="n">
        <v>226.79066666667</v>
      </c>
      <c r="K412" s="6" t="s">
        <f>=Портфель!F7*Портфель!$Q$13</f>
      </c>
      <c r="L412" s="6" t="s">
        <f>=E412*K412</f>
      </c>
      <c r="M412" s="6" t="s">
        <f>=(K412-J412)*E412</f>
      </c>
      <c r="N412" s="6" t="s">
        <f>=MAX(0,M412*0.13)</f>
      </c>
    </row>
    <row collapsed="false" customFormat="false" customHeight="false" hidden="false" ht="12.1" outlineLevel="0" r="413">
      <c r="A413" s="52" t="n">
        <v>45843</v>
      </c>
      <c r="B413" s="16" t="s">
        <v>715</v>
      </c>
      <c r="C413" s="16" t="s">
        <v>33</v>
      </c>
      <c r="D413" s="16" t="s">
        <v>34</v>
      </c>
      <c r="E413" s="17" t="n">
        <v>800</v>
      </c>
      <c r="F413" s="7" t="s">
        <f>=DATEDIF(A413,$O$2,"y")</f>
      </c>
      <c r="G413" s="7" t="s">
        <f>=DATEDIF(A413,$O$2,"ym")</f>
      </c>
      <c r="H413" s="7" t="s">
        <f>=DATEDIF(A413,$O$2,"md")</f>
      </c>
      <c r="I413" s="7" t="n">
        <v>371</v>
      </c>
      <c r="J413" s="17" t="n">
        <v>224.9899625</v>
      </c>
      <c r="K413" s="6" t="s">
        <f>=Портфель!F7*Портфель!$Q$13</f>
      </c>
      <c r="L413" s="6" t="s">
        <f>=E413*K413</f>
      </c>
      <c r="M413" s="6" t="s">
        <f>=(K413-J413)*E413</f>
      </c>
      <c r="N413" s="6" t="s">
        <f>=MAX(0,M413*0.13)</f>
      </c>
    </row>
    <row collapsed="false" customFormat="false" customHeight="false" hidden="false" ht="12.1" outlineLevel="0" r="414">
      <c r="A414" s="52" t="n">
        <v>46064</v>
      </c>
      <c r="B414" s="16" t="s">
        <v>715</v>
      </c>
      <c r="C414" s="16" t="s">
        <v>33</v>
      </c>
      <c r="D414" s="16" t="s">
        <v>34</v>
      </c>
      <c r="E414" s="17" t="n">
        <v>20</v>
      </c>
      <c r="F414" s="7" t="s">
        <f>=DATEDIF(A414,$O$2,"y")</f>
      </c>
      <c r="G414" s="7" t="s">
        <f>=DATEDIF(A414,$O$2,"ym")</f>
      </c>
      <c r="H414" s="7" t="s">
        <f>=DATEDIF(A414,$O$2,"md")</f>
      </c>
      <c r="I414" s="7" t="n">
        <v>149</v>
      </c>
      <c r="J414" s="17" t="n">
        <v>221.5385</v>
      </c>
      <c r="K414" s="6" t="s">
        <f>=Портфель!F7*Портфель!$Q$13</f>
      </c>
      <c r="L414" s="6" t="s">
        <f>=E414*K414</f>
      </c>
      <c r="M414" s="6" t="s">
        <f>=(K414-J414)*E414</f>
      </c>
      <c r="N414" s="6" t="s">
        <f>=MAX(0,M414*0.13)</f>
      </c>
    </row>
    <row collapsed="false" customFormat="false" customHeight="false" hidden="false" ht="12.1" outlineLevel="0" r="415">
      <c r="A415" s="52" t="n">
        <v>46087</v>
      </c>
      <c r="B415" s="16" t="s">
        <v>715</v>
      </c>
      <c r="C415" s="16" t="s">
        <v>33</v>
      </c>
      <c r="D415" s="16" t="s">
        <v>34</v>
      </c>
      <c r="E415" s="17" t="n">
        <v>10</v>
      </c>
      <c r="F415" s="7" t="s">
        <f>=DATEDIF(A415,$O$2,"y")</f>
      </c>
      <c r="G415" s="7" t="s">
        <f>=DATEDIF(A415,$O$2,"ym")</f>
      </c>
      <c r="H415" s="7" t="s">
        <f>=DATEDIF(A415,$O$2,"md")</f>
      </c>
      <c r="I415" s="7" t="n">
        <v>126</v>
      </c>
      <c r="J415" s="17" t="n">
        <v>227.441</v>
      </c>
      <c r="K415" s="6" t="s">
        <f>=Портфель!F7*Портфель!$Q$13</f>
      </c>
      <c r="L415" s="6" t="s">
        <f>=E415*K415</f>
      </c>
      <c r="M415" s="6" t="s">
        <f>=(K415-J415)*E415</f>
      </c>
      <c r="N415" s="6" t="s">
        <f>=MAX(0,M415*0.13)</f>
      </c>
    </row>
    <row collapsed="false" customFormat="false" customHeight="false" hidden="false" ht="12.1" outlineLevel="0" r="416">
      <c r="A416" s="52" t="n">
        <v>46087</v>
      </c>
      <c r="B416" s="16" t="s">
        <v>715</v>
      </c>
      <c r="C416" s="16" t="s">
        <v>33</v>
      </c>
      <c r="D416" s="16" t="s">
        <v>34</v>
      </c>
      <c r="E416" s="17" t="n">
        <v>10</v>
      </c>
      <c r="F416" s="7" t="s">
        <f>=DATEDIF(A416,$O$2,"y")</f>
      </c>
      <c r="G416" s="7" t="s">
        <f>=DATEDIF(A416,$O$2,"ym")</f>
      </c>
      <c r="H416" s="7" t="s">
        <f>=DATEDIF(A416,$O$2,"md")</f>
      </c>
      <c r="I416" s="7" t="n">
        <v>126</v>
      </c>
      <c r="J416" s="17" t="n">
        <v>227.441</v>
      </c>
      <c r="K416" s="6" t="s">
        <f>=Портфель!F7*Портфель!$Q$13</f>
      </c>
      <c r="L416" s="6" t="s">
        <f>=E416*K416</f>
      </c>
      <c r="M416" s="6" t="s">
        <f>=(K416-J416)*E416</f>
      </c>
      <c r="N416" s="6" t="s">
        <f>=MAX(0,M416*0.13)</f>
      </c>
    </row>
    <row collapsed="false" customFormat="false" customHeight="false" hidden="false" ht="12.1" outlineLevel="0" r="417">
      <c r="A417" s="52" t="n">
        <v>46087</v>
      </c>
      <c r="B417" s="16" t="s">
        <v>715</v>
      </c>
      <c r="C417" s="16" t="s">
        <v>33</v>
      </c>
      <c r="D417" s="16" t="s">
        <v>34</v>
      </c>
      <c r="E417" s="17" t="n">
        <v>50</v>
      </c>
      <c r="F417" s="7" t="s">
        <f>=DATEDIF(A417,$O$2,"y")</f>
      </c>
      <c r="G417" s="7" t="s">
        <f>=DATEDIF(A417,$O$2,"ym")</f>
      </c>
      <c r="H417" s="7" t="s">
        <f>=DATEDIF(A417,$O$2,"md")</f>
      </c>
      <c r="I417" s="7" t="n">
        <v>126</v>
      </c>
      <c r="J417" s="17" t="n">
        <v>227.441</v>
      </c>
      <c r="K417" s="6" t="s">
        <f>=Портфель!F7*Портфель!$Q$13</f>
      </c>
      <c r="L417" s="6" t="s">
        <f>=E417*K417</f>
      </c>
      <c r="M417" s="6" t="s">
        <f>=(K417-J417)*E417</f>
      </c>
      <c r="N417" s="6" t="s">
        <f>=MAX(0,M417*0.13)</f>
      </c>
    </row>
    <row collapsed="false" customFormat="false" customHeight="false" hidden="false" ht="12.1" outlineLevel="0" r="418">
      <c r="A418" s="52" t="n">
        <v>46087</v>
      </c>
      <c r="B418" s="16" t="s">
        <v>715</v>
      </c>
      <c r="C418" s="16" t="s">
        <v>33</v>
      </c>
      <c r="D418" s="16" t="s">
        <v>34</v>
      </c>
      <c r="E418" s="17" t="n">
        <v>90</v>
      </c>
      <c r="F418" s="7" t="s">
        <f>=DATEDIF(A418,$O$2,"y")</f>
      </c>
      <c r="G418" s="7" t="s">
        <f>=DATEDIF(A418,$O$2,"ym")</f>
      </c>
      <c r="H418" s="7" t="s">
        <f>=DATEDIF(A418,$O$2,"md")</f>
      </c>
      <c r="I418" s="7" t="n">
        <v>126</v>
      </c>
      <c r="J418" s="17" t="n">
        <v>227.44088888889</v>
      </c>
      <c r="K418" s="6" t="s">
        <f>=Портфель!F7*Портфель!$Q$13</f>
      </c>
      <c r="L418" s="6" t="s">
        <f>=E418*K418</f>
      </c>
      <c r="M418" s="6" t="s">
        <f>=(K418-J418)*E418</f>
      </c>
      <c r="N418" s="6" t="s">
        <f>=MAX(0,M418*0.13)</f>
      </c>
    </row>
    <row collapsed="false" customFormat="false" customHeight="false" hidden="false" ht="12.1" outlineLevel="0" r="419">
      <c r="A419" s="52" t="n">
        <v>46087</v>
      </c>
      <c r="B419" s="16" t="s">
        <v>715</v>
      </c>
      <c r="C419" s="16" t="s">
        <v>33</v>
      </c>
      <c r="D419" s="16" t="s">
        <v>34</v>
      </c>
      <c r="E419" s="17" t="n">
        <v>70</v>
      </c>
      <c r="F419" s="7" t="s">
        <f>=DATEDIF(A419,$O$2,"y")</f>
      </c>
      <c r="G419" s="7" t="s">
        <f>=DATEDIF(A419,$O$2,"ym")</f>
      </c>
      <c r="H419" s="7" t="s">
        <f>=DATEDIF(A419,$O$2,"md")</f>
      </c>
      <c r="I419" s="7" t="n">
        <v>126</v>
      </c>
      <c r="J419" s="17" t="n">
        <v>227.441</v>
      </c>
      <c r="K419" s="6" t="s">
        <f>=Портфель!F7*Портфель!$Q$13</f>
      </c>
      <c r="L419" s="6" t="s">
        <f>=E419*K419</f>
      </c>
      <c r="M419" s="6" t="s">
        <f>=(K419-J419)*E419</f>
      </c>
      <c r="N419" s="6" t="s">
        <f>=MAX(0,M419*0.13)</f>
      </c>
    </row>
    <row collapsed="false" customFormat="false" customHeight="false" hidden="false" ht="12.1" outlineLevel="0" r="420">
      <c r="A420" s="52" t="n">
        <v>46087</v>
      </c>
      <c r="B420" s="16" t="s">
        <v>715</v>
      </c>
      <c r="C420" s="16" t="s">
        <v>33</v>
      </c>
      <c r="D420" s="16" t="s">
        <v>34</v>
      </c>
      <c r="E420" s="17" t="n">
        <v>10</v>
      </c>
      <c r="F420" s="7" t="s">
        <f>=DATEDIF(A420,$O$2,"y")</f>
      </c>
      <c r="G420" s="7" t="s">
        <f>=DATEDIF(A420,$O$2,"ym")</f>
      </c>
      <c r="H420" s="7" t="s">
        <f>=DATEDIF(A420,$O$2,"md")</f>
      </c>
      <c r="I420" s="7" t="n">
        <v>126</v>
      </c>
      <c r="J420" s="17" t="n">
        <v>227.441</v>
      </c>
      <c r="K420" s="6" t="s">
        <f>=Портфель!F7*Портфель!$Q$13</f>
      </c>
      <c r="L420" s="6" t="s">
        <f>=E420*K420</f>
      </c>
      <c r="M420" s="6" t="s">
        <f>=(K420-J420)*E420</f>
      </c>
      <c r="N420" s="6" t="s">
        <f>=MAX(0,M420*0.13)</f>
      </c>
    </row>
    <row collapsed="false" customFormat="false" customHeight="false" hidden="false" ht="12.1" outlineLevel="0" r="421">
      <c r="A421" s="52" t="n">
        <v>46087</v>
      </c>
      <c r="B421" s="16" t="s">
        <v>715</v>
      </c>
      <c r="C421" s="16" t="s">
        <v>33</v>
      </c>
      <c r="D421" s="16" t="s">
        <v>34</v>
      </c>
      <c r="E421" s="17" t="n">
        <v>150</v>
      </c>
      <c r="F421" s="7" t="s">
        <f>=DATEDIF(A421,$O$2,"y")</f>
      </c>
      <c r="G421" s="7" t="s">
        <f>=DATEDIF(A421,$O$2,"ym")</f>
      </c>
      <c r="H421" s="7" t="s">
        <f>=DATEDIF(A421,$O$2,"md")</f>
      </c>
      <c r="I421" s="7" t="n">
        <v>126</v>
      </c>
      <c r="J421" s="17" t="n">
        <v>227.44093333333</v>
      </c>
      <c r="K421" s="6" t="s">
        <f>=Портфель!F7*Портфель!$Q$13</f>
      </c>
      <c r="L421" s="6" t="s">
        <f>=E421*K421</f>
      </c>
      <c r="M421" s="6" t="s">
        <f>=(K421-J421)*E421</f>
      </c>
      <c r="N421" s="6" t="s">
        <f>=MAX(0,M421*0.13)</f>
      </c>
    </row>
    <row collapsed="false" customFormat="false" customHeight="false" hidden="false" ht="12.1" outlineLevel="0" r="422">
      <c r="A422" s="52" t="n">
        <v>46087</v>
      </c>
      <c r="B422" s="16" t="s">
        <v>715</v>
      </c>
      <c r="C422" s="16" t="s">
        <v>33</v>
      </c>
      <c r="D422" s="16" t="s">
        <v>34</v>
      </c>
      <c r="E422" s="17" t="n">
        <v>30</v>
      </c>
      <c r="F422" s="7" t="s">
        <f>=DATEDIF(A422,$O$2,"y")</f>
      </c>
      <c r="G422" s="7" t="s">
        <f>=DATEDIF(A422,$O$2,"ym")</f>
      </c>
      <c r="H422" s="7" t="s">
        <f>=DATEDIF(A422,$O$2,"md")</f>
      </c>
      <c r="I422" s="7" t="n">
        <v>126</v>
      </c>
      <c r="J422" s="17" t="n">
        <v>227.441</v>
      </c>
      <c r="K422" s="6" t="s">
        <f>=Портфель!F7*Портфель!$Q$13</f>
      </c>
      <c r="L422" s="6" t="s">
        <f>=E422*K422</f>
      </c>
      <c r="M422" s="6" t="s">
        <f>=(K422-J422)*E422</f>
      </c>
      <c r="N422" s="6" t="s">
        <f>=MAX(0,M422*0.13)</f>
      </c>
    </row>
    <row collapsed="false" customFormat="false" customHeight="false" hidden="false" ht="12.1" outlineLevel="0" r="423">
      <c r="A423" s="52" t="n">
        <v>46087</v>
      </c>
      <c r="B423" s="16" t="s">
        <v>715</v>
      </c>
      <c r="C423" s="16" t="s">
        <v>33</v>
      </c>
      <c r="D423" s="16" t="s">
        <v>34</v>
      </c>
      <c r="E423" s="17" t="n">
        <v>10</v>
      </c>
      <c r="F423" s="7" t="s">
        <f>=DATEDIF(A423,$O$2,"y")</f>
      </c>
      <c r="G423" s="7" t="s">
        <f>=DATEDIF(A423,$O$2,"ym")</f>
      </c>
      <c r="H423" s="7" t="s">
        <f>=DATEDIF(A423,$O$2,"md")</f>
      </c>
      <c r="I423" s="7" t="n">
        <v>126</v>
      </c>
      <c r="J423" s="17" t="n">
        <v>227.441</v>
      </c>
      <c r="K423" s="6" t="s">
        <f>=Портфель!F7*Портфель!$Q$13</f>
      </c>
      <c r="L423" s="6" t="s">
        <f>=E423*K423</f>
      </c>
      <c r="M423" s="6" t="s">
        <f>=(K423-J423)*E423</f>
      </c>
      <c r="N423" s="6" t="s">
        <f>=MAX(0,M423*0.13)</f>
      </c>
    </row>
    <row collapsed="false" customFormat="false" customHeight="false" hidden="false" ht="12.1" outlineLevel="0" r="424">
      <c r="A424" s="52" t="n">
        <v>46087</v>
      </c>
      <c r="B424" s="16" t="s">
        <v>715</v>
      </c>
      <c r="C424" s="16" t="s">
        <v>33</v>
      </c>
      <c r="D424" s="16" t="s">
        <v>34</v>
      </c>
      <c r="E424" s="17" t="n">
        <v>120</v>
      </c>
      <c r="F424" s="7" t="s">
        <f>=DATEDIF(A424,$O$2,"y")</f>
      </c>
      <c r="G424" s="7" t="s">
        <f>=DATEDIF(A424,$O$2,"ym")</f>
      </c>
      <c r="H424" s="7" t="s">
        <f>=DATEDIF(A424,$O$2,"md")</f>
      </c>
      <c r="I424" s="7" t="n">
        <v>126</v>
      </c>
      <c r="J424" s="17" t="n">
        <v>227.44091666667</v>
      </c>
      <c r="K424" s="6" t="s">
        <f>=Портфель!F7*Портфель!$Q$13</f>
      </c>
      <c r="L424" s="6" t="s">
        <f>=E424*K424</f>
      </c>
      <c r="M424" s="6" t="s">
        <f>=(K424-J424)*E424</f>
      </c>
      <c r="N424" s="6" t="s">
        <f>=MAX(0,M424*0.13)</f>
      </c>
    </row>
    <row collapsed="false" customFormat="false" customHeight="false" hidden="false" ht="12.1" outlineLevel="0" r="425">
      <c r="A425" s="52" t="n">
        <v>46087</v>
      </c>
      <c r="B425" s="16" t="s">
        <v>715</v>
      </c>
      <c r="C425" s="16" t="s">
        <v>33</v>
      </c>
      <c r="D425" s="16" t="s">
        <v>34</v>
      </c>
      <c r="E425" s="17" t="n">
        <v>20</v>
      </c>
      <c r="F425" s="7" t="s">
        <f>=DATEDIF(A425,$O$2,"y")</f>
      </c>
      <c r="G425" s="7" t="s">
        <f>=DATEDIF(A425,$O$2,"ym")</f>
      </c>
      <c r="H425" s="7" t="s">
        <f>=DATEDIF(A425,$O$2,"md")</f>
      </c>
      <c r="I425" s="7" t="n">
        <v>126</v>
      </c>
      <c r="J425" s="17" t="n">
        <v>227.441</v>
      </c>
      <c r="K425" s="6" t="s">
        <f>=Портфель!F7*Портфель!$Q$13</f>
      </c>
      <c r="L425" s="6" t="s">
        <f>=E425*K425</f>
      </c>
      <c r="M425" s="6" t="s">
        <f>=(K425-J425)*E425</f>
      </c>
      <c r="N425" s="6" t="s">
        <f>=MAX(0,M425*0.13)</f>
      </c>
    </row>
    <row collapsed="false" customFormat="false" customHeight="false" hidden="false" ht="12.1" outlineLevel="0" r="426">
      <c r="A426" s="52" t="n">
        <v>46087</v>
      </c>
      <c r="B426" s="16" t="s">
        <v>715</v>
      </c>
      <c r="C426" s="16" t="s">
        <v>33</v>
      </c>
      <c r="D426" s="16" t="s">
        <v>34</v>
      </c>
      <c r="E426" s="17" t="n">
        <v>20</v>
      </c>
      <c r="F426" s="7" t="s">
        <f>=DATEDIF(A426,$O$2,"y")</f>
      </c>
      <c r="G426" s="7" t="s">
        <f>=DATEDIF(A426,$O$2,"ym")</f>
      </c>
      <c r="H426" s="7" t="s">
        <f>=DATEDIF(A426,$O$2,"md")</f>
      </c>
      <c r="I426" s="7" t="n">
        <v>126</v>
      </c>
      <c r="J426" s="17" t="n">
        <v>227.441</v>
      </c>
      <c r="K426" s="6" t="s">
        <f>=Портфель!F7*Портфель!$Q$13</f>
      </c>
      <c r="L426" s="6" t="s">
        <f>=E426*K426</f>
      </c>
      <c r="M426" s="6" t="s">
        <f>=(K426-J426)*E426</f>
      </c>
      <c r="N426" s="6" t="s">
        <f>=MAX(0,M426*0.13)</f>
      </c>
    </row>
    <row collapsed="false" customFormat="false" customHeight="false" hidden="false" ht="12.1" outlineLevel="0" r="427">
      <c r="A427" s="52" t="n">
        <v>46087</v>
      </c>
      <c r="B427" s="16" t="s">
        <v>715</v>
      </c>
      <c r="C427" s="16" t="s">
        <v>33</v>
      </c>
      <c r="D427" s="16" t="s">
        <v>34</v>
      </c>
      <c r="E427" s="17" t="n">
        <v>10</v>
      </c>
      <c r="F427" s="7" t="s">
        <f>=DATEDIF(A427,$O$2,"y")</f>
      </c>
      <c r="G427" s="7" t="s">
        <f>=DATEDIF(A427,$O$2,"ym")</f>
      </c>
      <c r="H427" s="7" t="s">
        <f>=DATEDIF(A427,$O$2,"md")</f>
      </c>
      <c r="I427" s="7" t="n">
        <v>126</v>
      </c>
      <c r="J427" s="17" t="n">
        <v>227.441</v>
      </c>
      <c r="K427" s="6" t="s">
        <f>=Портфель!F7*Портфель!$Q$13</f>
      </c>
      <c r="L427" s="6" t="s">
        <f>=E427*K427</f>
      </c>
      <c r="M427" s="6" t="s">
        <f>=(K427-J427)*E427</f>
      </c>
      <c r="N427" s="6" t="s">
        <f>=MAX(0,M427*0.13)</f>
      </c>
    </row>
    <row collapsed="false" customFormat="false" customHeight="false" hidden="false" ht="12.1" outlineLevel="0" r="428">
      <c r="A428" s="52" t="n">
        <v>46087</v>
      </c>
      <c r="B428" s="16" t="s">
        <v>715</v>
      </c>
      <c r="C428" s="16" t="s">
        <v>33</v>
      </c>
      <c r="D428" s="16" t="s">
        <v>34</v>
      </c>
      <c r="E428" s="17" t="n">
        <v>500</v>
      </c>
      <c r="F428" s="7" t="s">
        <f>=DATEDIF(A428,$O$2,"y")</f>
      </c>
      <c r="G428" s="7" t="s">
        <f>=DATEDIF(A428,$O$2,"ym")</f>
      </c>
      <c r="H428" s="7" t="s">
        <f>=DATEDIF(A428,$O$2,"md")</f>
      </c>
      <c r="I428" s="7" t="n">
        <v>126</v>
      </c>
      <c r="J428" s="17" t="n">
        <v>227.44094</v>
      </c>
      <c r="K428" s="6" t="s">
        <f>=Портфель!F7*Портфель!$Q$13</f>
      </c>
      <c r="L428" s="6" t="s">
        <f>=E428*K428</f>
      </c>
      <c r="M428" s="6" t="s">
        <f>=(K428-J428)*E428</f>
      </c>
      <c r="N428" s="6" t="s">
        <f>=MAX(0,M428*0.13)</f>
      </c>
    </row>
    <row collapsed="false" customFormat="false" customHeight="false" hidden="false" ht="12.1" outlineLevel="0" r="429">
      <c r="A429" s="52" t="n">
        <v>46093</v>
      </c>
      <c r="B429" s="16" t="s">
        <v>715</v>
      </c>
      <c r="C429" s="16" t="s">
        <v>33</v>
      </c>
      <c r="D429" s="16" t="s">
        <v>34</v>
      </c>
      <c r="E429" s="17" t="n">
        <v>40</v>
      </c>
      <c r="F429" s="7" t="s">
        <f>=DATEDIF(A429,$O$2,"y")</f>
      </c>
      <c r="G429" s="7" t="s">
        <f>=DATEDIF(A429,$O$2,"ym")</f>
      </c>
      <c r="H429" s="7" t="s">
        <f>=DATEDIF(A429,$O$2,"md")</f>
      </c>
      <c r="I429" s="7" t="n">
        <v>120</v>
      </c>
      <c r="J429" s="17" t="n">
        <v>226.0905</v>
      </c>
      <c r="K429" s="6" t="s">
        <f>=Портфель!F7*Портфель!$Q$13</f>
      </c>
      <c r="L429" s="6" t="s">
        <f>=E429*K429</f>
      </c>
      <c r="M429" s="6" t="s">
        <f>=(K429-J429)*E429</f>
      </c>
      <c r="N429" s="6" t="s">
        <f>=MAX(0,M429*0.13)</f>
      </c>
    </row>
    <row collapsed="false" customFormat="false" customHeight="false" hidden="false" ht="12.1" outlineLevel="0" r="430">
      <c r="A430" s="52" t="n">
        <v>46094</v>
      </c>
      <c r="B430" s="16" t="s">
        <v>715</v>
      </c>
      <c r="C430" s="16" t="s">
        <v>33</v>
      </c>
      <c r="D430" s="16" t="s">
        <v>34</v>
      </c>
      <c r="E430" s="17" t="n">
        <v>330</v>
      </c>
      <c r="F430" s="7" t="s">
        <f>=DATEDIF(A430,$O$2,"y")</f>
      </c>
      <c r="G430" s="7" t="s">
        <f>=DATEDIF(A430,$O$2,"ym")</f>
      </c>
      <c r="H430" s="7" t="s">
        <f>=DATEDIF(A430,$O$2,"md")</f>
      </c>
      <c r="I430" s="7" t="n">
        <v>119</v>
      </c>
      <c r="J430" s="17" t="n">
        <v>226.09039393939</v>
      </c>
      <c r="K430" s="6" t="s">
        <f>=Портфель!F7*Портфель!$Q$13</f>
      </c>
      <c r="L430" s="6" t="s">
        <f>=E430*K430</f>
      </c>
      <c r="M430" s="6" t="s">
        <f>=(K430-J430)*E430</f>
      </c>
      <c r="N430" s="6" t="s">
        <f>=MAX(0,M430*0.13)</f>
      </c>
    </row>
    <row collapsed="false" customFormat="false" customHeight="false" hidden="false" ht="12.1" outlineLevel="0" r="431">
      <c r="A431" s="52" t="n">
        <v>43906</v>
      </c>
      <c r="B431" s="16" t="s">
        <v>715</v>
      </c>
      <c r="C431" s="16" t="s">
        <v>36</v>
      </c>
      <c r="D431" s="16" t="s">
        <v>37</v>
      </c>
      <c r="E431" s="17" t="n">
        <v>200</v>
      </c>
      <c r="F431" s="7" t="s">
        <f>=DATEDIF(A431,$O$2,"y")</f>
      </c>
      <c r="G431" s="7" t="s">
        <f>=DATEDIF(A431,$O$2,"ym")</f>
      </c>
      <c r="H431" s="7" t="s">
        <f>=DATEDIF(A431,$O$2,"md")</f>
      </c>
      <c r="I431" s="7" t="n">
        <v>2307</v>
      </c>
      <c r="J431" s="17" t="n">
        <v>178.0913</v>
      </c>
      <c r="K431" s="6" t="s">
        <f>=Портфель!F8*Портфель!$Q$13</f>
      </c>
      <c r="L431" s="6" t="s">
        <f>=E431*K431</f>
      </c>
      <c r="M431" s="6" t="s">
        <f>=(K431-J431)*E431</f>
      </c>
      <c r="N431" s="6" t="s">
        <f>=MAX(0,M431*0.13)</f>
      </c>
    </row>
    <row collapsed="false" customFormat="false" customHeight="false" hidden="false" ht="12.1" outlineLevel="0" r="432">
      <c r="A432" s="52" t="n">
        <v>44519</v>
      </c>
      <c r="B432" s="16" t="s">
        <v>715</v>
      </c>
      <c r="C432" s="16" t="s">
        <v>36</v>
      </c>
      <c r="D432" s="16" t="s">
        <v>37</v>
      </c>
      <c r="E432" s="17" t="n">
        <v>50</v>
      </c>
      <c r="F432" s="7" t="s">
        <f>=DATEDIF(A432,$O$2,"y")</f>
      </c>
      <c r="G432" s="7" t="s">
        <f>=DATEDIF(A432,$O$2,"ym")</f>
      </c>
      <c r="H432" s="7" t="s">
        <f>=DATEDIF(A432,$O$2,"md")</f>
      </c>
      <c r="I432" s="7" t="n">
        <v>1695</v>
      </c>
      <c r="J432" s="17" t="n">
        <v>307.1534</v>
      </c>
      <c r="K432" s="6" t="s">
        <f>=Портфель!F8*Портфель!$Q$13</f>
      </c>
      <c r="L432" s="6" t="s">
        <f>=E432*K432</f>
      </c>
      <c r="M432" s="6" t="s">
        <f>=(K432-J432)*E432</f>
      </c>
      <c r="N432" s="6" t="s">
        <f>=MAX(0,M432*0.13)</f>
      </c>
    </row>
    <row collapsed="false" customFormat="false" customHeight="false" hidden="false" ht="12.1" outlineLevel="0" r="433">
      <c r="A433" s="52" t="n">
        <v>44519</v>
      </c>
      <c r="B433" s="16" t="s">
        <v>715</v>
      </c>
      <c r="C433" s="16" t="s">
        <v>36</v>
      </c>
      <c r="D433" s="16" t="s">
        <v>37</v>
      </c>
      <c r="E433" s="17" t="n">
        <v>100</v>
      </c>
      <c r="F433" s="7" t="s">
        <f>=DATEDIF(A433,$O$2,"y")</f>
      </c>
      <c r="G433" s="7" t="s">
        <f>=DATEDIF(A433,$O$2,"ym")</f>
      </c>
      <c r="H433" s="7" t="s">
        <f>=DATEDIF(A433,$O$2,"md")</f>
      </c>
      <c r="I433" s="7" t="n">
        <v>1694</v>
      </c>
      <c r="J433" s="17" t="n">
        <v>301.8508</v>
      </c>
      <c r="K433" s="6" t="s">
        <f>=Портфель!F8*Портфель!$Q$13</f>
      </c>
      <c r="L433" s="6" t="s">
        <f>=E433*K433</f>
      </c>
      <c r="M433" s="6" t="s">
        <f>=(K433-J433)*E433</f>
      </c>
      <c r="N433" s="6" t="s">
        <f>=MAX(0,M433*0.13)</f>
      </c>
    </row>
    <row collapsed="false" customFormat="false" customHeight="false" hidden="false" ht="12.1" outlineLevel="0" r="434">
      <c r="A434" s="52" t="n">
        <v>44523</v>
      </c>
      <c r="B434" s="16" t="s">
        <v>715</v>
      </c>
      <c r="C434" s="16" t="s">
        <v>36</v>
      </c>
      <c r="D434" s="16" t="s">
        <v>37</v>
      </c>
      <c r="E434" s="17" t="n">
        <v>150</v>
      </c>
      <c r="F434" s="7" t="s">
        <f>=DATEDIF(A434,$O$2,"y")</f>
      </c>
      <c r="G434" s="7" t="s">
        <f>=DATEDIF(A434,$O$2,"ym")</f>
      </c>
      <c r="H434" s="7" t="s">
        <f>=DATEDIF(A434,$O$2,"md")</f>
      </c>
      <c r="I434" s="7" t="n">
        <v>1690</v>
      </c>
      <c r="J434" s="17" t="n">
        <v>301.05046666667</v>
      </c>
      <c r="K434" s="6" t="s">
        <f>=Портфель!F8*Портфель!$Q$13</f>
      </c>
      <c r="L434" s="6" t="s">
        <f>=E434*K434</f>
      </c>
      <c r="M434" s="6" t="s">
        <f>=(K434-J434)*E434</f>
      </c>
      <c r="N434" s="6" t="s">
        <f>=MAX(0,M434*0.13)</f>
      </c>
    </row>
    <row collapsed="false" customFormat="false" customHeight="false" hidden="false" ht="12.1" outlineLevel="0" r="435">
      <c r="A435" s="52" t="n">
        <v>44525</v>
      </c>
      <c r="B435" s="16" t="s">
        <v>715</v>
      </c>
      <c r="C435" s="16" t="s">
        <v>36</v>
      </c>
      <c r="D435" s="16" t="s">
        <v>37</v>
      </c>
      <c r="E435" s="17" t="n">
        <v>10</v>
      </c>
      <c r="F435" s="7" t="s">
        <f>=DATEDIF(A435,$O$2,"y")</f>
      </c>
      <c r="G435" s="7" t="s">
        <f>=DATEDIF(A435,$O$2,"ym")</f>
      </c>
      <c r="H435" s="7" t="s">
        <f>=DATEDIF(A435,$O$2,"md")</f>
      </c>
      <c r="I435" s="7" t="n">
        <v>1688</v>
      </c>
      <c r="J435" s="17" t="n">
        <v>297.749</v>
      </c>
      <c r="K435" s="6" t="s">
        <f>=Портфель!F8*Портфель!$Q$13</f>
      </c>
      <c r="L435" s="6" t="s">
        <f>=E435*K435</f>
      </c>
      <c r="M435" s="6" t="s">
        <f>=(K435-J435)*E435</f>
      </c>
      <c r="N435" s="6" t="s">
        <f>=MAX(0,M435*0.13)</f>
      </c>
    </row>
    <row collapsed="false" customFormat="false" customHeight="false" hidden="false" ht="12.1" outlineLevel="0" r="436">
      <c r="A436" s="52" t="n">
        <v>44525</v>
      </c>
      <c r="B436" s="16" t="s">
        <v>715</v>
      </c>
      <c r="C436" s="16" t="s">
        <v>36</v>
      </c>
      <c r="D436" s="16" t="s">
        <v>37</v>
      </c>
      <c r="E436" s="17" t="n">
        <v>10</v>
      </c>
      <c r="F436" s="7" t="s">
        <f>=DATEDIF(A436,$O$2,"y")</f>
      </c>
      <c r="G436" s="7" t="s">
        <f>=DATEDIF(A436,$O$2,"ym")</f>
      </c>
      <c r="H436" s="7" t="s">
        <f>=DATEDIF(A436,$O$2,"md")</f>
      </c>
      <c r="I436" s="7" t="n">
        <v>1688</v>
      </c>
      <c r="J436" s="17" t="n">
        <v>297.749</v>
      </c>
      <c r="K436" s="6" t="s">
        <f>=Портфель!F8*Портфель!$Q$13</f>
      </c>
      <c r="L436" s="6" t="s">
        <f>=E436*K436</f>
      </c>
      <c r="M436" s="6" t="s">
        <f>=(K436-J436)*E436</f>
      </c>
      <c r="N436" s="6" t="s">
        <f>=MAX(0,M436*0.13)</f>
      </c>
    </row>
    <row collapsed="false" customFormat="false" customHeight="false" hidden="false" ht="12.1" outlineLevel="0" r="437">
      <c r="A437" s="52" t="n">
        <v>44544</v>
      </c>
      <c r="B437" s="16" t="s">
        <v>715</v>
      </c>
      <c r="C437" s="16" t="s">
        <v>36</v>
      </c>
      <c r="D437" s="16" t="s">
        <v>37</v>
      </c>
      <c r="E437" s="17" t="n">
        <v>50</v>
      </c>
      <c r="F437" s="7" t="s">
        <f>=DATEDIF(A437,$O$2,"y")</f>
      </c>
      <c r="G437" s="7" t="s">
        <f>=DATEDIF(A437,$O$2,"ym")</f>
      </c>
      <c r="H437" s="7" t="s">
        <f>=DATEDIF(A437,$O$2,"md")</f>
      </c>
      <c r="I437" s="7" t="n">
        <v>1670</v>
      </c>
      <c r="J437" s="17" t="n">
        <v>265.1324</v>
      </c>
      <c r="K437" s="6" t="s">
        <f>=Портфель!F8*Портфель!$Q$13</f>
      </c>
      <c r="L437" s="6" t="s">
        <f>=E437*K437</f>
      </c>
      <c r="M437" s="6" t="s">
        <f>=(K437-J437)*E437</f>
      </c>
      <c r="N437" s="6" t="s">
        <f>=MAX(0,M437*0.13)</f>
      </c>
    </row>
    <row collapsed="false" customFormat="false" customHeight="false" hidden="false" ht="12.1" outlineLevel="0" r="438">
      <c r="A438" s="52" t="n">
        <v>44544</v>
      </c>
      <c r="B438" s="16" t="s">
        <v>715</v>
      </c>
      <c r="C438" s="16" t="s">
        <v>36</v>
      </c>
      <c r="D438" s="16" t="s">
        <v>37</v>
      </c>
      <c r="E438" s="17" t="n">
        <v>100</v>
      </c>
      <c r="F438" s="7" t="s">
        <f>=DATEDIF(A438,$O$2,"y")</f>
      </c>
      <c r="G438" s="7" t="s">
        <f>=DATEDIF(A438,$O$2,"ym")</f>
      </c>
      <c r="H438" s="7" t="s">
        <f>=DATEDIF(A438,$O$2,"md")</f>
      </c>
      <c r="I438" s="7" t="n">
        <v>1669</v>
      </c>
      <c r="J438" s="17" t="n">
        <v>269.6348</v>
      </c>
      <c r="K438" s="6" t="s">
        <f>=Портфель!F8*Портфель!$Q$13</f>
      </c>
      <c r="L438" s="6" t="s">
        <f>=E438*K438</f>
      </c>
      <c r="M438" s="6" t="s">
        <f>=(K438-J438)*E438</f>
      </c>
      <c r="N438" s="6" t="s">
        <f>=MAX(0,M438*0.13)</f>
      </c>
    </row>
    <row collapsed="false" customFormat="false" customHeight="false" hidden="false" ht="12.1" outlineLevel="0" r="439">
      <c r="A439" s="52" t="n">
        <v>44564</v>
      </c>
      <c r="B439" s="16" t="s">
        <v>715</v>
      </c>
      <c r="C439" s="16" t="s">
        <v>36</v>
      </c>
      <c r="D439" s="16" t="s">
        <v>37</v>
      </c>
      <c r="E439" s="17" t="n">
        <v>70</v>
      </c>
      <c r="F439" s="7" t="s">
        <f>=DATEDIF(A439,$O$2,"y")</f>
      </c>
      <c r="G439" s="7" t="s">
        <f>=DATEDIF(A439,$O$2,"ym")</f>
      </c>
      <c r="H439" s="7" t="s">
        <f>=DATEDIF(A439,$O$2,"md")</f>
      </c>
      <c r="I439" s="7" t="n">
        <v>1650</v>
      </c>
      <c r="J439" s="17" t="n">
        <v>285.14257142857</v>
      </c>
      <c r="K439" s="6" t="s">
        <f>=Портфель!F8*Портфель!$Q$13</f>
      </c>
      <c r="L439" s="6" t="s">
        <f>=E439*K439</f>
      </c>
      <c r="M439" s="6" t="s">
        <f>=(K439-J439)*E439</f>
      </c>
      <c r="N439" s="6" t="s">
        <f>=MAX(0,M439*0.13)</f>
      </c>
    </row>
    <row collapsed="false" customFormat="false" customHeight="false" hidden="false" ht="12.1" outlineLevel="0" r="440">
      <c r="A440" s="52" t="n">
        <v>44595</v>
      </c>
      <c r="B440" s="16" t="s">
        <v>715</v>
      </c>
      <c r="C440" s="16" t="s">
        <v>36</v>
      </c>
      <c r="D440" s="16" t="s">
        <v>37</v>
      </c>
      <c r="E440" s="17" t="n">
        <v>50</v>
      </c>
      <c r="F440" s="7" t="s">
        <f>=DATEDIF(A440,$O$2,"y")</f>
      </c>
      <c r="G440" s="7" t="s">
        <f>=DATEDIF(A440,$O$2,"ym")</f>
      </c>
      <c r="H440" s="7" t="s">
        <f>=DATEDIF(A440,$O$2,"md")</f>
      </c>
      <c r="I440" s="7" t="n">
        <v>1618</v>
      </c>
      <c r="J440" s="17" t="n">
        <v>241.511</v>
      </c>
      <c r="K440" s="6" t="s">
        <f>=Портфель!F8*Портфель!$Q$13</f>
      </c>
      <c r="L440" s="6" t="s">
        <f>=E440*K440</f>
      </c>
      <c r="M440" s="6" t="s">
        <f>=(K440-J440)*E440</f>
      </c>
      <c r="N440" s="6" t="s">
        <f>=MAX(0,M440*0.13)</f>
      </c>
    </row>
    <row collapsed="false" customFormat="false" customHeight="false" hidden="false" ht="12.1" outlineLevel="0" r="441">
      <c r="A441" s="52" t="n">
        <v>44613</v>
      </c>
      <c r="B441" s="16" t="s">
        <v>715</v>
      </c>
      <c r="C441" s="16" t="s">
        <v>36</v>
      </c>
      <c r="D441" s="16" t="s">
        <v>37</v>
      </c>
      <c r="E441" s="17" t="n">
        <v>20</v>
      </c>
      <c r="F441" s="7" t="s">
        <f>=DATEDIF(A441,$O$2,"y")</f>
      </c>
      <c r="G441" s="7" t="s">
        <f>=DATEDIF(A441,$O$2,"ym")</f>
      </c>
      <c r="H441" s="7" t="s">
        <f>=DATEDIF(A441,$O$2,"md")</f>
      </c>
      <c r="I441" s="7" t="n">
        <v>1600</v>
      </c>
      <c r="J441" s="17" t="n">
        <v>221.3015</v>
      </c>
      <c r="K441" s="6" t="s">
        <f>=Портфель!F8*Портфель!$Q$13</f>
      </c>
      <c r="L441" s="6" t="s">
        <f>=E441*K441</f>
      </c>
      <c r="M441" s="6" t="s">
        <f>=(K441-J441)*E441</f>
      </c>
      <c r="N441" s="6" t="s">
        <f>=MAX(0,M441*0.13)</f>
      </c>
    </row>
    <row collapsed="false" customFormat="false" customHeight="false" hidden="false" ht="12.1" outlineLevel="0" r="442">
      <c r="A442" s="52" t="n">
        <v>44701</v>
      </c>
      <c r="B442" s="16" t="s">
        <v>715</v>
      </c>
      <c r="C442" s="16" t="s">
        <v>36</v>
      </c>
      <c r="D442" s="16" t="s">
        <v>37</v>
      </c>
      <c r="E442" s="17" t="n">
        <v>50</v>
      </c>
      <c r="F442" s="7" t="s">
        <f>=DATEDIF(A442,$O$2,"y")</f>
      </c>
      <c r="G442" s="7" t="s">
        <f>=DATEDIF(A442,$O$2,"ym")</f>
      </c>
      <c r="H442" s="7" t="s">
        <f>=DATEDIF(A442,$O$2,"md")</f>
      </c>
      <c r="I442" s="7" t="n">
        <v>1512</v>
      </c>
      <c r="J442" s="17" t="n">
        <v>119.6656</v>
      </c>
      <c r="K442" s="6" t="s">
        <f>=Портфель!F8*Портфель!$Q$13</f>
      </c>
      <c r="L442" s="6" t="s">
        <f>=E442*K442</f>
      </c>
      <c r="M442" s="6" t="s">
        <f>=(K442-J442)*E442</f>
      </c>
      <c r="N442" s="6" t="s">
        <f>=MAX(0,M442*0.13)</f>
      </c>
    </row>
    <row collapsed="false" customFormat="false" customHeight="false" hidden="false" ht="12.1" outlineLevel="0" r="443">
      <c r="A443" s="52" t="n">
        <v>44792</v>
      </c>
      <c r="B443" s="16" t="s">
        <v>715</v>
      </c>
      <c r="C443" s="16" t="s">
        <v>36</v>
      </c>
      <c r="D443" s="16" t="s">
        <v>37</v>
      </c>
      <c r="E443" s="17" t="n">
        <v>100</v>
      </c>
      <c r="F443" s="7" t="s">
        <f>=DATEDIF(A443,$O$2,"y")</f>
      </c>
      <c r="G443" s="7" t="s">
        <f>=DATEDIF(A443,$O$2,"ym")</f>
      </c>
      <c r="H443" s="7" t="s">
        <f>=DATEDIF(A443,$O$2,"md")</f>
      </c>
      <c r="I443" s="7" t="n">
        <v>1421</v>
      </c>
      <c r="J443" s="17" t="n">
        <v>121.0605</v>
      </c>
      <c r="K443" s="6" t="s">
        <f>=Портфель!F8*Портфель!$Q$13</f>
      </c>
      <c r="L443" s="6" t="s">
        <f>=E443*K443</f>
      </c>
      <c r="M443" s="6" t="s">
        <f>=(K443-J443)*E443</f>
      </c>
      <c r="N443" s="6" t="s">
        <f>=MAX(0,M443*0.13)</f>
      </c>
    </row>
    <row collapsed="false" customFormat="false" customHeight="false" hidden="false" ht="12.1" outlineLevel="0" r="444">
      <c r="A444" s="52" t="n">
        <v>44819</v>
      </c>
      <c r="B444" s="16" t="s">
        <v>715</v>
      </c>
      <c r="C444" s="16" t="s">
        <v>36</v>
      </c>
      <c r="D444" s="16" t="s">
        <v>37</v>
      </c>
      <c r="E444" s="17" t="n">
        <v>10</v>
      </c>
      <c r="F444" s="7" t="s">
        <f>=DATEDIF(A444,$O$2,"y")</f>
      </c>
      <c r="G444" s="7" t="s">
        <f>=DATEDIF(A444,$O$2,"ym")</f>
      </c>
      <c r="H444" s="7" t="s">
        <f>=DATEDIF(A444,$O$2,"md")</f>
      </c>
      <c r="I444" s="7" t="n">
        <v>1394</v>
      </c>
      <c r="J444" s="17" t="n">
        <v>132.367</v>
      </c>
      <c r="K444" s="6" t="s">
        <f>=Портфель!F8*Портфель!$Q$13</f>
      </c>
      <c r="L444" s="6" t="s">
        <f>=E444*K444</f>
      </c>
      <c r="M444" s="6" t="s">
        <f>=(K444-J444)*E444</f>
      </c>
      <c r="N444" s="6" t="s">
        <f>=MAX(0,M444*0.13)</f>
      </c>
    </row>
    <row collapsed="false" customFormat="false" customHeight="false" hidden="false" ht="12.1" outlineLevel="0" r="445">
      <c r="A445" s="52" t="n">
        <v>44824</v>
      </c>
      <c r="B445" s="16" t="s">
        <v>715</v>
      </c>
      <c r="C445" s="16" t="s">
        <v>36</v>
      </c>
      <c r="D445" s="16" t="s">
        <v>37</v>
      </c>
      <c r="E445" s="17" t="n">
        <v>80</v>
      </c>
      <c r="F445" s="7" t="s">
        <f>=DATEDIF(A445,$O$2,"y")</f>
      </c>
      <c r="G445" s="7" t="s">
        <f>=DATEDIF(A445,$O$2,"ym")</f>
      </c>
      <c r="H445" s="7" t="s">
        <f>=DATEDIF(A445,$O$2,"md")</f>
      </c>
      <c r="I445" s="7" t="n">
        <v>1389</v>
      </c>
      <c r="J445" s="17" t="n">
        <v>121.66075</v>
      </c>
      <c r="K445" s="6" t="s">
        <f>=Портфель!F8*Портфель!$Q$13</f>
      </c>
      <c r="L445" s="6" t="s">
        <f>=E445*K445</f>
      </c>
      <c r="M445" s="6" t="s">
        <f>=(K445-J445)*E445</f>
      </c>
      <c r="N445" s="6" t="s">
        <f>=MAX(0,M445*0.13)</f>
      </c>
    </row>
    <row collapsed="false" customFormat="false" customHeight="false" hidden="false" ht="12.1" outlineLevel="0" r="446">
      <c r="A446" s="52" t="n">
        <v>44825</v>
      </c>
      <c r="B446" s="16" t="s">
        <v>715</v>
      </c>
      <c r="C446" s="16" t="s">
        <v>36</v>
      </c>
      <c r="D446" s="16" t="s">
        <v>37</v>
      </c>
      <c r="E446" s="17" t="n">
        <v>30</v>
      </c>
      <c r="F446" s="7" t="s">
        <f>=DATEDIF(A446,$O$2,"y")</f>
      </c>
      <c r="G446" s="7" t="s">
        <f>=DATEDIF(A446,$O$2,"ym")</f>
      </c>
      <c r="H446" s="7" t="s">
        <f>=DATEDIF(A446,$O$2,"md")</f>
      </c>
      <c r="I446" s="7" t="n">
        <v>1388</v>
      </c>
      <c r="J446" s="17" t="n">
        <v>116.56833333333</v>
      </c>
      <c r="K446" s="6" t="s">
        <f>=Портфель!F8*Портфель!$Q$13</f>
      </c>
      <c r="L446" s="6" t="s">
        <f>=E446*K446</f>
      </c>
      <c r="M446" s="6" t="s">
        <f>=(K446-J446)*E446</f>
      </c>
      <c r="N446" s="6" t="s">
        <f>=MAX(0,M446*0.13)</f>
      </c>
    </row>
    <row collapsed="false" customFormat="false" customHeight="false" hidden="false" ht="12.1" outlineLevel="0" r="447">
      <c r="A447" s="52" t="n">
        <v>44825</v>
      </c>
      <c r="B447" s="16" t="s">
        <v>715</v>
      </c>
      <c r="C447" s="16" t="s">
        <v>36</v>
      </c>
      <c r="D447" s="16" t="s">
        <v>37</v>
      </c>
      <c r="E447" s="17" t="n">
        <v>10</v>
      </c>
      <c r="F447" s="7" t="s">
        <f>=DATEDIF(A447,$O$2,"y")</f>
      </c>
      <c r="G447" s="7" t="s">
        <f>=DATEDIF(A447,$O$2,"ym")</f>
      </c>
      <c r="H447" s="7" t="s">
        <f>=DATEDIF(A447,$O$2,"md")</f>
      </c>
      <c r="I447" s="7" t="n">
        <v>1388</v>
      </c>
      <c r="J447" s="17" t="n">
        <v>116.569</v>
      </c>
      <c r="K447" s="6" t="s">
        <f>=Портфель!F8*Портфель!$Q$13</f>
      </c>
      <c r="L447" s="6" t="s">
        <f>=E447*K447</f>
      </c>
      <c r="M447" s="6" t="s">
        <f>=(K447-J447)*E447</f>
      </c>
      <c r="N447" s="6" t="s">
        <f>=MAX(0,M447*0.13)</f>
      </c>
    </row>
    <row collapsed="false" customFormat="false" customHeight="false" hidden="false" ht="12.1" outlineLevel="0" r="448">
      <c r="A448" s="52" t="n">
        <v>44825</v>
      </c>
      <c r="B448" s="16" t="s">
        <v>715</v>
      </c>
      <c r="C448" s="16" t="s">
        <v>36</v>
      </c>
      <c r="D448" s="16" t="s">
        <v>37</v>
      </c>
      <c r="E448" s="17" t="n">
        <v>50</v>
      </c>
      <c r="F448" s="7" t="s">
        <f>=DATEDIF(A448,$O$2,"y")</f>
      </c>
      <c r="G448" s="7" t="s">
        <f>=DATEDIF(A448,$O$2,"ym")</f>
      </c>
      <c r="H448" s="7" t="s">
        <f>=DATEDIF(A448,$O$2,"md")</f>
      </c>
      <c r="I448" s="7" t="n">
        <v>1388</v>
      </c>
      <c r="J448" s="17" t="n">
        <v>116.5682</v>
      </c>
      <c r="K448" s="6" t="s">
        <f>=Портфель!F8*Портфель!$Q$13</f>
      </c>
      <c r="L448" s="6" t="s">
        <f>=E448*K448</f>
      </c>
      <c r="M448" s="6" t="s">
        <f>=(K448-J448)*E448</f>
      </c>
      <c r="N448" s="6" t="s">
        <f>=MAX(0,M448*0.13)</f>
      </c>
    </row>
    <row collapsed="false" customFormat="false" customHeight="false" hidden="false" ht="12.1" outlineLevel="0" r="449">
      <c r="A449" s="52" t="n">
        <v>44841</v>
      </c>
      <c r="B449" s="16" t="s">
        <v>715</v>
      </c>
      <c r="C449" s="16" t="s">
        <v>36</v>
      </c>
      <c r="D449" s="16" t="s">
        <v>37</v>
      </c>
      <c r="E449" s="17" t="n">
        <v>200</v>
      </c>
      <c r="F449" s="7" t="s">
        <f>=DATEDIF(A449,$O$2,"y")</f>
      </c>
      <c r="G449" s="7" t="s">
        <f>=DATEDIF(A449,$O$2,"ym")</f>
      </c>
      <c r="H449" s="7" t="s">
        <f>=DATEDIF(A449,$O$2,"md")</f>
      </c>
      <c r="I449" s="7" t="n">
        <v>1372</v>
      </c>
      <c r="J449" s="17" t="n">
        <v>100.06</v>
      </c>
      <c r="K449" s="6" t="s">
        <f>=Портфель!F8*Портфель!$Q$13</f>
      </c>
      <c r="L449" s="6" t="s">
        <f>=E449*K449</f>
      </c>
      <c r="M449" s="6" t="s">
        <f>=(K449-J449)*E449</f>
      </c>
      <c r="N449" s="6" t="s">
        <f>=MAX(0,M449*0.13)</f>
      </c>
    </row>
    <row collapsed="false" customFormat="false" customHeight="false" hidden="false" ht="12.1" outlineLevel="0" r="450">
      <c r="A450" s="52" t="n">
        <v>44844</v>
      </c>
      <c r="B450" s="16" t="s">
        <v>715</v>
      </c>
      <c r="C450" s="16" t="s">
        <v>36</v>
      </c>
      <c r="D450" s="16" t="s">
        <v>37</v>
      </c>
      <c r="E450" s="17" t="n">
        <v>100</v>
      </c>
      <c r="F450" s="7" t="s">
        <f>=DATEDIF(A450,$O$2,"y")</f>
      </c>
      <c r="G450" s="7" t="s">
        <f>=DATEDIF(A450,$O$2,"ym")</f>
      </c>
      <c r="H450" s="7" t="s">
        <f>=DATEDIF(A450,$O$2,"md")</f>
      </c>
      <c r="I450" s="7" t="n">
        <v>1370</v>
      </c>
      <c r="J450" s="17" t="n">
        <v>98.049</v>
      </c>
      <c r="K450" s="6" t="s">
        <f>=Портфель!F8*Портфель!$Q$13</f>
      </c>
      <c r="L450" s="6" t="s">
        <f>=E450*K450</f>
      </c>
      <c r="M450" s="6" t="s">
        <f>=(K450-J450)*E450</f>
      </c>
      <c r="N450" s="6" t="s">
        <f>=MAX(0,M450*0.13)</f>
      </c>
    </row>
    <row collapsed="false" customFormat="false" customHeight="false" hidden="false" ht="12.1" outlineLevel="0" r="451">
      <c r="A451" s="52" t="n">
        <v>44875</v>
      </c>
      <c r="B451" s="16" t="s">
        <v>715</v>
      </c>
      <c r="C451" s="16" t="s">
        <v>36</v>
      </c>
      <c r="D451" s="16" t="s">
        <v>37</v>
      </c>
      <c r="E451" s="17" t="n">
        <v>190</v>
      </c>
      <c r="F451" s="7" t="s">
        <f>=DATEDIF(A451,$O$2,"y")</f>
      </c>
      <c r="G451" s="7" t="s">
        <f>=DATEDIF(A451,$O$2,"ym")</f>
      </c>
      <c r="H451" s="7" t="s">
        <f>=DATEDIF(A451,$O$2,"md")</f>
      </c>
      <c r="I451" s="7" t="n">
        <v>1339</v>
      </c>
      <c r="J451" s="17" t="n">
        <v>128.13963157895</v>
      </c>
      <c r="K451" s="6" t="s">
        <f>=Портфель!F8*Портфель!$Q$13</f>
      </c>
      <c r="L451" s="6" t="s">
        <f>=E451*K451</f>
      </c>
      <c r="M451" s="6" t="s">
        <f>=(K451-J451)*E451</f>
      </c>
      <c r="N451" s="6" t="s">
        <f>=MAX(0,M451*0.13)</f>
      </c>
    </row>
    <row collapsed="false" customFormat="false" customHeight="false" hidden="false" ht="12.1" outlineLevel="0" r="452">
      <c r="A452" s="52" t="n">
        <v>44875</v>
      </c>
      <c r="B452" s="16" t="s">
        <v>715</v>
      </c>
      <c r="C452" s="16" t="s">
        <v>36</v>
      </c>
      <c r="D452" s="16" t="s">
        <v>37</v>
      </c>
      <c r="E452" s="17" t="n">
        <v>270</v>
      </c>
      <c r="F452" s="7" t="s">
        <f>=DATEDIF(A452,$O$2,"y")</f>
      </c>
      <c r="G452" s="7" t="s">
        <f>=DATEDIF(A452,$O$2,"ym")</f>
      </c>
      <c r="H452" s="7" t="s">
        <f>=DATEDIF(A452,$O$2,"md")</f>
      </c>
      <c r="I452" s="7" t="n">
        <v>1339</v>
      </c>
      <c r="J452" s="17" t="n">
        <v>128.14962962963</v>
      </c>
      <c r="K452" s="6" t="s">
        <f>=Портфель!F8*Портфель!$Q$13</f>
      </c>
      <c r="L452" s="6" t="s">
        <f>=E452*K452</f>
      </c>
      <c r="M452" s="6" t="s">
        <f>=(K452-J452)*E452</f>
      </c>
      <c r="N452" s="6" t="s">
        <f>=MAX(0,M452*0.13)</f>
      </c>
    </row>
    <row collapsed="false" customFormat="false" customHeight="false" hidden="false" ht="12.1" outlineLevel="0" r="453">
      <c r="A453" s="52" t="n">
        <v>44972</v>
      </c>
      <c r="B453" s="16" t="s">
        <v>715</v>
      </c>
      <c r="C453" s="16" t="s">
        <v>36</v>
      </c>
      <c r="D453" s="16" t="s">
        <v>37</v>
      </c>
      <c r="E453" s="17" t="n">
        <v>10</v>
      </c>
      <c r="F453" s="7" t="s">
        <f>=DATEDIF(A453,$O$2,"y")</f>
      </c>
      <c r="G453" s="7" t="s">
        <f>=DATEDIF(A453,$O$2,"ym")</f>
      </c>
      <c r="H453" s="7" t="s">
        <f>=DATEDIF(A453,$O$2,"md")</f>
      </c>
      <c r="I453" s="7" t="n">
        <v>1241</v>
      </c>
      <c r="J453" s="17" t="n">
        <v>158.834</v>
      </c>
      <c r="K453" s="6" t="s">
        <f>=Портфель!F8*Портфель!$Q$13</f>
      </c>
      <c r="L453" s="6" t="s">
        <f>=E453*K453</f>
      </c>
      <c r="M453" s="6" t="s">
        <f>=(K453-J453)*E453</f>
      </c>
      <c r="N453" s="6" t="s">
        <f>=MAX(0,M453*0.13)</f>
      </c>
    </row>
    <row collapsed="false" customFormat="false" customHeight="false" hidden="false" ht="12.1" outlineLevel="0" r="454">
      <c r="A454" s="52" t="n">
        <v>45054</v>
      </c>
      <c r="B454" s="16" t="s">
        <v>715</v>
      </c>
      <c r="C454" s="16" t="s">
        <v>36</v>
      </c>
      <c r="D454" s="16" t="s">
        <v>37</v>
      </c>
      <c r="E454" s="17" t="n">
        <v>10</v>
      </c>
      <c r="F454" s="7" t="s">
        <f>=DATEDIF(A454,$O$2,"y")</f>
      </c>
      <c r="G454" s="7" t="s">
        <f>=DATEDIF(A454,$O$2,"ym")</f>
      </c>
      <c r="H454" s="7" t="s">
        <f>=DATEDIF(A454,$O$2,"md")</f>
      </c>
      <c r="I454" s="7" t="n">
        <v>1159</v>
      </c>
      <c r="J454" s="17" t="n">
        <v>237.095</v>
      </c>
      <c r="K454" s="6" t="s">
        <f>=Портфель!F8*Портфель!$Q$13</f>
      </c>
      <c r="L454" s="6" t="s">
        <f>=E454*K454</f>
      </c>
      <c r="M454" s="6" t="s">
        <f>=(K454-J454)*E454</f>
      </c>
      <c r="N454" s="6" t="s">
        <f>=MAX(0,M454*0.13)</f>
      </c>
    </row>
    <row collapsed="false" customFormat="false" customHeight="false" hidden="false" ht="12.1" outlineLevel="0" r="455">
      <c r="A455" s="52" t="n">
        <v>45118</v>
      </c>
      <c r="B455" s="16" t="s">
        <v>715</v>
      </c>
      <c r="C455" s="16" t="s">
        <v>36</v>
      </c>
      <c r="D455" s="16" t="s">
        <v>37</v>
      </c>
      <c r="E455" s="17" t="n">
        <v>200</v>
      </c>
      <c r="F455" s="7" t="s">
        <f>=DATEDIF(A455,$O$2,"y")</f>
      </c>
      <c r="G455" s="7" t="s">
        <f>=DATEDIF(A455,$O$2,"ym")</f>
      </c>
      <c r="H455" s="7" t="s">
        <f>=DATEDIF(A455,$O$2,"md")</f>
      </c>
      <c r="I455" s="7" t="n">
        <v>1095</v>
      </c>
      <c r="J455" s="17" t="n">
        <v>245.098</v>
      </c>
      <c r="K455" s="6" t="s">
        <f>=Портфель!F8*Портфель!$Q$13</f>
      </c>
      <c r="L455" s="6" t="s">
        <f>=E455*K455</f>
      </c>
      <c r="M455" s="6" t="s">
        <f>=(K455-J455)*E455</f>
      </c>
      <c r="N455" s="6" t="s">
        <f>=MAX(0,M455*0.13)</f>
      </c>
    </row>
    <row collapsed="false" customFormat="false" customHeight="false" hidden="false" ht="12.1" outlineLevel="0" r="456">
      <c r="A456" s="52" t="n">
        <v>45323</v>
      </c>
      <c r="B456" s="16" t="s">
        <v>715</v>
      </c>
      <c r="C456" s="16" t="s">
        <v>36</v>
      </c>
      <c r="D456" s="16" t="s">
        <v>37</v>
      </c>
      <c r="E456" s="17" t="n">
        <v>60</v>
      </c>
      <c r="F456" s="7" t="s">
        <f>=DATEDIF(A456,$O$2,"y")</f>
      </c>
      <c r="G456" s="7" t="s">
        <f>=DATEDIF(A456,$O$2,"ym")</f>
      </c>
      <c r="H456" s="7" t="s">
        <f>=DATEDIF(A456,$O$2,"md")</f>
      </c>
      <c r="I456" s="7" t="n">
        <v>890</v>
      </c>
      <c r="J456" s="17" t="n">
        <v>276.91066666667</v>
      </c>
      <c r="K456" s="6" t="s">
        <f>=Портфель!F8*Портфель!$Q$13</f>
      </c>
      <c r="L456" s="6" t="s">
        <f>=E456*K456</f>
      </c>
      <c r="M456" s="6" t="s">
        <f>=(K456-J456)*E456</f>
      </c>
      <c r="N456" s="6" t="s">
        <f>=MAX(0,M456*0.13)</f>
      </c>
    </row>
    <row collapsed="false" customFormat="false" customHeight="false" hidden="false" ht="12.1" outlineLevel="0" r="457">
      <c r="A457" s="52" t="n">
        <v>45342</v>
      </c>
      <c r="B457" s="16" t="s">
        <v>715</v>
      </c>
      <c r="C457" s="16" t="s">
        <v>36</v>
      </c>
      <c r="D457" s="16" t="s">
        <v>37</v>
      </c>
      <c r="E457" s="17" t="n">
        <v>50</v>
      </c>
      <c r="F457" s="7" t="s">
        <f>=DATEDIF(A457,$O$2,"y")</f>
      </c>
      <c r="G457" s="7" t="s">
        <f>=DATEDIF(A457,$O$2,"ym")</f>
      </c>
      <c r="H457" s="7" t="s">
        <f>=DATEDIF(A457,$O$2,"md")</f>
      </c>
      <c r="I457" s="7" t="n">
        <v>871</v>
      </c>
      <c r="J457" s="17" t="n">
        <v>287.6112</v>
      </c>
      <c r="K457" s="6" t="s">
        <f>=Портфель!F8*Портфель!$Q$13</f>
      </c>
      <c r="L457" s="6" t="s">
        <f>=E457*K457</f>
      </c>
      <c r="M457" s="6" t="s">
        <f>=(K457-J457)*E457</f>
      </c>
      <c r="N457" s="6" t="s">
        <f>=MAX(0,M457*0.13)</f>
      </c>
    </row>
    <row collapsed="false" customFormat="false" customHeight="false" hidden="false" ht="12.1" outlineLevel="0" r="458">
      <c r="A458" s="52" t="n">
        <v>45446</v>
      </c>
      <c r="B458" s="16" t="s">
        <v>715</v>
      </c>
      <c r="C458" s="16" t="s">
        <v>36</v>
      </c>
      <c r="D458" s="16" t="s">
        <v>37</v>
      </c>
      <c r="E458" s="17" t="n">
        <v>10</v>
      </c>
      <c r="F458" s="7" t="s">
        <f>=DATEDIF(A458,$O$2,"y")</f>
      </c>
      <c r="G458" s="7" t="s">
        <f>=DATEDIF(A458,$O$2,"ym")</f>
      </c>
      <c r="H458" s="7" t="s">
        <f>=DATEDIF(A458,$O$2,"md")</f>
      </c>
      <c r="I458" s="7" t="n">
        <v>767</v>
      </c>
      <c r="J458" s="17" t="n">
        <v>308.825</v>
      </c>
      <c r="K458" s="6" t="s">
        <f>=Портфель!F8*Портфель!$Q$13</f>
      </c>
      <c r="L458" s="6" t="s">
        <f>=E458*K458</f>
      </c>
      <c r="M458" s="6" t="s">
        <f>=(K458-J458)*E458</f>
      </c>
      <c r="N458" s="6" t="s">
        <f>=MAX(0,M458*0.13)</f>
      </c>
    </row>
    <row collapsed="false" customFormat="false" customHeight="false" hidden="false" ht="12.1" outlineLevel="0" r="459">
      <c r="A459" s="52" t="n">
        <v>45446</v>
      </c>
      <c r="B459" s="16" t="s">
        <v>715</v>
      </c>
      <c r="C459" s="16" t="s">
        <v>36</v>
      </c>
      <c r="D459" s="16" t="s">
        <v>37</v>
      </c>
      <c r="E459" s="17" t="n">
        <v>90</v>
      </c>
      <c r="F459" s="7" t="s">
        <f>=DATEDIF(A459,$O$2,"y")</f>
      </c>
      <c r="G459" s="7" t="s">
        <f>=DATEDIF(A459,$O$2,"ym")</f>
      </c>
      <c r="H459" s="7" t="s">
        <f>=DATEDIF(A459,$O$2,"md")</f>
      </c>
      <c r="I459" s="7" t="n">
        <v>767</v>
      </c>
      <c r="J459" s="17" t="n">
        <v>308.826</v>
      </c>
      <c r="K459" s="6" t="s">
        <f>=Портфель!F8*Портфель!$Q$13</f>
      </c>
      <c r="L459" s="6" t="s">
        <f>=E459*K459</f>
      </c>
      <c r="M459" s="6" t="s">
        <f>=(K459-J459)*E459</f>
      </c>
      <c r="N459" s="6" t="s">
        <f>=MAX(0,M459*0.13)</f>
      </c>
    </row>
    <row collapsed="false" customFormat="false" customHeight="false" hidden="false" ht="12.1" outlineLevel="0" r="460">
      <c r="A460" s="52" t="n">
        <v>45751</v>
      </c>
      <c r="B460" s="16" t="s">
        <v>715</v>
      </c>
      <c r="C460" s="16" t="s">
        <v>36</v>
      </c>
      <c r="D460" s="16" t="s">
        <v>37</v>
      </c>
      <c r="E460" s="17" t="n">
        <v>180</v>
      </c>
      <c r="F460" s="7" t="s">
        <f>=DATEDIF(A460,$O$2,"y")</f>
      </c>
      <c r="G460" s="7" t="s">
        <f>=DATEDIF(A460,$O$2,"ym")</f>
      </c>
      <c r="H460" s="7" t="s">
        <f>=DATEDIF(A460,$O$2,"md")</f>
      </c>
      <c r="I460" s="7" t="n">
        <v>462</v>
      </c>
      <c r="J460" s="17" t="n">
        <v>284.69383333333</v>
      </c>
      <c r="K460" s="6" t="s">
        <f>=Портфель!F8*Портфель!$Q$13</f>
      </c>
      <c r="L460" s="6" t="s">
        <f>=E460*K460</f>
      </c>
      <c r="M460" s="6" t="s">
        <f>=(K460-J460)*E460</f>
      </c>
      <c r="N460" s="6" t="s">
        <f>=MAX(0,M460*0.13)</f>
      </c>
    </row>
    <row collapsed="false" customFormat="false" customHeight="false" hidden="false" ht="12.1" outlineLevel="0" r="461">
      <c r="A461" s="52" t="n">
        <v>45751</v>
      </c>
      <c r="B461" s="16" t="s">
        <v>715</v>
      </c>
      <c r="C461" s="16" t="s">
        <v>36</v>
      </c>
      <c r="D461" s="16" t="s">
        <v>37</v>
      </c>
      <c r="E461" s="17" t="n">
        <v>20</v>
      </c>
      <c r="F461" s="7" t="s">
        <f>=DATEDIF(A461,$O$2,"y")</f>
      </c>
      <c r="G461" s="7" t="s">
        <f>=DATEDIF(A461,$O$2,"ym")</f>
      </c>
      <c r="H461" s="7" t="s">
        <f>=DATEDIF(A461,$O$2,"md")</f>
      </c>
      <c r="I461" s="7" t="n">
        <v>462</v>
      </c>
      <c r="J461" s="17" t="n">
        <v>284.694</v>
      </c>
      <c r="K461" s="6" t="s">
        <f>=Портфель!F8*Портфель!$Q$13</f>
      </c>
      <c r="L461" s="6" t="s">
        <f>=E461*K461</f>
      </c>
      <c r="M461" s="6" t="s">
        <f>=(K461-J461)*E461</f>
      </c>
      <c r="N461" s="6" t="s">
        <f>=MAX(0,M461*0.13)</f>
      </c>
    </row>
    <row collapsed="false" customFormat="false" customHeight="false" hidden="false" ht="12.1" outlineLevel="0" r="462">
      <c r="A462" s="52" t="n">
        <v>45751</v>
      </c>
      <c r="B462" s="16" t="s">
        <v>715</v>
      </c>
      <c r="C462" s="16" t="s">
        <v>36</v>
      </c>
      <c r="D462" s="16" t="s">
        <v>37</v>
      </c>
      <c r="E462" s="17" t="n">
        <v>140</v>
      </c>
      <c r="F462" s="7" t="s">
        <f>=DATEDIF(A462,$O$2,"y")</f>
      </c>
      <c r="G462" s="7" t="s">
        <f>=DATEDIF(A462,$O$2,"ym")</f>
      </c>
      <c r="H462" s="7" t="s">
        <f>=DATEDIF(A462,$O$2,"md")</f>
      </c>
      <c r="I462" s="7" t="n">
        <v>462</v>
      </c>
      <c r="J462" s="17" t="n">
        <v>286.40035714286</v>
      </c>
      <c r="K462" s="6" t="s">
        <f>=Портфель!F8*Портфель!$Q$13</f>
      </c>
      <c r="L462" s="6" t="s">
        <f>=E462*K462</f>
      </c>
      <c r="M462" s="6" t="s">
        <f>=(K462-J462)*E462</f>
      </c>
      <c r="N462" s="6" t="s">
        <f>=MAX(0,M462*0.13)</f>
      </c>
    </row>
    <row collapsed="false" customFormat="false" customHeight="false" hidden="false" ht="12.1" outlineLevel="0" r="463">
      <c r="A463" s="52" t="n">
        <v>45751</v>
      </c>
      <c r="B463" s="16" t="s">
        <v>715</v>
      </c>
      <c r="C463" s="16" t="s">
        <v>36</v>
      </c>
      <c r="D463" s="16" t="s">
        <v>37</v>
      </c>
      <c r="E463" s="17" t="n">
        <v>350</v>
      </c>
      <c r="F463" s="7" t="s">
        <f>=DATEDIF(A463,$O$2,"y")</f>
      </c>
      <c r="G463" s="7" t="s">
        <f>=DATEDIF(A463,$O$2,"ym")</f>
      </c>
      <c r="H463" s="7" t="s">
        <f>=DATEDIF(A463,$O$2,"md")</f>
      </c>
      <c r="I463" s="7" t="n">
        <v>462</v>
      </c>
      <c r="J463" s="17" t="n">
        <v>286.31448571429</v>
      </c>
      <c r="K463" s="6" t="s">
        <f>=Портфель!F8*Портфель!$Q$13</f>
      </c>
      <c r="L463" s="6" t="s">
        <f>=E463*K463</f>
      </c>
      <c r="M463" s="6" t="s">
        <f>=(K463-J463)*E463</f>
      </c>
      <c r="N463" s="6" t="s">
        <f>=MAX(0,M463*0.13)</f>
      </c>
    </row>
    <row collapsed="false" customFormat="false" customHeight="false" hidden="false" ht="12.1" outlineLevel="0" r="464">
      <c r="A464" s="52" t="n">
        <v>45831</v>
      </c>
      <c r="B464" s="16" t="s">
        <v>715</v>
      </c>
      <c r="C464" s="16" t="s">
        <v>36</v>
      </c>
      <c r="D464" s="16" t="s">
        <v>37</v>
      </c>
      <c r="E464" s="17" t="n">
        <v>240</v>
      </c>
      <c r="F464" s="7" t="s">
        <f>=DATEDIF(A464,$O$2,"y")</f>
      </c>
      <c r="G464" s="7" t="s">
        <f>=DATEDIF(A464,$O$2,"ym")</f>
      </c>
      <c r="H464" s="7" t="s">
        <f>=DATEDIF(A464,$O$2,"md")</f>
      </c>
      <c r="I464" s="7" t="n">
        <v>382</v>
      </c>
      <c r="J464" s="17" t="n">
        <v>306.23245833333</v>
      </c>
      <c r="K464" s="6" t="s">
        <f>=Портфель!F8*Портфель!$Q$13</f>
      </c>
      <c r="L464" s="6" t="s">
        <f>=E464*K464</f>
      </c>
      <c r="M464" s="6" t="s">
        <f>=(K464-J464)*E464</f>
      </c>
      <c r="N464" s="6" t="s">
        <f>=MAX(0,M464*0.13)</f>
      </c>
    </row>
    <row collapsed="false" customFormat="false" customHeight="false" hidden="false" ht="12.1" outlineLevel="0" r="465">
      <c r="A465" s="52" t="n">
        <v>45832</v>
      </c>
      <c r="B465" s="16" t="s">
        <v>715</v>
      </c>
      <c r="C465" s="16" t="s">
        <v>36</v>
      </c>
      <c r="D465" s="16" t="s">
        <v>37</v>
      </c>
      <c r="E465" s="17" t="n">
        <v>90</v>
      </c>
      <c r="F465" s="7" t="s">
        <f>=DATEDIF(A465,$O$2,"y")</f>
      </c>
      <c r="G465" s="7" t="s">
        <f>=DATEDIF(A465,$O$2,"ym")</f>
      </c>
      <c r="H465" s="7" t="s">
        <f>=DATEDIF(A465,$O$2,"md")</f>
      </c>
      <c r="I465" s="7" t="n">
        <v>382</v>
      </c>
      <c r="J465" s="17" t="n">
        <v>308.80344444444</v>
      </c>
      <c r="K465" s="6" t="s">
        <f>=Портфель!F8*Портфель!$Q$13</f>
      </c>
      <c r="L465" s="6" t="s">
        <f>=E465*K465</f>
      </c>
      <c r="M465" s="6" t="s">
        <f>=(K465-J465)*E465</f>
      </c>
      <c r="N465" s="6" t="s">
        <f>=MAX(0,M465*0.13)</f>
      </c>
    </row>
    <row collapsed="false" customFormat="false" customHeight="false" hidden="false" ht="12.1" outlineLevel="0" r="466">
      <c r="A466" s="52" t="n">
        <v>45833</v>
      </c>
      <c r="B466" s="16" t="s">
        <v>715</v>
      </c>
      <c r="C466" s="16" t="s">
        <v>36</v>
      </c>
      <c r="D466" s="16" t="s">
        <v>37</v>
      </c>
      <c r="E466" s="17" t="n">
        <v>140</v>
      </c>
      <c r="F466" s="7" t="s">
        <f>=DATEDIF(A466,$O$2,"y")</f>
      </c>
      <c r="G466" s="7" t="s">
        <f>=DATEDIF(A466,$O$2,"ym")</f>
      </c>
      <c r="H466" s="7" t="s">
        <f>=DATEDIF(A466,$O$2,"md")</f>
      </c>
      <c r="I466" s="7" t="n">
        <v>380</v>
      </c>
      <c r="J466" s="17" t="n">
        <v>310.204</v>
      </c>
      <c r="K466" s="6" t="s">
        <f>=Портфель!F8*Портфель!$Q$13</f>
      </c>
      <c r="L466" s="6" t="s">
        <f>=E466*K466</f>
      </c>
      <c r="M466" s="6" t="s">
        <f>=(K466-J466)*E466</f>
      </c>
      <c r="N466" s="6" t="s">
        <f>=MAX(0,M466*0.13)</f>
      </c>
    </row>
    <row collapsed="false" customFormat="false" customHeight="false" hidden="false" ht="12.1" outlineLevel="0" r="467">
      <c r="A467" s="52" t="n">
        <v>45840</v>
      </c>
      <c r="B467" s="16" t="s">
        <v>715</v>
      </c>
      <c r="C467" s="16" t="s">
        <v>36</v>
      </c>
      <c r="D467" s="16" t="s">
        <v>37</v>
      </c>
      <c r="E467" s="17" t="n">
        <v>330</v>
      </c>
      <c r="F467" s="7" t="s">
        <f>=DATEDIF(A467,$O$2,"y")</f>
      </c>
      <c r="G467" s="7" t="s">
        <f>=DATEDIF(A467,$O$2,"ym")</f>
      </c>
      <c r="H467" s="7" t="s">
        <f>=DATEDIF(A467,$O$2,"md")</f>
      </c>
      <c r="I467" s="7" t="n">
        <v>373</v>
      </c>
      <c r="J467" s="17" t="n">
        <v>316.30648484848</v>
      </c>
      <c r="K467" s="6" t="s">
        <f>=Портфель!F8*Портфель!$Q$13</f>
      </c>
      <c r="L467" s="6" t="s">
        <f>=E467*K467</f>
      </c>
      <c r="M467" s="6" t="s">
        <f>=(K467-J467)*E467</f>
      </c>
      <c r="N467" s="6" t="s">
        <f>=MAX(0,M467*0.13)</f>
      </c>
    </row>
    <row collapsed="false" customFormat="false" customHeight="false" hidden="false" ht="12.1" outlineLevel="0" r="468">
      <c r="A468" s="52" t="n">
        <v>46015</v>
      </c>
      <c r="B468" s="16" t="s">
        <v>715</v>
      </c>
      <c r="C468" s="16" t="s">
        <v>36</v>
      </c>
      <c r="D468" s="16" t="s">
        <v>37</v>
      </c>
      <c r="E468" s="17" t="n">
        <v>10</v>
      </c>
      <c r="F468" s="7" t="s">
        <f>=DATEDIF(A468,$O$2,"y")</f>
      </c>
      <c r="G468" s="7" t="s">
        <f>=DATEDIF(A468,$O$2,"ym")</f>
      </c>
      <c r="H468" s="7" t="s">
        <f>=DATEDIF(A468,$O$2,"md")</f>
      </c>
      <c r="I468" s="7" t="n">
        <v>199</v>
      </c>
      <c r="J468" s="17" t="n">
        <v>298.678</v>
      </c>
      <c r="K468" s="6" t="s">
        <f>=Портфель!F8*Портфель!$Q$13</f>
      </c>
      <c r="L468" s="6" t="s">
        <f>=E468*K468</f>
      </c>
      <c r="M468" s="6" t="s">
        <f>=(K468-J468)*E468</f>
      </c>
      <c r="N468" s="6" t="s">
        <f>=MAX(0,M468*0.13)</f>
      </c>
    </row>
    <row collapsed="false" customFormat="false" customHeight="false" hidden="false" ht="12.1" outlineLevel="0" r="469">
      <c r="A469" s="52" t="n">
        <v>43860</v>
      </c>
      <c r="B469" s="16" t="s">
        <v>715</v>
      </c>
      <c r="C469" s="16" t="s">
        <v>39</v>
      </c>
      <c r="D469" s="16" t="s">
        <v>40</v>
      </c>
      <c r="E469" s="17" t="n">
        <v>20</v>
      </c>
      <c r="F469" s="7" t="s">
        <f>=DATEDIF(A469,$O$2,"y")</f>
      </c>
      <c r="G469" s="7" t="s">
        <f>=DATEDIF(A469,$O$2,"ym")</f>
      </c>
      <c r="H469" s="7" t="s">
        <f>=DATEDIF(A469,$O$2,"md")</f>
      </c>
      <c r="I469" s="7" t="n">
        <v>2354</v>
      </c>
      <c r="J469" s="17" t="n">
        <v>257.032</v>
      </c>
      <c r="K469" s="6" t="s">
        <f>=Портфель!F9*Портфель!$Q$13</f>
      </c>
      <c r="L469" s="6" t="s">
        <f>=E469*K469</f>
      </c>
      <c r="M469" s="6" t="s">
        <f>=(K469-J469)*E469</f>
      </c>
      <c r="N469" s="6" t="s">
        <f>=MAX(0,M469*0.13)</f>
      </c>
    </row>
    <row collapsed="false" customFormat="false" customHeight="false" hidden="false" ht="12.1" outlineLevel="0" r="470">
      <c r="A470" s="52" t="n">
        <v>43861</v>
      </c>
      <c r="B470" s="16" t="s">
        <v>715</v>
      </c>
      <c r="C470" s="16" t="s">
        <v>39</v>
      </c>
      <c r="D470" s="16" t="s">
        <v>40</v>
      </c>
      <c r="E470" s="17" t="n">
        <v>140</v>
      </c>
      <c r="F470" s="7" t="s">
        <f>=DATEDIF(A470,$O$2,"y")</f>
      </c>
      <c r="G470" s="7" t="s">
        <f>=DATEDIF(A470,$O$2,"ym")</f>
      </c>
      <c r="H470" s="7" t="s">
        <f>=DATEDIF(A470,$O$2,"md")</f>
      </c>
      <c r="I470" s="7" t="n">
        <v>2352</v>
      </c>
      <c r="J470" s="17" t="n">
        <v>256.13128571429</v>
      </c>
      <c r="K470" s="6" t="s">
        <f>=Портфель!F9*Портфель!$Q$13</f>
      </c>
      <c r="L470" s="6" t="s">
        <f>=E470*K470</f>
      </c>
      <c r="M470" s="6" t="s">
        <f>=(K470-J470)*E470</f>
      </c>
      <c r="N470" s="6" t="s">
        <f>=MAX(0,M470*0.13)</f>
      </c>
    </row>
    <row collapsed="false" customFormat="false" customHeight="false" hidden="false" ht="12.1" outlineLevel="0" r="471">
      <c r="A471" s="52" t="n">
        <v>43902</v>
      </c>
      <c r="B471" s="16" t="s">
        <v>715</v>
      </c>
      <c r="C471" s="16" t="s">
        <v>39</v>
      </c>
      <c r="D471" s="16" t="s">
        <v>40</v>
      </c>
      <c r="E471" s="17" t="n">
        <v>160</v>
      </c>
      <c r="F471" s="7" t="s">
        <f>=DATEDIF(A471,$O$2,"y")</f>
      </c>
      <c r="G471" s="7" t="s">
        <f>=DATEDIF(A471,$O$2,"ym")</f>
      </c>
      <c r="H471" s="7" t="s">
        <f>=DATEDIF(A471,$O$2,"md")</f>
      </c>
      <c r="I471" s="7" t="n">
        <v>2312</v>
      </c>
      <c r="J471" s="17" t="n">
        <v>180.99275</v>
      </c>
      <c r="K471" s="6" t="s">
        <f>=Портфель!F9*Портфель!$Q$13</f>
      </c>
      <c r="L471" s="6" t="s">
        <f>=E471*K471</f>
      </c>
      <c r="M471" s="6" t="s">
        <f>=(K471-J471)*E471</f>
      </c>
      <c r="N471" s="6" t="s">
        <f>=MAX(0,M471*0.13)</f>
      </c>
    </row>
    <row collapsed="false" customFormat="false" customHeight="false" hidden="false" ht="12.1" outlineLevel="0" r="472">
      <c r="A472" s="52" t="n">
        <v>44587</v>
      </c>
      <c r="B472" s="16" t="s">
        <v>715</v>
      </c>
      <c r="C472" s="16" t="s">
        <v>39</v>
      </c>
      <c r="D472" s="16" t="s">
        <v>40</v>
      </c>
      <c r="E472" s="17" t="n">
        <v>90</v>
      </c>
      <c r="F472" s="7" t="s">
        <f>=DATEDIF(A472,$O$2,"y")</f>
      </c>
      <c r="G472" s="7" t="s">
        <f>=DATEDIF(A472,$O$2,"ym")</f>
      </c>
      <c r="H472" s="7" t="s">
        <f>=DATEDIF(A472,$O$2,"md")</f>
      </c>
      <c r="I472" s="7" t="n">
        <v>1627</v>
      </c>
      <c r="J472" s="17" t="n">
        <v>234.60788888889</v>
      </c>
      <c r="K472" s="6" t="s">
        <f>=Портфель!F9*Портфель!$Q$13</f>
      </c>
      <c r="L472" s="6" t="s">
        <f>=E472*K472</f>
      </c>
      <c r="M472" s="6" t="s">
        <f>=(K472-J472)*E472</f>
      </c>
      <c r="N472" s="6" t="s">
        <f>=MAX(0,M472*0.13)</f>
      </c>
    </row>
    <row collapsed="false" customFormat="false" customHeight="false" hidden="false" ht="12.1" outlineLevel="0" r="473">
      <c r="A473" s="52" t="n">
        <v>44858</v>
      </c>
      <c r="B473" s="16" t="s">
        <v>715</v>
      </c>
      <c r="C473" s="16" t="s">
        <v>39</v>
      </c>
      <c r="D473" s="16" t="s">
        <v>40</v>
      </c>
      <c r="E473" s="17" t="n">
        <v>80</v>
      </c>
      <c r="F473" s="7" t="s">
        <f>=DATEDIF(A473,$O$2,"y")</f>
      </c>
      <c r="G473" s="7" t="s">
        <f>=DATEDIF(A473,$O$2,"ym")</f>
      </c>
      <c r="H473" s="7" t="s">
        <f>=DATEDIF(A473,$O$2,"md")</f>
      </c>
      <c r="I473" s="7" t="n">
        <v>1355</v>
      </c>
      <c r="J473" s="17" t="n">
        <v>119.0095</v>
      </c>
      <c r="K473" s="6" t="s">
        <f>=Портфель!F9*Портфель!$Q$13</f>
      </c>
      <c r="L473" s="6" t="s">
        <f>=E473*K473</f>
      </c>
      <c r="M473" s="6" t="s">
        <f>=(K473-J473)*E473</f>
      </c>
      <c r="N473" s="6" t="s">
        <f>=MAX(0,M473*0.13)</f>
      </c>
    </row>
    <row collapsed="false" customFormat="false" customHeight="false" hidden="false" ht="12.1" outlineLevel="0" r="474">
      <c r="A474" s="52" t="n">
        <v>44946</v>
      </c>
      <c r="B474" s="16" t="s">
        <v>715</v>
      </c>
      <c r="C474" s="16" t="s">
        <v>39</v>
      </c>
      <c r="D474" s="16" t="s">
        <v>40</v>
      </c>
      <c r="E474" s="17" t="n">
        <v>10</v>
      </c>
      <c r="F474" s="7" t="s">
        <f>=DATEDIF(A474,$O$2,"y")</f>
      </c>
      <c r="G474" s="7" t="s">
        <f>=DATEDIF(A474,$O$2,"ym")</f>
      </c>
      <c r="H474" s="7" t="s">
        <f>=DATEDIF(A474,$O$2,"md")</f>
      </c>
      <c r="I474" s="7" t="n">
        <v>1268</v>
      </c>
      <c r="J474" s="17" t="n">
        <v>149.45</v>
      </c>
      <c r="K474" s="6" t="s">
        <f>=Портфель!F9*Портфель!$Q$13</f>
      </c>
      <c r="L474" s="6" t="s">
        <f>=E474*K474</f>
      </c>
      <c r="M474" s="6" t="s">
        <f>=(K474-J474)*E474</f>
      </c>
      <c r="N474" s="6" t="s">
        <f>=MAX(0,M474*0.13)</f>
      </c>
    </row>
    <row collapsed="false" customFormat="false" customHeight="false" hidden="false" ht="12.1" outlineLevel="0" r="475">
      <c r="A475" s="52" t="n">
        <v>44966</v>
      </c>
      <c r="B475" s="16" t="s">
        <v>715</v>
      </c>
      <c r="C475" s="16" t="s">
        <v>39</v>
      </c>
      <c r="D475" s="16" t="s">
        <v>40</v>
      </c>
      <c r="E475" s="17" t="n">
        <v>100</v>
      </c>
      <c r="F475" s="7" t="s">
        <f>=DATEDIF(A475,$O$2,"y")</f>
      </c>
      <c r="G475" s="7" t="s">
        <f>=DATEDIF(A475,$O$2,"ym")</f>
      </c>
      <c r="H475" s="7" t="s">
        <f>=DATEDIF(A475,$O$2,"md")</f>
      </c>
      <c r="I475" s="7" t="n">
        <v>1247</v>
      </c>
      <c r="J475" s="17" t="n">
        <v>165.4161</v>
      </c>
      <c r="K475" s="6" t="s">
        <f>=Портфель!F9*Портфель!$Q$13</f>
      </c>
      <c r="L475" s="6" t="s">
        <f>=E475*K475</f>
      </c>
      <c r="M475" s="6" t="s">
        <f>=(K475-J475)*E475</f>
      </c>
      <c r="N475" s="6" t="s">
        <f>=MAX(0,M475*0.13)</f>
      </c>
    </row>
    <row collapsed="false" customFormat="false" customHeight="false" hidden="false" ht="12.1" outlineLevel="0" r="476">
      <c r="A476" s="52" t="n">
        <v>45128</v>
      </c>
      <c r="B476" s="16" t="s">
        <v>715</v>
      </c>
      <c r="C476" s="16" t="s">
        <v>39</v>
      </c>
      <c r="D476" s="16" t="s">
        <v>40</v>
      </c>
      <c r="E476" s="17" t="n">
        <v>100</v>
      </c>
      <c r="F476" s="7" t="s">
        <f>=DATEDIF(A476,$O$2,"y")</f>
      </c>
      <c r="G476" s="7" t="s">
        <f>=DATEDIF(A476,$O$2,"ym")</f>
      </c>
      <c r="H476" s="7" t="s">
        <f>=DATEDIF(A476,$O$2,"md")</f>
      </c>
      <c r="I476" s="7" t="n">
        <v>1085</v>
      </c>
      <c r="J476" s="17" t="n">
        <v>243.9175</v>
      </c>
      <c r="K476" s="6" t="s">
        <f>=Портфель!F9*Портфель!$Q$13</f>
      </c>
      <c r="L476" s="6" t="s">
        <f>=E476*K476</f>
      </c>
      <c r="M476" s="6" t="s">
        <f>=(K476-J476)*E476</f>
      </c>
      <c r="N476" s="6" t="s">
        <f>=MAX(0,M476*0.13)</f>
      </c>
    </row>
    <row collapsed="false" customFormat="false" customHeight="false" hidden="false" ht="12.1" outlineLevel="0" r="477">
      <c r="A477" s="52" t="n">
        <v>45128</v>
      </c>
      <c r="B477" s="16" t="s">
        <v>715</v>
      </c>
      <c r="C477" s="16" t="s">
        <v>39</v>
      </c>
      <c r="D477" s="16" t="s">
        <v>40</v>
      </c>
      <c r="E477" s="17" t="n">
        <v>10</v>
      </c>
      <c r="F477" s="7" t="s">
        <f>=DATEDIF(A477,$O$2,"y")</f>
      </c>
      <c r="G477" s="7" t="s">
        <f>=DATEDIF(A477,$O$2,"ym")</f>
      </c>
      <c r="H477" s="7" t="s">
        <f>=DATEDIF(A477,$O$2,"md")</f>
      </c>
      <c r="I477" s="7" t="n">
        <v>1085</v>
      </c>
      <c r="J477" s="17" t="n">
        <v>243.918</v>
      </c>
      <c r="K477" s="6" t="s">
        <f>=Портфель!F9*Портфель!$Q$13</f>
      </c>
      <c r="L477" s="6" t="s">
        <f>=E477*K477</f>
      </c>
      <c r="M477" s="6" t="s">
        <f>=(K477-J477)*E477</f>
      </c>
      <c r="N477" s="6" t="s">
        <f>=MAX(0,M477*0.13)</f>
      </c>
    </row>
    <row collapsed="false" customFormat="false" customHeight="false" hidden="false" ht="12.1" outlineLevel="0" r="478">
      <c r="A478" s="52" t="n">
        <v>45230</v>
      </c>
      <c r="B478" s="16" t="s">
        <v>715</v>
      </c>
      <c r="C478" s="16" t="s">
        <v>39</v>
      </c>
      <c r="D478" s="16" t="s">
        <v>40</v>
      </c>
      <c r="E478" s="17" t="n">
        <v>110</v>
      </c>
      <c r="F478" s="7" t="s">
        <f>=DATEDIF(A478,$O$2,"y")</f>
      </c>
      <c r="G478" s="7" t="s">
        <f>=DATEDIF(A478,$O$2,"ym")</f>
      </c>
      <c r="H478" s="7" t="s">
        <f>=DATEDIF(A478,$O$2,"md")</f>
      </c>
      <c r="I478" s="7" t="n">
        <v>983</v>
      </c>
      <c r="J478" s="17" t="n">
        <v>268.20727272727</v>
      </c>
      <c r="K478" s="6" t="s">
        <f>=Портфель!F9*Портфель!$Q$13</f>
      </c>
      <c r="L478" s="6" t="s">
        <f>=E478*K478</f>
      </c>
      <c r="M478" s="6" t="s">
        <f>=(K478-J478)*E478</f>
      </c>
      <c r="N478" s="6" t="s">
        <f>=MAX(0,M478*0.13)</f>
      </c>
    </row>
    <row collapsed="false" customFormat="false" customHeight="false" hidden="false" ht="12.1" outlineLevel="0" r="479">
      <c r="A479" s="52" t="n">
        <v>45260</v>
      </c>
      <c r="B479" s="16" t="s">
        <v>715</v>
      </c>
      <c r="C479" s="16" t="s">
        <v>39</v>
      </c>
      <c r="D479" s="16" t="s">
        <v>40</v>
      </c>
      <c r="E479" s="17" t="n">
        <v>200</v>
      </c>
      <c r="F479" s="7" t="s">
        <f>=DATEDIF(A479,$O$2,"y")</f>
      </c>
      <c r="G479" s="7" t="s">
        <f>=DATEDIF(A479,$O$2,"ym")</f>
      </c>
      <c r="H479" s="7" t="s">
        <f>=DATEDIF(A479,$O$2,"md")</f>
      </c>
      <c r="I479" s="7" t="n">
        <v>953</v>
      </c>
      <c r="J479" s="17" t="n">
        <v>273.78155</v>
      </c>
      <c r="K479" s="6" t="s">
        <f>=Портфель!F9*Портфель!$Q$13</f>
      </c>
      <c r="L479" s="6" t="s">
        <f>=E479*K479</f>
      </c>
      <c r="M479" s="6" t="s">
        <f>=(K479-J479)*E479</f>
      </c>
      <c r="N479" s="6" t="s">
        <f>=MAX(0,M479*0.13)</f>
      </c>
    </row>
    <row collapsed="false" customFormat="false" customHeight="false" hidden="false" ht="12.1" outlineLevel="0" r="480">
      <c r="A480" s="52" t="n">
        <v>45266</v>
      </c>
      <c r="B480" s="16" t="s">
        <v>715</v>
      </c>
      <c r="C480" s="16" t="s">
        <v>39</v>
      </c>
      <c r="D480" s="16" t="s">
        <v>40</v>
      </c>
      <c r="E480" s="17" t="n">
        <v>400</v>
      </c>
      <c r="F480" s="7" t="s">
        <f>=DATEDIF(A480,$O$2,"y")</f>
      </c>
      <c r="G480" s="7" t="s">
        <f>=DATEDIF(A480,$O$2,"ym")</f>
      </c>
      <c r="H480" s="7" t="s">
        <f>=DATEDIF(A480,$O$2,"md")</f>
      </c>
      <c r="I480" s="7" t="n">
        <v>947</v>
      </c>
      <c r="J480" s="17" t="n">
        <v>268.1072</v>
      </c>
      <c r="K480" s="6" t="s">
        <f>=Портфель!F9*Портфель!$Q$13</f>
      </c>
      <c r="L480" s="6" t="s">
        <f>=E480*K480</f>
      </c>
      <c r="M480" s="6" t="s">
        <f>=(K480-J480)*E480</f>
      </c>
      <c r="N480" s="6" t="s">
        <f>=MAX(0,M480*0.13)</f>
      </c>
    </row>
    <row collapsed="false" customFormat="false" customHeight="false" hidden="false" ht="12.1" outlineLevel="0" r="481">
      <c r="A481" s="52" t="n">
        <v>45267</v>
      </c>
      <c r="B481" s="16" t="s">
        <v>715</v>
      </c>
      <c r="C481" s="16" t="s">
        <v>39</v>
      </c>
      <c r="D481" s="16" t="s">
        <v>40</v>
      </c>
      <c r="E481" s="17" t="n">
        <v>190</v>
      </c>
      <c r="F481" s="7" t="s">
        <f>=DATEDIF(A481,$O$2,"y")</f>
      </c>
      <c r="G481" s="7" t="s">
        <f>=DATEDIF(A481,$O$2,"ym")</f>
      </c>
      <c r="H481" s="7" t="s">
        <f>=DATEDIF(A481,$O$2,"md")</f>
      </c>
      <c r="I481" s="7" t="n">
        <v>946</v>
      </c>
      <c r="J481" s="17" t="n">
        <v>266.00636842105</v>
      </c>
      <c r="K481" s="6" t="s">
        <f>=Портфель!F9*Портфель!$Q$13</f>
      </c>
      <c r="L481" s="6" t="s">
        <f>=E481*K481</f>
      </c>
      <c r="M481" s="6" t="s">
        <f>=(K481-J481)*E481</f>
      </c>
      <c r="N481" s="6" t="s">
        <f>=MAX(0,M481*0.13)</f>
      </c>
    </row>
    <row collapsed="false" customFormat="false" customHeight="false" hidden="false" ht="12.1" outlineLevel="0" r="482">
      <c r="A482" s="52" t="n">
        <v>45307</v>
      </c>
      <c r="B482" s="16" t="s">
        <v>715</v>
      </c>
      <c r="C482" s="16" t="s">
        <v>39</v>
      </c>
      <c r="D482" s="16" t="s">
        <v>40</v>
      </c>
      <c r="E482" s="17" t="n">
        <v>20</v>
      </c>
      <c r="F482" s="7" t="s">
        <f>=DATEDIF(A482,$O$2,"y")</f>
      </c>
      <c r="G482" s="7" t="s">
        <f>=DATEDIF(A482,$O$2,"ym")</f>
      </c>
      <c r="H482" s="7" t="s">
        <f>=DATEDIF(A482,$O$2,"md")</f>
      </c>
      <c r="I482" s="7" t="n">
        <v>906</v>
      </c>
      <c r="J482" s="17" t="n">
        <v>276.4005</v>
      </c>
      <c r="K482" s="6" t="s">
        <f>=Портфель!F9*Портфель!$Q$13</f>
      </c>
      <c r="L482" s="6" t="s">
        <f>=E482*K482</f>
      </c>
      <c r="M482" s="6" t="s">
        <f>=(K482-J482)*E482</f>
      </c>
      <c r="N482" s="6" t="s">
        <f>=MAX(0,M482*0.13)</f>
      </c>
    </row>
    <row collapsed="false" customFormat="false" customHeight="false" hidden="false" ht="12.1" outlineLevel="0" r="483">
      <c r="A483" s="52" t="n">
        <v>45307</v>
      </c>
      <c r="B483" s="16" t="s">
        <v>715</v>
      </c>
      <c r="C483" s="16" t="s">
        <v>39</v>
      </c>
      <c r="D483" s="16" t="s">
        <v>40</v>
      </c>
      <c r="E483" s="17" t="n">
        <v>30</v>
      </c>
      <c r="F483" s="7" t="s">
        <f>=DATEDIF(A483,$O$2,"y")</f>
      </c>
      <c r="G483" s="7" t="s">
        <f>=DATEDIF(A483,$O$2,"ym")</f>
      </c>
      <c r="H483" s="7" t="s">
        <f>=DATEDIF(A483,$O$2,"md")</f>
      </c>
      <c r="I483" s="7" t="n">
        <v>906</v>
      </c>
      <c r="J483" s="17" t="n">
        <v>276.40066666667</v>
      </c>
      <c r="K483" s="6" t="s">
        <f>=Портфель!F9*Портфель!$Q$13</f>
      </c>
      <c r="L483" s="6" t="s">
        <f>=E483*K483</f>
      </c>
      <c r="M483" s="6" t="s">
        <f>=(K483-J483)*E483</f>
      </c>
      <c r="N483" s="6" t="s">
        <f>=MAX(0,M483*0.13)</f>
      </c>
    </row>
    <row collapsed="false" customFormat="false" customHeight="false" hidden="false" ht="12.1" outlineLevel="0" r="484">
      <c r="A484" s="52" t="n">
        <v>45342</v>
      </c>
      <c r="B484" s="16" t="s">
        <v>715</v>
      </c>
      <c r="C484" s="16" t="s">
        <v>39</v>
      </c>
      <c r="D484" s="16" t="s">
        <v>40</v>
      </c>
      <c r="E484" s="17" t="n">
        <v>20</v>
      </c>
      <c r="F484" s="7" t="s">
        <f>=DATEDIF(A484,$O$2,"y")</f>
      </c>
      <c r="G484" s="7" t="s">
        <f>=DATEDIF(A484,$O$2,"ym")</f>
      </c>
      <c r="H484" s="7" t="s">
        <f>=DATEDIF(A484,$O$2,"md")</f>
      </c>
      <c r="I484" s="7" t="n">
        <v>871</v>
      </c>
      <c r="J484" s="17" t="n">
        <v>284.684</v>
      </c>
      <c r="K484" s="6" t="s">
        <f>=Портфель!F9*Портфель!$Q$13</f>
      </c>
      <c r="L484" s="6" t="s">
        <f>=E484*K484</f>
      </c>
      <c r="M484" s="6" t="s">
        <f>=(K484-J484)*E484</f>
      </c>
      <c r="N484" s="6" t="s">
        <f>=MAX(0,M484*0.13)</f>
      </c>
    </row>
    <row collapsed="false" customFormat="false" customHeight="false" hidden="false" ht="12.1" outlineLevel="0" r="485">
      <c r="A485" s="52" t="n">
        <v>45370</v>
      </c>
      <c r="B485" s="16" t="s">
        <v>715</v>
      </c>
      <c r="C485" s="16" t="s">
        <v>39</v>
      </c>
      <c r="D485" s="16" t="s">
        <v>40</v>
      </c>
      <c r="E485" s="17" t="n">
        <v>30</v>
      </c>
      <c r="F485" s="7" t="s">
        <f>=DATEDIF(A485,$O$2,"y")</f>
      </c>
      <c r="G485" s="7" t="s">
        <f>=DATEDIF(A485,$O$2,"ym")</f>
      </c>
      <c r="H485" s="7" t="s">
        <f>=DATEDIF(A485,$O$2,"md")</f>
      </c>
      <c r="I485" s="7" t="n">
        <v>843</v>
      </c>
      <c r="J485" s="17" t="n">
        <v>295.338</v>
      </c>
      <c r="K485" s="6" t="s">
        <f>=Портфель!F9*Портфель!$Q$13</f>
      </c>
      <c r="L485" s="6" t="s">
        <f>=E485*K485</f>
      </c>
      <c r="M485" s="6" t="s">
        <f>=(K485-J485)*E485</f>
      </c>
      <c r="N485" s="6" t="s">
        <f>=MAX(0,M485*0.13)</f>
      </c>
    </row>
    <row collapsed="false" customFormat="false" customHeight="false" hidden="false" ht="12.1" outlineLevel="0" r="486">
      <c r="A486" s="52" t="n">
        <v>45370</v>
      </c>
      <c r="B486" s="16" t="s">
        <v>715</v>
      </c>
      <c r="C486" s="16" t="s">
        <v>39</v>
      </c>
      <c r="D486" s="16" t="s">
        <v>40</v>
      </c>
      <c r="E486" s="17" t="n">
        <v>10</v>
      </c>
      <c r="F486" s="7" t="s">
        <f>=DATEDIF(A486,$O$2,"y")</f>
      </c>
      <c r="G486" s="7" t="s">
        <f>=DATEDIF(A486,$O$2,"ym")</f>
      </c>
      <c r="H486" s="7" t="s">
        <f>=DATEDIF(A486,$O$2,"md")</f>
      </c>
      <c r="I486" s="7" t="n">
        <v>843</v>
      </c>
      <c r="J486" s="17" t="n">
        <v>295.338</v>
      </c>
      <c r="K486" s="6" t="s">
        <f>=Портфель!F9*Портфель!$Q$13</f>
      </c>
      <c r="L486" s="6" t="s">
        <f>=E486*K486</f>
      </c>
      <c r="M486" s="6" t="s">
        <f>=(K486-J486)*E486</f>
      </c>
      <c r="N486" s="6" t="s">
        <f>=MAX(0,M486*0.13)</f>
      </c>
    </row>
    <row collapsed="false" customFormat="false" customHeight="false" hidden="false" ht="12.1" outlineLevel="0" r="487">
      <c r="A487" s="52" t="n">
        <v>45370</v>
      </c>
      <c r="B487" s="16" t="s">
        <v>715</v>
      </c>
      <c r="C487" s="16" t="s">
        <v>39</v>
      </c>
      <c r="D487" s="16" t="s">
        <v>40</v>
      </c>
      <c r="E487" s="17" t="n">
        <v>230</v>
      </c>
      <c r="F487" s="7" t="s">
        <f>=DATEDIF(A487,$O$2,"y")</f>
      </c>
      <c r="G487" s="7" t="s">
        <f>=DATEDIF(A487,$O$2,"ym")</f>
      </c>
      <c r="H487" s="7" t="s">
        <f>=DATEDIF(A487,$O$2,"md")</f>
      </c>
      <c r="I487" s="7" t="n">
        <v>843</v>
      </c>
      <c r="J487" s="17" t="n">
        <v>295.33808695652</v>
      </c>
      <c r="K487" s="6" t="s">
        <f>=Портфель!F9*Портфель!$Q$13</f>
      </c>
      <c r="L487" s="6" t="s">
        <f>=E487*K487</f>
      </c>
      <c r="M487" s="6" t="s">
        <f>=(K487-J487)*E487</f>
      </c>
      <c r="N487" s="6" t="s">
        <f>=MAX(0,M487*0.13)</f>
      </c>
    </row>
    <row collapsed="false" customFormat="false" customHeight="false" hidden="false" ht="12.1" outlineLevel="0" r="488">
      <c r="A488" s="52" t="n">
        <v>45373</v>
      </c>
      <c r="B488" s="16" t="s">
        <v>715</v>
      </c>
      <c r="C488" s="16" t="s">
        <v>39</v>
      </c>
      <c r="D488" s="16" t="s">
        <v>40</v>
      </c>
      <c r="E488" s="17" t="n">
        <v>20</v>
      </c>
      <c r="F488" s="7" t="s">
        <f>=DATEDIF(A488,$O$2,"y")</f>
      </c>
      <c r="G488" s="7" t="s">
        <f>=DATEDIF(A488,$O$2,"ym")</f>
      </c>
      <c r="H488" s="7" t="s">
        <f>=DATEDIF(A488,$O$2,"md")</f>
      </c>
      <c r="I488" s="7" t="n">
        <v>840</v>
      </c>
      <c r="J488" s="17" t="n">
        <v>292.867</v>
      </c>
      <c r="K488" s="6" t="s">
        <f>=Портфель!F9*Портфель!$Q$13</f>
      </c>
      <c r="L488" s="6" t="s">
        <f>=E488*K488</f>
      </c>
      <c r="M488" s="6" t="s">
        <f>=(K488-J488)*E488</f>
      </c>
      <c r="N488" s="6" t="s">
        <f>=MAX(0,M488*0.13)</f>
      </c>
    </row>
    <row collapsed="false" customFormat="false" customHeight="false" hidden="false" ht="12.1" outlineLevel="0" r="489">
      <c r="A489" s="52" t="n">
        <v>45393</v>
      </c>
      <c r="B489" s="16" t="s">
        <v>715</v>
      </c>
      <c r="C489" s="16" t="s">
        <v>39</v>
      </c>
      <c r="D489" s="16" t="s">
        <v>40</v>
      </c>
      <c r="E489" s="17" t="n">
        <v>370</v>
      </c>
      <c r="F489" s="7" t="s">
        <f>=DATEDIF(A489,$O$2,"y")</f>
      </c>
      <c r="G489" s="7" t="s">
        <f>=DATEDIF(A489,$O$2,"ym")</f>
      </c>
      <c r="H489" s="7" t="s">
        <f>=DATEDIF(A489,$O$2,"md")</f>
      </c>
      <c r="I489" s="7" t="n">
        <v>820</v>
      </c>
      <c r="J489" s="17" t="n">
        <v>306.8827027027</v>
      </c>
      <c r="K489" s="6" t="s">
        <f>=Портфель!F9*Портфель!$Q$13</f>
      </c>
      <c r="L489" s="6" t="s">
        <f>=E489*K489</f>
      </c>
      <c r="M489" s="6" t="s">
        <f>=(K489-J489)*E489</f>
      </c>
      <c r="N489" s="6" t="s">
        <f>=MAX(0,M489*0.13)</f>
      </c>
    </row>
    <row collapsed="false" customFormat="false" customHeight="false" hidden="false" ht="12.1" outlineLevel="0" r="490">
      <c r="A490" s="52" t="n">
        <v>45454</v>
      </c>
      <c r="B490" s="16" t="s">
        <v>715</v>
      </c>
      <c r="C490" s="16" t="s">
        <v>39</v>
      </c>
      <c r="D490" s="16" t="s">
        <v>40</v>
      </c>
      <c r="E490" s="17" t="n">
        <v>50</v>
      </c>
      <c r="F490" s="7" t="s">
        <f>=DATEDIF(A490,$O$2,"y")</f>
      </c>
      <c r="G490" s="7" t="s">
        <f>=DATEDIF(A490,$O$2,"ym")</f>
      </c>
      <c r="H490" s="7" t="s">
        <f>=DATEDIF(A490,$O$2,"md")</f>
      </c>
      <c r="I490" s="7" t="n">
        <v>759</v>
      </c>
      <c r="J490" s="17" t="n">
        <v>316.8666</v>
      </c>
      <c r="K490" s="6" t="s">
        <f>=Портфель!F9*Портфель!$Q$13</f>
      </c>
      <c r="L490" s="6" t="s">
        <f>=E490*K490</f>
      </c>
      <c r="M490" s="6" t="s">
        <f>=(K490-J490)*E490</f>
      </c>
      <c r="N490" s="6" t="s">
        <f>=MAX(0,M490*0.13)</f>
      </c>
    </row>
    <row collapsed="false" customFormat="false" customHeight="false" hidden="false" ht="12.1" outlineLevel="0" r="491">
      <c r="A491" s="52" t="n">
        <v>45454</v>
      </c>
      <c r="B491" s="16" t="s">
        <v>715</v>
      </c>
      <c r="C491" s="16" t="s">
        <v>39</v>
      </c>
      <c r="D491" s="16" t="s">
        <v>40</v>
      </c>
      <c r="E491" s="17" t="n">
        <v>30</v>
      </c>
      <c r="F491" s="7" t="s">
        <f>=DATEDIF(A491,$O$2,"y")</f>
      </c>
      <c r="G491" s="7" t="s">
        <f>=DATEDIF(A491,$O$2,"ym")</f>
      </c>
      <c r="H491" s="7" t="s">
        <f>=DATEDIF(A491,$O$2,"md")</f>
      </c>
      <c r="I491" s="7" t="n">
        <v>759</v>
      </c>
      <c r="J491" s="17" t="n">
        <v>316.86666666667</v>
      </c>
      <c r="K491" s="6" t="s">
        <f>=Портфель!F9*Портфель!$Q$13</f>
      </c>
      <c r="L491" s="6" t="s">
        <f>=E491*K491</f>
      </c>
      <c r="M491" s="6" t="s">
        <f>=(K491-J491)*E491</f>
      </c>
      <c r="N491" s="6" t="s">
        <f>=MAX(0,M491*0.13)</f>
      </c>
    </row>
    <row collapsed="false" customFormat="false" customHeight="false" hidden="false" ht="12.1" outlineLevel="0" r="492">
      <c r="A492" s="52" t="n">
        <v>45464</v>
      </c>
      <c r="B492" s="16" t="s">
        <v>715</v>
      </c>
      <c r="C492" s="16" t="s">
        <v>39</v>
      </c>
      <c r="D492" s="16" t="s">
        <v>40</v>
      </c>
      <c r="E492" s="17" t="n">
        <v>20</v>
      </c>
      <c r="F492" s="7" t="s">
        <f>=DATEDIF(A492,$O$2,"y")</f>
      </c>
      <c r="G492" s="7" t="s">
        <f>=DATEDIF(A492,$O$2,"ym")</f>
      </c>
      <c r="H492" s="7" t="s">
        <f>=DATEDIF(A492,$O$2,"md")</f>
      </c>
      <c r="I492" s="7" t="n">
        <v>749</v>
      </c>
      <c r="J492" s="17" t="n">
        <v>314.3255</v>
      </c>
      <c r="K492" s="6" t="s">
        <f>=Портфель!F9*Портфель!$Q$13</f>
      </c>
      <c r="L492" s="6" t="s">
        <f>=E492*K492</f>
      </c>
      <c r="M492" s="6" t="s">
        <f>=(K492-J492)*E492</f>
      </c>
      <c r="N492" s="6" t="s">
        <f>=MAX(0,M492*0.13)</f>
      </c>
    </row>
    <row collapsed="false" customFormat="false" customHeight="false" hidden="false" ht="12.1" outlineLevel="0" r="493">
      <c r="A493" s="52" t="n">
        <v>45464</v>
      </c>
      <c r="B493" s="16" t="s">
        <v>715</v>
      </c>
      <c r="C493" s="16" t="s">
        <v>39</v>
      </c>
      <c r="D493" s="16" t="s">
        <v>40</v>
      </c>
      <c r="E493" s="17" t="n">
        <v>10</v>
      </c>
      <c r="F493" s="7" t="s">
        <f>=DATEDIF(A493,$O$2,"y")</f>
      </c>
      <c r="G493" s="7" t="s">
        <f>=DATEDIF(A493,$O$2,"ym")</f>
      </c>
      <c r="H493" s="7" t="s">
        <f>=DATEDIF(A493,$O$2,"md")</f>
      </c>
      <c r="I493" s="7" t="n">
        <v>749</v>
      </c>
      <c r="J493" s="17" t="n">
        <v>314.326</v>
      </c>
      <c r="K493" s="6" t="s">
        <f>=Портфель!F9*Портфель!$Q$13</f>
      </c>
      <c r="L493" s="6" t="s">
        <f>=E493*K493</f>
      </c>
      <c r="M493" s="6" t="s">
        <f>=(K493-J493)*E493</f>
      </c>
      <c r="N493" s="6" t="s">
        <f>=MAX(0,M493*0.13)</f>
      </c>
    </row>
    <row collapsed="false" customFormat="false" customHeight="false" hidden="false" ht="12.1" outlineLevel="0" r="494">
      <c r="A494" s="52" t="n">
        <v>45464</v>
      </c>
      <c r="B494" s="16" t="s">
        <v>715</v>
      </c>
      <c r="C494" s="16" t="s">
        <v>39</v>
      </c>
      <c r="D494" s="16" t="s">
        <v>40</v>
      </c>
      <c r="E494" s="17" t="n">
        <v>100</v>
      </c>
      <c r="F494" s="7" t="s">
        <f>=DATEDIF(A494,$O$2,"y")</f>
      </c>
      <c r="G494" s="7" t="s">
        <f>=DATEDIF(A494,$O$2,"ym")</f>
      </c>
      <c r="H494" s="7" t="s">
        <f>=DATEDIF(A494,$O$2,"md")</f>
      </c>
      <c r="I494" s="7" t="n">
        <v>749</v>
      </c>
      <c r="J494" s="17" t="n">
        <v>314.3257</v>
      </c>
      <c r="K494" s="6" t="s">
        <f>=Портфель!F9*Портфель!$Q$13</f>
      </c>
      <c r="L494" s="6" t="s">
        <f>=E494*K494</f>
      </c>
      <c r="M494" s="6" t="s">
        <f>=(K494-J494)*E494</f>
      </c>
      <c r="N494" s="6" t="s">
        <f>=MAX(0,M494*0.13)</f>
      </c>
    </row>
    <row collapsed="false" customFormat="false" customHeight="false" hidden="false" ht="12.1" outlineLevel="0" r="495">
      <c r="A495" s="52" t="n">
        <v>45464</v>
      </c>
      <c r="B495" s="16" t="s">
        <v>715</v>
      </c>
      <c r="C495" s="16" t="s">
        <v>39</v>
      </c>
      <c r="D495" s="16" t="s">
        <v>40</v>
      </c>
      <c r="E495" s="17" t="n">
        <v>260</v>
      </c>
      <c r="F495" s="7" t="s">
        <f>=DATEDIF(A495,$O$2,"y")</f>
      </c>
      <c r="G495" s="7" t="s">
        <f>=DATEDIF(A495,$O$2,"ym")</f>
      </c>
      <c r="H495" s="7" t="s">
        <f>=DATEDIF(A495,$O$2,"md")</f>
      </c>
      <c r="I495" s="7" t="n">
        <v>749</v>
      </c>
      <c r="J495" s="17" t="n">
        <v>314.32569230769</v>
      </c>
      <c r="K495" s="6" t="s">
        <f>=Портфель!F9*Портфель!$Q$13</f>
      </c>
      <c r="L495" s="6" t="s">
        <f>=E495*K495</f>
      </c>
      <c r="M495" s="6" t="s">
        <f>=(K495-J495)*E495</f>
      </c>
      <c r="N495" s="6" t="s">
        <f>=MAX(0,M495*0.13)</f>
      </c>
    </row>
    <row collapsed="false" customFormat="false" customHeight="false" hidden="false" ht="12.1" outlineLevel="0" r="496">
      <c r="A496" s="52" t="n">
        <v>45546</v>
      </c>
      <c r="B496" s="16" t="s">
        <v>715</v>
      </c>
      <c r="C496" s="16" t="s">
        <v>39</v>
      </c>
      <c r="D496" s="16" t="s">
        <v>40</v>
      </c>
      <c r="E496" s="17" t="n">
        <v>90</v>
      </c>
      <c r="F496" s="7" t="s">
        <f>=DATEDIF(A496,$O$2,"y")</f>
      </c>
      <c r="G496" s="7" t="s">
        <f>=DATEDIF(A496,$O$2,"ym")</f>
      </c>
      <c r="H496" s="7" t="s">
        <f>=DATEDIF(A496,$O$2,"md")</f>
      </c>
      <c r="I496" s="7" t="n">
        <v>667</v>
      </c>
      <c r="J496" s="17" t="n">
        <v>259.90388888889</v>
      </c>
      <c r="K496" s="6" t="s">
        <f>=Портфель!F9*Портфель!$Q$13</f>
      </c>
      <c r="L496" s="6" t="s">
        <f>=E496*K496</f>
      </c>
      <c r="M496" s="6" t="s">
        <f>=(K496-J496)*E496</f>
      </c>
      <c r="N496" s="6" t="s">
        <f>=MAX(0,M496*0.13)</f>
      </c>
    </row>
    <row collapsed="false" customFormat="false" customHeight="false" hidden="false" ht="12.1" outlineLevel="0" r="497">
      <c r="A497" s="52" t="n">
        <v>45642</v>
      </c>
      <c r="B497" s="16" t="s">
        <v>715</v>
      </c>
      <c r="C497" s="16" t="s">
        <v>39</v>
      </c>
      <c r="D497" s="16" t="s">
        <v>40</v>
      </c>
      <c r="E497" s="17" t="n">
        <v>100</v>
      </c>
      <c r="F497" s="7" t="s">
        <f>=DATEDIF(A497,$O$2,"y")</f>
      </c>
      <c r="G497" s="7" t="s">
        <f>=DATEDIF(A497,$O$2,"ym")</f>
      </c>
      <c r="H497" s="7" t="s">
        <f>=DATEDIF(A497,$O$2,"md")</f>
      </c>
      <c r="I497" s="7" t="n">
        <v>571</v>
      </c>
      <c r="J497" s="17" t="n">
        <v>225.6302</v>
      </c>
      <c r="K497" s="6" t="s">
        <f>=Портфель!F9*Портфель!$Q$13</f>
      </c>
      <c r="L497" s="6" t="s">
        <f>=E497*K497</f>
      </c>
      <c r="M497" s="6" t="s">
        <f>=(K497-J497)*E497</f>
      </c>
      <c r="N497" s="6" t="s">
        <f>=MAX(0,M497*0.13)</f>
      </c>
    </row>
    <row collapsed="false" customFormat="false" customHeight="false" hidden="false" ht="12.1" outlineLevel="0" r="498">
      <c r="A498" s="52" t="n">
        <v>46087</v>
      </c>
      <c r="B498" s="16" t="s">
        <v>715</v>
      </c>
      <c r="C498" s="16" t="s">
        <v>39</v>
      </c>
      <c r="D498" s="16" t="s">
        <v>40</v>
      </c>
      <c r="E498" s="17" t="n">
        <v>440</v>
      </c>
      <c r="F498" s="7" t="s">
        <f>=DATEDIF(A498,$O$2,"y")</f>
      </c>
      <c r="G498" s="7" t="s">
        <f>=DATEDIF(A498,$O$2,"ym")</f>
      </c>
      <c r="H498" s="7" t="s">
        <f>=DATEDIF(A498,$O$2,"md")</f>
      </c>
      <c r="I498" s="7" t="n">
        <v>126</v>
      </c>
      <c r="J498" s="17" t="n">
        <v>314.77586363636</v>
      </c>
      <c r="K498" s="6" t="s">
        <f>=Портфель!F9*Портфель!$Q$13</f>
      </c>
      <c r="L498" s="6" t="s">
        <f>=E498*K498</f>
      </c>
      <c r="M498" s="6" t="s">
        <f>=(K498-J498)*E498</f>
      </c>
      <c r="N498" s="6" t="s">
        <f>=MAX(0,M498*0.13)</f>
      </c>
    </row>
    <row collapsed="false" customFormat="false" customHeight="false" hidden="false" ht="12.1" outlineLevel="0" r="499">
      <c r="A499" s="52" t="n">
        <v>45324</v>
      </c>
      <c r="B499" s="16" t="s">
        <v>715</v>
      </c>
      <c r="C499" s="16" t="s">
        <v>42</v>
      </c>
      <c r="D499" s="16" t="s">
        <v>43</v>
      </c>
      <c r="E499" s="17" t="n">
        <v>2880</v>
      </c>
      <c r="F499" s="7" t="s">
        <f>=DATEDIF(A499,$O$2,"y")</f>
      </c>
      <c r="G499" s="7" t="s">
        <f>=DATEDIF(A499,$O$2,"ym")</f>
      </c>
      <c r="H499" s="7" t="s">
        <f>=DATEDIF(A499,$O$2,"md")</f>
      </c>
      <c r="I499" s="7" t="n">
        <v>889</v>
      </c>
      <c r="J499" s="17" t="n">
        <v>164.86592013889</v>
      </c>
      <c r="K499" s="6" t="s">
        <f>=Портфель!F10*Портфель!$Q$13</f>
      </c>
      <c r="L499" s="6" t="s">
        <f>=E499*K499</f>
      </c>
      <c r="M499" s="6" t="s">
        <f>=(K499-J499)*E499</f>
      </c>
      <c r="N499" s="6" t="s">
        <f>=MAX(0,M499*0.13)</f>
      </c>
    </row>
    <row collapsed="false" customFormat="false" customHeight="false" hidden="false" ht="12.1" outlineLevel="0" r="500">
      <c r="A500" s="52" t="n">
        <v>45324</v>
      </c>
      <c r="B500" s="16" t="s">
        <v>715</v>
      </c>
      <c r="C500" s="16" t="s">
        <v>42</v>
      </c>
      <c r="D500" s="16" t="s">
        <v>43</v>
      </c>
      <c r="E500" s="17" t="n">
        <v>250</v>
      </c>
      <c r="F500" s="7" t="s">
        <f>=DATEDIF(A500,$O$2,"y")</f>
      </c>
      <c r="G500" s="7" t="s">
        <f>=DATEDIF(A500,$O$2,"ym")</f>
      </c>
      <c r="H500" s="7" t="s">
        <f>=DATEDIF(A500,$O$2,"md")</f>
      </c>
      <c r="I500" s="7" t="n">
        <v>889</v>
      </c>
      <c r="J500" s="17" t="n">
        <v>164.86592</v>
      </c>
      <c r="K500" s="6" t="s">
        <f>=Портфель!F10*Портфель!$Q$13</f>
      </c>
      <c r="L500" s="6" t="s">
        <f>=E500*K500</f>
      </c>
      <c r="M500" s="6" t="s">
        <f>=(K500-J500)*E500</f>
      </c>
      <c r="N500" s="6" t="s">
        <f>=MAX(0,M500*0.13)</f>
      </c>
    </row>
    <row collapsed="false" customFormat="false" customHeight="false" hidden="false" ht="12.1" outlineLevel="0" r="501">
      <c r="A501" s="52" t="n">
        <v>45324</v>
      </c>
      <c r="B501" s="16" t="s">
        <v>715</v>
      </c>
      <c r="C501" s="16" t="s">
        <v>42</v>
      </c>
      <c r="D501" s="16" t="s">
        <v>43</v>
      </c>
      <c r="E501" s="17" t="n">
        <v>80</v>
      </c>
      <c r="F501" s="7" t="s">
        <f>=DATEDIF(A501,$O$2,"y")</f>
      </c>
      <c r="G501" s="7" t="s">
        <f>=DATEDIF(A501,$O$2,"ym")</f>
      </c>
      <c r="H501" s="7" t="s">
        <f>=DATEDIF(A501,$O$2,"md")</f>
      </c>
      <c r="I501" s="7" t="n">
        <v>889</v>
      </c>
      <c r="J501" s="17" t="n">
        <v>164.865875</v>
      </c>
      <c r="K501" s="6" t="s">
        <f>=Портфель!F10*Портфель!$Q$13</f>
      </c>
      <c r="L501" s="6" t="s">
        <f>=E501*K501</f>
      </c>
      <c r="M501" s="6" t="s">
        <f>=(K501-J501)*E501</f>
      </c>
      <c r="N501" s="6" t="s">
        <f>=MAX(0,M501*0.13)</f>
      </c>
    </row>
    <row collapsed="false" customFormat="false" customHeight="false" hidden="false" ht="12.1" outlineLevel="0" r="502">
      <c r="A502" s="52" t="n">
        <v>45324</v>
      </c>
      <c r="B502" s="16" t="s">
        <v>715</v>
      </c>
      <c r="C502" s="16" t="s">
        <v>42</v>
      </c>
      <c r="D502" s="16" t="s">
        <v>43</v>
      </c>
      <c r="E502" s="17" t="n">
        <v>50</v>
      </c>
      <c r="F502" s="7" t="s">
        <f>=DATEDIF(A502,$O$2,"y")</f>
      </c>
      <c r="G502" s="7" t="s">
        <f>=DATEDIF(A502,$O$2,"ym")</f>
      </c>
      <c r="H502" s="7" t="s">
        <f>=DATEDIF(A502,$O$2,"md")</f>
      </c>
      <c r="I502" s="7" t="n">
        <v>889</v>
      </c>
      <c r="J502" s="17" t="n">
        <v>164.866</v>
      </c>
      <c r="K502" s="6" t="s">
        <f>=Портфель!F10*Портфель!$Q$13</f>
      </c>
      <c r="L502" s="6" t="s">
        <f>=E502*K502</f>
      </c>
      <c r="M502" s="6" t="s">
        <f>=(K502-J502)*E502</f>
      </c>
      <c r="N502" s="6" t="s">
        <f>=MAX(0,M502*0.13)</f>
      </c>
    </row>
    <row collapsed="false" customFormat="false" customHeight="false" hidden="false" ht="12.1" outlineLevel="0" r="503">
      <c r="A503" s="52" t="n">
        <v>45324</v>
      </c>
      <c r="B503" s="16" t="s">
        <v>715</v>
      </c>
      <c r="C503" s="16" t="s">
        <v>42</v>
      </c>
      <c r="D503" s="16" t="s">
        <v>43</v>
      </c>
      <c r="E503" s="17" t="n">
        <v>130</v>
      </c>
      <c r="F503" s="7" t="s">
        <f>=DATEDIF(A503,$O$2,"y")</f>
      </c>
      <c r="G503" s="7" t="s">
        <f>=DATEDIF(A503,$O$2,"ym")</f>
      </c>
      <c r="H503" s="7" t="s">
        <f>=DATEDIF(A503,$O$2,"md")</f>
      </c>
      <c r="I503" s="7" t="n">
        <v>889</v>
      </c>
      <c r="J503" s="17" t="n">
        <v>164.86592307692</v>
      </c>
      <c r="K503" s="6" t="s">
        <f>=Портфель!F10*Портфель!$Q$13</f>
      </c>
      <c r="L503" s="6" t="s">
        <f>=E503*K503</f>
      </c>
      <c r="M503" s="6" t="s">
        <f>=(K503-J503)*E503</f>
      </c>
      <c r="N503" s="6" t="s">
        <f>=MAX(0,M503*0.13)</f>
      </c>
    </row>
    <row collapsed="false" customFormat="false" customHeight="false" hidden="false" ht="12.1" outlineLevel="0" r="504">
      <c r="A504" s="52" t="n">
        <v>45337</v>
      </c>
      <c r="B504" s="16" t="s">
        <v>715</v>
      </c>
      <c r="C504" s="16" t="s">
        <v>42</v>
      </c>
      <c r="D504" s="16" t="s">
        <v>43</v>
      </c>
      <c r="E504" s="17" t="n">
        <v>310</v>
      </c>
      <c r="F504" s="7" t="s">
        <f>=DATEDIF(A504,$O$2,"y")</f>
      </c>
      <c r="G504" s="7" t="s">
        <f>=DATEDIF(A504,$O$2,"ym")</f>
      </c>
      <c r="H504" s="7" t="s">
        <f>=DATEDIF(A504,$O$2,"md")</f>
      </c>
      <c r="I504" s="7" t="n">
        <v>876</v>
      </c>
      <c r="J504" s="17" t="n">
        <v>162.04477419355</v>
      </c>
      <c r="K504" s="6" t="s">
        <f>=Портфель!F10*Портфель!$Q$13</f>
      </c>
      <c r="L504" s="6" t="s">
        <f>=E504*K504</f>
      </c>
      <c r="M504" s="6" t="s">
        <f>=(K504-J504)*E504</f>
      </c>
      <c r="N504" s="6" t="s">
        <f>=MAX(0,M504*0.13)</f>
      </c>
    </row>
    <row collapsed="false" customFormat="false" customHeight="false" hidden="false" ht="12.1" outlineLevel="0" r="505">
      <c r="A505" s="52" t="n">
        <v>45337</v>
      </c>
      <c r="B505" s="16" t="s">
        <v>715</v>
      </c>
      <c r="C505" s="16" t="s">
        <v>42</v>
      </c>
      <c r="D505" s="16" t="s">
        <v>43</v>
      </c>
      <c r="E505" s="17" t="n">
        <v>120</v>
      </c>
      <c r="F505" s="7" t="s">
        <f>=DATEDIF(A505,$O$2,"y")</f>
      </c>
      <c r="G505" s="7" t="s">
        <f>=DATEDIF(A505,$O$2,"ym")</f>
      </c>
      <c r="H505" s="7" t="s">
        <f>=DATEDIF(A505,$O$2,"md")</f>
      </c>
      <c r="I505" s="7" t="n">
        <v>876</v>
      </c>
      <c r="J505" s="17" t="n">
        <v>161.82466666667</v>
      </c>
      <c r="K505" s="6" t="s">
        <f>=Портфель!F10*Портфель!$Q$13</f>
      </c>
      <c r="L505" s="6" t="s">
        <f>=E505*K505</f>
      </c>
      <c r="M505" s="6" t="s">
        <f>=(K505-J505)*E505</f>
      </c>
      <c r="N505" s="6" t="s">
        <f>=MAX(0,M505*0.13)</f>
      </c>
    </row>
    <row collapsed="false" customFormat="false" customHeight="false" hidden="false" ht="12.1" outlineLevel="0" r="506">
      <c r="A506" s="52" t="n">
        <v>45342</v>
      </c>
      <c r="B506" s="16" t="s">
        <v>715</v>
      </c>
      <c r="C506" s="16" t="s">
        <v>42</v>
      </c>
      <c r="D506" s="16" t="s">
        <v>43</v>
      </c>
      <c r="E506" s="17" t="n">
        <v>340</v>
      </c>
      <c r="F506" s="7" t="s">
        <f>=DATEDIF(A506,$O$2,"y")</f>
      </c>
      <c r="G506" s="7" t="s">
        <f>=DATEDIF(A506,$O$2,"ym")</f>
      </c>
      <c r="H506" s="7" t="s">
        <f>=DATEDIF(A506,$O$2,"md")</f>
      </c>
      <c r="I506" s="7" t="n">
        <v>871</v>
      </c>
      <c r="J506" s="17" t="n">
        <v>159.57379411765</v>
      </c>
      <c r="K506" s="6" t="s">
        <f>=Портфель!F10*Портфель!$Q$13</f>
      </c>
      <c r="L506" s="6" t="s">
        <f>=E506*K506</f>
      </c>
      <c r="M506" s="6" t="s">
        <f>=(K506-J506)*E506</f>
      </c>
      <c r="N506" s="6" t="s">
        <f>=MAX(0,M506*0.13)</f>
      </c>
    </row>
    <row collapsed="false" customFormat="false" customHeight="false" hidden="false" ht="12.1" outlineLevel="0" r="507">
      <c r="A507" s="52" t="n">
        <v>45363</v>
      </c>
      <c r="B507" s="16" t="s">
        <v>715</v>
      </c>
      <c r="C507" s="16" t="s">
        <v>42</v>
      </c>
      <c r="D507" s="16" t="s">
        <v>43</v>
      </c>
      <c r="E507" s="17" t="n">
        <v>40</v>
      </c>
      <c r="F507" s="7" t="s">
        <f>=DATEDIF(A507,$O$2,"y")</f>
      </c>
      <c r="G507" s="7" t="s">
        <f>=DATEDIF(A507,$O$2,"ym")</f>
      </c>
      <c r="H507" s="7" t="s">
        <f>=DATEDIF(A507,$O$2,"md")</f>
      </c>
      <c r="I507" s="7" t="n">
        <v>850</v>
      </c>
      <c r="J507" s="17" t="n">
        <v>0</v>
      </c>
      <c r="K507" s="6" t="s">
        <f>=Портфель!F10*Портфель!$Q$13</f>
      </c>
      <c r="L507" s="6" t="s">
        <f>=E507*K507</f>
      </c>
      <c r="M507" s="6" t="s">
        <f>=(K507-J507)*E507</f>
      </c>
      <c r="N507" s="6" t="s">
        <f>=MAX(0,M507*0.13)</f>
      </c>
    </row>
    <row collapsed="false" customFormat="false" customHeight="false" hidden="false" ht="12.1" outlineLevel="0" r="508">
      <c r="A508" s="52" t="n">
        <v>45370</v>
      </c>
      <c r="B508" s="16" t="s">
        <v>715</v>
      </c>
      <c r="C508" s="16" t="s">
        <v>42</v>
      </c>
      <c r="D508" s="16" t="s">
        <v>43</v>
      </c>
      <c r="E508" s="17" t="n">
        <v>120</v>
      </c>
      <c r="F508" s="7" t="s">
        <f>=DATEDIF(A508,$O$2,"y")</f>
      </c>
      <c r="G508" s="7" t="s">
        <f>=DATEDIF(A508,$O$2,"ym")</f>
      </c>
      <c r="H508" s="7" t="s">
        <f>=DATEDIF(A508,$O$2,"md")</f>
      </c>
      <c r="I508" s="7" t="n">
        <v>843</v>
      </c>
      <c r="J508" s="17" t="n">
        <v>158.51341666667</v>
      </c>
      <c r="K508" s="6" t="s">
        <f>=Портфель!F10*Портфель!$Q$13</f>
      </c>
      <c r="L508" s="6" t="s">
        <f>=E508*K508</f>
      </c>
      <c r="M508" s="6" t="s">
        <f>=(K508-J508)*E508</f>
      </c>
      <c r="N508" s="6" t="s">
        <f>=MAX(0,M508*0.13)</f>
      </c>
    </row>
    <row collapsed="false" customFormat="false" customHeight="false" hidden="false" ht="12.1" outlineLevel="0" r="509">
      <c r="A509" s="52" t="n">
        <v>45370</v>
      </c>
      <c r="B509" s="16" t="s">
        <v>715</v>
      </c>
      <c r="C509" s="16" t="s">
        <v>42</v>
      </c>
      <c r="D509" s="16" t="s">
        <v>43</v>
      </c>
      <c r="E509" s="17" t="n">
        <v>260</v>
      </c>
      <c r="F509" s="7" t="s">
        <f>=DATEDIF(A509,$O$2,"y")</f>
      </c>
      <c r="G509" s="7" t="s">
        <f>=DATEDIF(A509,$O$2,"ym")</f>
      </c>
      <c r="H509" s="7" t="s">
        <f>=DATEDIF(A509,$O$2,"md")</f>
      </c>
      <c r="I509" s="7" t="n">
        <v>843</v>
      </c>
      <c r="J509" s="17" t="n">
        <v>158.51338461538</v>
      </c>
      <c r="K509" s="6" t="s">
        <f>=Портфель!F10*Портфель!$Q$13</f>
      </c>
      <c r="L509" s="6" t="s">
        <f>=E509*K509</f>
      </c>
      <c r="M509" s="6" t="s">
        <f>=(K509-J509)*E509</f>
      </c>
      <c r="N509" s="6" t="s">
        <f>=MAX(0,M509*0.13)</f>
      </c>
    </row>
    <row collapsed="false" customFormat="false" customHeight="false" hidden="false" ht="12.1" outlineLevel="0" r="510">
      <c r="A510" s="52" t="n">
        <v>45371</v>
      </c>
      <c r="B510" s="16" t="s">
        <v>715</v>
      </c>
      <c r="C510" s="16" t="s">
        <v>42</v>
      </c>
      <c r="D510" s="16" t="s">
        <v>43</v>
      </c>
      <c r="E510" s="17" t="n">
        <v>380</v>
      </c>
      <c r="F510" s="7" t="s">
        <f>=DATEDIF(A510,$O$2,"y")</f>
      </c>
      <c r="G510" s="7" t="s">
        <f>=DATEDIF(A510,$O$2,"ym")</f>
      </c>
      <c r="H510" s="7" t="s">
        <f>=DATEDIF(A510,$O$2,"md")</f>
      </c>
      <c r="I510" s="7" t="n">
        <v>842</v>
      </c>
      <c r="J510" s="17" t="n">
        <v>158.57339473684</v>
      </c>
      <c r="K510" s="6" t="s">
        <f>=Портфель!F10*Портфель!$Q$13</f>
      </c>
      <c r="L510" s="6" t="s">
        <f>=E510*K510</f>
      </c>
      <c r="M510" s="6" t="s">
        <f>=(K510-J510)*E510</f>
      </c>
      <c r="N510" s="6" t="s">
        <f>=MAX(0,M510*0.13)</f>
      </c>
    </row>
    <row collapsed="false" customFormat="false" customHeight="false" hidden="false" ht="12.1" outlineLevel="0" r="511">
      <c r="A511" s="52" t="n">
        <v>45371</v>
      </c>
      <c r="B511" s="16" t="s">
        <v>715</v>
      </c>
      <c r="C511" s="16" t="s">
        <v>42</v>
      </c>
      <c r="D511" s="16" t="s">
        <v>43</v>
      </c>
      <c r="E511" s="17" t="n">
        <v>120</v>
      </c>
      <c r="F511" s="7" t="s">
        <f>=DATEDIF(A511,$O$2,"y")</f>
      </c>
      <c r="G511" s="7" t="s">
        <f>=DATEDIF(A511,$O$2,"ym")</f>
      </c>
      <c r="H511" s="7" t="s">
        <f>=DATEDIF(A511,$O$2,"md")</f>
      </c>
      <c r="I511" s="7" t="n">
        <v>842</v>
      </c>
      <c r="J511" s="17" t="n">
        <v>158.57341666667</v>
      </c>
      <c r="K511" s="6" t="s">
        <f>=Портфель!F10*Портфель!$Q$13</f>
      </c>
      <c r="L511" s="6" t="s">
        <f>=E511*K511</f>
      </c>
      <c r="M511" s="6" t="s">
        <f>=(K511-J511)*E511</f>
      </c>
      <c r="N511" s="6" t="s">
        <f>=MAX(0,M511*0.13)</f>
      </c>
    </row>
    <row collapsed="false" customFormat="false" customHeight="false" hidden="false" ht="12.1" outlineLevel="0" r="512">
      <c r="A512" s="52" t="n">
        <v>45390</v>
      </c>
      <c r="B512" s="16" t="s">
        <v>715</v>
      </c>
      <c r="C512" s="16" t="s">
        <v>42</v>
      </c>
      <c r="D512" s="16" t="s">
        <v>43</v>
      </c>
      <c r="E512" s="17" t="n">
        <v>190</v>
      </c>
      <c r="F512" s="7" t="s">
        <f>=DATEDIF(A512,$O$2,"y")</f>
      </c>
      <c r="G512" s="7" t="s">
        <f>=DATEDIF(A512,$O$2,"ym")</f>
      </c>
      <c r="H512" s="7" t="s">
        <f>=DATEDIF(A512,$O$2,"md")</f>
      </c>
      <c r="I512" s="7" t="n">
        <v>823</v>
      </c>
      <c r="J512" s="17" t="n">
        <v>163.91552631579</v>
      </c>
      <c r="K512" s="6" t="s">
        <f>=Портфель!F10*Портфель!$Q$13</f>
      </c>
      <c r="L512" s="6" t="s">
        <f>=E512*K512</f>
      </c>
      <c r="M512" s="6" t="s">
        <f>=(K512-J512)*E512</f>
      </c>
      <c r="N512" s="6" t="s">
        <f>=MAX(0,M512*0.13)</f>
      </c>
    </row>
    <row collapsed="false" customFormat="false" customHeight="false" hidden="false" ht="12.1" outlineLevel="0" r="513">
      <c r="A513" s="52" t="n">
        <v>45414</v>
      </c>
      <c r="B513" s="16" t="s">
        <v>715</v>
      </c>
      <c r="C513" s="16" t="s">
        <v>42</v>
      </c>
      <c r="D513" s="16" t="s">
        <v>43</v>
      </c>
      <c r="E513" s="17" t="n">
        <v>230</v>
      </c>
      <c r="F513" s="7" t="s">
        <f>=DATEDIF(A513,$O$2,"y")</f>
      </c>
      <c r="G513" s="7" t="s">
        <f>=DATEDIF(A513,$O$2,"ym")</f>
      </c>
      <c r="H513" s="7" t="s">
        <f>=DATEDIF(A513,$O$2,"md")</f>
      </c>
      <c r="I513" s="7" t="n">
        <v>799</v>
      </c>
      <c r="J513" s="17" t="n">
        <v>158.17326086957</v>
      </c>
      <c r="K513" s="6" t="s">
        <f>=Портфель!F10*Портфель!$Q$13</f>
      </c>
      <c r="L513" s="6" t="s">
        <f>=E513*K513</f>
      </c>
      <c r="M513" s="6" t="s">
        <f>=(K513-J513)*E513</f>
      </c>
      <c r="N513" s="6" t="s">
        <f>=MAX(0,M513*0.13)</f>
      </c>
    </row>
    <row collapsed="false" customFormat="false" customHeight="false" hidden="false" ht="12.1" outlineLevel="0" r="514">
      <c r="A514" s="52" t="n">
        <v>45426</v>
      </c>
      <c r="B514" s="16" t="s">
        <v>715</v>
      </c>
      <c r="C514" s="16" t="s">
        <v>42</v>
      </c>
      <c r="D514" s="16" t="s">
        <v>43</v>
      </c>
      <c r="E514" s="17" t="n">
        <v>320</v>
      </c>
      <c r="F514" s="7" t="s">
        <f>=DATEDIF(A514,$O$2,"y")</f>
      </c>
      <c r="G514" s="7" t="s">
        <f>=DATEDIF(A514,$O$2,"ym")</f>
      </c>
      <c r="H514" s="7" t="s">
        <f>=DATEDIF(A514,$O$2,"md")</f>
      </c>
      <c r="I514" s="7" t="n">
        <v>787</v>
      </c>
      <c r="J514" s="17" t="n">
        <v>156.4625625</v>
      </c>
      <c r="K514" s="6" t="s">
        <f>=Портфель!F10*Портфель!$Q$13</f>
      </c>
      <c r="L514" s="6" t="s">
        <f>=E514*K514</f>
      </c>
      <c r="M514" s="6" t="s">
        <f>=(K514-J514)*E514</f>
      </c>
      <c r="N514" s="6" t="s">
        <f>=MAX(0,M514*0.13)</f>
      </c>
    </row>
    <row collapsed="false" customFormat="false" customHeight="false" hidden="false" ht="12.1" outlineLevel="0" r="515">
      <c r="A515" s="52" t="n">
        <v>45426</v>
      </c>
      <c r="B515" s="16" t="s">
        <v>715</v>
      </c>
      <c r="C515" s="16" t="s">
        <v>42</v>
      </c>
      <c r="D515" s="16" t="s">
        <v>43</v>
      </c>
      <c r="E515" s="17" t="n">
        <v>10</v>
      </c>
      <c r="F515" s="7" t="s">
        <f>=DATEDIF(A515,$O$2,"y")</f>
      </c>
      <c r="G515" s="7" t="s">
        <f>=DATEDIF(A515,$O$2,"ym")</f>
      </c>
      <c r="H515" s="7" t="s">
        <f>=DATEDIF(A515,$O$2,"md")</f>
      </c>
      <c r="I515" s="7" t="n">
        <v>787</v>
      </c>
      <c r="J515" s="17" t="n">
        <v>156.463</v>
      </c>
      <c r="K515" s="6" t="s">
        <f>=Портфель!F10*Портфель!$Q$13</f>
      </c>
      <c r="L515" s="6" t="s">
        <f>=E515*K515</f>
      </c>
      <c r="M515" s="6" t="s">
        <f>=(K515-J515)*E515</f>
      </c>
      <c r="N515" s="6" t="s">
        <f>=MAX(0,M515*0.13)</f>
      </c>
    </row>
    <row collapsed="false" customFormat="false" customHeight="false" hidden="false" ht="12.1" outlineLevel="0" r="516">
      <c r="A516" s="52" t="n">
        <v>45426</v>
      </c>
      <c r="B516" s="16" t="s">
        <v>715</v>
      </c>
      <c r="C516" s="16" t="s">
        <v>42</v>
      </c>
      <c r="D516" s="16" t="s">
        <v>43</v>
      </c>
      <c r="E516" s="17" t="n">
        <v>80</v>
      </c>
      <c r="F516" s="7" t="s">
        <f>=DATEDIF(A516,$O$2,"y")</f>
      </c>
      <c r="G516" s="7" t="s">
        <f>=DATEDIF(A516,$O$2,"ym")</f>
      </c>
      <c r="H516" s="7" t="s">
        <f>=DATEDIF(A516,$O$2,"md")</f>
      </c>
      <c r="I516" s="7" t="n">
        <v>787</v>
      </c>
      <c r="J516" s="17" t="n">
        <v>156.4625</v>
      </c>
      <c r="K516" s="6" t="s">
        <f>=Портфель!F10*Портфель!$Q$13</f>
      </c>
      <c r="L516" s="6" t="s">
        <f>=E516*K516</f>
      </c>
      <c r="M516" s="6" t="s">
        <f>=(K516-J516)*E516</f>
      </c>
      <c r="N516" s="6" t="s">
        <f>=MAX(0,M516*0.13)</f>
      </c>
    </row>
    <row collapsed="false" customFormat="false" customHeight="false" hidden="false" ht="12.1" outlineLevel="0" r="517">
      <c r="A517" s="52" t="n">
        <v>45426</v>
      </c>
      <c r="B517" s="16" t="s">
        <v>715</v>
      </c>
      <c r="C517" s="16" t="s">
        <v>42</v>
      </c>
      <c r="D517" s="16" t="s">
        <v>43</v>
      </c>
      <c r="E517" s="17" t="n">
        <v>10</v>
      </c>
      <c r="F517" s="7" t="s">
        <f>=DATEDIF(A517,$O$2,"y")</f>
      </c>
      <c r="G517" s="7" t="s">
        <f>=DATEDIF(A517,$O$2,"ym")</f>
      </c>
      <c r="H517" s="7" t="s">
        <f>=DATEDIF(A517,$O$2,"md")</f>
      </c>
      <c r="I517" s="7" t="n">
        <v>787</v>
      </c>
      <c r="J517" s="17" t="n">
        <v>156.463</v>
      </c>
      <c r="K517" s="6" t="s">
        <f>=Портфель!F10*Портфель!$Q$13</f>
      </c>
      <c r="L517" s="6" t="s">
        <f>=E517*K517</f>
      </c>
      <c r="M517" s="6" t="s">
        <f>=(K517-J517)*E517</f>
      </c>
      <c r="N517" s="6" t="s">
        <f>=MAX(0,M517*0.13)</f>
      </c>
    </row>
    <row collapsed="false" customFormat="false" customHeight="false" hidden="false" ht="12.1" outlineLevel="0" r="518">
      <c r="A518" s="52" t="n">
        <v>45426</v>
      </c>
      <c r="B518" s="16" t="s">
        <v>715</v>
      </c>
      <c r="C518" s="16" t="s">
        <v>42</v>
      </c>
      <c r="D518" s="16" t="s">
        <v>43</v>
      </c>
      <c r="E518" s="17" t="n">
        <v>10</v>
      </c>
      <c r="F518" s="7" t="s">
        <f>=DATEDIF(A518,$O$2,"y")</f>
      </c>
      <c r="G518" s="7" t="s">
        <f>=DATEDIF(A518,$O$2,"ym")</f>
      </c>
      <c r="H518" s="7" t="s">
        <f>=DATEDIF(A518,$O$2,"md")</f>
      </c>
      <c r="I518" s="7" t="n">
        <v>787</v>
      </c>
      <c r="J518" s="17" t="n">
        <v>156.463</v>
      </c>
      <c r="K518" s="6" t="s">
        <f>=Портфель!F10*Портфель!$Q$13</f>
      </c>
      <c r="L518" s="6" t="s">
        <f>=E518*K518</f>
      </c>
      <c r="M518" s="6" t="s">
        <f>=(K518-J518)*E518</f>
      </c>
      <c r="N518" s="6" t="s">
        <f>=MAX(0,M518*0.13)</f>
      </c>
    </row>
    <row collapsed="false" customFormat="false" customHeight="false" hidden="false" ht="12.1" outlineLevel="0" r="519">
      <c r="A519" s="52" t="n">
        <v>45426</v>
      </c>
      <c r="B519" s="16" t="s">
        <v>715</v>
      </c>
      <c r="C519" s="16" t="s">
        <v>42</v>
      </c>
      <c r="D519" s="16" t="s">
        <v>43</v>
      </c>
      <c r="E519" s="17" t="n">
        <v>10</v>
      </c>
      <c r="F519" s="7" t="s">
        <f>=DATEDIF(A519,$O$2,"y")</f>
      </c>
      <c r="G519" s="7" t="s">
        <f>=DATEDIF(A519,$O$2,"ym")</f>
      </c>
      <c r="H519" s="7" t="s">
        <f>=DATEDIF(A519,$O$2,"md")</f>
      </c>
      <c r="I519" s="7" t="n">
        <v>787</v>
      </c>
      <c r="J519" s="17" t="n">
        <v>156.463</v>
      </c>
      <c r="K519" s="6" t="s">
        <f>=Портфель!F10*Портфель!$Q$13</f>
      </c>
      <c r="L519" s="6" t="s">
        <f>=E519*K519</f>
      </c>
      <c r="M519" s="6" t="s">
        <f>=(K519-J519)*E519</f>
      </c>
      <c r="N519" s="6" t="s">
        <f>=MAX(0,M519*0.13)</f>
      </c>
    </row>
    <row collapsed="false" customFormat="false" customHeight="false" hidden="false" ht="12.1" outlineLevel="0" r="520">
      <c r="A520" s="52" t="n">
        <v>45426</v>
      </c>
      <c r="B520" s="16" t="s">
        <v>715</v>
      </c>
      <c r="C520" s="16" t="s">
        <v>42</v>
      </c>
      <c r="D520" s="16" t="s">
        <v>43</v>
      </c>
      <c r="E520" s="17" t="n">
        <v>10</v>
      </c>
      <c r="F520" s="7" t="s">
        <f>=DATEDIF(A520,$O$2,"y")</f>
      </c>
      <c r="G520" s="7" t="s">
        <f>=DATEDIF(A520,$O$2,"ym")</f>
      </c>
      <c r="H520" s="7" t="s">
        <f>=DATEDIF(A520,$O$2,"md")</f>
      </c>
      <c r="I520" s="7" t="n">
        <v>787</v>
      </c>
      <c r="J520" s="17" t="n">
        <v>156.463</v>
      </c>
      <c r="K520" s="6" t="s">
        <f>=Портфель!F10*Портфель!$Q$13</f>
      </c>
      <c r="L520" s="6" t="s">
        <f>=E520*K520</f>
      </c>
      <c r="M520" s="6" t="s">
        <f>=(K520-J520)*E520</f>
      </c>
      <c r="N520" s="6" t="s">
        <f>=MAX(0,M520*0.13)</f>
      </c>
    </row>
    <row collapsed="false" customFormat="false" customHeight="false" hidden="false" ht="12.1" outlineLevel="0" r="521">
      <c r="A521" s="52" t="n">
        <v>45426</v>
      </c>
      <c r="B521" s="16" t="s">
        <v>715</v>
      </c>
      <c r="C521" s="16" t="s">
        <v>42</v>
      </c>
      <c r="D521" s="16" t="s">
        <v>43</v>
      </c>
      <c r="E521" s="17" t="n">
        <v>10</v>
      </c>
      <c r="F521" s="7" t="s">
        <f>=DATEDIF(A521,$O$2,"y")</f>
      </c>
      <c r="G521" s="7" t="s">
        <f>=DATEDIF(A521,$O$2,"ym")</f>
      </c>
      <c r="H521" s="7" t="s">
        <f>=DATEDIF(A521,$O$2,"md")</f>
      </c>
      <c r="I521" s="7" t="n">
        <v>787</v>
      </c>
      <c r="J521" s="17" t="n">
        <v>156.463</v>
      </c>
      <c r="K521" s="6" t="s">
        <f>=Портфель!F10*Портфель!$Q$13</f>
      </c>
      <c r="L521" s="6" t="s">
        <f>=E521*K521</f>
      </c>
      <c r="M521" s="6" t="s">
        <f>=(K521-J521)*E521</f>
      </c>
      <c r="N521" s="6" t="s">
        <f>=MAX(0,M521*0.13)</f>
      </c>
    </row>
    <row collapsed="false" customFormat="false" customHeight="false" hidden="false" ht="12.1" outlineLevel="0" r="522">
      <c r="A522" s="52" t="n">
        <v>45426</v>
      </c>
      <c r="B522" s="16" t="s">
        <v>715</v>
      </c>
      <c r="C522" s="16" t="s">
        <v>42</v>
      </c>
      <c r="D522" s="16" t="s">
        <v>43</v>
      </c>
      <c r="E522" s="17" t="n">
        <v>10</v>
      </c>
      <c r="F522" s="7" t="s">
        <f>=DATEDIF(A522,$O$2,"y")</f>
      </c>
      <c r="G522" s="7" t="s">
        <f>=DATEDIF(A522,$O$2,"ym")</f>
      </c>
      <c r="H522" s="7" t="s">
        <f>=DATEDIF(A522,$O$2,"md")</f>
      </c>
      <c r="I522" s="7" t="n">
        <v>787</v>
      </c>
      <c r="J522" s="17" t="n">
        <v>156.463</v>
      </c>
      <c r="K522" s="6" t="s">
        <f>=Портфель!F10*Портфель!$Q$13</f>
      </c>
      <c r="L522" s="6" t="s">
        <f>=E522*K522</f>
      </c>
      <c r="M522" s="6" t="s">
        <f>=(K522-J522)*E522</f>
      </c>
      <c r="N522" s="6" t="s">
        <f>=MAX(0,M522*0.13)</f>
      </c>
    </row>
    <row collapsed="false" customFormat="false" customHeight="false" hidden="false" ht="12.1" outlineLevel="0" r="523">
      <c r="A523" s="52" t="n">
        <v>45426</v>
      </c>
      <c r="B523" s="16" t="s">
        <v>715</v>
      </c>
      <c r="C523" s="16" t="s">
        <v>42</v>
      </c>
      <c r="D523" s="16" t="s">
        <v>43</v>
      </c>
      <c r="E523" s="17" t="n">
        <v>30</v>
      </c>
      <c r="F523" s="7" t="s">
        <f>=DATEDIF(A523,$O$2,"y")</f>
      </c>
      <c r="G523" s="7" t="s">
        <f>=DATEDIF(A523,$O$2,"ym")</f>
      </c>
      <c r="H523" s="7" t="s">
        <f>=DATEDIF(A523,$O$2,"md")</f>
      </c>
      <c r="I523" s="7" t="n">
        <v>787</v>
      </c>
      <c r="J523" s="17" t="n">
        <v>156.46266666667</v>
      </c>
      <c r="K523" s="6" t="s">
        <f>=Портфель!F10*Портфель!$Q$13</f>
      </c>
      <c r="L523" s="6" t="s">
        <f>=E523*K523</f>
      </c>
      <c r="M523" s="6" t="s">
        <f>=(K523-J523)*E523</f>
      </c>
      <c r="N523" s="6" t="s">
        <f>=MAX(0,M523*0.13)</f>
      </c>
    </row>
    <row collapsed="false" customFormat="false" customHeight="false" hidden="false" ht="12.1" outlineLevel="0" r="524">
      <c r="A524" s="52" t="n">
        <v>45426</v>
      </c>
      <c r="B524" s="16" t="s">
        <v>715</v>
      </c>
      <c r="C524" s="16" t="s">
        <v>42</v>
      </c>
      <c r="D524" s="16" t="s">
        <v>43</v>
      </c>
      <c r="E524" s="17" t="n">
        <v>20</v>
      </c>
      <c r="F524" s="7" t="s">
        <f>=DATEDIF(A524,$O$2,"y")</f>
      </c>
      <c r="G524" s="7" t="s">
        <f>=DATEDIF(A524,$O$2,"ym")</f>
      </c>
      <c r="H524" s="7" t="s">
        <f>=DATEDIF(A524,$O$2,"md")</f>
      </c>
      <c r="I524" s="7" t="n">
        <v>787</v>
      </c>
      <c r="J524" s="17" t="n">
        <v>156.4625</v>
      </c>
      <c r="K524" s="6" t="s">
        <f>=Портфель!F10*Портфель!$Q$13</f>
      </c>
      <c r="L524" s="6" t="s">
        <f>=E524*K524</f>
      </c>
      <c r="M524" s="6" t="s">
        <f>=(K524-J524)*E524</f>
      </c>
      <c r="N524" s="6" t="s">
        <f>=MAX(0,M524*0.13)</f>
      </c>
    </row>
    <row collapsed="false" customFormat="false" customHeight="false" hidden="false" ht="12.1" outlineLevel="0" r="525">
      <c r="A525" s="52" t="n">
        <v>45426</v>
      </c>
      <c r="B525" s="16" t="s">
        <v>715</v>
      </c>
      <c r="C525" s="16" t="s">
        <v>42</v>
      </c>
      <c r="D525" s="16" t="s">
        <v>43</v>
      </c>
      <c r="E525" s="17" t="n">
        <v>120</v>
      </c>
      <c r="F525" s="7" t="s">
        <f>=DATEDIF(A525,$O$2,"y")</f>
      </c>
      <c r="G525" s="7" t="s">
        <f>=DATEDIF(A525,$O$2,"ym")</f>
      </c>
      <c r="H525" s="7" t="s">
        <f>=DATEDIF(A525,$O$2,"md")</f>
      </c>
      <c r="I525" s="7" t="n">
        <v>787</v>
      </c>
      <c r="J525" s="17" t="n">
        <v>156.46258333333</v>
      </c>
      <c r="K525" s="6" t="s">
        <f>=Портфель!F10*Портфель!$Q$13</f>
      </c>
      <c r="L525" s="6" t="s">
        <f>=E525*K525</f>
      </c>
      <c r="M525" s="6" t="s">
        <f>=(K525-J525)*E525</f>
      </c>
      <c r="N525" s="6" t="s">
        <f>=MAX(0,M525*0.13)</f>
      </c>
    </row>
    <row collapsed="false" customFormat="false" customHeight="false" hidden="false" ht="12.1" outlineLevel="0" r="526">
      <c r="A526" s="52" t="n">
        <v>45426</v>
      </c>
      <c r="B526" s="16" t="s">
        <v>715</v>
      </c>
      <c r="C526" s="16" t="s">
        <v>42</v>
      </c>
      <c r="D526" s="16" t="s">
        <v>43</v>
      </c>
      <c r="E526" s="17" t="n">
        <v>10</v>
      </c>
      <c r="F526" s="7" t="s">
        <f>=DATEDIF(A526,$O$2,"y")</f>
      </c>
      <c r="G526" s="7" t="s">
        <f>=DATEDIF(A526,$O$2,"ym")</f>
      </c>
      <c r="H526" s="7" t="s">
        <f>=DATEDIF(A526,$O$2,"md")</f>
      </c>
      <c r="I526" s="7" t="n">
        <v>787</v>
      </c>
      <c r="J526" s="17" t="n">
        <v>156.463</v>
      </c>
      <c r="K526" s="6" t="s">
        <f>=Портфель!F10*Портфель!$Q$13</f>
      </c>
      <c r="L526" s="6" t="s">
        <f>=E526*K526</f>
      </c>
      <c r="M526" s="6" t="s">
        <f>=(K526-J526)*E526</f>
      </c>
      <c r="N526" s="6" t="s">
        <f>=MAX(0,M526*0.13)</f>
      </c>
    </row>
    <row collapsed="false" customFormat="false" customHeight="false" hidden="false" ht="12.1" outlineLevel="0" r="527">
      <c r="A527" s="52" t="n">
        <v>45426</v>
      </c>
      <c r="B527" s="16" t="s">
        <v>715</v>
      </c>
      <c r="C527" s="16" t="s">
        <v>42</v>
      </c>
      <c r="D527" s="16" t="s">
        <v>43</v>
      </c>
      <c r="E527" s="17" t="n">
        <v>30</v>
      </c>
      <c r="F527" s="7" t="s">
        <f>=DATEDIF(A527,$O$2,"y")</f>
      </c>
      <c r="G527" s="7" t="s">
        <f>=DATEDIF(A527,$O$2,"ym")</f>
      </c>
      <c r="H527" s="7" t="s">
        <f>=DATEDIF(A527,$O$2,"md")</f>
      </c>
      <c r="I527" s="7" t="n">
        <v>787</v>
      </c>
      <c r="J527" s="17" t="n">
        <v>156.46266666667</v>
      </c>
      <c r="K527" s="6" t="s">
        <f>=Портфель!F10*Портфель!$Q$13</f>
      </c>
      <c r="L527" s="6" t="s">
        <f>=E527*K527</f>
      </c>
      <c r="M527" s="6" t="s">
        <f>=(K527-J527)*E527</f>
      </c>
      <c r="N527" s="6" t="s">
        <f>=MAX(0,M527*0.13)</f>
      </c>
    </row>
    <row collapsed="false" customFormat="false" customHeight="false" hidden="false" ht="12.1" outlineLevel="0" r="528">
      <c r="A528" s="52" t="n">
        <v>45426</v>
      </c>
      <c r="B528" s="16" t="s">
        <v>715</v>
      </c>
      <c r="C528" s="16" t="s">
        <v>42</v>
      </c>
      <c r="D528" s="16" t="s">
        <v>43</v>
      </c>
      <c r="E528" s="17" t="n">
        <v>100</v>
      </c>
      <c r="F528" s="7" t="s">
        <f>=DATEDIF(A528,$O$2,"y")</f>
      </c>
      <c r="G528" s="7" t="s">
        <f>=DATEDIF(A528,$O$2,"ym")</f>
      </c>
      <c r="H528" s="7" t="s">
        <f>=DATEDIF(A528,$O$2,"md")</f>
      </c>
      <c r="I528" s="7" t="n">
        <v>787</v>
      </c>
      <c r="J528" s="17" t="n">
        <v>156.4626</v>
      </c>
      <c r="K528" s="6" t="s">
        <f>=Портфель!F10*Портфель!$Q$13</f>
      </c>
      <c r="L528" s="6" t="s">
        <f>=E528*K528</f>
      </c>
      <c r="M528" s="6" t="s">
        <f>=(K528-J528)*E528</f>
      </c>
      <c r="N528" s="6" t="s">
        <f>=MAX(0,M528*0.13)</f>
      </c>
    </row>
    <row collapsed="false" customFormat="false" customHeight="false" hidden="false" ht="12.1" outlineLevel="0" r="529">
      <c r="A529" s="52" t="n">
        <v>45426</v>
      </c>
      <c r="B529" s="16" t="s">
        <v>715</v>
      </c>
      <c r="C529" s="16" t="s">
        <v>42</v>
      </c>
      <c r="D529" s="16" t="s">
        <v>43</v>
      </c>
      <c r="E529" s="17" t="n">
        <v>100</v>
      </c>
      <c r="F529" s="7" t="s">
        <f>=DATEDIF(A529,$O$2,"y")</f>
      </c>
      <c r="G529" s="7" t="s">
        <f>=DATEDIF(A529,$O$2,"ym")</f>
      </c>
      <c r="H529" s="7" t="s">
        <f>=DATEDIF(A529,$O$2,"md")</f>
      </c>
      <c r="I529" s="7" t="n">
        <v>787</v>
      </c>
      <c r="J529" s="17" t="n">
        <v>156.4626</v>
      </c>
      <c r="K529" s="6" t="s">
        <f>=Портфель!F10*Портфель!$Q$13</f>
      </c>
      <c r="L529" s="6" t="s">
        <f>=E529*K529</f>
      </c>
      <c r="M529" s="6" t="s">
        <f>=(K529-J529)*E529</f>
      </c>
      <c r="N529" s="6" t="s">
        <f>=MAX(0,M529*0.13)</f>
      </c>
    </row>
    <row collapsed="false" customFormat="false" customHeight="false" hidden="false" ht="12.1" outlineLevel="0" r="530">
      <c r="A530" s="52" t="n">
        <v>45426</v>
      </c>
      <c r="B530" s="16" t="s">
        <v>715</v>
      </c>
      <c r="C530" s="16" t="s">
        <v>42</v>
      </c>
      <c r="D530" s="16" t="s">
        <v>43</v>
      </c>
      <c r="E530" s="17" t="n">
        <v>50</v>
      </c>
      <c r="F530" s="7" t="s">
        <f>=DATEDIF(A530,$O$2,"y")</f>
      </c>
      <c r="G530" s="7" t="s">
        <f>=DATEDIF(A530,$O$2,"ym")</f>
      </c>
      <c r="H530" s="7" t="s">
        <f>=DATEDIF(A530,$O$2,"md")</f>
      </c>
      <c r="I530" s="7" t="n">
        <v>787</v>
      </c>
      <c r="J530" s="17" t="n">
        <v>156.4626</v>
      </c>
      <c r="K530" s="6" t="s">
        <f>=Портфель!F10*Портфель!$Q$13</f>
      </c>
      <c r="L530" s="6" t="s">
        <f>=E530*K530</f>
      </c>
      <c r="M530" s="6" t="s">
        <f>=(K530-J530)*E530</f>
      </c>
      <c r="N530" s="6" t="s">
        <f>=MAX(0,M530*0.13)</f>
      </c>
    </row>
    <row collapsed="false" customFormat="false" customHeight="false" hidden="false" ht="12.1" outlineLevel="0" r="531">
      <c r="A531" s="52" t="n">
        <v>45426</v>
      </c>
      <c r="B531" s="16" t="s">
        <v>715</v>
      </c>
      <c r="C531" s="16" t="s">
        <v>42</v>
      </c>
      <c r="D531" s="16" t="s">
        <v>43</v>
      </c>
      <c r="E531" s="17" t="n">
        <v>20</v>
      </c>
      <c r="F531" s="7" t="s">
        <f>=DATEDIF(A531,$O$2,"y")</f>
      </c>
      <c r="G531" s="7" t="s">
        <f>=DATEDIF(A531,$O$2,"ym")</f>
      </c>
      <c r="H531" s="7" t="s">
        <f>=DATEDIF(A531,$O$2,"md")</f>
      </c>
      <c r="I531" s="7" t="n">
        <v>787</v>
      </c>
      <c r="J531" s="17" t="n">
        <v>156.4625</v>
      </c>
      <c r="K531" s="6" t="s">
        <f>=Портфель!F10*Портфель!$Q$13</f>
      </c>
      <c r="L531" s="6" t="s">
        <f>=E531*K531</f>
      </c>
      <c r="M531" s="6" t="s">
        <f>=(K531-J531)*E531</f>
      </c>
      <c r="N531" s="6" t="s">
        <f>=MAX(0,M531*0.13)</f>
      </c>
    </row>
    <row collapsed="false" customFormat="false" customHeight="false" hidden="false" ht="12.1" outlineLevel="0" r="532">
      <c r="A532" s="52" t="n">
        <v>45426</v>
      </c>
      <c r="B532" s="16" t="s">
        <v>715</v>
      </c>
      <c r="C532" s="16" t="s">
        <v>42</v>
      </c>
      <c r="D532" s="16" t="s">
        <v>43</v>
      </c>
      <c r="E532" s="17" t="n">
        <v>30</v>
      </c>
      <c r="F532" s="7" t="s">
        <f>=DATEDIF(A532,$O$2,"y")</f>
      </c>
      <c r="G532" s="7" t="s">
        <f>=DATEDIF(A532,$O$2,"ym")</f>
      </c>
      <c r="H532" s="7" t="s">
        <f>=DATEDIF(A532,$O$2,"md")</f>
      </c>
      <c r="I532" s="7" t="n">
        <v>787</v>
      </c>
      <c r="J532" s="17" t="n">
        <v>156.46266666667</v>
      </c>
      <c r="K532" s="6" t="s">
        <f>=Портфель!F10*Портфель!$Q$13</f>
      </c>
      <c r="L532" s="6" t="s">
        <f>=E532*K532</f>
      </c>
      <c r="M532" s="6" t="s">
        <f>=(K532-J532)*E532</f>
      </c>
      <c r="N532" s="6" t="s">
        <f>=MAX(0,M532*0.13)</f>
      </c>
    </row>
    <row collapsed="false" customFormat="false" customHeight="false" hidden="false" ht="12.1" outlineLevel="0" r="533">
      <c r="A533" s="52" t="n">
        <v>45426</v>
      </c>
      <c r="B533" s="16" t="s">
        <v>715</v>
      </c>
      <c r="C533" s="16" t="s">
        <v>42</v>
      </c>
      <c r="D533" s="16" t="s">
        <v>43</v>
      </c>
      <c r="E533" s="17" t="n">
        <v>10</v>
      </c>
      <c r="F533" s="7" t="s">
        <f>=DATEDIF(A533,$O$2,"y")</f>
      </c>
      <c r="G533" s="7" t="s">
        <f>=DATEDIF(A533,$O$2,"ym")</f>
      </c>
      <c r="H533" s="7" t="s">
        <f>=DATEDIF(A533,$O$2,"md")</f>
      </c>
      <c r="I533" s="7" t="n">
        <v>787</v>
      </c>
      <c r="J533" s="17" t="n">
        <v>156.463</v>
      </c>
      <c r="K533" s="6" t="s">
        <f>=Портфель!F10*Портфель!$Q$13</f>
      </c>
      <c r="L533" s="6" t="s">
        <f>=E533*K533</f>
      </c>
      <c r="M533" s="6" t="s">
        <f>=(K533-J533)*E533</f>
      </c>
      <c r="N533" s="6" t="s">
        <f>=MAX(0,M533*0.13)</f>
      </c>
    </row>
    <row collapsed="false" customFormat="false" customHeight="false" hidden="false" ht="12.1" outlineLevel="0" r="534">
      <c r="A534" s="52" t="n">
        <v>45426</v>
      </c>
      <c r="B534" s="16" t="s">
        <v>715</v>
      </c>
      <c r="C534" s="16" t="s">
        <v>42</v>
      </c>
      <c r="D534" s="16" t="s">
        <v>43</v>
      </c>
      <c r="E534" s="17" t="n">
        <v>10</v>
      </c>
      <c r="F534" s="7" t="s">
        <f>=DATEDIF(A534,$O$2,"y")</f>
      </c>
      <c r="G534" s="7" t="s">
        <f>=DATEDIF(A534,$O$2,"ym")</f>
      </c>
      <c r="H534" s="7" t="s">
        <f>=DATEDIF(A534,$O$2,"md")</f>
      </c>
      <c r="I534" s="7" t="n">
        <v>787</v>
      </c>
      <c r="J534" s="17" t="n">
        <v>156.463</v>
      </c>
      <c r="K534" s="6" t="s">
        <f>=Портфель!F10*Портфель!$Q$13</f>
      </c>
      <c r="L534" s="6" t="s">
        <f>=E534*K534</f>
      </c>
      <c r="M534" s="6" t="s">
        <f>=(K534-J534)*E534</f>
      </c>
      <c r="N534" s="6" t="s">
        <f>=MAX(0,M534*0.13)</f>
      </c>
    </row>
    <row collapsed="false" customFormat="false" customHeight="false" hidden="false" ht="12.1" outlineLevel="0" r="535">
      <c r="A535" s="52" t="n">
        <v>45429</v>
      </c>
      <c r="B535" s="16" t="s">
        <v>715</v>
      </c>
      <c r="C535" s="16" t="s">
        <v>42</v>
      </c>
      <c r="D535" s="16" t="s">
        <v>43</v>
      </c>
      <c r="E535" s="17" t="n">
        <v>150</v>
      </c>
      <c r="F535" s="7" t="s">
        <f>=DATEDIF(A535,$O$2,"y")</f>
      </c>
      <c r="G535" s="7" t="s">
        <f>=DATEDIF(A535,$O$2,"ym")</f>
      </c>
      <c r="H535" s="7" t="s">
        <f>=DATEDIF(A535,$O$2,"md")</f>
      </c>
      <c r="I535" s="7" t="n">
        <v>784</v>
      </c>
      <c r="J535" s="17" t="n">
        <v>155.32213333333</v>
      </c>
      <c r="K535" s="6" t="s">
        <f>=Портфель!F10*Портфель!$Q$13</f>
      </c>
      <c r="L535" s="6" t="s">
        <f>=E535*K535</f>
      </c>
      <c r="M535" s="6" t="s">
        <f>=(K535-J535)*E535</f>
      </c>
      <c r="N535" s="6" t="s">
        <f>=MAX(0,M535*0.13)</f>
      </c>
    </row>
    <row collapsed="false" customFormat="false" customHeight="false" hidden="false" ht="12.1" outlineLevel="0" r="536">
      <c r="A536" s="52" t="n">
        <v>45433</v>
      </c>
      <c r="B536" s="16" t="s">
        <v>715</v>
      </c>
      <c r="C536" s="16" t="s">
        <v>42</v>
      </c>
      <c r="D536" s="16" t="s">
        <v>43</v>
      </c>
      <c r="E536" s="17" t="n">
        <v>30</v>
      </c>
      <c r="F536" s="7" t="s">
        <f>=DATEDIF(A536,$O$2,"y")</f>
      </c>
      <c r="G536" s="7" t="s">
        <f>=DATEDIF(A536,$O$2,"ym")</f>
      </c>
      <c r="H536" s="7" t="s">
        <f>=DATEDIF(A536,$O$2,"md")</f>
      </c>
      <c r="I536" s="7" t="n">
        <v>780</v>
      </c>
      <c r="J536" s="17" t="n">
        <v>139.686</v>
      </c>
      <c r="K536" s="6" t="s">
        <f>=Портфель!F10*Портфель!$Q$13</f>
      </c>
      <c r="L536" s="6" t="s">
        <f>=E536*K536</f>
      </c>
      <c r="M536" s="6" t="s">
        <f>=(K536-J536)*E536</f>
      </c>
      <c r="N536" s="6" t="s">
        <f>=MAX(0,M536*0.13)</f>
      </c>
    </row>
    <row collapsed="false" customFormat="false" customHeight="false" hidden="false" ht="12.1" outlineLevel="0" r="537">
      <c r="A537" s="52" t="n">
        <v>45433</v>
      </c>
      <c r="B537" s="16" t="s">
        <v>715</v>
      </c>
      <c r="C537" s="16" t="s">
        <v>42</v>
      </c>
      <c r="D537" s="16" t="s">
        <v>43</v>
      </c>
      <c r="E537" s="17" t="n">
        <v>140</v>
      </c>
      <c r="F537" s="7" t="s">
        <f>=DATEDIF(A537,$O$2,"y")</f>
      </c>
      <c r="G537" s="7" t="s">
        <f>=DATEDIF(A537,$O$2,"ym")</f>
      </c>
      <c r="H537" s="7" t="s">
        <f>=DATEDIF(A537,$O$2,"md")</f>
      </c>
      <c r="I537" s="7" t="n">
        <v>780</v>
      </c>
      <c r="J537" s="17" t="n">
        <v>139.68585714286</v>
      </c>
      <c r="K537" s="6" t="s">
        <f>=Портфель!F10*Портфель!$Q$13</f>
      </c>
      <c r="L537" s="6" t="s">
        <f>=E537*K537</f>
      </c>
      <c r="M537" s="6" t="s">
        <f>=(K537-J537)*E537</f>
      </c>
      <c r="N537" s="6" t="s">
        <f>=MAX(0,M537*0.13)</f>
      </c>
    </row>
    <row collapsed="false" customFormat="false" customHeight="false" hidden="false" ht="12.1" outlineLevel="0" r="538">
      <c r="A538" s="52" t="n">
        <v>45464</v>
      </c>
      <c r="B538" s="16" t="s">
        <v>715</v>
      </c>
      <c r="C538" s="16" t="s">
        <v>42</v>
      </c>
      <c r="D538" s="16" t="s">
        <v>43</v>
      </c>
      <c r="E538" s="17" t="n">
        <v>500</v>
      </c>
      <c r="F538" s="7" t="s">
        <f>=DATEDIF(A538,$O$2,"y")</f>
      </c>
      <c r="G538" s="7" t="s">
        <f>=DATEDIF(A538,$O$2,"ym")</f>
      </c>
      <c r="H538" s="7" t="s">
        <f>=DATEDIF(A538,$O$2,"md")</f>
      </c>
      <c r="I538" s="7" t="n">
        <v>749</v>
      </c>
      <c r="J538" s="17" t="n">
        <v>115.75628</v>
      </c>
      <c r="K538" s="6" t="s">
        <f>=Портфель!F10*Портфель!$Q$13</f>
      </c>
      <c r="L538" s="6" t="s">
        <f>=E538*K538</f>
      </c>
      <c r="M538" s="6" t="s">
        <f>=(K538-J538)*E538</f>
      </c>
      <c r="N538" s="6" t="s">
        <f>=MAX(0,M538*0.13)</f>
      </c>
    </row>
    <row collapsed="false" customFormat="false" customHeight="false" hidden="false" ht="12.1" outlineLevel="0" r="539">
      <c r="A539" s="52" t="n">
        <v>45464</v>
      </c>
      <c r="B539" s="16" t="s">
        <v>715</v>
      </c>
      <c r="C539" s="16" t="s">
        <v>42</v>
      </c>
      <c r="D539" s="16" t="s">
        <v>43</v>
      </c>
      <c r="E539" s="17" t="n">
        <v>500</v>
      </c>
      <c r="F539" s="7" t="s">
        <f>=DATEDIF(A539,$O$2,"y")</f>
      </c>
      <c r="G539" s="7" t="s">
        <f>=DATEDIF(A539,$O$2,"ym")</f>
      </c>
      <c r="H539" s="7" t="s">
        <f>=DATEDIF(A539,$O$2,"md")</f>
      </c>
      <c r="I539" s="7" t="n">
        <v>749</v>
      </c>
      <c r="J539" s="17" t="n">
        <v>115.5562</v>
      </c>
      <c r="K539" s="6" t="s">
        <f>=Портфель!F10*Портфель!$Q$13</f>
      </c>
      <c r="L539" s="6" t="s">
        <f>=E539*K539</f>
      </c>
      <c r="M539" s="6" t="s">
        <f>=(K539-J539)*E539</f>
      </c>
      <c r="N539" s="6" t="s">
        <f>=MAX(0,M539*0.13)</f>
      </c>
    </row>
    <row collapsed="false" customFormat="false" customHeight="false" hidden="false" ht="12.1" outlineLevel="0" r="540">
      <c r="A540" s="52" t="n">
        <v>45651</v>
      </c>
      <c r="B540" s="16" t="s">
        <v>715</v>
      </c>
      <c r="C540" s="16" t="s">
        <v>42</v>
      </c>
      <c r="D540" s="16" t="s">
        <v>43</v>
      </c>
      <c r="E540" s="17" t="n">
        <v>140</v>
      </c>
      <c r="F540" s="7" t="s">
        <f>=DATEDIF(A540,$O$2,"y")</f>
      </c>
      <c r="G540" s="7" t="s">
        <f>=DATEDIF(A540,$O$2,"ym")</f>
      </c>
      <c r="H540" s="7" t="s">
        <f>=DATEDIF(A540,$O$2,"md")</f>
      </c>
      <c r="I540" s="7" t="n">
        <v>562</v>
      </c>
      <c r="J540" s="17" t="n">
        <v>124.74985714286</v>
      </c>
      <c r="K540" s="6" t="s">
        <f>=Портфель!F10*Портфель!$Q$13</f>
      </c>
      <c r="L540" s="6" t="s">
        <f>=E540*K540</f>
      </c>
      <c r="M540" s="6" t="s">
        <f>=(K540-J540)*E540</f>
      </c>
      <c r="N540" s="6" t="s">
        <f>=MAX(0,M540*0.13)</f>
      </c>
    </row>
    <row collapsed="false" customFormat="false" customHeight="false" hidden="false" ht="12.1" outlineLevel="0" r="541">
      <c r="A541" s="52" t="n">
        <v>45853</v>
      </c>
      <c r="B541" s="16" t="s">
        <v>715</v>
      </c>
      <c r="C541" s="16" t="s">
        <v>42</v>
      </c>
      <c r="D541" s="16" t="s">
        <v>43</v>
      </c>
      <c r="E541" s="17" t="n">
        <v>10</v>
      </c>
      <c r="F541" s="7" t="s">
        <f>=DATEDIF(A541,$O$2,"y")</f>
      </c>
      <c r="G541" s="7" t="s">
        <f>=DATEDIF(A541,$O$2,"ym")</f>
      </c>
      <c r="H541" s="7" t="s">
        <f>=DATEDIF(A541,$O$2,"md")</f>
      </c>
      <c r="I541" s="7" t="n">
        <v>360</v>
      </c>
      <c r="J541" s="17" t="n">
        <v>121.696</v>
      </c>
      <c r="K541" s="6" t="s">
        <f>=Портфель!F10*Портфель!$Q$13</f>
      </c>
      <c r="L541" s="6" t="s">
        <f>=E541*K541</f>
      </c>
      <c r="M541" s="6" t="s">
        <f>=(K541-J541)*E541</f>
      </c>
      <c r="N541" s="6" t="s">
        <f>=MAX(0,M541*0.13)</f>
      </c>
    </row>
    <row collapsed="false" customFormat="false" customHeight="false" hidden="false" ht="12.1" outlineLevel="0" r="542">
      <c r="A542" s="52" t="n">
        <v>43836</v>
      </c>
      <c r="B542" s="16" t="s">
        <v>715</v>
      </c>
      <c r="C542" s="16" t="s">
        <v>45</v>
      </c>
      <c r="D542" s="16" t="s">
        <v>46</v>
      </c>
      <c r="E542" s="17" t="n">
        <v>700</v>
      </c>
      <c r="F542" s="7" t="s">
        <f>=DATEDIF(A542,$O$2,"y")</f>
      </c>
      <c r="G542" s="7" t="s">
        <f>=DATEDIF(A542,$O$2,"ym")</f>
      </c>
      <c r="H542" s="7" t="s">
        <f>=DATEDIF(A542,$O$2,"md")</f>
      </c>
      <c r="I542" s="7" t="n">
        <v>2378</v>
      </c>
      <c r="J542" s="17" t="n">
        <v>42.356714285714</v>
      </c>
      <c r="K542" s="6" t="s">
        <f>=Портфель!F11*Портфель!$Q$13</f>
      </c>
      <c r="L542" s="6" t="s">
        <f>=E542*K542</f>
      </c>
      <c r="M542" s="6" t="s">
        <f>=(K542-J542)*E542</f>
      </c>
      <c r="N542" s="6" t="s">
        <f>=MAX(0,M542*0.13)</f>
      </c>
    </row>
    <row collapsed="false" customFormat="false" customHeight="false" hidden="false" ht="12.1" outlineLevel="0" r="543">
      <c r="A543" s="52" t="n">
        <v>43836</v>
      </c>
      <c r="B543" s="16" t="s">
        <v>715</v>
      </c>
      <c r="C543" s="16" t="s">
        <v>45</v>
      </c>
      <c r="D543" s="16" t="s">
        <v>46</v>
      </c>
      <c r="E543" s="17" t="n">
        <v>300</v>
      </c>
      <c r="F543" s="7" t="s">
        <f>=DATEDIF(A543,$O$2,"y")</f>
      </c>
      <c r="G543" s="7" t="s">
        <f>=DATEDIF(A543,$O$2,"ym")</f>
      </c>
      <c r="H543" s="7" t="s">
        <f>=DATEDIF(A543,$O$2,"md")</f>
      </c>
      <c r="I543" s="7" t="n">
        <v>2378</v>
      </c>
      <c r="J543" s="17" t="n">
        <v>42.356733333333</v>
      </c>
      <c r="K543" s="6" t="s">
        <f>=Портфель!F11*Портфель!$Q$13</f>
      </c>
      <c r="L543" s="6" t="s">
        <f>=E543*K543</f>
      </c>
      <c r="M543" s="6" t="s">
        <f>=(K543-J543)*E543</f>
      </c>
      <c r="N543" s="6" t="s">
        <f>=MAX(0,M543*0.13)</f>
      </c>
    </row>
    <row collapsed="false" customFormat="false" customHeight="false" hidden="false" ht="12.1" outlineLevel="0" r="544">
      <c r="A544" s="52" t="n">
        <v>44050</v>
      </c>
      <c r="B544" s="16" t="s">
        <v>715</v>
      </c>
      <c r="C544" s="16" t="s">
        <v>45</v>
      </c>
      <c r="D544" s="16" t="s">
        <v>46</v>
      </c>
      <c r="E544" s="17" t="n">
        <v>200</v>
      </c>
      <c r="F544" s="7" t="s">
        <f>=DATEDIF(A544,$O$2,"y")</f>
      </c>
      <c r="G544" s="7" t="s">
        <f>=DATEDIF(A544,$O$2,"ym")</f>
      </c>
      <c r="H544" s="7" t="s">
        <f>=DATEDIF(A544,$O$2,"md")</f>
      </c>
      <c r="I544" s="7" t="n">
        <v>2163</v>
      </c>
      <c r="J544" s="17" t="n">
        <v>39.4787</v>
      </c>
      <c r="K544" s="6" t="s">
        <f>=Портфель!F11*Портфель!$Q$13</f>
      </c>
      <c r="L544" s="6" t="s">
        <f>=E544*K544</f>
      </c>
      <c r="M544" s="6" t="s">
        <f>=(K544-J544)*E544</f>
      </c>
      <c r="N544" s="6" t="s">
        <f>=MAX(0,M544*0.13)</f>
      </c>
    </row>
    <row collapsed="false" customFormat="false" customHeight="false" hidden="false" ht="12.1" outlineLevel="0" r="545">
      <c r="A545" s="52" t="n">
        <v>44109</v>
      </c>
      <c r="B545" s="16" t="s">
        <v>715</v>
      </c>
      <c r="C545" s="16" t="s">
        <v>45</v>
      </c>
      <c r="D545" s="16" t="s">
        <v>46</v>
      </c>
      <c r="E545" s="17" t="n">
        <v>300</v>
      </c>
      <c r="F545" s="7" t="s">
        <f>=DATEDIF(A545,$O$2,"y")</f>
      </c>
      <c r="G545" s="7" t="s">
        <f>=DATEDIF(A545,$O$2,"ym")</f>
      </c>
      <c r="H545" s="7" t="s">
        <f>=DATEDIF(A545,$O$2,"md")</f>
      </c>
      <c r="I545" s="7" t="n">
        <v>2104</v>
      </c>
      <c r="J545" s="17" t="n">
        <v>37.5025</v>
      </c>
      <c r="K545" s="6" t="s">
        <f>=Портфель!F11*Портфель!$Q$13</f>
      </c>
      <c r="L545" s="6" t="s">
        <f>=E545*K545</f>
      </c>
      <c r="M545" s="6" t="s">
        <f>=(K545-J545)*E545</f>
      </c>
      <c r="N545" s="6" t="s">
        <f>=MAX(0,M545*0.13)</f>
      </c>
    </row>
    <row collapsed="false" customFormat="false" customHeight="false" hidden="false" ht="12.1" outlineLevel="0" r="546">
      <c r="A546" s="52" t="n">
        <v>44132</v>
      </c>
      <c r="B546" s="16" t="s">
        <v>715</v>
      </c>
      <c r="C546" s="16" t="s">
        <v>45</v>
      </c>
      <c r="D546" s="16" t="s">
        <v>46</v>
      </c>
      <c r="E546" s="17" t="n">
        <v>300</v>
      </c>
      <c r="F546" s="7" t="s">
        <f>=DATEDIF(A546,$O$2,"y")</f>
      </c>
      <c r="G546" s="7" t="s">
        <f>=DATEDIF(A546,$O$2,"ym")</f>
      </c>
      <c r="H546" s="7" t="s">
        <f>=DATEDIF(A546,$O$2,"md")</f>
      </c>
      <c r="I546" s="7" t="n">
        <v>2082</v>
      </c>
      <c r="J546" s="17" t="n">
        <v>35.5213</v>
      </c>
      <c r="K546" s="6" t="s">
        <f>=Портфель!F11*Портфель!$Q$13</f>
      </c>
      <c r="L546" s="6" t="s">
        <f>=E546*K546</f>
      </c>
      <c r="M546" s="6" t="s">
        <f>=(K546-J546)*E546</f>
      </c>
      <c r="N546" s="6" t="s">
        <f>=MAX(0,M546*0.13)</f>
      </c>
    </row>
    <row collapsed="false" customFormat="false" customHeight="false" hidden="false" ht="12.1" outlineLevel="0" r="547">
      <c r="A547" s="52" t="n">
        <v>44369</v>
      </c>
      <c r="B547" s="16" t="s">
        <v>715</v>
      </c>
      <c r="C547" s="16" t="s">
        <v>45</v>
      </c>
      <c r="D547" s="16" t="s">
        <v>46</v>
      </c>
      <c r="E547" s="17" t="n">
        <v>500</v>
      </c>
      <c r="F547" s="7" t="s">
        <f>=DATEDIF(A547,$O$2,"y")</f>
      </c>
      <c r="G547" s="7" t="s">
        <f>=DATEDIF(A547,$O$2,"ym")</f>
      </c>
      <c r="H547" s="7" t="s">
        <f>=DATEDIF(A547,$O$2,"md")</f>
      </c>
      <c r="I547" s="7" t="n">
        <v>1844</v>
      </c>
      <c r="J547" s="17" t="n">
        <v>62.65758</v>
      </c>
      <c r="K547" s="6" t="s">
        <f>=Портфель!F11*Портфель!$Q$13</f>
      </c>
      <c r="L547" s="6" t="s">
        <f>=E547*K547</f>
      </c>
      <c r="M547" s="6" t="s">
        <f>=(K547-J547)*E547</f>
      </c>
      <c r="N547" s="6" t="s">
        <f>=MAX(0,M547*0.13)</f>
      </c>
    </row>
    <row collapsed="false" customFormat="false" customHeight="false" hidden="false" ht="12.1" outlineLevel="0" r="548">
      <c r="A548" s="52" t="n">
        <v>44369</v>
      </c>
      <c r="B548" s="16" t="s">
        <v>715</v>
      </c>
      <c r="C548" s="16" t="s">
        <v>45</v>
      </c>
      <c r="D548" s="16" t="s">
        <v>46</v>
      </c>
      <c r="E548" s="17" t="n">
        <v>300</v>
      </c>
      <c r="F548" s="7" t="s">
        <f>=DATEDIF(A548,$O$2,"y")</f>
      </c>
      <c r="G548" s="7" t="s">
        <f>=DATEDIF(A548,$O$2,"ym")</f>
      </c>
      <c r="H548" s="7" t="s">
        <f>=DATEDIF(A548,$O$2,"md")</f>
      </c>
      <c r="I548" s="7" t="n">
        <v>1844</v>
      </c>
      <c r="J548" s="17" t="n">
        <v>62.592533333333</v>
      </c>
      <c r="K548" s="6" t="s">
        <f>=Портфель!F11*Портфель!$Q$13</f>
      </c>
      <c r="L548" s="6" t="s">
        <f>=E548*K548</f>
      </c>
      <c r="M548" s="6" t="s">
        <f>=(K548-J548)*E548</f>
      </c>
      <c r="N548" s="6" t="s">
        <f>=MAX(0,M548*0.13)</f>
      </c>
    </row>
    <row collapsed="false" customFormat="false" customHeight="false" hidden="false" ht="12.1" outlineLevel="0" r="549">
      <c r="A549" s="52" t="n">
        <v>44407</v>
      </c>
      <c r="B549" s="16" t="s">
        <v>715</v>
      </c>
      <c r="C549" s="16" t="s">
        <v>45</v>
      </c>
      <c r="D549" s="16" t="s">
        <v>46</v>
      </c>
      <c r="E549" s="17" t="n">
        <v>30</v>
      </c>
      <c r="F549" s="7" t="s">
        <f>=DATEDIF(A549,$O$2,"y")</f>
      </c>
      <c r="G549" s="7" t="s">
        <f>=DATEDIF(A549,$O$2,"ym")</f>
      </c>
      <c r="H549" s="7" t="s">
        <f>=DATEDIF(A549,$O$2,"md")</f>
      </c>
      <c r="I549" s="7" t="n">
        <v>1806</v>
      </c>
      <c r="J549" s="17" t="n">
        <v>68.541333333333</v>
      </c>
      <c r="K549" s="6" t="s">
        <f>=Портфель!F11*Портфель!$Q$13</f>
      </c>
      <c r="L549" s="6" t="s">
        <f>=E549*K549</f>
      </c>
      <c r="M549" s="6" t="s">
        <f>=(K549-J549)*E549</f>
      </c>
      <c r="N549" s="6" t="s">
        <f>=MAX(0,M549*0.13)</f>
      </c>
    </row>
    <row collapsed="false" customFormat="false" customHeight="false" hidden="false" ht="12.1" outlineLevel="0" r="550">
      <c r="A550" s="52" t="n">
        <v>44463</v>
      </c>
      <c r="B550" s="16" t="s">
        <v>715</v>
      </c>
      <c r="C550" s="16" t="s">
        <v>45</v>
      </c>
      <c r="D550" s="16" t="s">
        <v>46</v>
      </c>
      <c r="E550" s="17" t="n">
        <v>240</v>
      </c>
      <c r="F550" s="7" t="s">
        <f>=DATEDIF(A550,$O$2,"y")</f>
      </c>
      <c r="G550" s="7" t="s">
        <f>=DATEDIF(A550,$O$2,"ym")</f>
      </c>
      <c r="H550" s="7" t="s">
        <f>=DATEDIF(A550,$O$2,"md")</f>
      </c>
      <c r="I550" s="7" t="n">
        <v>1750</v>
      </c>
      <c r="J550" s="17" t="n">
        <v>72.636291666667</v>
      </c>
      <c r="K550" s="6" t="s">
        <f>=Портфель!F11*Портфель!$Q$13</f>
      </c>
      <c r="L550" s="6" t="s">
        <f>=E550*K550</f>
      </c>
      <c r="M550" s="6" t="s">
        <f>=(K550-J550)*E550</f>
      </c>
      <c r="N550" s="6" t="s">
        <f>=MAX(0,M550*0.13)</f>
      </c>
    </row>
    <row collapsed="false" customFormat="false" customHeight="false" hidden="false" ht="12.1" outlineLevel="0" r="551">
      <c r="A551" s="52" t="n">
        <v>44468</v>
      </c>
      <c r="B551" s="16" t="s">
        <v>715</v>
      </c>
      <c r="C551" s="16" t="s">
        <v>45</v>
      </c>
      <c r="D551" s="16" t="s">
        <v>46</v>
      </c>
      <c r="E551" s="17" t="n">
        <v>300</v>
      </c>
      <c r="F551" s="7" t="s">
        <f>=DATEDIF(A551,$O$2,"y")</f>
      </c>
      <c r="G551" s="7" t="s">
        <f>=DATEDIF(A551,$O$2,"ym")</f>
      </c>
      <c r="H551" s="7" t="s">
        <f>=DATEDIF(A551,$O$2,"md")</f>
      </c>
      <c r="I551" s="7" t="n">
        <v>1745</v>
      </c>
      <c r="J551" s="17" t="n">
        <v>69.2846</v>
      </c>
      <c r="K551" s="6" t="s">
        <f>=Портфель!F11*Портфель!$Q$13</f>
      </c>
      <c r="L551" s="6" t="s">
        <f>=E551*K551</f>
      </c>
      <c r="M551" s="6" t="s">
        <f>=(K551-J551)*E551</f>
      </c>
      <c r="N551" s="6" t="s">
        <f>=MAX(0,M551*0.13)</f>
      </c>
    </row>
    <row collapsed="false" customFormat="false" customHeight="false" hidden="false" ht="12.1" outlineLevel="0" r="552">
      <c r="A552" s="52" t="n">
        <v>44468</v>
      </c>
      <c r="B552" s="16" t="s">
        <v>715</v>
      </c>
      <c r="C552" s="16" t="s">
        <v>45</v>
      </c>
      <c r="D552" s="16" t="s">
        <v>46</v>
      </c>
      <c r="E552" s="17" t="n">
        <v>100</v>
      </c>
      <c r="F552" s="7" t="s">
        <f>=DATEDIF(A552,$O$2,"y")</f>
      </c>
      <c r="G552" s="7" t="s">
        <f>=DATEDIF(A552,$O$2,"ym")</f>
      </c>
      <c r="H552" s="7" t="s">
        <f>=DATEDIF(A552,$O$2,"md")</f>
      </c>
      <c r="I552" s="7" t="n">
        <v>1745</v>
      </c>
      <c r="J552" s="17" t="n">
        <v>69.1846</v>
      </c>
      <c r="K552" s="6" t="s">
        <f>=Портфель!F11*Портфель!$Q$13</f>
      </c>
      <c r="L552" s="6" t="s">
        <f>=E552*K552</f>
      </c>
      <c r="M552" s="6" t="s">
        <f>=(K552-J552)*E552</f>
      </c>
      <c r="N552" s="6" t="s">
        <f>=MAX(0,M552*0.13)</f>
      </c>
    </row>
    <row collapsed="false" customFormat="false" customHeight="false" hidden="false" ht="12.1" outlineLevel="0" r="553">
      <c r="A553" s="52" t="n">
        <v>44487</v>
      </c>
      <c r="B553" s="16" t="s">
        <v>715</v>
      </c>
      <c r="C553" s="16" t="s">
        <v>45</v>
      </c>
      <c r="D553" s="16" t="s">
        <v>46</v>
      </c>
      <c r="E553" s="17" t="n">
        <v>30</v>
      </c>
      <c r="F553" s="7" t="s">
        <f>=DATEDIF(A553,$O$2,"y")</f>
      </c>
      <c r="G553" s="7" t="s">
        <f>=DATEDIF(A553,$O$2,"ym")</f>
      </c>
      <c r="H553" s="7" t="s">
        <f>=DATEDIF(A553,$O$2,"md")</f>
      </c>
      <c r="I553" s="7" t="n">
        <v>1726</v>
      </c>
      <c r="J553" s="17" t="n">
        <v>70.035</v>
      </c>
      <c r="K553" s="6" t="s">
        <f>=Портфель!F11*Портфель!$Q$13</f>
      </c>
      <c r="L553" s="6" t="s">
        <f>=E553*K553</f>
      </c>
      <c r="M553" s="6" t="s">
        <f>=(K553-J553)*E553</f>
      </c>
      <c r="N553" s="6" t="s">
        <f>=MAX(0,M553*0.13)</f>
      </c>
    </row>
    <row collapsed="false" customFormat="false" customHeight="false" hidden="false" ht="12.1" outlineLevel="0" r="554">
      <c r="A554" s="52" t="n">
        <v>44494</v>
      </c>
      <c r="B554" s="16" t="s">
        <v>715</v>
      </c>
      <c r="C554" s="16" t="s">
        <v>45</v>
      </c>
      <c r="D554" s="16" t="s">
        <v>46</v>
      </c>
      <c r="E554" s="17" t="n">
        <v>680</v>
      </c>
      <c r="F554" s="7" t="s">
        <f>=DATEDIF(A554,$O$2,"y")</f>
      </c>
      <c r="G554" s="7" t="s">
        <f>=DATEDIF(A554,$O$2,"ym")</f>
      </c>
      <c r="H554" s="7" t="s">
        <f>=DATEDIF(A554,$O$2,"md")</f>
      </c>
      <c r="I554" s="7" t="n">
        <v>1719</v>
      </c>
      <c r="J554" s="17" t="n">
        <v>68.479235294118</v>
      </c>
      <c r="K554" s="6" t="s">
        <f>=Портфель!F11*Портфель!$Q$13</f>
      </c>
      <c r="L554" s="6" t="s">
        <f>=E554*K554</f>
      </c>
      <c r="M554" s="6" t="s">
        <f>=(K554-J554)*E554</f>
      </c>
      <c r="N554" s="6" t="s">
        <f>=MAX(0,M554*0.13)</f>
      </c>
    </row>
    <row collapsed="false" customFormat="false" customHeight="false" hidden="false" ht="12.1" outlineLevel="0" r="555">
      <c r="A555" s="52" t="n">
        <v>44502</v>
      </c>
      <c r="B555" s="16" t="s">
        <v>715</v>
      </c>
      <c r="C555" s="16" t="s">
        <v>45</v>
      </c>
      <c r="D555" s="16" t="s">
        <v>46</v>
      </c>
      <c r="E555" s="17" t="n">
        <v>300</v>
      </c>
      <c r="F555" s="7" t="s">
        <f>=DATEDIF(A555,$O$2,"y")</f>
      </c>
      <c r="G555" s="7" t="s">
        <f>=DATEDIF(A555,$O$2,"ym")</f>
      </c>
      <c r="H555" s="7" t="s">
        <f>=DATEDIF(A555,$O$2,"md")</f>
      </c>
      <c r="I555" s="7" t="n">
        <v>1711</v>
      </c>
      <c r="J555" s="17" t="n">
        <v>65.6428</v>
      </c>
      <c r="K555" s="6" t="s">
        <f>=Портфель!F11*Портфель!$Q$13</f>
      </c>
      <c r="L555" s="6" t="s">
        <f>=E555*K555</f>
      </c>
      <c r="M555" s="6" t="s">
        <f>=(K555-J555)*E555</f>
      </c>
      <c r="N555" s="6" t="s">
        <f>=MAX(0,M555*0.13)</f>
      </c>
    </row>
    <row collapsed="false" customFormat="false" customHeight="false" hidden="false" ht="12.1" outlineLevel="0" r="556">
      <c r="A556" s="52" t="n">
        <v>44511</v>
      </c>
      <c r="B556" s="16" t="s">
        <v>715</v>
      </c>
      <c r="C556" s="16" t="s">
        <v>45</v>
      </c>
      <c r="D556" s="16" t="s">
        <v>46</v>
      </c>
      <c r="E556" s="17" t="n">
        <v>400</v>
      </c>
      <c r="F556" s="7" t="s">
        <f>=DATEDIF(A556,$O$2,"y")</f>
      </c>
      <c r="G556" s="7" t="s">
        <f>=DATEDIF(A556,$O$2,"ym")</f>
      </c>
      <c r="H556" s="7" t="s">
        <f>=DATEDIF(A556,$O$2,"md")</f>
      </c>
      <c r="I556" s="7" t="n">
        <v>1702</v>
      </c>
      <c r="J556" s="17" t="n">
        <v>63.91195</v>
      </c>
      <c r="K556" s="6" t="s">
        <f>=Портфель!F11*Портфель!$Q$13</f>
      </c>
      <c r="L556" s="6" t="s">
        <f>=E556*K556</f>
      </c>
      <c r="M556" s="6" t="s">
        <f>=(K556-J556)*E556</f>
      </c>
      <c r="N556" s="6" t="s">
        <f>=MAX(0,M556*0.13)</f>
      </c>
    </row>
    <row collapsed="false" customFormat="false" customHeight="false" hidden="false" ht="12.1" outlineLevel="0" r="557">
      <c r="A557" s="52" t="n">
        <v>44574</v>
      </c>
      <c r="B557" s="16" t="s">
        <v>715</v>
      </c>
      <c r="C557" s="16" t="s">
        <v>45</v>
      </c>
      <c r="D557" s="16" t="s">
        <v>46</v>
      </c>
      <c r="E557" s="17" t="n">
        <v>150</v>
      </c>
      <c r="F557" s="7" t="s">
        <f>=DATEDIF(A557,$O$2,"y")</f>
      </c>
      <c r="G557" s="7" t="s">
        <f>=DATEDIF(A557,$O$2,"ym")</f>
      </c>
      <c r="H557" s="7" t="s">
        <f>=DATEDIF(A557,$O$2,"md")</f>
      </c>
      <c r="I557" s="7" t="n">
        <v>1639</v>
      </c>
      <c r="J557" s="17" t="n">
        <v>67.8612</v>
      </c>
      <c r="K557" s="6" t="s">
        <f>=Портфель!F11*Портфель!$Q$13</f>
      </c>
      <c r="L557" s="6" t="s">
        <f>=E557*K557</f>
      </c>
      <c r="M557" s="6" t="s">
        <f>=(K557-J557)*E557</f>
      </c>
      <c r="N557" s="6" t="s">
        <f>=MAX(0,M557*0.13)</f>
      </c>
    </row>
    <row collapsed="false" customFormat="false" customHeight="false" hidden="false" ht="12.1" outlineLevel="0" r="558">
      <c r="A558" s="52" t="n">
        <v>44585</v>
      </c>
      <c r="B558" s="16" t="s">
        <v>715</v>
      </c>
      <c r="C558" s="16" t="s">
        <v>45</v>
      </c>
      <c r="D558" s="16" t="s">
        <v>46</v>
      </c>
      <c r="E558" s="17" t="n">
        <v>40</v>
      </c>
      <c r="F558" s="7" t="s">
        <f>=DATEDIF(A558,$O$2,"y")</f>
      </c>
      <c r="G558" s="7" t="s">
        <f>=DATEDIF(A558,$O$2,"ym")</f>
      </c>
      <c r="H558" s="7" t="s">
        <f>=DATEDIF(A558,$O$2,"md")</f>
      </c>
      <c r="I558" s="7" t="n">
        <v>1628</v>
      </c>
      <c r="J558" s="17" t="n">
        <v>59.02725</v>
      </c>
      <c r="K558" s="6" t="s">
        <f>=Портфель!F11*Портфель!$Q$13</f>
      </c>
      <c r="L558" s="6" t="s">
        <f>=E558*K558</f>
      </c>
      <c r="M558" s="6" t="s">
        <f>=(K558-J558)*E558</f>
      </c>
      <c r="N558" s="6" t="s">
        <f>=MAX(0,M558*0.13)</f>
      </c>
    </row>
    <row collapsed="false" customFormat="false" customHeight="false" hidden="false" ht="12.1" outlineLevel="0" r="559">
      <c r="A559" s="52" t="n">
        <v>44585</v>
      </c>
      <c r="B559" s="16" t="s">
        <v>715</v>
      </c>
      <c r="C559" s="16" t="s">
        <v>45</v>
      </c>
      <c r="D559" s="16" t="s">
        <v>46</v>
      </c>
      <c r="E559" s="17" t="n">
        <v>260</v>
      </c>
      <c r="F559" s="7" t="s">
        <f>=DATEDIF(A559,$O$2,"y")</f>
      </c>
      <c r="G559" s="7" t="s">
        <f>=DATEDIF(A559,$O$2,"ym")</f>
      </c>
      <c r="H559" s="7" t="s">
        <f>=DATEDIF(A559,$O$2,"md")</f>
      </c>
      <c r="I559" s="7" t="n">
        <v>1628</v>
      </c>
      <c r="J559" s="17" t="n">
        <v>57.026230769231</v>
      </c>
      <c r="K559" s="6" t="s">
        <f>=Портфель!F11*Портфель!$Q$13</f>
      </c>
      <c r="L559" s="6" t="s">
        <f>=E559*K559</f>
      </c>
      <c r="M559" s="6" t="s">
        <f>=(K559-J559)*E559</f>
      </c>
      <c r="N559" s="6" t="s">
        <f>=MAX(0,M559*0.13)</f>
      </c>
    </row>
    <row collapsed="false" customFormat="false" customHeight="false" hidden="false" ht="12.1" outlineLevel="0" r="560">
      <c r="A560" s="52" t="n">
        <v>44585</v>
      </c>
      <c r="B560" s="16" t="s">
        <v>715</v>
      </c>
      <c r="C560" s="16" t="s">
        <v>45</v>
      </c>
      <c r="D560" s="16" t="s">
        <v>46</v>
      </c>
      <c r="E560" s="17" t="n">
        <v>250</v>
      </c>
      <c r="F560" s="7" t="s">
        <f>=DATEDIF(A560,$O$2,"y")</f>
      </c>
      <c r="G560" s="7" t="s">
        <f>=DATEDIF(A560,$O$2,"ym")</f>
      </c>
      <c r="H560" s="7" t="s">
        <f>=DATEDIF(A560,$O$2,"md")</f>
      </c>
      <c r="I560" s="7" t="n">
        <v>1628</v>
      </c>
      <c r="J560" s="17" t="n">
        <v>58.47688</v>
      </c>
      <c r="K560" s="6" t="s">
        <f>=Портфель!F11*Портфель!$Q$13</f>
      </c>
      <c r="L560" s="6" t="s">
        <f>=E560*K560</f>
      </c>
      <c r="M560" s="6" t="s">
        <f>=(K560-J560)*E560</f>
      </c>
      <c r="N560" s="6" t="s">
        <f>=MAX(0,M560*0.13)</f>
      </c>
    </row>
    <row collapsed="false" customFormat="false" customHeight="false" hidden="false" ht="12.1" outlineLevel="0" r="561">
      <c r="A561" s="52" t="n">
        <v>44586</v>
      </c>
      <c r="B561" s="16" t="s">
        <v>715</v>
      </c>
      <c r="C561" s="16" t="s">
        <v>45</v>
      </c>
      <c r="D561" s="16" t="s">
        <v>46</v>
      </c>
      <c r="E561" s="17" t="n">
        <v>170</v>
      </c>
      <c r="F561" s="7" t="s">
        <f>=DATEDIF(A561,$O$2,"y")</f>
      </c>
      <c r="G561" s="7" t="s">
        <f>=DATEDIF(A561,$O$2,"ym")</f>
      </c>
      <c r="H561" s="7" t="s">
        <f>=DATEDIF(A561,$O$2,"md")</f>
      </c>
      <c r="I561" s="7" t="n">
        <v>1627</v>
      </c>
      <c r="J561" s="17" t="n">
        <v>56.776058823529</v>
      </c>
      <c r="K561" s="6" t="s">
        <f>=Портфель!F11*Портфель!$Q$13</f>
      </c>
      <c r="L561" s="6" t="s">
        <f>=E561*K561</f>
      </c>
      <c r="M561" s="6" t="s">
        <f>=(K561-J561)*E561</f>
      </c>
      <c r="N561" s="6" t="s">
        <f>=MAX(0,M561*0.13)</f>
      </c>
    </row>
    <row collapsed="false" customFormat="false" customHeight="false" hidden="false" ht="12.1" outlineLevel="0" r="562">
      <c r="A562" s="52" t="n">
        <v>44644</v>
      </c>
      <c r="B562" s="16" t="s">
        <v>715</v>
      </c>
      <c r="C562" s="16" t="s">
        <v>45</v>
      </c>
      <c r="D562" s="16" t="s">
        <v>46</v>
      </c>
      <c r="E562" s="17" t="n">
        <v>120</v>
      </c>
      <c r="F562" s="7" t="s">
        <f>=DATEDIF(A562,$O$2,"y")</f>
      </c>
      <c r="G562" s="7" t="s">
        <f>=DATEDIF(A562,$O$2,"ym")</f>
      </c>
      <c r="H562" s="7" t="s">
        <f>=DATEDIF(A562,$O$2,"md")</f>
      </c>
      <c r="I562" s="7" t="n">
        <v>1570</v>
      </c>
      <c r="J562" s="17" t="n">
        <v>46.525583333333</v>
      </c>
      <c r="K562" s="6" t="s">
        <f>=Портфель!F11*Портфель!$Q$13</f>
      </c>
      <c r="L562" s="6" t="s">
        <f>=E562*K562</f>
      </c>
      <c r="M562" s="6" t="s">
        <f>=(K562-J562)*E562</f>
      </c>
      <c r="N562" s="6" t="s">
        <f>=MAX(0,M562*0.13)</f>
      </c>
    </row>
    <row collapsed="false" customFormat="false" customHeight="false" hidden="false" ht="12.1" outlineLevel="0" r="563">
      <c r="A563" s="52" t="n">
        <v>44649</v>
      </c>
      <c r="B563" s="16" t="s">
        <v>715</v>
      </c>
      <c r="C563" s="16" t="s">
        <v>45</v>
      </c>
      <c r="D563" s="16" t="s">
        <v>46</v>
      </c>
      <c r="E563" s="17" t="n">
        <v>150</v>
      </c>
      <c r="F563" s="7" t="s">
        <f>=DATEDIF(A563,$O$2,"y")</f>
      </c>
      <c r="G563" s="7" t="s">
        <f>=DATEDIF(A563,$O$2,"ym")</f>
      </c>
      <c r="H563" s="7" t="s">
        <f>=DATEDIF(A563,$O$2,"md")</f>
      </c>
      <c r="I563" s="7" t="n">
        <v>1564</v>
      </c>
      <c r="J563" s="17" t="n">
        <v>41.823</v>
      </c>
      <c r="K563" s="6" t="s">
        <f>=Портфель!F11*Портфель!$Q$13</f>
      </c>
      <c r="L563" s="6" t="s">
        <f>=E563*K563</f>
      </c>
      <c r="M563" s="6" t="s">
        <f>=(K563-J563)*E563</f>
      </c>
      <c r="N563" s="6" t="s">
        <f>=MAX(0,M563*0.13)</f>
      </c>
    </row>
    <row collapsed="false" customFormat="false" customHeight="false" hidden="false" ht="12.1" outlineLevel="0" r="564">
      <c r="A564" s="52" t="n">
        <v>44685</v>
      </c>
      <c r="B564" s="16" t="s">
        <v>715</v>
      </c>
      <c r="C564" s="16" t="s">
        <v>45</v>
      </c>
      <c r="D564" s="16" t="s">
        <v>46</v>
      </c>
      <c r="E564" s="17" t="n">
        <v>250</v>
      </c>
      <c r="F564" s="7" t="s">
        <f>=DATEDIF(A564,$O$2,"y")</f>
      </c>
      <c r="G564" s="7" t="s">
        <f>=DATEDIF(A564,$O$2,"ym")</f>
      </c>
      <c r="H564" s="7" t="s">
        <f>=DATEDIF(A564,$O$2,"md")</f>
      </c>
      <c r="I564" s="7" t="n">
        <v>1528</v>
      </c>
      <c r="J564" s="17" t="n">
        <v>44.0242</v>
      </c>
      <c r="K564" s="6" t="s">
        <f>=Портфель!F11*Портфель!$Q$13</f>
      </c>
      <c r="L564" s="6" t="s">
        <f>=E564*K564</f>
      </c>
      <c r="M564" s="6" t="s">
        <f>=(K564-J564)*E564</f>
      </c>
      <c r="N564" s="6" t="s">
        <f>=MAX(0,M564*0.13)</f>
      </c>
    </row>
    <row collapsed="false" customFormat="false" customHeight="false" hidden="false" ht="12.1" outlineLevel="0" r="565">
      <c r="A565" s="52" t="n">
        <v>44713</v>
      </c>
      <c r="B565" s="16" t="s">
        <v>715</v>
      </c>
      <c r="C565" s="16" t="s">
        <v>45</v>
      </c>
      <c r="D565" s="16" t="s">
        <v>46</v>
      </c>
      <c r="E565" s="17" t="n">
        <v>30</v>
      </c>
      <c r="F565" s="7" t="s">
        <f>=DATEDIF(A565,$O$2,"y")</f>
      </c>
      <c r="G565" s="7" t="s">
        <f>=DATEDIF(A565,$O$2,"ym")</f>
      </c>
      <c r="H565" s="7" t="s">
        <f>=DATEDIF(A565,$O$2,"md")</f>
      </c>
      <c r="I565" s="7" t="n">
        <v>1500</v>
      </c>
      <c r="J565" s="17" t="n">
        <v>36.016666666667</v>
      </c>
      <c r="K565" s="6" t="s">
        <f>=Портфель!F11*Портфель!$Q$13</f>
      </c>
      <c r="L565" s="6" t="s">
        <f>=E565*K565</f>
      </c>
      <c r="M565" s="6" t="s">
        <f>=(K565-J565)*E565</f>
      </c>
      <c r="N565" s="6" t="s">
        <f>=MAX(0,M565*0.13)</f>
      </c>
    </row>
    <row collapsed="false" customFormat="false" customHeight="false" hidden="false" ht="12.1" outlineLevel="0" r="566">
      <c r="A566" s="52" t="n">
        <v>44755</v>
      </c>
      <c r="B566" s="16" t="s">
        <v>715</v>
      </c>
      <c r="C566" s="16" t="s">
        <v>45</v>
      </c>
      <c r="D566" s="16" t="s">
        <v>46</v>
      </c>
      <c r="E566" s="17" t="n">
        <v>10</v>
      </c>
      <c r="F566" s="7" t="s">
        <f>=DATEDIF(A566,$O$2,"y")</f>
      </c>
      <c r="G566" s="7" t="s">
        <f>=DATEDIF(A566,$O$2,"ym")</f>
      </c>
      <c r="H566" s="7" t="s">
        <f>=DATEDIF(A566,$O$2,"md")</f>
      </c>
      <c r="I566" s="7" t="n">
        <v>1458</v>
      </c>
      <c r="J566" s="17" t="n">
        <v>28.524</v>
      </c>
      <c r="K566" s="6" t="s">
        <f>=Портфель!F11*Портфель!$Q$13</f>
      </c>
      <c r="L566" s="6" t="s">
        <f>=E566*K566</f>
      </c>
      <c r="M566" s="6" t="s">
        <f>=(K566-J566)*E566</f>
      </c>
      <c r="N566" s="6" t="s">
        <f>=MAX(0,M566*0.13)</f>
      </c>
    </row>
    <row collapsed="false" customFormat="false" customHeight="false" hidden="false" ht="12.1" outlineLevel="0" r="567">
      <c r="A567" s="52" t="n">
        <v>44782</v>
      </c>
      <c r="B567" s="16" t="s">
        <v>715</v>
      </c>
      <c r="C567" s="16" t="s">
        <v>45</v>
      </c>
      <c r="D567" s="16" t="s">
        <v>46</v>
      </c>
      <c r="E567" s="17" t="n">
        <v>200</v>
      </c>
      <c r="F567" s="7" t="s">
        <f>=DATEDIF(A567,$O$2,"y")</f>
      </c>
      <c r="G567" s="7" t="s">
        <f>=DATEDIF(A567,$O$2,"ym")</f>
      </c>
      <c r="H567" s="7" t="s">
        <f>=DATEDIF(A567,$O$2,"md")</f>
      </c>
      <c r="I567" s="7" t="n">
        <v>1431</v>
      </c>
      <c r="J567" s="17" t="n">
        <v>23.972</v>
      </c>
      <c r="K567" s="6" t="s">
        <f>=Портфель!F11*Портфель!$Q$13</f>
      </c>
      <c r="L567" s="6" t="s">
        <f>=E567*K567</f>
      </c>
      <c r="M567" s="6" t="s">
        <f>=(K567-J567)*E567</f>
      </c>
      <c r="N567" s="6" t="s">
        <f>=MAX(0,M567*0.13)</f>
      </c>
    </row>
    <row collapsed="false" customFormat="false" customHeight="false" hidden="false" ht="12.1" outlineLevel="0" r="568">
      <c r="A568" s="52" t="n">
        <v>44818</v>
      </c>
      <c r="B568" s="16" t="s">
        <v>715</v>
      </c>
      <c r="C568" s="16" t="s">
        <v>45</v>
      </c>
      <c r="D568" s="16" t="s">
        <v>46</v>
      </c>
      <c r="E568" s="17" t="n">
        <v>20</v>
      </c>
      <c r="F568" s="7" t="s">
        <f>=DATEDIF(A568,$O$2,"y")</f>
      </c>
      <c r="G568" s="7" t="s">
        <f>=DATEDIF(A568,$O$2,"ym")</f>
      </c>
      <c r="H568" s="7" t="s">
        <f>=DATEDIF(A568,$O$2,"md")</f>
      </c>
      <c r="I568" s="7" t="n">
        <v>1395</v>
      </c>
      <c r="J568" s="17" t="n">
        <v>28.814</v>
      </c>
      <c r="K568" s="6" t="s">
        <f>=Портфель!F11*Портфель!$Q$13</f>
      </c>
      <c r="L568" s="6" t="s">
        <f>=E568*K568</f>
      </c>
      <c r="M568" s="6" t="s">
        <f>=(K568-J568)*E568</f>
      </c>
      <c r="N568" s="6" t="s">
        <f>=MAX(0,M568*0.13)</f>
      </c>
    </row>
    <row collapsed="false" customFormat="false" customHeight="false" hidden="false" ht="12.1" outlineLevel="0" r="569">
      <c r="A569" s="52" t="n">
        <v>44824</v>
      </c>
      <c r="B569" s="16" t="s">
        <v>715</v>
      </c>
      <c r="C569" s="16" t="s">
        <v>45</v>
      </c>
      <c r="D569" s="16" t="s">
        <v>46</v>
      </c>
      <c r="E569" s="17" t="n">
        <v>10</v>
      </c>
      <c r="F569" s="7" t="s">
        <f>=DATEDIF(A569,$O$2,"y")</f>
      </c>
      <c r="G569" s="7" t="s">
        <f>=DATEDIF(A569,$O$2,"ym")</f>
      </c>
      <c r="H569" s="7" t="s">
        <f>=DATEDIF(A569,$O$2,"md")</f>
      </c>
      <c r="I569" s="7" t="n">
        <v>1389</v>
      </c>
      <c r="J569" s="17" t="n">
        <v>28.549</v>
      </c>
      <c r="K569" s="6" t="s">
        <f>=Портфель!F11*Портфель!$Q$13</f>
      </c>
      <c r="L569" s="6" t="s">
        <f>=E569*K569</f>
      </c>
      <c r="M569" s="6" t="s">
        <f>=(K569-J569)*E569</f>
      </c>
      <c r="N569" s="6" t="s">
        <f>=MAX(0,M569*0.13)</f>
      </c>
    </row>
    <row collapsed="false" customFormat="false" customHeight="false" hidden="false" ht="12.1" outlineLevel="0" r="570">
      <c r="A570" s="52" t="n">
        <v>44827</v>
      </c>
      <c r="B570" s="16" t="s">
        <v>715</v>
      </c>
      <c r="C570" s="16" t="s">
        <v>45</v>
      </c>
      <c r="D570" s="16" t="s">
        <v>46</v>
      </c>
      <c r="E570" s="17" t="n">
        <v>150</v>
      </c>
      <c r="F570" s="7" t="s">
        <f>=DATEDIF(A570,$O$2,"y")</f>
      </c>
      <c r="G570" s="7" t="s">
        <f>=DATEDIF(A570,$O$2,"ym")</f>
      </c>
      <c r="H570" s="7" t="s">
        <f>=DATEDIF(A570,$O$2,"md")</f>
      </c>
      <c r="I570" s="7" t="n">
        <v>1386</v>
      </c>
      <c r="J570" s="17" t="n">
        <v>25.357666666667</v>
      </c>
      <c r="K570" s="6" t="s">
        <f>=Портфель!F11*Портфель!$Q$13</f>
      </c>
      <c r="L570" s="6" t="s">
        <f>=E570*K570</f>
      </c>
      <c r="M570" s="6" t="s">
        <f>=(K570-J570)*E570</f>
      </c>
      <c r="N570" s="6" t="s">
        <f>=MAX(0,M570*0.13)</f>
      </c>
    </row>
    <row collapsed="false" customFormat="false" customHeight="false" hidden="false" ht="12.1" outlineLevel="0" r="571">
      <c r="A571" s="52" t="n">
        <v>44831</v>
      </c>
      <c r="B571" s="16" t="s">
        <v>715</v>
      </c>
      <c r="C571" s="16" t="s">
        <v>45</v>
      </c>
      <c r="D571" s="16" t="s">
        <v>46</v>
      </c>
      <c r="E571" s="17" t="n">
        <v>30</v>
      </c>
      <c r="F571" s="7" t="s">
        <f>=DATEDIF(A571,$O$2,"y")</f>
      </c>
      <c r="G571" s="7" t="s">
        <f>=DATEDIF(A571,$O$2,"ym")</f>
      </c>
      <c r="H571" s="7" t="s">
        <f>=DATEDIF(A571,$O$2,"md")</f>
      </c>
      <c r="I571" s="7" t="n">
        <v>1382</v>
      </c>
      <c r="J571" s="17" t="n">
        <v>23.286666666667</v>
      </c>
      <c r="K571" s="6" t="s">
        <f>=Портфель!F11*Портфель!$Q$13</f>
      </c>
      <c r="L571" s="6" t="s">
        <f>=E571*K571</f>
      </c>
      <c r="M571" s="6" t="s">
        <f>=(K571-J571)*E571</f>
      </c>
      <c r="N571" s="6" t="s">
        <f>=MAX(0,M571*0.13)</f>
      </c>
    </row>
    <row collapsed="false" customFormat="false" customHeight="false" hidden="false" ht="12.1" outlineLevel="0" r="572">
      <c r="A572" s="52" t="n">
        <v>44831</v>
      </c>
      <c r="B572" s="16" t="s">
        <v>715</v>
      </c>
      <c r="C572" s="16" t="s">
        <v>45</v>
      </c>
      <c r="D572" s="16" t="s">
        <v>46</v>
      </c>
      <c r="E572" s="17" t="n">
        <v>10</v>
      </c>
      <c r="F572" s="7" t="s">
        <f>=DATEDIF(A572,$O$2,"y")</f>
      </c>
      <c r="G572" s="7" t="s">
        <f>=DATEDIF(A572,$O$2,"ym")</f>
      </c>
      <c r="H572" s="7" t="s">
        <f>=DATEDIF(A572,$O$2,"md")</f>
      </c>
      <c r="I572" s="7" t="n">
        <v>1382</v>
      </c>
      <c r="J572" s="17" t="n">
        <v>23.306</v>
      </c>
      <c r="K572" s="6" t="s">
        <f>=Портфель!F11*Портфель!$Q$13</f>
      </c>
      <c r="L572" s="6" t="s">
        <f>=E572*K572</f>
      </c>
      <c r="M572" s="6" t="s">
        <f>=(K572-J572)*E572</f>
      </c>
      <c r="N572" s="6" t="s">
        <f>=MAX(0,M572*0.13)</f>
      </c>
    </row>
    <row collapsed="false" customFormat="false" customHeight="false" hidden="false" ht="12.1" outlineLevel="0" r="573">
      <c r="A573" s="52" t="n">
        <v>44858</v>
      </c>
      <c r="B573" s="16" t="s">
        <v>715</v>
      </c>
      <c r="C573" s="16" t="s">
        <v>45</v>
      </c>
      <c r="D573" s="16" t="s">
        <v>46</v>
      </c>
      <c r="E573" s="17" t="n">
        <v>30</v>
      </c>
      <c r="F573" s="7" t="s">
        <f>=DATEDIF(A573,$O$2,"y")</f>
      </c>
      <c r="G573" s="7" t="s">
        <f>=DATEDIF(A573,$O$2,"ym")</f>
      </c>
      <c r="H573" s="7" t="s">
        <f>=DATEDIF(A573,$O$2,"md")</f>
      </c>
      <c r="I573" s="7" t="n">
        <v>1355</v>
      </c>
      <c r="J573" s="17" t="n">
        <v>29.514666666667</v>
      </c>
      <c r="K573" s="6" t="s">
        <f>=Портфель!F11*Портфель!$Q$13</f>
      </c>
      <c r="L573" s="6" t="s">
        <f>=E573*K573</f>
      </c>
      <c r="M573" s="6" t="s">
        <f>=(K573-J573)*E573</f>
      </c>
      <c r="N573" s="6" t="s">
        <f>=MAX(0,M573*0.13)</f>
      </c>
    </row>
    <row collapsed="false" customFormat="false" customHeight="false" hidden="false" ht="12.1" outlineLevel="0" r="574">
      <c r="A574" s="52" t="n">
        <v>44946</v>
      </c>
      <c r="B574" s="16" t="s">
        <v>715</v>
      </c>
      <c r="C574" s="16" t="s">
        <v>45</v>
      </c>
      <c r="D574" s="16" t="s">
        <v>46</v>
      </c>
      <c r="E574" s="17" t="n">
        <v>10</v>
      </c>
      <c r="F574" s="7" t="s">
        <f>=DATEDIF(A574,$O$2,"y")</f>
      </c>
      <c r="G574" s="7" t="s">
        <f>=DATEDIF(A574,$O$2,"ym")</f>
      </c>
      <c r="H574" s="7" t="s">
        <f>=DATEDIF(A574,$O$2,"md")</f>
      </c>
      <c r="I574" s="7" t="n">
        <v>1268</v>
      </c>
      <c r="J574" s="17" t="n">
        <v>33.723</v>
      </c>
      <c r="K574" s="6" t="s">
        <f>=Портфель!F11*Портфель!$Q$13</f>
      </c>
      <c r="L574" s="6" t="s">
        <f>=E574*K574</f>
      </c>
      <c r="M574" s="6" t="s">
        <f>=(K574-J574)*E574</f>
      </c>
      <c r="N574" s="6" t="s">
        <f>=MAX(0,M574*0.13)</f>
      </c>
    </row>
    <row collapsed="false" customFormat="false" customHeight="false" hidden="false" ht="12.1" outlineLevel="0" r="575">
      <c r="A575" s="52" t="n">
        <v>45078</v>
      </c>
      <c r="B575" s="16" t="s">
        <v>715</v>
      </c>
      <c r="C575" s="16" t="s">
        <v>45</v>
      </c>
      <c r="D575" s="16" t="s">
        <v>46</v>
      </c>
      <c r="E575" s="17" t="n">
        <v>120</v>
      </c>
      <c r="F575" s="7" t="s">
        <f>=DATEDIF(A575,$O$2,"y")</f>
      </c>
      <c r="G575" s="7" t="s">
        <f>=DATEDIF(A575,$O$2,"ym")</f>
      </c>
      <c r="H575" s="7" t="s">
        <f>=DATEDIF(A575,$O$2,"md")</f>
      </c>
      <c r="I575" s="7" t="n">
        <v>1135</v>
      </c>
      <c r="J575" s="17" t="n">
        <v>40.73625</v>
      </c>
      <c r="K575" s="6" t="s">
        <f>=Портфель!F11*Портфель!$Q$13</f>
      </c>
      <c r="L575" s="6" t="s">
        <f>=E575*K575</f>
      </c>
      <c r="M575" s="6" t="s">
        <f>=(K575-J575)*E575</f>
      </c>
      <c r="N575" s="6" t="s">
        <f>=MAX(0,M575*0.13)</f>
      </c>
    </row>
    <row collapsed="false" customFormat="false" customHeight="false" hidden="false" ht="12.1" outlineLevel="0" r="576">
      <c r="A576" s="52" t="n">
        <v>45188</v>
      </c>
      <c r="B576" s="16" t="s">
        <v>715</v>
      </c>
      <c r="C576" s="16" t="s">
        <v>45</v>
      </c>
      <c r="D576" s="16" t="s">
        <v>46</v>
      </c>
      <c r="E576" s="17" t="n">
        <v>20</v>
      </c>
      <c r="F576" s="7" t="s">
        <f>=DATEDIF(A576,$O$2,"y")</f>
      </c>
      <c r="G576" s="7" t="s">
        <f>=DATEDIF(A576,$O$2,"ym")</f>
      </c>
      <c r="H576" s="7" t="s">
        <f>=DATEDIF(A576,$O$2,"md")</f>
      </c>
      <c r="I576" s="7" t="n">
        <v>1025</v>
      </c>
      <c r="J576" s="17" t="n">
        <v>50.57</v>
      </c>
      <c r="K576" s="6" t="s">
        <f>=Портфель!F11*Портфель!$Q$13</f>
      </c>
      <c r="L576" s="6" t="s">
        <f>=E576*K576</f>
      </c>
      <c r="M576" s="6" t="s">
        <f>=(K576-J576)*E576</f>
      </c>
      <c r="N576" s="6" t="s">
        <f>=MAX(0,M576*0.13)</f>
      </c>
    </row>
    <row collapsed="false" customFormat="false" customHeight="false" hidden="false" ht="12.1" outlineLevel="0" r="577">
      <c r="A577" s="52" t="n">
        <v>45400</v>
      </c>
      <c r="B577" s="16" t="s">
        <v>715</v>
      </c>
      <c r="C577" s="16" t="s">
        <v>45</v>
      </c>
      <c r="D577" s="16" t="s">
        <v>46</v>
      </c>
      <c r="E577" s="17" t="n">
        <v>210</v>
      </c>
      <c r="F577" s="7" t="s">
        <f>=DATEDIF(A577,$O$2,"y")</f>
      </c>
      <c r="G577" s="7" t="s">
        <f>=DATEDIF(A577,$O$2,"ym")</f>
      </c>
      <c r="H577" s="7" t="s">
        <f>=DATEDIF(A577,$O$2,"md")</f>
      </c>
      <c r="I577" s="7" t="n">
        <v>813</v>
      </c>
      <c r="J577" s="17" t="n">
        <v>0</v>
      </c>
      <c r="K577" s="6" t="s">
        <f>=Портфель!F11*Портфель!$Q$13</f>
      </c>
      <c r="L577" s="6" t="s">
        <f>=E577*K577</f>
      </c>
      <c r="M577" s="6" t="s">
        <f>=(K577-J577)*E577</f>
      </c>
      <c r="N577" s="6" t="s">
        <f>=MAX(0,M577*0.13)</f>
      </c>
    </row>
    <row collapsed="false" customFormat="false" customHeight="false" hidden="false" ht="12.1" outlineLevel="0" r="578">
      <c r="A578" s="52" t="n">
        <v>45406</v>
      </c>
      <c r="B578" s="16" t="s">
        <v>715</v>
      </c>
      <c r="C578" s="16" t="s">
        <v>45</v>
      </c>
      <c r="D578" s="16" t="s">
        <v>46</v>
      </c>
      <c r="E578" s="17" t="n">
        <v>3000</v>
      </c>
      <c r="F578" s="7" t="s">
        <f>=DATEDIF(A578,$O$2,"y")</f>
      </c>
      <c r="G578" s="7" t="s">
        <f>=DATEDIF(A578,$O$2,"ym")</f>
      </c>
      <c r="H578" s="7" t="s">
        <f>=DATEDIF(A578,$O$2,"md")</f>
      </c>
      <c r="I578" s="7" t="n">
        <v>807</v>
      </c>
      <c r="J578" s="17" t="n">
        <v>56.169293333333</v>
      </c>
      <c r="K578" s="6" t="s">
        <f>=Портфель!F11*Портфель!$Q$13</f>
      </c>
      <c r="L578" s="6" t="s">
        <f>=E578*K578</f>
      </c>
      <c r="M578" s="6" t="s">
        <f>=(K578-J578)*E578</f>
      </c>
      <c r="N578" s="6" t="s">
        <f>=MAX(0,M578*0.13)</f>
      </c>
    </row>
    <row collapsed="false" customFormat="false" customHeight="false" hidden="false" ht="12.1" outlineLevel="0" r="579">
      <c r="A579" s="52" t="n">
        <v>45406</v>
      </c>
      <c r="B579" s="16" t="s">
        <v>715</v>
      </c>
      <c r="C579" s="16" t="s">
        <v>45</v>
      </c>
      <c r="D579" s="16" t="s">
        <v>46</v>
      </c>
      <c r="E579" s="17" t="n">
        <v>580</v>
      </c>
      <c r="F579" s="7" t="s">
        <f>=DATEDIF(A579,$O$2,"y")</f>
      </c>
      <c r="G579" s="7" t="s">
        <f>=DATEDIF(A579,$O$2,"ym")</f>
      </c>
      <c r="H579" s="7" t="s">
        <f>=DATEDIF(A579,$O$2,"md")</f>
      </c>
      <c r="I579" s="7" t="n">
        <v>807</v>
      </c>
      <c r="J579" s="17" t="n">
        <v>56.174293103448</v>
      </c>
      <c r="K579" s="6" t="s">
        <f>=Портфель!F11*Портфель!$Q$13</f>
      </c>
      <c r="L579" s="6" t="s">
        <f>=E579*K579</f>
      </c>
      <c r="M579" s="6" t="s">
        <f>=(K579-J579)*E579</f>
      </c>
      <c r="N579" s="6" t="s">
        <f>=MAX(0,M579*0.13)</f>
      </c>
    </row>
    <row collapsed="false" customFormat="false" customHeight="false" hidden="false" ht="12.1" outlineLevel="0" r="580">
      <c r="A580" s="52" t="n">
        <v>45408</v>
      </c>
      <c r="B580" s="16" t="s">
        <v>715</v>
      </c>
      <c r="C580" s="16" t="s">
        <v>45</v>
      </c>
      <c r="D580" s="16" t="s">
        <v>46</v>
      </c>
      <c r="E580" s="17" t="n">
        <v>710</v>
      </c>
      <c r="F580" s="7" t="s">
        <f>=DATEDIF(A580,$O$2,"y")</f>
      </c>
      <c r="G580" s="7" t="s">
        <f>=DATEDIF(A580,$O$2,"ym")</f>
      </c>
      <c r="H580" s="7" t="s">
        <f>=DATEDIF(A580,$O$2,"md")</f>
      </c>
      <c r="I580" s="7" t="n">
        <v>805</v>
      </c>
      <c r="J580" s="17" t="n">
        <v>56.422563380282</v>
      </c>
      <c r="K580" s="6" t="s">
        <f>=Портфель!F11*Портфель!$Q$13</f>
      </c>
      <c r="L580" s="6" t="s">
        <f>=E580*K580</f>
      </c>
      <c r="M580" s="6" t="s">
        <f>=(K580-J580)*E580</f>
      </c>
      <c r="N580" s="6" t="s">
        <f>=MAX(0,M580*0.13)</f>
      </c>
    </row>
    <row collapsed="false" customFormat="false" customHeight="false" hidden="false" ht="12.1" outlineLevel="0" r="581">
      <c r="A581" s="52" t="n">
        <v>45419</v>
      </c>
      <c r="B581" s="16" t="s">
        <v>715</v>
      </c>
      <c r="C581" s="16" t="s">
        <v>45</v>
      </c>
      <c r="D581" s="16" t="s">
        <v>46</v>
      </c>
      <c r="E581" s="17" t="n">
        <v>380</v>
      </c>
      <c r="F581" s="7" t="s">
        <f>=DATEDIF(A581,$O$2,"y")</f>
      </c>
      <c r="G581" s="7" t="s">
        <f>=DATEDIF(A581,$O$2,"ym")</f>
      </c>
      <c r="H581" s="7" t="s">
        <f>=DATEDIF(A581,$O$2,"md")</f>
      </c>
      <c r="I581" s="7" t="n">
        <v>794</v>
      </c>
      <c r="J581" s="17" t="n">
        <v>54.761894736842</v>
      </c>
      <c r="K581" s="6" t="s">
        <f>=Портфель!F11*Портфель!$Q$13</f>
      </c>
      <c r="L581" s="6" t="s">
        <f>=E581*K581</f>
      </c>
      <c r="M581" s="6" t="s">
        <f>=(K581-J581)*E581</f>
      </c>
      <c r="N581" s="6" t="s">
        <f>=MAX(0,M581*0.13)</f>
      </c>
    </row>
    <row collapsed="false" customFormat="false" customHeight="false" hidden="false" ht="12.1" outlineLevel="0" r="582">
      <c r="A582" s="52" t="n">
        <v>45422</v>
      </c>
      <c r="B582" s="16" t="s">
        <v>715</v>
      </c>
      <c r="C582" s="16" t="s">
        <v>45</v>
      </c>
      <c r="D582" s="16" t="s">
        <v>46</v>
      </c>
      <c r="E582" s="17" t="n">
        <v>2080</v>
      </c>
      <c r="F582" s="7" t="s">
        <f>=DATEDIF(A582,$O$2,"y")</f>
      </c>
      <c r="G582" s="7" t="s">
        <f>=DATEDIF(A582,$O$2,"ym")</f>
      </c>
      <c r="H582" s="7" t="s">
        <f>=DATEDIF(A582,$O$2,"md")</f>
      </c>
      <c r="I582" s="7" t="n">
        <v>791</v>
      </c>
      <c r="J582" s="17" t="n">
        <v>55.330413461538</v>
      </c>
      <c r="K582" s="6" t="s">
        <f>=Портфель!F11*Портфель!$Q$13</f>
      </c>
      <c r="L582" s="6" t="s">
        <f>=E582*K582</f>
      </c>
      <c r="M582" s="6" t="s">
        <f>=(K582-J582)*E582</f>
      </c>
      <c r="N582" s="6" t="s">
        <f>=MAX(0,M582*0.13)</f>
      </c>
    </row>
    <row collapsed="false" customFormat="false" customHeight="false" hidden="false" ht="12.1" outlineLevel="0" r="583">
      <c r="A583" s="52" t="n">
        <v>45453</v>
      </c>
      <c r="B583" s="16" t="s">
        <v>715</v>
      </c>
      <c r="C583" s="16" t="s">
        <v>45</v>
      </c>
      <c r="D583" s="16" t="s">
        <v>46</v>
      </c>
      <c r="E583" s="17" t="n">
        <v>10</v>
      </c>
      <c r="F583" s="7" t="s">
        <f>=DATEDIF(A583,$O$2,"y")</f>
      </c>
      <c r="G583" s="7" t="s">
        <f>=DATEDIF(A583,$O$2,"ym")</f>
      </c>
      <c r="H583" s="7" t="s">
        <f>=DATEDIF(A583,$O$2,"md")</f>
      </c>
      <c r="I583" s="7" t="n">
        <v>760</v>
      </c>
      <c r="J583" s="17" t="n">
        <v>54.923</v>
      </c>
      <c r="K583" s="6" t="s">
        <f>=Портфель!F11*Портфель!$Q$13</f>
      </c>
      <c r="L583" s="6" t="s">
        <f>=E583*K583</f>
      </c>
      <c r="M583" s="6" t="s">
        <f>=(K583-J583)*E583</f>
      </c>
      <c r="N583" s="6" t="s">
        <f>=MAX(0,M583*0.13)</f>
      </c>
    </row>
    <row collapsed="false" customFormat="false" customHeight="false" hidden="false" ht="12.1" outlineLevel="0" r="584">
      <c r="A584" s="52" t="n">
        <v>45527</v>
      </c>
      <c r="B584" s="16" t="s">
        <v>715</v>
      </c>
      <c r="C584" s="16" t="s">
        <v>45</v>
      </c>
      <c r="D584" s="16" t="s">
        <v>46</v>
      </c>
      <c r="E584" s="17" t="n">
        <v>220</v>
      </c>
      <c r="F584" s="7" t="s">
        <f>=DATEDIF(A584,$O$2,"y")</f>
      </c>
      <c r="G584" s="7" t="s">
        <f>=DATEDIF(A584,$O$2,"ym")</f>
      </c>
      <c r="H584" s="7" t="s">
        <f>=DATEDIF(A584,$O$2,"md")</f>
      </c>
      <c r="I584" s="7" t="n">
        <v>686</v>
      </c>
      <c r="J584" s="17" t="n">
        <v>43.302318181818</v>
      </c>
      <c r="K584" s="6" t="s">
        <f>=Портфель!F11*Портфель!$Q$13</f>
      </c>
      <c r="L584" s="6" t="s">
        <f>=E584*K584</f>
      </c>
      <c r="M584" s="6" t="s">
        <f>=(K584-J584)*E584</f>
      </c>
      <c r="N584" s="6" t="s">
        <f>=MAX(0,M584*0.13)</f>
      </c>
    </row>
    <row collapsed="false" customFormat="false" customHeight="false" hidden="false" ht="12.1" outlineLevel="0" r="585">
      <c r="A585" s="52" t="n">
        <v>45527</v>
      </c>
      <c r="B585" s="16" t="s">
        <v>715</v>
      </c>
      <c r="C585" s="16" t="s">
        <v>45</v>
      </c>
      <c r="D585" s="16" t="s">
        <v>46</v>
      </c>
      <c r="E585" s="17" t="n">
        <v>30</v>
      </c>
      <c r="F585" s="7" t="s">
        <f>=DATEDIF(A585,$O$2,"y")</f>
      </c>
      <c r="G585" s="7" t="s">
        <f>=DATEDIF(A585,$O$2,"ym")</f>
      </c>
      <c r="H585" s="7" t="s">
        <f>=DATEDIF(A585,$O$2,"md")</f>
      </c>
      <c r="I585" s="7" t="n">
        <v>686</v>
      </c>
      <c r="J585" s="17" t="n">
        <v>43.302333333333</v>
      </c>
      <c r="K585" s="6" t="s">
        <f>=Портфель!F11*Портфель!$Q$13</f>
      </c>
      <c r="L585" s="6" t="s">
        <f>=E585*K585</f>
      </c>
      <c r="M585" s="6" t="s">
        <f>=(K585-J585)*E585</f>
      </c>
      <c r="N585" s="6" t="s">
        <f>=MAX(0,M585*0.13)</f>
      </c>
    </row>
    <row collapsed="false" customFormat="false" customHeight="false" hidden="false" ht="12.1" outlineLevel="0" r="586">
      <c r="A586" s="52" t="n">
        <v>45527</v>
      </c>
      <c r="B586" s="16" t="s">
        <v>715</v>
      </c>
      <c r="C586" s="16" t="s">
        <v>45</v>
      </c>
      <c r="D586" s="16" t="s">
        <v>46</v>
      </c>
      <c r="E586" s="17" t="n">
        <v>1750</v>
      </c>
      <c r="F586" s="7" t="s">
        <f>=DATEDIF(A586,$O$2,"y")</f>
      </c>
      <c r="G586" s="7" t="s">
        <f>=DATEDIF(A586,$O$2,"ym")</f>
      </c>
      <c r="H586" s="7" t="s">
        <f>=DATEDIF(A586,$O$2,"md")</f>
      </c>
      <c r="I586" s="7" t="n">
        <v>686</v>
      </c>
      <c r="J586" s="17" t="n">
        <v>43.302314285714</v>
      </c>
      <c r="K586" s="6" t="s">
        <f>=Портфель!F11*Портфель!$Q$13</f>
      </c>
      <c r="L586" s="6" t="s">
        <f>=E586*K586</f>
      </c>
      <c r="M586" s="6" t="s">
        <f>=(K586-J586)*E586</f>
      </c>
      <c r="N586" s="6" t="s">
        <f>=MAX(0,M586*0.13)</f>
      </c>
    </row>
    <row collapsed="false" customFormat="false" customHeight="false" hidden="false" ht="12.1" outlineLevel="0" r="587">
      <c r="A587" s="52" t="n">
        <v>45539</v>
      </c>
      <c r="B587" s="16" t="s">
        <v>715</v>
      </c>
      <c r="C587" s="16" t="s">
        <v>45</v>
      </c>
      <c r="D587" s="16" t="s">
        <v>46</v>
      </c>
      <c r="E587" s="17" t="n">
        <v>140</v>
      </c>
      <c r="F587" s="7" t="s">
        <f>=DATEDIF(A587,$O$2,"y")</f>
      </c>
      <c r="G587" s="7" t="s">
        <f>=DATEDIF(A587,$O$2,"ym")</f>
      </c>
      <c r="H587" s="7" t="s">
        <f>=DATEDIF(A587,$O$2,"md")</f>
      </c>
      <c r="I587" s="7" t="n">
        <v>674</v>
      </c>
      <c r="J587" s="17" t="n">
        <v>41.601642857143</v>
      </c>
      <c r="K587" s="6" t="s">
        <f>=Портфель!F11*Портфель!$Q$13</f>
      </c>
      <c r="L587" s="6" t="s">
        <f>=E587*K587</f>
      </c>
      <c r="M587" s="6" t="s">
        <f>=(K587-J587)*E587</f>
      </c>
      <c r="N587" s="6" t="s">
        <f>=MAX(0,M587*0.13)</f>
      </c>
    </row>
    <row collapsed="false" customFormat="false" customHeight="false" hidden="false" ht="12.1" outlineLevel="0" r="588">
      <c r="A588" s="52" t="n">
        <v>45539</v>
      </c>
      <c r="B588" s="16" t="s">
        <v>715</v>
      </c>
      <c r="C588" s="16" t="s">
        <v>45</v>
      </c>
      <c r="D588" s="16" t="s">
        <v>46</v>
      </c>
      <c r="E588" s="17" t="n">
        <v>340</v>
      </c>
      <c r="F588" s="7" t="s">
        <f>=DATEDIF(A588,$O$2,"y")</f>
      </c>
      <c r="G588" s="7" t="s">
        <f>=DATEDIF(A588,$O$2,"ym")</f>
      </c>
      <c r="H588" s="7" t="s">
        <f>=DATEDIF(A588,$O$2,"md")</f>
      </c>
      <c r="I588" s="7" t="n">
        <v>674</v>
      </c>
      <c r="J588" s="17" t="n">
        <v>41.601647058824</v>
      </c>
      <c r="K588" s="6" t="s">
        <f>=Портфель!F11*Портфель!$Q$13</f>
      </c>
      <c r="L588" s="6" t="s">
        <f>=E588*K588</f>
      </c>
      <c r="M588" s="6" t="s">
        <f>=(K588-J588)*E588</f>
      </c>
      <c r="N588" s="6" t="s">
        <f>=MAX(0,M588*0.13)</f>
      </c>
    </row>
    <row collapsed="false" customFormat="false" customHeight="false" hidden="false" ht="12.1" outlineLevel="0" r="589">
      <c r="A589" s="52" t="n">
        <v>45539</v>
      </c>
      <c r="B589" s="16" t="s">
        <v>715</v>
      </c>
      <c r="C589" s="16" t="s">
        <v>45</v>
      </c>
      <c r="D589" s="16" t="s">
        <v>46</v>
      </c>
      <c r="E589" s="17" t="n">
        <v>20</v>
      </c>
      <c r="F589" s="7" t="s">
        <f>=DATEDIF(A589,$O$2,"y")</f>
      </c>
      <c r="G589" s="7" t="s">
        <f>=DATEDIF(A589,$O$2,"ym")</f>
      </c>
      <c r="H589" s="7" t="s">
        <f>=DATEDIF(A589,$O$2,"md")</f>
      </c>
      <c r="I589" s="7" t="n">
        <v>674</v>
      </c>
      <c r="J589" s="17" t="n">
        <v>41.6015</v>
      </c>
      <c r="K589" s="6" t="s">
        <f>=Портфель!F11*Портфель!$Q$13</f>
      </c>
      <c r="L589" s="6" t="s">
        <f>=E589*K589</f>
      </c>
      <c r="M589" s="6" t="s">
        <f>=(K589-J589)*E589</f>
      </c>
      <c r="N589" s="6" t="s">
        <f>=MAX(0,M589*0.13)</f>
      </c>
    </row>
    <row collapsed="false" customFormat="false" customHeight="false" hidden="false" ht="12.1" outlineLevel="0" r="590">
      <c r="A590" s="52" t="n">
        <v>45573</v>
      </c>
      <c r="B590" s="16" t="s">
        <v>715</v>
      </c>
      <c r="C590" s="16" t="s">
        <v>45</v>
      </c>
      <c r="D590" s="16" t="s">
        <v>46</v>
      </c>
      <c r="E590" s="17" t="n">
        <v>1840</v>
      </c>
      <c r="F590" s="7" t="s">
        <f>=DATEDIF(A590,$O$2,"y")</f>
      </c>
      <c r="G590" s="7" t="s">
        <f>=DATEDIF(A590,$O$2,"ym")</f>
      </c>
      <c r="H590" s="7" t="s">
        <f>=DATEDIF(A590,$O$2,"md")</f>
      </c>
      <c r="I590" s="7" t="n">
        <v>640</v>
      </c>
      <c r="J590" s="17" t="n">
        <v>43.747494565217</v>
      </c>
      <c r="K590" s="6" t="s">
        <f>=Портфель!F11*Портфель!$Q$13</f>
      </c>
      <c r="L590" s="6" t="s">
        <f>=E590*K590</f>
      </c>
      <c r="M590" s="6" t="s">
        <f>=(K590-J590)*E590</f>
      </c>
      <c r="N590" s="6" t="s">
        <f>=MAX(0,M590*0.13)</f>
      </c>
    </row>
    <row collapsed="false" customFormat="false" customHeight="false" hidden="false" ht="12.1" outlineLevel="0" r="591">
      <c r="A591" s="52" t="n">
        <v>45573</v>
      </c>
      <c r="B591" s="16" t="s">
        <v>715</v>
      </c>
      <c r="C591" s="16" t="s">
        <v>45</v>
      </c>
      <c r="D591" s="16" t="s">
        <v>46</v>
      </c>
      <c r="E591" s="17" t="n">
        <v>1590</v>
      </c>
      <c r="F591" s="7" t="s">
        <f>=DATEDIF(A591,$O$2,"y")</f>
      </c>
      <c r="G591" s="7" t="s">
        <f>=DATEDIF(A591,$O$2,"ym")</f>
      </c>
      <c r="H591" s="7" t="s">
        <f>=DATEDIF(A591,$O$2,"md")</f>
      </c>
      <c r="I591" s="7" t="n">
        <v>640</v>
      </c>
      <c r="J591" s="17" t="n">
        <v>43.747490566038</v>
      </c>
      <c r="K591" s="6" t="s">
        <f>=Портфель!F11*Портфель!$Q$13</f>
      </c>
      <c r="L591" s="6" t="s">
        <f>=E591*K591</f>
      </c>
      <c r="M591" s="6" t="s">
        <f>=(K591-J591)*E591</f>
      </c>
      <c r="N591" s="6" t="s">
        <f>=MAX(0,M591*0.13)</f>
      </c>
    </row>
    <row collapsed="false" customFormat="false" customHeight="false" hidden="false" ht="12.1" outlineLevel="0" r="592">
      <c r="A592" s="52" t="n">
        <v>45573</v>
      </c>
      <c r="B592" s="16" t="s">
        <v>715</v>
      </c>
      <c r="C592" s="16" t="s">
        <v>45</v>
      </c>
      <c r="D592" s="16" t="s">
        <v>46</v>
      </c>
      <c r="E592" s="17" t="n">
        <v>410</v>
      </c>
      <c r="F592" s="7" t="s">
        <f>=DATEDIF(A592,$O$2,"y")</f>
      </c>
      <c r="G592" s="7" t="s">
        <f>=DATEDIF(A592,$O$2,"ym")</f>
      </c>
      <c r="H592" s="7" t="s">
        <f>=DATEDIF(A592,$O$2,"md")</f>
      </c>
      <c r="I592" s="7" t="n">
        <v>640</v>
      </c>
      <c r="J592" s="17" t="n">
        <v>43.517390243902</v>
      </c>
      <c r="K592" s="6" t="s">
        <f>=Портфель!F11*Портфель!$Q$13</f>
      </c>
      <c r="L592" s="6" t="s">
        <f>=E592*K592</f>
      </c>
      <c r="M592" s="6" t="s">
        <f>=(K592-J592)*E592</f>
      </c>
      <c r="N592" s="6" t="s">
        <f>=MAX(0,M592*0.13)</f>
      </c>
    </row>
    <row collapsed="false" customFormat="false" customHeight="false" hidden="false" ht="12.1" outlineLevel="0" r="593">
      <c r="A593" s="52" t="n">
        <v>45574</v>
      </c>
      <c r="B593" s="16" t="s">
        <v>715</v>
      </c>
      <c r="C593" s="16" t="s">
        <v>45</v>
      </c>
      <c r="D593" s="16" t="s">
        <v>46</v>
      </c>
      <c r="E593" s="17" t="n">
        <v>120</v>
      </c>
      <c r="F593" s="7" t="s">
        <f>=DATEDIF(A593,$O$2,"y")</f>
      </c>
      <c r="G593" s="7" t="s">
        <f>=DATEDIF(A593,$O$2,"ym")</f>
      </c>
      <c r="H593" s="7" t="s">
        <f>=DATEDIF(A593,$O$2,"md")</f>
      </c>
      <c r="I593" s="7" t="n">
        <v>639</v>
      </c>
      <c r="J593" s="17" t="n">
        <v>43.6775</v>
      </c>
      <c r="K593" s="6" t="s">
        <f>=Портфель!F11*Портфель!$Q$13</f>
      </c>
      <c r="L593" s="6" t="s">
        <f>=E593*K593</f>
      </c>
      <c r="M593" s="6" t="s">
        <f>=(K593-J593)*E593</f>
      </c>
      <c r="N593" s="6" t="s">
        <f>=MAX(0,M593*0.13)</f>
      </c>
    </row>
    <row collapsed="false" customFormat="false" customHeight="false" hidden="false" ht="12.1" outlineLevel="0" r="594">
      <c r="A594" s="52" t="n">
        <v>45574</v>
      </c>
      <c r="B594" s="16" t="s">
        <v>715</v>
      </c>
      <c r="C594" s="16" t="s">
        <v>45</v>
      </c>
      <c r="D594" s="16" t="s">
        <v>46</v>
      </c>
      <c r="E594" s="17" t="n">
        <v>1610</v>
      </c>
      <c r="F594" s="7" t="s">
        <f>=DATEDIF(A594,$O$2,"y")</f>
      </c>
      <c r="G594" s="7" t="s">
        <f>=DATEDIF(A594,$O$2,"ym")</f>
      </c>
      <c r="H594" s="7" t="s">
        <f>=DATEDIF(A594,$O$2,"md")</f>
      </c>
      <c r="I594" s="7" t="n">
        <v>639</v>
      </c>
      <c r="J594" s="17" t="n">
        <v>43.42</v>
      </c>
      <c r="K594" s="6" t="s">
        <f>=Портфель!F11*Портфель!$Q$13</f>
      </c>
      <c r="L594" s="6" t="s">
        <f>=E594*K594</f>
      </c>
      <c r="M594" s="6" t="s">
        <f>=(K594-J594)*E594</f>
      </c>
      <c r="N594" s="6" t="s">
        <f>=MAX(0,M594*0.13)</f>
      </c>
    </row>
    <row collapsed="false" customFormat="false" customHeight="false" hidden="false" ht="12.1" outlineLevel="0" r="595">
      <c r="A595" s="52" t="n">
        <v>45589</v>
      </c>
      <c r="B595" s="16" t="s">
        <v>715</v>
      </c>
      <c r="C595" s="16" t="s">
        <v>45</v>
      </c>
      <c r="D595" s="16" t="s">
        <v>46</v>
      </c>
      <c r="E595" s="17" t="n">
        <v>130</v>
      </c>
      <c r="F595" s="7" t="s">
        <f>=DATEDIF(A595,$O$2,"y")</f>
      </c>
      <c r="G595" s="7" t="s">
        <f>=DATEDIF(A595,$O$2,"ym")</f>
      </c>
      <c r="H595" s="7" t="s">
        <f>=DATEDIF(A595,$O$2,"md")</f>
      </c>
      <c r="I595" s="7" t="n">
        <v>624</v>
      </c>
      <c r="J595" s="17" t="n">
        <v>39.122384615385</v>
      </c>
      <c r="K595" s="6" t="s">
        <f>=Портфель!F11*Портфель!$Q$13</f>
      </c>
      <c r="L595" s="6" t="s">
        <f>=E595*K595</f>
      </c>
      <c r="M595" s="6" t="s">
        <f>=(K595-J595)*E595</f>
      </c>
      <c r="N595" s="6" t="s">
        <f>=MAX(0,M595*0.13)</f>
      </c>
    </row>
    <row collapsed="false" customFormat="false" customHeight="false" hidden="false" ht="12.1" outlineLevel="0" r="596">
      <c r="A596" s="52" t="n">
        <v>45656</v>
      </c>
      <c r="B596" s="16" t="s">
        <v>715</v>
      </c>
      <c r="C596" s="16" t="s">
        <v>45</v>
      </c>
      <c r="D596" s="16" t="s">
        <v>46</v>
      </c>
      <c r="E596" s="17" t="n">
        <v>1000</v>
      </c>
      <c r="F596" s="7" t="s">
        <f>=DATEDIF(A596,$O$2,"y")</f>
      </c>
      <c r="G596" s="7" t="s">
        <f>=DATEDIF(A596,$O$2,"ym")</f>
      </c>
      <c r="H596" s="7" t="s">
        <f>=DATEDIF(A596,$O$2,"md")</f>
      </c>
      <c r="I596" s="7" t="n">
        <v>557</v>
      </c>
      <c r="J596" s="17" t="n">
        <v>38.592</v>
      </c>
      <c r="K596" s="6" t="s">
        <f>=Портфель!F11*Портфель!$Q$13</f>
      </c>
      <c r="L596" s="6" t="s">
        <f>=E596*K596</f>
      </c>
      <c r="M596" s="6" t="s">
        <f>=(K596-J596)*E596</f>
      </c>
      <c r="N596" s="6" t="s">
        <f>=MAX(0,M596*0.13)</f>
      </c>
    </row>
    <row collapsed="false" customFormat="false" customHeight="false" hidden="false" ht="12.1" outlineLevel="0" r="597">
      <c r="A597" s="52" t="n">
        <v>45670</v>
      </c>
      <c r="B597" s="16" t="s">
        <v>715</v>
      </c>
      <c r="C597" s="16" t="s">
        <v>45</v>
      </c>
      <c r="D597" s="16" t="s">
        <v>46</v>
      </c>
      <c r="E597" s="17" t="n">
        <v>100</v>
      </c>
      <c r="F597" s="7" t="s">
        <f>=DATEDIF(A597,$O$2,"y")</f>
      </c>
      <c r="G597" s="7" t="s">
        <f>=DATEDIF(A597,$O$2,"ym")</f>
      </c>
      <c r="H597" s="7" t="s">
        <f>=DATEDIF(A597,$O$2,"md")</f>
      </c>
      <c r="I597" s="7" t="n">
        <v>543</v>
      </c>
      <c r="J597" s="17" t="n">
        <v>38.5204</v>
      </c>
      <c r="K597" s="6" t="s">
        <f>=Портфель!F11*Портфель!$Q$13</f>
      </c>
      <c r="L597" s="6" t="s">
        <f>=E597*K597</f>
      </c>
      <c r="M597" s="6" t="s">
        <f>=(K597-J597)*E597</f>
      </c>
      <c r="N597" s="6" t="s">
        <f>=MAX(0,M597*0.13)</f>
      </c>
    </row>
    <row collapsed="false" customFormat="false" customHeight="false" hidden="false" ht="12.1" outlineLevel="0" r="598">
      <c r="A598" s="52" t="n">
        <v>43833</v>
      </c>
      <c r="B598" s="16" t="s">
        <v>715</v>
      </c>
      <c r="C598" s="16" t="s">
        <v>48</v>
      </c>
      <c r="D598" s="16" t="s">
        <v>49</v>
      </c>
      <c r="E598" s="17" t="n">
        <v>210</v>
      </c>
      <c r="F598" s="7" t="s">
        <f>=DATEDIF(A598,$O$2,"y")</f>
      </c>
      <c r="G598" s="7" t="s">
        <f>=DATEDIF(A598,$O$2,"ym")</f>
      </c>
      <c r="H598" s="7" t="s">
        <f>=DATEDIF(A598,$O$2,"md")</f>
      </c>
      <c r="I598" s="7" t="n">
        <v>2381</v>
      </c>
      <c r="J598" s="17" t="n">
        <v>107.94533333333</v>
      </c>
      <c r="K598" s="6" t="s">
        <f>=Портфель!F12*Портфель!$Q$13</f>
      </c>
      <c r="L598" s="6" t="s">
        <f>=E598*K598</f>
      </c>
      <c r="M598" s="6" t="s">
        <f>=(K598-J598)*E598</f>
      </c>
      <c r="N598" s="6" t="s">
        <f>=MAX(0,M598*0.13)</f>
      </c>
    </row>
    <row collapsed="false" customFormat="false" customHeight="false" hidden="false" ht="12.1" outlineLevel="0" r="599">
      <c r="A599" s="52" t="n">
        <v>43833</v>
      </c>
      <c r="B599" s="16" t="s">
        <v>715</v>
      </c>
      <c r="C599" s="16" t="s">
        <v>48</v>
      </c>
      <c r="D599" s="16" t="s">
        <v>49</v>
      </c>
      <c r="E599" s="17" t="n">
        <v>60</v>
      </c>
      <c r="F599" s="7" t="s">
        <f>=DATEDIF(A599,$O$2,"y")</f>
      </c>
      <c r="G599" s="7" t="s">
        <f>=DATEDIF(A599,$O$2,"ym")</f>
      </c>
      <c r="H599" s="7" t="s">
        <f>=DATEDIF(A599,$O$2,"md")</f>
      </c>
      <c r="I599" s="7" t="n">
        <v>2381</v>
      </c>
      <c r="J599" s="17" t="n">
        <v>107.94533333333</v>
      </c>
      <c r="K599" s="6" t="s">
        <f>=Портфель!F12*Портфель!$Q$13</f>
      </c>
      <c r="L599" s="6" t="s">
        <f>=E599*K599</f>
      </c>
      <c r="M599" s="6" t="s">
        <f>=(K599-J599)*E599</f>
      </c>
      <c r="N599" s="6" t="s">
        <f>=MAX(0,M599*0.13)</f>
      </c>
    </row>
    <row collapsed="false" customFormat="false" customHeight="false" hidden="false" ht="12.1" outlineLevel="0" r="600">
      <c r="A600" s="52" t="n">
        <v>43833</v>
      </c>
      <c r="B600" s="16" t="s">
        <v>715</v>
      </c>
      <c r="C600" s="16" t="s">
        <v>48</v>
      </c>
      <c r="D600" s="16" t="s">
        <v>49</v>
      </c>
      <c r="E600" s="17" t="n">
        <v>30</v>
      </c>
      <c r="F600" s="7" t="s">
        <f>=DATEDIF(A600,$O$2,"y")</f>
      </c>
      <c r="G600" s="7" t="s">
        <f>=DATEDIF(A600,$O$2,"ym")</f>
      </c>
      <c r="H600" s="7" t="s">
        <f>=DATEDIF(A600,$O$2,"md")</f>
      </c>
      <c r="I600" s="7" t="n">
        <v>2381</v>
      </c>
      <c r="J600" s="17" t="n">
        <v>107.94566666667</v>
      </c>
      <c r="K600" s="6" t="s">
        <f>=Портфель!F12*Портфель!$Q$13</f>
      </c>
      <c r="L600" s="6" t="s">
        <f>=E600*K600</f>
      </c>
      <c r="M600" s="6" t="s">
        <f>=(K600-J600)*E600</f>
      </c>
      <c r="N600" s="6" t="s">
        <f>=MAX(0,M600*0.13)</f>
      </c>
    </row>
    <row collapsed="false" customFormat="false" customHeight="false" hidden="false" ht="12.1" outlineLevel="0" r="601">
      <c r="A601" s="52" t="n">
        <v>43895</v>
      </c>
      <c r="B601" s="16" t="s">
        <v>715</v>
      </c>
      <c r="C601" s="16" t="s">
        <v>48</v>
      </c>
      <c r="D601" s="16" t="s">
        <v>49</v>
      </c>
      <c r="E601" s="17" t="n">
        <v>600</v>
      </c>
      <c r="F601" s="7" t="s">
        <f>=DATEDIF(A601,$O$2,"y")</f>
      </c>
      <c r="G601" s="7" t="s">
        <f>=DATEDIF(A601,$O$2,"ym")</f>
      </c>
      <c r="H601" s="7" t="s">
        <f>=DATEDIF(A601,$O$2,"md")</f>
      </c>
      <c r="I601" s="7" t="n">
        <v>2319</v>
      </c>
      <c r="J601" s="17" t="n">
        <v>95.548983333333</v>
      </c>
      <c r="K601" s="6" t="s">
        <f>=Портфель!F12*Портфель!$Q$13</f>
      </c>
      <c r="L601" s="6" t="s">
        <f>=E601*K601</f>
      </c>
      <c r="M601" s="6" t="s">
        <f>=(K601-J601)*E601</f>
      </c>
      <c r="N601" s="6" t="s">
        <f>=MAX(0,M601*0.13)</f>
      </c>
    </row>
    <row collapsed="false" customFormat="false" customHeight="false" hidden="false" ht="12.1" outlineLevel="0" r="602">
      <c r="A602" s="52" t="n">
        <v>43895</v>
      </c>
      <c r="B602" s="16" t="s">
        <v>715</v>
      </c>
      <c r="C602" s="16" t="s">
        <v>48</v>
      </c>
      <c r="D602" s="16" t="s">
        <v>49</v>
      </c>
      <c r="E602" s="17" t="n">
        <v>200</v>
      </c>
      <c r="F602" s="7" t="s">
        <f>=DATEDIF(A602,$O$2,"y")</f>
      </c>
      <c r="G602" s="7" t="s">
        <f>=DATEDIF(A602,$O$2,"ym")</f>
      </c>
      <c r="H602" s="7" t="s">
        <f>=DATEDIF(A602,$O$2,"md")</f>
      </c>
      <c r="I602" s="7" t="n">
        <v>2318</v>
      </c>
      <c r="J602" s="17" t="n">
        <v>94.79865</v>
      </c>
      <c r="K602" s="6" t="s">
        <f>=Портфель!F12*Портфель!$Q$13</f>
      </c>
      <c r="L602" s="6" t="s">
        <f>=E602*K602</f>
      </c>
      <c r="M602" s="6" t="s">
        <f>=(K602-J602)*E602</f>
      </c>
      <c r="N602" s="6" t="s">
        <f>=MAX(0,M602*0.13)</f>
      </c>
    </row>
    <row collapsed="false" customFormat="false" customHeight="false" hidden="false" ht="12.1" outlineLevel="0" r="603">
      <c r="A603" s="52" t="n">
        <v>43902</v>
      </c>
      <c r="B603" s="16" t="s">
        <v>715</v>
      </c>
      <c r="C603" s="16" t="s">
        <v>48</v>
      </c>
      <c r="D603" s="16" t="s">
        <v>49</v>
      </c>
      <c r="E603" s="17" t="n">
        <v>100</v>
      </c>
      <c r="F603" s="7" t="s">
        <f>=DATEDIF(A603,$O$2,"y")</f>
      </c>
      <c r="G603" s="7" t="s">
        <f>=DATEDIF(A603,$O$2,"ym")</f>
      </c>
      <c r="H603" s="7" t="s">
        <f>=DATEDIF(A603,$O$2,"md")</f>
      </c>
      <c r="I603" s="7" t="n">
        <v>2311</v>
      </c>
      <c r="J603" s="17" t="n">
        <v>89.0457</v>
      </c>
      <c r="K603" s="6" t="s">
        <f>=Портфель!F12*Портфель!$Q$13</f>
      </c>
      <c r="L603" s="6" t="s">
        <f>=E603*K603</f>
      </c>
      <c r="M603" s="6" t="s">
        <f>=(K603-J603)*E603</f>
      </c>
      <c r="N603" s="6" t="s">
        <f>=MAX(0,M603*0.13)</f>
      </c>
    </row>
    <row collapsed="false" customFormat="false" customHeight="false" hidden="false" ht="12.1" outlineLevel="0" r="604">
      <c r="A604" s="52" t="n">
        <v>43906</v>
      </c>
      <c r="B604" s="16" t="s">
        <v>715</v>
      </c>
      <c r="C604" s="16" t="s">
        <v>48</v>
      </c>
      <c r="D604" s="16" t="s">
        <v>49</v>
      </c>
      <c r="E604" s="17" t="n">
        <v>100</v>
      </c>
      <c r="F604" s="7" t="s">
        <f>=DATEDIF(A604,$O$2,"y")</f>
      </c>
      <c r="G604" s="7" t="s">
        <f>=DATEDIF(A604,$O$2,"ym")</f>
      </c>
      <c r="H604" s="7" t="s">
        <f>=DATEDIF(A604,$O$2,"md")</f>
      </c>
      <c r="I604" s="7" t="n">
        <v>2307</v>
      </c>
      <c r="J604" s="17" t="n">
        <v>87.3448</v>
      </c>
      <c r="K604" s="6" t="s">
        <f>=Портфель!F12*Портфель!$Q$13</f>
      </c>
      <c r="L604" s="6" t="s">
        <f>=E604*K604</f>
      </c>
      <c r="M604" s="6" t="s">
        <f>=(K604-J604)*E604</f>
      </c>
      <c r="N604" s="6" t="s">
        <f>=MAX(0,M604*0.13)</f>
      </c>
    </row>
    <row collapsed="false" customFormat="false" customHeight="false" hidden="false" ht="12.1" outlineLevel="0" r="605">
      <c r="A605" s="52" t="n">
        <v>44466</v>
      </c>
      <c r="B605" s="16" t="s">
        <v>715</v>
      </c>
      <c r="C605" s="16" t="s">
        <v>48</v>
      </c>
      <c r="D605" s="16" t="s">
        <v>49</v>
      </c>
      <c r="E605" s="17" t="n">
        <v>100</v>
      </c>
      <c r="F605" s="7" t="s">
        <f>=DATEDIF(A605,$O$2,"y")</f>
      </c>
      <c r="G605" s="7" t="s">
        <f>=DATEDIF(A605,$O$2,"ym")</f>
      </c>
      <c r="H605" s="7" t="s">
        <f>=DATEDIF(A605,$O$2,"md")</f>
      </c>
      <c r="I605" s="7" t="n">
        <v>1747</v>
      </c>
      <c r="J605" s="17" t="n">
        <v>177.6887</v>
      </c>
      <c r="K605" s="6" t="s">
        <f>=Портфель!F12*Портфель!$Q$13</f>
      </c>
      <c r="L605" s="6" t="s">
        <f>=E605*K605</f>
      </c>
      <c r="M605" s="6" t="s">
        <f>=(K605-J605)*E605</f>
      </c>
      <c r="N605" s="6" t="s">
        <f>=MAX(0,M605*0.13)</f>
      </c>
    </row>
    <row collapsed="false" customFormat="false" customHeight="false" hidden="false" ht="12.1" outlineLevel="0" r="606">
      <c r="A606" s="52" t="n">
        <v>44519</v>
      </c>
      <c r="B606" s="16" t="s">
        <v>715</v>
      </c>
      <c r="C606" s="16" t="s">
        <v>48</v>
      </c>
      <c r="D606" s="16" t="s">
        <v>49</v>
      </c>
      <c r="E606" s="17" t="n">
        <v>150</v>
      </c>
      <c r="F606" s="7" t="s">
        <f>=DATEDIF(A606,$O$2,"y")</f>
      </c>
      <c r="G606" s="7" t="s">
        <f>=DATEDIF(A606,$O$2,"ym")</f>
      </c>
      <c r="H606" s="7" t="s">
        <f>=DATEDIF(A606,$O$2,"md")</f>
      </c>
      <c r="I606" s="7" t="n">
        <v>1694</v>
      </c>
      <c r="J606" s="17" t="n">
        <v>161.7808</v>
      </c>
      <c r="K606" s="6" t="s">
        <f>=Портфель!F12*Портфель!$Q$13</f>
      </c>
      <c r="L606" s="6" t="s">
        <f>=E606*K606</f>
      </c>
      <c r="M606" s="6" t="s">
        <f>=(K606-J606)*E606</f>
      </c>
      <c r="N606" s="6" t="s">
        <f>=MAX(0,M606*0.13)</f>
      </c>
    </row>
    <row collapsed="false" customFormat="false" customHeight="false" hidden="false" ht="12.1" outlineLevel="0" r="607">
      <c r="A607" s="52" t="n">
        <v>44524</v>
      </c>
      <c r="B607" s="16" t="s">
        <v>715</v>
      </c>
      <c r="C607" s="16" t="s">
        <v>48</v>
      </c>
      <c r="D607" s="16" t="s">
        <v>49</v>
      </c>
      <c r="E607" s="17" t="n">
        <v>100</v>
      </c>
      <c r="F607" s="7" t="s">
        <f>=DATEDIF(A607,$O$2,"y")</f>
      </c>
      <c r="G607" s="7" t="s">
        <f>=DATEDIF(A607,$O$2,"ym")</f>
      </c>
      <c r="H607" s="7" t="s">
        <f>=DATEDIF(A607,$O$2,"md")</f>
      </c>
      <c r="I607" s="7" t="n">
        <v>1689</v>
      </c>
      <c r="J607" s="17" t="n">
        <v>154.077</v>
      </c>
      <c r="K607" s="6" t="s">
        <f>=Портфель!F12*Портфель!$Q$13</f>
      </c>
      <c r="L607" s="6" t="s">
        <f>=E607*K607</f>
      </c>
      <c r="M607" s="6" t="s">
        <f>=(K607-J607)*E607</f>
      </c>
      <c r="N607" s="6" t="s">
        <f>=MAX(0,M607*0.13)</f>
      </c>
    </row>
    <row collapsed="false" customFormat="false" customHeight="false" hidden="false" ht="12.1" outlineLevel="0" r="608">
      <c r="A608" s="52" t="n">
        <v>44594</v>
      </c>
      <c r="B608" s="16" t="s">
        <v>715</v>
      </c>
      <c r="C608" s="16" t="s">
        <v>48</v>
      </c>
      <c r="D608" s="16" t="s">
        <v>49</v>
      </c>
      <c r="E608" s="17" t="n">
        <v>40</v>
      </c>
      <c r="F608" s="7" t="s">
        <f>=DATEDIF(A608,$O$2,"y")</f>
      </c>
      <c r="G608" s="7" t="s">
        <f>=DATEDIF(A608,$O$2,"ym")</f>
      </c>
      <c r="H608" s="7" t="s">
        <f>=DATEDIF(A608,$O$2,"md")</f>
      </c>
      <c r="I608" s="7" t="n">
        <v>1619</v>
      </c>
      <c r="J608" s="17" t="n">
        <v>142.2455</v>
      </c>
      <c r="K608" s="6" t="s">
        <f>=Портфель!F12*Портфель!$Q$13</f>
      </c>
      <c r="L608" s="6" t="s">
        <f>=E608*K608</f>
      </c>
      <c r="M608" s="6" t="s">
        <f>=(K608-J608)*E608</f>
      </c>
      <c r="N608" s="6" t="s">
        <f>=MAX(0,M608*0.13)</f>
      </c>
    </row>
    <row collapsed="false" customFormat="false" customHeight="false" hidden="false" ht="12.1" outlineLevel="0" r="609">
      <c r="A609" s="52" t="n">
        <v>44594</v>
      </c>
      <c r="B609" s="16" t="s">
        <v>715</v>
      </c>
      <c r="C609" s="16" t="s">
        <v>48</v>
      </c>
      <c r="D609" s="16" t="s">
        <v>49</v>
      </c>
      <c r="E609" s="17" t="n">
        <v>10</v>
      </c>
      <c r="F609" s="7" t="s">
        <f>=DATEDIF(A609,$O$2,"y")</f>
      </c>
      <c r="G609" s="7" t="s">
        <f>=DATEDIF(A609,$O$2,"ym")</f>
      </c>
      <c r="H609" s="7" t="s">
        <f>=DATEDIF(A609,$O$2,"md")</f>
      </c>
      <c r="I609" s="7" t="n">
        <v>1619</v>
      </c>
      <c r="J609" s="17" t="n">
        <v>142.245</v>
      </c>
      <c r="K609" s="6" t="s">
        <f>=Портфель!F12*Портфель!$Q$13</f>
      </c>
      <c r="L609" s="6" t="s">
        <f>=E609*K609</f>
      </c>
      <c r="M609" s="6" t="s">
        <f>=(K609-J609)*E609</f>
      </c>
      <c r="N609" s="6" t="s">
        <f>=MAX(0,M609*0.13)</f>
      </c>
    </row>
    <row collapsed="false" customFormat="false" customHeight="false" hidden="false" ht="12.1" outlineLevel="0" r="610">
      <c r="A610" s="52" t="n">
        <v>44594</v>
      </c>
      <c r="B610" s="16" t="s">
        <v>715</v>
      </c>
      <c r="C610" s="16" t="s">
        <v>48</v>
      </c>
      <c r="D610" s="16" t="s">
        <v>49</v>
      </c>
      <c r="E610" s="17" t="n">
        <v>100</v>
      </c>
      <c r="F610" s="7" t="s">
        <f>=DATEDIF(A610,$O$2,"y")</f>
      </c>
      <c r="G610" s="7" t="s">
        <f>=DATEDIF(A610,$O$2,"ym")</f>
      </c>
      <c r="H610" s="7" t="s">
        <f>=DATEDIF(A610,$O$2,"md")</f>
      </c>
      <c r="I610" s="7" t="n">
        <v>1619</v>
      </c>
      <c r="J610" s="17" t="n">
        <v>142.2454</v>
      </c>
      <c r="K610" s="6" t="s">
        <f>=Портфель!F12*Портфель!$Q$13</f>
      </c>
      <c r="L610" s="6" t="s">
        <f>=E610*K610</f>
      </c>
      <c r="M610" s="6" t="s">
        <f>=(K610-J610)*E610</f>
      </c>
      <c r="N610" s="6" t="s">
        <f>=MAX(0,M610*0.13)</f>
      </c>
    </row>
    <row collapsed="false" customFormat="false" customHeight="false" hidden="false" ht="12.1" outlineLevel="0" r="611">
      <c r="A611" s="52" t="n">
        <v>44722</v>
      </c>
      <c r="B611" s="16" t="s">
        <v>715</v>
      </c>
      <c r="C611" s="16" t="s">
        <v>48</v>
      </c>
      <c r="D611" s="16" t="s">
        <v>49</v>
      </c>
      <c r="E611" s="17" t="n">
        <v>70</v>
      </c>
      <c r="F611" s="7" t="s">
        <f>=DATEDIF(A611,$O$2,"y")</f>
      </c>
      <c r="G611" s="7" t="s">
        <f>=DATEDIF(A611,$O$2,"ym")</f>
      </c>
      <c r="H611" s="7" t="s">
        <f>=DATEDIF(A611,$O$2,"md")</f>
      </c>
      <c r="I611" s="7" t="n">
        <v>1491</v>
      </c>
      <c r="J611" s="17" t="n">
        <v>85.789571428571</v>
      </c>
      <c r="K611" s="6" t="s">
        <f>=Портфель!F12*Портфель!$Q$13</f>
      </c>
      <c r="L611" s="6" t="s">
        <f>=E611*K611</f>
      </c>
      <c r="M611" s="6" t="s">
        <f>=(K611-J611)*E611</f>
      </c>
      <c r="N611" s="6" t="s">
        <f>=MAX(0,M611*0.13)</f>
      </c>
    </row>
    <row collapsed="false" customFormat="false" customHeight="false" hidden="false" ht="12.1" outlineLevel="0" r="612">
      <c r="A612" s="52" t="n">
        <v>44743</v>
      </c>
      <c r="B612" s="16" t="s">
        <v>715</v>
      </c>
      <c r="C612" s="16" t="s">
        <v>48</v>
      </c>
      <c r="D612" s="16" t="s">
        <v>49</v>
      </c>
      <c r="E612" s="17" t="n">
        <v>200</v>
      </c>
      <c r="F612" s="7" t="s">
        <f>=DATEDIF(A612,$O$2,"y")</f>
      </c>
      <c r="G612" s="7" t="s">
        <f>=DATEDIF(A612,$O$2,"ym")</f>
      </c>
      <c r="H612" s="7" t="s">
        <f>=DATEDIF(A612,$O$2,"md")</f>
      </c>
      <c r="I612" s="7" t="n">
        <v>1470</v>
      </c>
      <c r="J612" s="17" t="n">
        <v>85.0391</v>
      </c>
      <c r="K612" s="6" t="s">
        <f>=Портфель!F12*Портфель!$Q$13</f>
      </c>
      <c r="L612" s="6" t="s">
        <f>=E612*K612</f>
      </c>
      <c r="M612" s="6" t="s">
        <f>=(K612-J612)*E612</f>
      </c>
      <c r="N612" s="6" t="s">
        <f>=MAX(0,M612*0.13)</f>
      </c>
    </row>
    <row collapsed="false" customFormat="false" customHeight="false" hidden="false" ht="12.1" outlineLevel="0" r="613">
      <c r="A613" s="52" t="n">
        <v>44792</v>
      </c>
      <c r="B613" s="16" t="s">
        <v>715</v>
      </c>
      <c r="C613" s="16" t="s">
        <v>48</v>
      </c>
      <c r="D613" s="16" t="s">
        <v>49</v>
      </c>
      <c r="E613" s="17" t="n">
        <v>100</v>
      </c>
      <c r="F613" s="7" t="s">
        <f>=DATEDIF(A613,$O$2,"y")</f>
      </c>
      <c r="G613" s="7" t="s">
        <f>=DATEDIF(A613,$O$2,"ym")</f>
      </c>
      <c r="H613" s="7" t="s">
        <f>=DATEDIF(A613,$O$2,"md")</f>
      </c>
      <c r="I613" s="7" t="n">
        <v>1421</v>
      </c>
      <c r="J613" s="17" t="n">
        <v>84.4423</v>
      </c>
      <c r="K613" s="6" t="s">
        <f>=Портфель!F12*Портфель!$Q$13</f>
      </c>
      <c r="L613" s="6" t="s">
        <f>=E613*K613</f>
      </c>
      <c r="M613" s="6" t="s">
        <f>=(K613-J613)*E613</f>
      </c>
      <c r="N613" s="6" t="s">
        <f>=MAX(0,M613*0.13)</f>
      </c>
    </row>
    <row collapsed="false" customFormat="false" customHeight="false" hidden="false" ht="12.1" outlineLevel="0" r="614">
      <c r="A614" s="52" t="n">
        <v>44911</v>
      </c>
      <c r="B614" s="16" t="s">
        <v>715</v>
      </c>
      <c r="C614" s="16" t="s">
        <v>48</v>
      </c>
      <c r="D614" s="16" t="s">
        <v>49</v>
      </c>
      <c r="E614" s="17" t="n">
        <v>130</v>
      </c>
      <c r="F614" s="7" t="s">
        <f>=DATEDIF(A614,$O$2,"y")</f>
      </c>
      <c r="G614" s="7" t="s">
        <f>=DATEDIF(A614,$O$2,"ym")</f>
      </c>
      <c r="H614" s="7" t="s">
        <f>=DATEDIF(A614,$O$2,"md")</f>
      </c>
      <c r="I614" s="7" t="n">
        <v>1302</v>
      </c>
      <c r="J614" s="17" t="n">
        <v>85.034</v>
      </c>
      <c r="K614" s="6" t="s">
        <f>=Портфель!F12*Портфель!$Q$13</f>
      </c>
      <c r="L614" s="6" t="s">
        <f>=E614*K614</f>
      </c>
      <c r="M614" s="6" t="s">
        <f>=(K614-J614)*E614</f>
      </c>
      <c r="N614" s="6" t="s">
        <f>=MAX(0,M614*0.13)</f>
      </c>
    </row>
    <row collapsed="false" customFormat="false" customHeight="false" hidden="false" ht="12.1" outlineLevel="0" r="615">
      <c r="A615" s="52" t="n">
        <v>45959</v>
      </c>
      <c r="B615" s="16" t="s">
        <v>715</v>
      </c>
      <c r="C615" s="16" t="s">
        <v>51</v>
      </c>
      <c r="D615" s="16" t="s">
        <v>52</v>
      </c>
      <c r="E615" s="17" t="n">
        <v>10</v>
      </c>
      <c r="F615" s="7" t="s">
        <f>=DATEDIF(A615,$O$2,"y")</f>
      </c>
      <c r="G615" s="7" t="s">
        <f>=DATEDIF(A615,$O$2,"ym")</f>
      </c>
      <c r="H615" s="7" t="s">
        <f>=DATEDIF(A615,$O$2,"md")</f>
      </c>
      <c r="I615" s="7" t="n">
        <v>255</v>
      </c>
      <c r="J615" s="17" t="n">
        <v>6734.711</v>
      </c>
      <c r="K615" s="6" t="s">
        <f>=Портфель!F13*Портфель!$Q$13</f>
      </c>
      <c r="L615" s="6" t="s">
        <f>=E615*K615</f>
      </c>
      <c r="M615" s="6" t="s">
        <f>=(K615-J615)*E615</f>
      </c>
      <c r="N615" s="6" t="s">
        <f>=MAX(0,M615*0.13)</f>
      </c>
    </row>
    <row collapsed="false" customFormat="false" customHeight="false" hidden="false" ht="12.1" outlineLevel="0" r="616">
      <c r="A616" s="52" t="n">
        <v>45959</v>
      </c>
      <c r="B616" s="16" t="s">
        <v>715</v>
      </c>
      <c r="C616" s="16" t="s">
        <v>51</v>
      </c>
      <c r="D616" s="16" t="s">
        <v>52</v>
      </c>
      <c r="E616" s="17" t="n">
        <v>5</v>
      </c>
      <c r="F616" s="7" t="s">
        <f>=DATEDIF(A616,$O$2,"y")</f>
      </c>
      <c r="G616" s="7" t="s">
        <f>=DATEDIF(A616,$O$2,"ym")</f>
      </c>
      <c r="H616" s="7" t="s">
        <f>=DATEDIF(A616,$O$2,"md")</f>
      </c>
      <c r="I616" s="7" t="n">
        <v>255</v>
      </c>
      <c r="J616" s="17" t="n">
        <v>6734.71</v>
      </c>
      <c r="K616" s="6" t="s">
        <f>=Портфель!F13*Портфель!$Q$13</f>
      </c>
      <c r="L616" s="6" t="s">
        <f>=E616*K616</f>
      </c>
      <c r="M616" s="6" t="s">
        <f>=(K616-J616)*E616</f>
      </c>
      <c r="N616" s="6" t="s">
        <f>=MAX(0,M616*0.13)</f>
      </c>
    </row>
    <row collapsed="false" customFormat="false" customHeight="false" hidden="false" ht="12.1" outlineLevel="0" r="617">
      <c r="A617" s="52" t="n">
        <v>45959</v>
      </c>
      <c r="B617" s="16" t="s">
        <v>715</v>
      </c>
      <c r="C617" s="16" t="s">
        <v>51</v>
      </c>
      <c r="D617" s="16" t="s">
        <v>52</v>
      </c>
      <c r="E617" s="17" t="n">
        <v>4</v>
      </c>
      <c r="F617" s="7" t="s">
        <f>=DATEDIF(A617,$O$2,"y")</f>
      </c>
      <c r="G617" s="7" t="s">
        <f>=DATEDIF(A617,$O$2,"ym")</f>
      </c>
      <c r="H617" s="7" t="s">
        <f>=DATEDIF(A617,$O$2,"md")</f>
      </c>
      <c r="I617" s="7" t="n">
        <v>255</v>
      </c>
      <c r="J617" s="17" t="n">
        <v>6734.71</v>
      </c>
      <c r="K617" s="6" t="s">
        <f>=Портфель!F13*Портфель!$Q$13</f>
      </c>
      <c r="L617" s="6" t="s">
        <f>=E617*K617</f>
      </c>
      <c r="M617" s="6" t="s">
        <f>=(K617-J617)*E617</f>
      </c>
      <c r="N617" s="6" t="s">
        <f>=MAX(0,M617*0.13)</f>
      </c>
    </row>
    <row collapsed="false" customFormat="false" customHeight="false" hidden="false" ht="12.1" outlineLevel="0" r="618">
      <c r="A618" s="52" t="n">
        <v>45959</v>
      </c>
      <c r="B618" s="16" t="s">
        <v>715</v>
      </c>
      <c r="C618" s="16" t="s">
        <v>51</v>
      </c>
      <c r="D618" s="16" t="s">
        <v>52</v>
      </c>
      <c r="E618" s="17" t="n">
        <v>1</v>
      </c>
      <c r="F618" s="7" t="s">
        <f>=DATEDIF(A618,$O$2,"y")</f>
      </c>
      <c r="G618" s="7" t="s">
        <f>=DATEDIF(A618,$O$2,"ym")</f>
      </c>
      <c r="H618" s="7" t="s">
        <f>=DATEDIF(A618,$O$2,"md")</f>
      </c>
      <c r="I618" s="7" t="n">
        <v>255</v>
      </c>
      <c r="J618" s="17" t="n">
        <v>6732.69</v>
      </c>
      <c r="K618" s="6" t="s">
        <f>=Портфель!F13*Портфель!$Q$13</f>
      </c>
      <c r="L618" s="6" t="s">
        <f>=E618*K618</f>
      </c>
      <c r="M618" s="6" t="s">
        <f>=(K618-J618)*E618</f>
      </c>
      <c r="N618" s="6" t="s">
        <f>=MAX(0,M618*0.13)</f>
      </c>
    </row>
    <row collapsed="false" customFormat="false" customHeight="false" hidden="false" ht="12.1" outlineLevel="0" r="619">
      <c r="A619" s="52" t="n">
        <v>45959</v>
      </c>
      <c r="B619" s="16" t="s">
        <v>715</v>
      </c>
      <c r="C619" s="16" t="s">
        <v>51</v>
      </c>
      <c r="D619" s="16" t="s">
        <v>52</v>
      </c>
      <c r="E619" s="17" t="n">
        <v>6</v>
      </c>
      <c r="F619" s="7" t="s">
        <f>=DATEDIF(A619,$O$2,"y")</f>
      </c>
      <c r="G619" s="7" t="s">
        <f>=DATEDIF(A619,$O$2,"ym")</f>
      </c>
      <c r="H619" s="7" t="s">
        <f>=DATEDIF(A619,$O$2,"md")</f>
      </c>
      <c r="I619" s="7" t="n">
        <v>255</v>
      </c>
      <c r="J619" s="17" t="n">
        <v>6732.6916666667</v>
      </c>
      <c r="K619" s="6" t="s">
        <f>=Портфель!F13*Портфель!$Q$13</f>
      </c>
      <c r="L619" s="6" t="s">
        <f>=E619*K619</f>
      </c>
      <c r="M619" s="6" t="s">
        <f>=(K619-J619)*E619</f>
      </c>
      <c r="N619" s="6" t="s">
        <f>=MAX(0,M619*0.13)</f>
      </c>
    </row>
    <row collapsed="false" customFormat="false" customHeight="false" hidden="false" ht="12.1" outlineLevel="0" r="620">
      <c r="A620" s="52" t="n">
        <v>46014</v>
      </c>
      <c r="B620" s="16" t="s">
        <v>715</v>
      </c>
      <c r="C620" s="16" t="s">
        <v>51</v>
      </c>
      <c r="D620" s="16" t="s">
        <v>52</v>
      </c>
      <c r="E620" s="17" t="n">
        <v>1</v>
      </c>
      <c r="F620" s="7" t="s">
        <f>=DATEDIF(A620,$O$2,"y")</f>
      </c>
      <c r="G620" s="7" t="s">
        <f>=DATEDIF(A620,$O$2,"ym")</f>
      </c>
      <c r="H620" s="7" t="s">
        <f>=DATEDIF(A620,$O$2,"md")</f>
      </c>
      <c r="I620" s="7" t="n">
        <v>199</v>
      </c>
      <c r="J620" s="17" t="n">
        <v>6288.39</v>
      </c>
      <c r="K620" s="6" t="s">
        <f>=Портфель!F13*Портфель!$Q$13</f>
      </c>
      <c r="L620" s="6" t="s">
        <f>=E620*K620</f>
      </c>
      <c r="M620" s="6" t="s">
        <f>=(K620-J620)*E620</f>
      </c>
      <c r="N620" s="6" t="s">
        <f>=MAX(0,M620*0.13)</f>
      </c>
    </row>
    <row collapsed="false" customFormat="false" customHeight="false" hidden="false" ht="12.1" outlineLevel="0" r="621">
      <c r="A621" s="52" t="n">
        <v>46014</v>
      </c>
      <c r="B621" s="16" t="s">
        <v>715</v>
      </c>
      <c r="C621" s="16" t="s">
        <v>51</v>
      </c>
      <c r="D621" s="16" t="s">
        <v>52</v>
      </c>
      <c r="E621" s="17" t="n">
        <v>1</v>
      </c>
      <c r="F621" s="7" t="s">
        <f>=DATEDIF(A621,$O$2,"y")</f>
      </c>
      <c r="G621" s="7" t="s">
        <f>=DATEDIF(A621,$O$2,"ym")</f>
      </c>
      <c r="H621" s="7" t="s">
        <f>=DATEDIF(A621,$O$2,"md")</f>
      </c>
      <c r="I621" s="7" t="n">
        <v>199</v>
      </c>
      <c r="J621" s="17" t="n">
        <v>6288.39</v>
      </c>
      <c r="K621" s="6" t="s">
        <f>=Портфель!F13*Портфель!$Q$13</f>
      </c>
      <c r="L621" s="6" t="s">
        <f>=E621*K621</f>
      </c>
      <c r="M621" s="6" t="s">
        <f>=(K621-J621)*E621</f>
      </c>
      <c r="N621" s="6" t="s">
        <f>=MAX(0,M621*0.13)</f>
      </c>
    </row>
    <row collapsed="false" customFormat="false" customHeight="false" hidden="false" ht="12.1" outlineLevel="0" r="622">
      <c r="A622" s="52" t="n">
        <v>46014</v>
      </c>
      <c r="B622" s="16" t="s">
        <v>715</v>
      </c>
      <c r="C622" s="16" t="s">
        <v>51</v>
      </c>
      <c r="D622" s="16" t="s">
        <v>52</v>
      </c>
      <c r="E622" s="17" t="n">
        <v>2</v>
      </c>
      <c r="F622" s="7" t="s">
        <f>=DATEDIF(A622,$O$2,"y")</f>
      </c>
      <c r="G622" s="7" t="s">
        <f>=DATEDIF(A622,$O$2,"ym")</f>
      </c>
      <c r="H622" s="7" t="s">
        <f>=DATEDIF(A622,$O$2,"md")</f>
      </c>
      <c r="I622" s="7" t="n">
        <v>199</v>
      </c>
      <c r="J622" s="17" t="n">
        <v>6286.515</v>
      </c>
      <c r="K622" s="6" t="s">
        <f>=Портфель!F13*Портфель!$Q$13</f>
      </c>
      <c r="L622" s="6" t="s">
        <f>=E622*K622</f>
      </c>
      <c r="M622" s="6" t="s">
        <f>=(K622-J622)*E622</f>
      </c>
      <c r="N622" s="6" t="s">
        <f>=MAX(0,M622*0.13)</f>
      </c>
    </row>
    <row collapsed="false" customFormat="false" customHeight="false" hidden="false" ht="12.1" outlineLevel="0" r="623">
      <c r="A623" s="52" t="n">
        <v>46092</v>
      </c>
      <c r="B623" s="16" t="s">
        <v>715</v>
      </c>
      <c r="C623" s="16" t="s">
        <v>53</v>
      </c>
      <c r="D623" s="16" t="s">
        <v>54</v>
      </c>
      <c r="E623" s="17" t="n">
        <v>50</v>
      </c>
      <c r="F623" s="7" t="s">
        <f>=DATEDIF(A623,$O$2,"y")</f>
      </c>
      <c r="G623" s="7" t="s">
        <f>=DATEDIF(A623,$O$2,"ym")</f>
      </c>
      <c r="H623" s="7" t="s">
        <f>=DATEDIF(A623,$O$2,"md")</f>
      </c>
      <c r="I623" s="7" t="n">
        <v>121</v>
      </c>
      <c r="J623" s="17" t="n">
        <v>38.5954</v>
      </c>
      <c r="K623" s="6" t="s">
        <f>=Портфель!F14*Портфель!$Q$13</f>
      </c>
      <c r="L623" s="6" t="s">
        <f>=E623*K623</f>
      </c>
      <c r="M623" s="6" t="s">
        <f>=(K623-J623)*E623</f>
      </c>
      <c r="N623" s="6" t="s">
        <f>=MAX(0,M623*0.13)</f>
      </c>
    </row>
    <row collapsed="false" customFormat="false" customHeight="false" hidden="false" ht="12.1" outlineLevel="0" r="624">
      <c r="A624" s="52" t="n">
        <v>46092</v>
      </c>
      <c r="B624" s="16" t="s">
        <v>715</v>
      </c>
      <c r="C624" s="16" t="s">
        <v>53</v>
      </c>
      <c r="D624" s="16" t="s">
        <v>54</v>
      </c>
      <c r="E624" s="17" t="n">
        <v>710</v>
      </c>
      <c r="F624" s="7" t="s">
        <f>=DATEDIF(A624,$O$2,"y")</f>
      </c>
      <c r="G624" s="7" t="s">
        <f>=DATEDIF(A624,$O$2,"ym")</f>
      </c>
      <c r="H624" s="7" t="s">
        <f>=DATEDIF(A624,$O$2,"md")</f>
      </c>
      <c r="I624" s="7" t="n">
        <v>121</v>
      </c>
      <c r="J624" s="17" t="n">
        <v>38.595436619718</v>
      </c>
      <c r="K624" s="6" t="s">
        <f>=Портфель!F14*Портфель!$Q$13</f>
      </c>
      <c r="L624" s="6" t="s">
        <f>=E624*K624</f>
      </c>
      <c r="M624" s="6" t="s">
        <f>=(K624-J624)*E624</f>
      </c>
      <c r="N624" s="6" t="s">
        <f>=MAX(0,M624*0.13)</f>
      </c>
    </row>
    <row collapsed="false" customFormat="false" customHeight="false" hidden="false" ht="12.1" outlineLevel="0" r="625">
      <c r="A625" s="52" t="n">
        <v>46092</v>
      </c>
      <c r="B625" s="16" t="s">
        <v>715</v>
      </c>
      <c r="C625" s="16" t="s">
        <v>53</v>
      </c>
      <c r="D625" s="16" t="s">
        <v>54</v>
      </c>
      <c r="E625" s="17" t="n">
        <v>140</v>
      </c>
      <c r="F625" s="7" t="s">
        <f>=DATEDIF(A625,$O$2,"y")</f>
      </c>
      <c r="G625" s="7" t="s">
        <f>=DATEDIF(A625,$O$2,"ym")</f>
      </c>
      <c r="H625" s="7" t="s">
        <f>=DATEDIF(A625,$O$2,"md")</f>
      </c>
      <c r="I625" s="7" t="n">
        <v>121</v>
      </c>
      <c r="J625" s="17" t="n">
        <v>38.595428571429</v>
      </c>
      <c r="K625" s="6" t="s">
        <f>=Портфель!F14*Портфель!$Q$13</f>
      </c>
      <c r="L625" s="6" t="s">
        <f>=E625*K625</f>
      </c>
      <c r="M625" s="6" t="s">
        <f>=(K625-J625)*E625</f>
      </c>
      <c r="N625" s="6" t="s">
        <f>=MAX(0,M625*0.13)</f>
      </c>
    </row>
    <row collapsed="false" customFormat="false" customHeight="false" hidden="false" ht="12.1" outlineLevel="0" r="626">
      <c r="A626" s="52" t="n">
        <v>46092</v>
      </c>
      <c r="B626" s="16" t="s">
        <v>715</v>
      </c>
      <c r="C626" s="16" t="s">
        <v>53</v>
      </c>
      <c r="D626" s="16" t="s">
        <v>54</v>
      </c>
      <c r="E626" s="17" t="n">
        <v>500</v>
      </c>
      <c r="F626" s="7" t="s">
        <f>=DATEDIF(A626,$O$2,"y")</f>
      </c>
      <c r="G626" s="7" t="s">
        <f>=DATEDIF(A626,$O$2,"ym")</f>
      </c>
      <c r="H626" s="7" t="s">
        <f>=DATEDIF(A626,$O$2,"md")</f>
      </c>
      <c r="I626" s="7" t="n">
        <v>121</v>
      </c>
      <c r="J626" s="17" t="n">
        <v>38.59544</v>
      </c>
      <c r="K626" s="6" t="s">
        <f>=Портфель!F14*Портфель!$Q$13</f>
      </c>
      <c r="L626" s="6" t="s">
        <f>=E626*K626</f>
      </c>
      <c r="M626" s="6" t="s">
        <f>=(K626-J626)*E626</f>
      </c>
      <c r="N626" s="6" t="s">
        <f>=MAX(0,M626*0.13)</f>
      </c>
    </row>
    <row collapsed="false" customFormat="false" customHeight="false" hidden="false" ht="12.1" outlineLevel="0" r="627">
      <c r="A627" s="52" t="n">
        <v>46092</v>
      </c>
      <c r="B627" s="16" t="s">
        <v>715</v>
      </c>
      <c r="C627" s="16" t="s">
        <v>53</v>
      </c>
      <c r="D627" s="16" t="s">
        <v>54</v>
      </c>
      <c r="E627" s="17" t="n">
        <v>280</v>
      </c>
      <c r="F627" s="7" t="s">
        <f>=DATEDIF(A627,$O$2,"y")</f>
      </c>
      <c r="G627" s="7" t="s">
        <f>=DATEDIF(A627,$O$2,"ym")</f>
      </c>
      <c r="H627" s="7" t="s">
        <f>=DATEDIF(A627,$O$2,"md")</f>
      </c>
      <c r="I627" s="7" t="n">
        <v>121</v>
      </c>
      <c r="J627" s="17" t="n">
        <v>38.595428571429</v>
      </c>
      <c r="K627" s="6" t="s">
        <f>=Портфель!F14*Портфель!$Q$13</f>
      </c>
      <c r="L627" s="6" t="s">
        <f>=E627*K627</f>
      </c>
      <c r="M627" s="6" t="s">
        <f>=(K627-J627)*E627</f>
      </c>
      <c r="N627" s="6" t="s">
        <f>=MAX(0,M627*0.13)</f>
      </c>
    </row>
    <row collapsed="false" customFormat="false" customHeight="false" hidden="false" ht="12.1" outlineLevel="0" r="628">
      <c r="A628" s="52" t="n">
        <v>46093</v>
      </c>
      <c r="B628" s="16" t="s">
        <v>715</v>
      </c>
      <c r="C628" s="16" t="s">
        <v>53</v>
      </c>
      <c r="D628" s="16" t="s">
        <v>54</v>
      </c>
      <c r="E628" s="17" t="n">
        <v>1310</v>
      </c>
      <c r="F628" s="7" t="s">
        <f>=DATEDIF(A628,$O$2,"y")</f>
      </c>
      <c r="G628" s="7" t="s">
        <f>=DATEDIF(A628,$O$2,"ym")</f>
      </c>
      <c r="H628" s="7" t="s">
        <f>=DATEDIF(A628,$O$2,"md")</f>
      </c>
      <c r="I628" s="7" t="n">
        <v>120</v>
      </c>
      <c r="J628" s="17" t="n">
        <v>38.015198473282</v>
      </c>
      <c r="K628" s="6" t="s">
        <f>=Портфель!F14*Портфель!$Q$13</f>
      </c>
      <c r="L628" s="6" t="s">
        <f>=E628*K628</f>
      </c>
      <c r="M628" s="6" t="s">
        <f>=(K628-J628)*E628</f>
      </c>
      <c r="N628" s="6" t="s">
        <f>=MAX(0,M628*0.13)</f>
      </c>
    </row>
    <row collapsed="false" customFormat="false" customHeight="false" hidden="false" ht="12.1" outlineLevel="0" r="629">
      <c r="A629" s="52" t="n">
        <v>46093</v>
      </c>
      <c r="B629" s="16" t="s">
        <v>715</v>
      </c>
      <c r="C629" s="16" t="s">
        <v>53</v>
      </c>
      <c r="D629" s="16" t="s">
        <v>54</v>
      </c>
      <c r="E629" s="17" t="n">
        <v>500</v>
      </c>
      <c r="F629" s="7" t="s">
        <f>=DATEDIF(A629,$O$2,"y")</f>
      </c>
      <c r="G629" s="7" t="s">
        <f>=DATEDIF(A629,$O$2,"ym")</f>
      </c>
      <c r="H629" s="7" t="s">
        <f>=DATEDIF(A629,$O$2,"md")</f>
      </c>
      <c r="I629" s="7" t="n">
        <v>120</v>
      </c>
      <c r="J629" s="17" t="n">
        <v>38.0152</v>
      </c>
      <c r="K629" s="6" t="s">
        <f>=Портфель!F14*Портфель!$Q$13</f>
      </c>
      <c r="L629" s="6" t="s">
        <f>=E629*K629</f>
      </c>
      <c r="M629" s="6" t="s">
        <f>=(K629-J629)*E629</f>
      </c>
      <c r="N629" s="6" t="s">
        <f>=MAX(0,M629*0.13)</f>
      </c>
    </row>
    <row collapsed="false" customFormat="false" customHeight="false" hidden="false" ht="12.1" outlineLevel="0" r="630">
      <c r="A630" s="52" t="n">
        <v>46093</v>
      </c>
      <c r="B630" s="16" t="s">
        <v>715</v>
      </c>
      <c r="C630" s="16" t="s">
        <v>53</v>
      </c>
      <c r="D630" s="16" t="s">
        <v>54</v>
      </c>
      <c r="E630" s="17" t="n">
        <v>1190</v>
      </c>
      <c r="F630" s="7" t="s">
        <f>=DATEDIF(A630,$O$2,"y")</f>
      </c>
      <c r="G630" s="7" t="s">
        <f>=DATEDIF(A630,$O$2,"ym")</f>
      </c>
      <c r="H630" s="7" t="s">
        <f>=DATEDIF(A630,$O$2,"md")</f>
      </c>
      <c r="I630" s="7" t="n">
        <v>120</v>
      </c>
      <c r="J630" s="17" t="n">
        <v>38.015201680672</v>
      </c>
      <c r="K630" s="6" t="s">
        <f>=Портфель!F14*Портфель!$Q$13</f>
      </c>
      <c r="L630" s="6" t="s">
        <f>=E630*K630</f>
      </c>
      <c r="M630" s="6" t="s">
        <f>=(K630-J630)*E630</f>
      </c>
      <c r="N630" s="6" t="s">
        <f>=MAX(0,M630*0.13)</f>
      </c>
    </row>
    <row collapsed="false" customFormat="false" customHeight="false" hidden="false" ht="12.1" outlineLevel="0" r="631">
      <c r="A631" s="52" t="n">
        <v>46118</v>
      </c>
      <c r="B631" s="16" t="s">
        <v>715</v>
      </c>
      <c r="C631" s="16" t="s">
        <v>53</v>
      </c>
      <c r="D631" s="16" t="s">
        <v>54</v>
      </c>
      <c r="E631" s="17" t="n">
        <v>300</v>
      </c>
      <c r="F631" s="7" t="s">
        <f>=DATEDIF(A631,$O$2,"y")</f>
      </c>
      <c r="G631" s="7" t="s">
        <f>=DATEDIF(A631,$O$2,"ym")</f>
      </c>
      <c r="H631" s="7" t="s">
        <f>=DATEDIF(A631,$O$2,"md")</f>
      </c>
      <c r="I631" s="7" t="n">
        <v>95</v>
      </c>
      <c r="J631" s="17" t="n">
        <v>33.573433333333</v>
      </c>
      <c r="K631" s="6" t="s">
        <f>=Портфель!F14*Портфель!$Q$13</f>
      </c>
      <c r="L631" s="6" t="s">
        <f>=E631*K631</f>
      </c>
      <c r="M631" s="6" t="s">
        <f>=(K631-J631)*E631</f>
      </c>
      <c r="N631" s="6" t="s">
        <f>=MAX(0,M631*0.13)</f>
      </c>
    </row>
    <row collapsed="false" customFormat="false" customHeight="false" hidden="false" ht="12.1" outlineLevel="0" r="632">
      <c r="A632" s="52" t="n">
        <v>46118</v>
      </c>
      <c r="B632" s="16" t="s">
        <v>715</v>
      </c>
      <c r="C632" s="16" t="s">
        <v>53</v>
      </c>
      <c r="D632" s="16" t="s">
        <v>54</v>
      </c>
      <c r="E632" s="17" t="n">
        <v>2550</v>
      </c>
      <c r="F632" s="7" t="s">
        <f>=DATEDIF(A632,$O$2,"y")</f>
      </c>
      <c r="G632" s="7" t="s">
        <f>=DATEDIF(A632,$O$2,"ym")</f>
      </c>
      <c r="H632" s="7" t="s">
        <f>=DATEDIF(A632,$O$2,"md")</f>
      </c>
      <c r="I632" s="7" t="n">
        <v>95</v>
      </c>
      <c r="J632" s="17" t="n">
        <v>33.573423529412</v>
      </c>
      <c r="K632" s="6" t="s">
        <f>=Портфель!F14*Портфель!$Q$13</f>
      </c>
      <c r="L632" s="6" t="s">
        <f>=E632*K632</f>
      </c>
      <c r="M632" s="6" t="s">
        <f>=(K632-J632)*E632</f>
      </c>
      <c r="N632" s="6" t="s">
        <f>=MAX(0,M632*0.13)</f>
      </c>
    </row>
    <row collapsed="false" customFormat="false" customHeight="false" hidden="false" ht="12.1" outlineLevel="0" r="633">
      <c r="A633" s="52" t="n">
        <v>46087</v>
      </c>
      <c r="B633" s="16" t="s">
        <v>715</v>
      </c>
      <c r="C633" s="16" t="s">
        <v>56</v>
      </c>
      <c r="D633" s="16" t="s">
        <v>57</v>
      </c>
      <c r="E633" s="17" t="n">
        <v>130</v>
      </c>
      <c r="F633" s="7" t="s">
        <f>=DATEDIF(A633,$O$2,"y")</f>
      </c>
      <c r="G633" s="7" t="s">
        <f>=DATEDIF(A633,$O$2,"ym")</f>
      </c>
      <c r="H633" s="7" t="s">
        <f>=DATEDIF(A633,$O$2,"md")</f>
      </c>
      <c r="I633" s="7" t="n">
        <v>126</v>
      </c>
      <c r="J633" s="17" t="n">
        <v>937.65584615385</v>
      </c>
      <c r="K633" s="6" t="s">
        <f>=Портфель!F15*Портфель!$Q$13</f>
      </c>
      <c r="L633" s="6" t="s">
        <f>=E633*K633</f>
      </c>
      <c r="M633" s="6" t="s">
        <f>=(K633-J633)*E633</f>
      </c>
      <c r="N633" s="6" t="s">
        <f>=MAX(0,M633*0.13)</f>
      </c>
    </row>
    <row collapsed="false" customFormat="false" customHeight="false" hidden="false" ht="12.1" outlineLevel="0" r="634">
      <c r="A634" s="52" t="n">
        <v>46101</v>
      </c>
      <c r="B634" s="16" t="s">
        <v>715</v>
      </c>
      <c r="C634" s="16" t="s">
        <v>56</v>
      </c>
      <c r="D634" s="16" t="s">
        <v>57</v>
      </c>
      <c r="E634" s="17" t="n">
        <v>2</v>
      </c>
      <c r="F634" s="7" t="s">
        <f>=DATEDIF(A634,$O$2,"y")</f>
      </c>
      <c r="G634" s="7" t="s">
        <f>=DATEDIF(A634,$O$2,"ym")</f>
      </c>
      <c r="H634" s="7" t="s">
        <f>=DATEDIF(A634,$O$2,"md")</f>
      </c>
      <c r="I634" s="7" t="n">
        <v>113</v>
      </c>
      <c r="J634" s="17" t="n">
        <v>916.765</v>
      </c>
      <c r="K634" s="6" t="s">
        <f>=Портфель!F15*Портфель!$Q$13</f>
      </c>
      <c r="L634" s="6" t="s">
        <f>=E634*K634</f>
      </c>
      <c r="M634" s="6" t="s">
        <f>=(K634-J634)*E634</f>
      </c>
      <c r="N634" s="6" t="s">
        <f>=MAX(0,M634*0.13)</f>
      </c>
    </row>
    <row collapsed="false" customFormat="false" customHeight="false" hidden="false" ht="12.1" outlineLevel="0" r="635">
      <c r="A635" s="52" t="n">
        <v>46101</v>
      </c>
      <c r="B635" s="16" t="s">
        <v>715</v>
      </c>
      <c r="C635" s="16" t="s">
        <v>56</v>
      </c>
      <c r="D635" s="16" t="s">
        <v>57</v>
      </c>
      <c r="E635" s="17" t="n">
        <v>100</v>
      </c>
      <c r="F635" s="7" t="s">
        <f>=DATEDIF(A635,$O$2,"y")</f>
      </c>
      <c r="G635" s="7" t="s">
        <f>=DATEDIF(A635,$O$2,"ym")</f>
      </c>
      <c r="H635" s="7" t="s">
        <f>=DATEDIF(A635,$O$2,"md")</f>
      </c>
      <c r="I635" s="7" t="n">
        <v>113</v>
      </c>
      <c r="J635" s="17" t="n">
        <v>916.7666</v>
      </c>
      <c r="K635" s="6" t="s">
        <f>=Портфель!F15*Портфель!$Q$13</f>
      </c>
      <c r="L635" s="6" t="s">
        <f>=E635*K635</f>
      </c>
      <c r="M635" s="6" t="s">
        <f>=(K635-J635)*E635</f>
      </c>
      <c r="N635" s="6" t="s">
        <f>=MAX(0,M635*0.13)</f>
      </c>
    </row>
    <row collapsed="false" customFormat="false" customHeight="false" hidden="false" ht="12.1" outlineLevel="0" r="636">
      <c r="A636" s="52" t="n">
        <v>46101</v>
      </c>
      <c r="B636" s="16" t="s">
        <v>715</v>
      </c>
      <c r="C636" s="16" t="s">
        <v>56</v>
      </c>
      <c r="D636" s="16" t="s">
        <v>57</v>
      </c>
      <c r="E636" s="17" t="n">
        <v>7</v>
      </c>
      <c r="F636" s="7" t="s">
        <f>=DATEDIF(A636,$O$2,"y")</f>
      </c>
      <c r="G636" s="7" t="s">
        <f>=DATEDIF(A636,$O$2,"ym")</f>
      </c>
      <c r="H636" s="7" t="s">
        <f>=DATEDIF(A636,$O$2,"md")</f>
      </c>
      <c r="I636" s="7" t="n">
        <v>113</v>
      </c>
      <c r="J636" s="17" t="n">
        <v>916.76714285714</v>
      </c>
      <c r="K636" s="6" t="s">
        <f>=Портфель!F15*Портфель!$Q$13</f>
      </c>
      <c r="L636" s="6" t="s">
        <f>=E636*K636</f>
      </c>
      <c r="M636" s="6" t="s">
        <f>=(K636-J636)*E636</f>
      </c>
      <c r="N636" s="6" t="s">
        <f>=MAX(0,M636*0.13)</f>
      </c>
    </row>
    <row collapsed="false" customFormat="false" customHeight="false" hidden="false" ht="12.1" outlineLevel="0" r="637">
      <c r="A637" s="52" t="n">
        <v>44424</v>
      </c>
      <c r="B637" s="16" t="s">
        <v>715</v>
      </c>
      <c r="C637" s="16" t="s">
        <v>59</v>
      </c>
      <c r="D637" s="16" t="s">
        <v>60</v>
      </c>
      <c r="E637" s="17" t="n">
        <v>80</v>
      </c>
      <c r="F637" s="7" t="s">
        <f>=DATEDIF(A637,$O$2,"y")</f>
      </c>
      <c r="G637" s="7" t="s">
        <f>=DATEDIF(A637,$O$2,"ym")</f>
      </c>
      <c r="H637" s="7" t="s">
        <f>=DATEDIF(A637,$O$2,"md")</f>
      </c>
      <c r="I637" s="7" t="n">
        <v>1790</v>
      </c>
      <c r="J637" s="17" t="n">
        <v>553.98225</v>
      </c>
      <c r="K637" s="6" t="s">
        <f>=Портфель!F16*Портфель!$Q$13</f>
      </c>
      <c r="L637" s="6" t="s">
        <f>=E637*K637</f>
      </c>
      <c r="M637" s="6" t="s">
        <f>=(K637-J637)*E637</f>
      </c>
      <c r="N637" s="6" t="s">
        <f>=MAX(0,M637*0.13)</f>
      </c>
    </row>
    <row collapsed="false" customFormat="false" customHeight="false" hidden="false" ht="12.1" outlineLevel="0" r="638">
      <c r="A638" s="52" t="n">
        <v>44427</v>
      </c>
      <c r="B638" s="16" t="s">
        <v>715</v>
      </c>
      <c r="C638" s="16" t="s">
        <v>59</v>
      </c>
      <c r="D638" s="16" t="s">
        <v>60</v>
      </c>
      <c r="E638" s="17" t="n">
        <v>40</v>
      </c>
      <c r="F638" s="7" t="s">
        <f>=DATEDIF(A638,$O$2,"y")</f>
      </c>
      <c r="G638" s="7" t="s">
        <f>=DATEDIF(A638,$O$2,"ym")</f>
      </c>
      <c r="H638" s="7" t="s">
        <f>=DATEDIF(A638,$O$2,"md")</f>
      </c>
      <c r="I638" s="7" t="n">
        <v>1786</v>
      </c>
      <c r="J638" s="17" t="n">
        <v>532.66625</v>
      </c>
      <c r="K638" s="6" t="s">
        <f>=Портфель!F16*Портфель!$Q$13</f>
      </c>
      <c r="L638" s="6" t="s">
        <f>=E638*K638</f>
      </c>
      <c r="M638" s="6" t="s">
        <f>=(K638-J638)*E638</f>
      </c>
      <c r="N638" s="6" t="s">
        <f>=MAX(0,M638*0.13)</f>
      </c>
    </row>
    <row collapsed="false" customFormat="false" customHeight="false" hidden="false" ht="12.1" outlineLevel="0" r="639">
      <c r="A639" s="52" t="n">
        <v>44428</v>
      </c>
      <c r="B639" s="16" t="s">
        <v>715</v>
      </c>
      <c r="C639" s="16" t="s">
        <v>59</v>
      </c>
      <c r="D639" s="16" t="s">
        <v>60</v>
      </c>
      <c r="E639" s="17" t="n">
        <v>40</v>
      </c>
      <c r="F639" s="7" t="s">
        <f>=DATEDIF(A639,$O$2,"y")</f>
      </c>
      <c r="G639" s="7" t="s">
        <f>=DATEDIF(A639,$O$2,"ym")</f>
      </c>
      <c r="H639" s="7" t="s">
        <f>=DATEDIF(A639,$O$2,"md")</f>
      </c>
      <c r="I639" s="7" t="n">
        <v>1785</v>
      </c>
      <c r="J639" s="17" t="n">
        <v>532.06575</v>
      </c>
      <c r="K639" s="6" t="s">
        <f>=Портфель!F16*Портфель!$Q$13</f>
      </c>
      <c r="L639" s="6" t="s">
        <f>=E639*K639</f>
      </c>
      <c r="M639" s="6" t="s">
        <f>=(K639-J639)*E639</f>
      </c>
      <c r="N639" s="6" t="s">
        <f>=MAX(0,M639*0.13)</f>
      </c>
    </row>
    <row collapsed="false" customFormat="false" customHeight="false" hidden="false" ht="12.1" outlineLevel="0" r="640">
      <c r="A640" s="52" t="n">
        <v>44433</v>
      </c>
      <c r="B640" s="16" t="s">
        <v>715</v>
      </c>
      <c r="C640" s="16" t="s">
        <v>59</v>
      </c>
      <c r="D640" s="16" t="s">
        <v>60</v>
      </c>
      <c r="E640" s="17" t="n">
        <v>10</v>
      </c>
      <c r="F640" s="7" t="s">
        <f>=DATEDIF(A640,$O$2,"y")</f>
      </c>
      <c r="G640" s="7" t="s">
        <f>=DATEDIF(A640,$O$2,"ym")</f>
      </c>
      <c r="H640" s="7" t="s">
        <f>=DATEDIF(A640,$O$2,"md")</f>
      </c>
      <c r="I640" s="7" t="n">
        <v>1780</v>
      </c>
      <c r="J640" s="17" t="n">
        <v>539.17</v>
      </c>
      <c r="K640" s="6" t="s">
        <f>=Портфель!F16*Портфель!$Q$13</f>
      </c>
      <c r="L640" s="6" t="s">
        <f>=E640*K640</f>
      </c>
      <c r="M640" s="6" t="s">
        <f>=(K640-J640)*E640</f>
      </c>
      <c r="N640" s="6" t="s">
        <f>=MAX(0,M640*0.13)</f>
      </c>
    </row>
    <row collapsed="false" customFormat="false" customHeight="false" hidden="false" ht="12.1" outlineLevel="0" r="641">
      <c r="A641" s="52" t="n">
        <v>44753</v>
      </c>
      <c r="B641" s="16" t="s">
        <v>715</v>
      </c>
      <c r="C641" s="16" t="s">
        <v>59</v>
      </c>
      <c r="D641" s="16" t="s">
        <v>60</v>
      </c>
      <c r="E641" s="17" t="n">
        <v>25</v>
      </c>
      <c r="F641" s="7" t="s">
        <f>=DATEDIF(A641,$O$2,"y")</f>
      </c>
      <c r="G641" s="7" t="s">
        <f>=DATEDIF(A641,$O$2,"ym")</f>
      </c>
      <c r="H641" s="7" t="s">
        <f>=DATEDIF(A641,$O$2,"md")</f>
      </c>
      <c r="I641" s="7" t="n">
        <v>1460</v>
      </c>
      <c r="J641" s="17" t="n">
        <v>344.6728</v>
      </c>
      <c r="K641" s="6" t="s">
        <f>=Портфель!F16*Портфель!$Q$13</f>
      </c>
      <c r="L641" s="6" t="s">
        <f>=E641*K641</f>
      </c>
      <c r="M641" s="6" t="s">
        <f>=(K641-J641)*E641</f>
      </c>
      <c r="N641" s="6" t="s">
        <f>=MAX(0,M641*0.13)</f>
      </c>
    </row>
    <row collapsed="false" customFormat="false" customHeight="false" hidden="false" ht="12.1" outlineLevel="0" r="642">
      <c r="A642" s="52" t="n">
        <v>44827</v>
      </c>
      <c r="B642" s="16" t="s">
        <v>715</v>
      </c>
      <c r="C642" s="16" t="s">
        <v>59</v>
      </c>
      <c r="D642" s="16" t="s">
        <v>60</v>
      </c>
      <c r="E642" s="17" t="n">
        <v>11</v>
      </c>
      <c r="F642" s="7" t="s">
        <f>=DATEDIF(A642,$O$2,"y")</f>
      </c>
      <c r="G642" s="7" t="s">
        <f>=DATEDIF(A642,$O$2,"ym")</f>
      </c>
      <c r="H642" s="7" t="s">
        <f>=DATEDIF(A642,$O$2,"md")</f>
      </c>
      <c r="I642" s="7" t="n">
        <v>1386</v>
      </c>
      <c r="J642" s="17" t="n">
        <v>298.84909090909</v>
      </c>
      <c r="K642" s="6" t="s">
        <f>=Портфель!F16*Портфель!$Q$13</f>
      </c>
      <c r="L642" s="6" t="s">
        <f>=E642*K642</f>
      </c>
      <c r="M642" s="6" t="s">
        <f>=(K642-J642)*E642</f>
      </c>
      <c r="N642" s="6" t="s">
        <f>=MAX(0,M642*0.13)</f>
      </c>
    </row>
    <row collapsed="false" customFormat="false" customHeight="false" hidden="false" ht="12.1" outlineLevel="0" r="643">
      <c r="A643" s="52" t="n">
        <v>44875</v>
      </c>
      <c r="B643" s="16" t="s">
        <v>715</v>
      </c>
      <c r="C643" s="16" t="s">
        <v>59</v>
      </c>
      <c r="D643" s="16" t="s">
        <v>60</v>
      </c>
      <c r="E643" s="17" t="n">
        <v>3</v>
      </c>
      <c r="F643" s="7" t="s">
        <f>=DATEDIF(A643,$O$2,"y")</f>
      </c>
      <c r="G643" s="7" t="s">
        <f>=DATEDIF(A643,$O$2,"ym")</f>
      </c>
      <c r="H643" s="7" t="s">
        <f>=DATEDIF(A643,$O$2,"md")</f>
      </c>
      <c r="I643" s="7" t="n">
        <v>1338</v>
      </c>
      <c r="J643" s="17" t="n">
        <v>354.34333333333</v>
      </c>
      <c r="K643" s="6" t="s">
        <f>=Портфель!F16*Портфель!$Q$13</f>
      </c>
      <c r="L643" s="6" t="s">
        <f>=E643*K643</f>
      </c>
      <c r="M643" s="6" t="s">
        <f>=(K643-J643)*E643</f>
      </c>
      <c r="N643" s="6" t="s">
        <f>=MAX(0,M643*0.13)</f>
      </c>
    </row>
    <row collapsed="false" customFormat="false" customHeight="false" hidden="false" ht="12.1" outlineLevel="0" r="644">
      <c r="A644" s="52" t="n">
        <v>44876</v>
      </c>
      <c r="B644" s="16" t="s">
        <v>715</v>
      </c>
      <c r="C644" s="16" t="s">
        <v>59</v>
      </c>
      <c r="D644" s="16" t="s">
        <v>60</v>
      </c>
      <c r="E644" s="17" t="n">
        <v>140</v>
      </c>
      <c r="F644" s="7" t="s">
        <f>=DATEDIF(A644,$O$2,"y")</f>
      </c>
      <c r="G644" s="7" t="s">
        <f>=DATEDIF(A644,$O$2,"ym")</f>
      </c>
      <c r="H644" s="7" t="s">
        <f>=DATEDIF(A644,$O$2,"md")</f>
      </c>
      <c r="I644" s="7" t="n">
        <v>1337</v>
      </c>
      <c r="J644" s="17" t="n">
        <v>356.94271428571</v>
      </c>
      <c r="K644" s="6" t="s">
        <f>=Портфель!F16*Портфель!$Q$13</f>
      </c>
      <c r="L644" s="6" t="s">
        <f>=E644*K644</f>
      </c>
      <c r="M644" s="6" t="s">
        <f>=(K644-J644)*E644</f>
      </c>
      <c r="N644" s="6" t="s">
        <f>=MAX(0,M644*0.13)</f>
      </c>
    </row>
    <row collapsed="false" customFormat="false" customHeight="false" hidden="false" ht="12.1" outlineLevel="0" r="645">
      <c r="A645" s="52" t="n">
        <v>44883</v>
      </c>
      <c r="B645" s="16" t="s">
        <v>715</v>
      </c>
      <c r="C645" s="16" t="s">
        <v>59</v>
      </c>
      <c r="D645" s="16" t="s">
        <v>60</v>
      </c>
      <c r="E645" s="17" t="n">
        <v>40</v>
      </c>
      <c r="F645" s="7" t="s">
        <f>=DATEDIF(A645,$O$2,"y")</f>
      </c>
      <c r="G645" s="7" t="s">
        <f>=DATEDIF(A645,$O$2,"ym")</f>
      </c>
      <c r="H645" s="7" t="s">
        <f>=DATEDIF(A645,$O$2,"md")</f>
      </c>
      <c r="I645" s="7" t="n">
        <v>1330</v>
      </c>
      <c r="J645" s="17" t="n">
        <v>335.234</v>
      </c>
      <c r="K645" s="6" t="s">
        <f>=Портфель!F16*Портфель!$Q$13</f>
      </c>
      <c r="L645" s="6" t="s">
        <f>=E645*K645</f>
      </c>
      <c r="M645" s="6" t="s">
        <f>=(K645-J645)*E645</f>
      </c>
      <c r="N645" s="6" t="s">
        <f>=MAX(0,M645*0.13)</f>
      </c>
    </row>
    <row collapsed="false" customFormat="false" customHeight="false" hidden="false" ht="12.1" outlineLevel="0" r="646">
      <c r="A646" s="52" t="n">
        <v>44888</v>
      </c>
      <c r="B646" s="16" t="s">
        <v>715</v>
      </c>
      <c r="C646" s="16" t="s">
        <v>59</v>
      </c>
      <c r="D646" s="16" t="s">
        <v>60</v>
      </c>
      <c r="E646" s="17" t="n">
        <v>11</v>
      </c>
      <c r="F646" s="7" t="s">
        <f>=DATEDIF(A646,$O$2,"y")</f>
      </c>
      <c r="G646" s="7" t="s">
        <f>=DATEDIF(A646,$O$2,"ym")</f>
      </c>
      <c r="H646" s="7" t="s">
        <f>=DATEDIF(A646,$O$2,"md")</f>
      </c>
      <c r="I646" s="7" t="n">
        <v>1325</v>
      </c>
      <c r="J646" s="17" t="n">
        <v>335.93454545455</v>
      </c>
      <c r="K646" s="6" t="s">
        <f>=Портфель!F16*Портфель!$Q$13</f>
      </c>
      <c r="L646" s="6" t="s">
        <f>=E646*K646</f>
      </c>
      <c r="M646" s="6" t="s">
        <f>=(K646-J646)*E646</f>
      </c>
      <c r="N646" s="6" t="s">
        <f>=MAX(0,M646*0.13)</f>
      </c>
    </row>
    <row collapsed="false" customFormat="false" customHeight="false" hidden="false" ht="12.1" outlineLevel="0" r="647">
      <c r="A647" s="52" t="n">
        <v>43833</v>
      </c>
      <c r="B647" s="16" t="s">
        <v>715</v>
      </c>
      <c r="C647" s="16" t="s">
        <v>62</v>
      </c>
      <c r="D647" s="16" t="s">
        <v>63</v>
      </c>
      <c r="E647" s="17" t="n">
        <v>120</v>
      </c>
      <c r="F647" s="7" t="s">
        <f>=DATEDIF(A647,$O$2,"y")</f>
      </c>
      <c r="G647" s="7" t="s">
        <f>=DATEDIF(A647,$O$2,"ym")</f>
      </c>
      <c r="H647" s="7" t="s">
        <f>=DATEDIF(A647,$O$2,"md")</f>
      </c>
      <c r="I647" s="7" t="n">
        <v>2381</v>
      </c>
      <c r="J647" s="17" t="n">
        <v>144.15383333333</v>
      </c>
      <c r="K647" s="6" t="s">
        <f>=Портфель!F17*Портфель!$Q$13</f>
      </c>
      <c r="L647" s="6" t="s">
        <f>=E647*K647</f>
      </c>
      <c r="M647" s="6" t="s">
        <f>=(K647-J647)*E647</f>
      </c>
      <c r="N647" s="6" t="s">
        <f>=MAX(0,M647*0.13)</f>
      </c>
    </row>
    <row collapsed="false" customFormat="false" customHeight="false" hidden="false" ht="12.1" outlineLevel="0" r="648">
      <c r="A648" s="52" t="n">
        <v>43833</v>
      </c>
      <c r="B648" s="16" t="s">
        <v>715</v>
      </c>
      <c r="C648" s="16" t="s">
        <v>62</v>
      </c>
      <c r="D648" s="16" t="s">
        <v>63</v>
      </c>
      <c r="E648" s="17" t="n">
        <v>180</v>
      </c>
      <c r="F648" s="7" t="s">
        <f>=DATEDIF(A648,$O$2,"y")</f>
      </c>
      <c r="G648" s="7" t="s">
        <f>=DATEDIF(A648,$O$2,"ym")</f>
      </c>
      <c r="H648" s="7" t="s">
        <f>=DATEDIF(A648,$O$2,"md")</f>
      </c>
      <c r="I648" s="7" t="n">
        <v>2381</v>
      </c>
      <c r="J648" s="17" t="n">
        <v>144.15388888889</v>
      </c>
      <c r="K648" s="6" t="s">
        <f>=Портфель!F17*Портфель!$Q$13</f>
      </c>
      <c r="L648" s="6" t="s">
        <f>=E648*K648</f>
      </c>
      <c r="M648" s="6" t="s">
        <f>=(K648-J648)*E648</f>
      </c>
      <c r="N648" s="6" t="s">
        <f>=MAX(0,M648*0.13)</f>
      </c>
    </row>
    <row collapsed="false" customFormat="false" customHeight="false" hidden="false" ht="12.1" outlineLevel="0" r="649">
      <c r="A649" s="52" t="n">
        <v>44407</v>
      </c>
      <c r="B649" s="16" t="s">
        <v>715</v>
      </c>
      <c r="C649" s="16" t="s">
        <v>62</v>
      </c>
      <c r="D649" s="16" t="s">
        <v>63</v>
      </c>
      <c r="E649" s="17" t="n">
        <v>40</v>
      </c>
      <c r="F649" s="7" t="s">
        <f>=DATEDIF(A649,$O$2,"y")</f>
      </c>
      <c r="G649" s="7" t="s">
        <f>=DATEDIF(A649,$O$2,"ym")</f>
      </c>
      <c r="H649" s="7" t="s">
        <f>=DATEDIF(A649,$O$2,"md")</f>
      </c>
      <c r="I649" s="7" t="n">
        <v>1806</v>
      </c>
      <c r="J649" s="17" t="n">
        <v>257.5545</v>
      </c>
      <c r="K649" s="6" t="s">
        <f>=Портфель!F17*Портфель!$Q$13</f>
      </c>
      <c r="L649" s="6" t="s">
        <f>=E649*K649</f>
      </c>
      <c r="M649" s="6" t="s">
        <f>=(K649-J649)*E649</f>
      </c>
      <c r="N649" s="6" t="s">
        <f>=MAX(0,M649*0.13)</f>
      </c>
    </row>
    <row collapsed="false" customFormat="false" customHeight="false" hidden="false" ht="12.1" outlineLevel="0" r="650">
      <c r="A650" s="52" t="n">
        <v>44564</v>
      </c>
      <c r="B650" s="16" t="s">
        <v>715</v>
      </c>
      <c r="C650" s="16" t="s">
        <v>62</v>
      </c>
      <c r="D650" s="16" t="s">
        <v>63</v>
      </c>
      <c r="E650" s="17" t="n">
        <v>200</v>
      </c>
      <c r="F650" s="7" t="s">
        <f>=DATEDIF(A650,$O$2,"y")</f>
      </c>
      <c r="G650" s="7" t="s">
        <f>=DATEDIF(A650,$O$2,"ym")</f>
      </c>
      <c r="H650" s="7" t="s">
        <f>=DATEDIF(A650,$O$2,"md")</f>
      </c>
      <c r="I650" s="7" t="n">
        <v>1650</v>
      </c>
      <c r="J650" s="17" t="n">
        <v>218.8094</v>
      </c>
      <c r="K650" s="6" t="s">
        <f>=Портфель!F17*Портфель!$Q$13</f>
      </c>
      <c r="L650" s="6" t="s">
        <f>=E650*K650</f>
      </c>
      <c r="M650" s="6" t="s">
        <f>=(K650-J650)*E650</f>
      </c>
      <c r="N650" s="6" t="s">
        <f>=MAX(0,M650*0.13)</f>
      </c>
    </row>
    <row collapsed="false" customFormat="false" customHeight="false" hidden="false" ht="12.1" outlineLevel="0" r="651">
      <c r="A651" s="52" t="n">
        <v>44565</v>
      </c>
      <c r="B651" s="16" t="s">
        <v>715</v>
      </c>
      <c r="C651" s="16" t="s">
        <v>62</v>
      </c>
      <c r="D651" s="16" t="s">
        <v>63</v>
      </c>
      <c r="E651" s="17" t="n">
        <v>230</v>
      </c>
      <c r="F651" s="7" t="s">
        <f>=DATEDIF(A651,$O$2,"y")</f>
      </c>
      <c r="G651" s="7" t="s">
        <f>=DATEDIF(A651,$O$2,"ym")</f>
      </c>
      <c r="H651" s="7" t="s">
        <f>=DATEDIF(A651,$O$2,"md")</f>
      </c>
      <c r="I651" s="7" t="n">
        <v>1649</v>
      </c>
      <c r="J651" s="17" t="n">
        <v>218.08895652174</v>
      </c>
      <c r="K651" s="6" t="s">
        <f>=Портфель!F17*Портфель!$Q$13</f>
      </c>
      <c r="L651" s="6" t="s">
        <f>=E651*K651</f>
      </c>
      <c r="M651" s="6" t="s">
        <f>=(K651-J651)*E651</f>
      </c>
      <c r="N651" s="6" t="s">
        <f>=MAX(0,M651*0.13)</f>
      </c>
    </row>
    <row collapsed="false" customFormat="false" customHeight="false" hidden="false" ht="12.1" outlineLevel="0" r="652">
      <c r="A652" s="52" t="n">
        <v>44575</v>
      </c>
      <c r="B652" s="16" t="s">
        <v>715</v>
      </c>
      <c r="C652" s="16" t="s">
        <v>62</v>
      </c>
      <c r="D652" s="16" t="s">
        <v>63</v>
      </c>
      <c r="E652" s="17" t="n">
        <v>160</v>
      </c>
      <c r="F652" s="7" t="s">
        <f>=DATEDIF(A652,$O$2,"y")</f>
      </c>
      <c r="G652" s="7" t="s">
        <f>=DATEDIF(A652,$O$2,"ym")</f>
      </c>
      <c r="H652" s="7" t="s">
        <f>=DATEDIF(A652,$O$2,"md")</f>
      </c>
      <c r="I652" s="7" t="n">
        <v>1638</v>
      </c>
      <c r="J652" s="17" t="n">
        <v>212.837875</v>
      </c>
      <c r="K652" s="6" t="s">
        <f>=Портфель!F17*Портфель!$Q$13</f>
      </c>
      <c r="L652" s="6" t="s">
        <f>=E652*K652</f>
      </c>
      <c r="M652" s="6" t="s">
        <f>=(K652-J652)*E652</f>
      </c>
      <c r="N652" s="6" t="s">
        <f>=MAX(0,M652*0.13)</f>
      </c>
    </row>
    <row collapsed="false" customFormat="false" customHeight="false" hidden="false" ht="12.1" outlineLevel="0" r="653">
      <c r="A653" s="52" t="n">
        <v>44585</v>
      </c>
      <c r="B653" s="16" t="s">
        <v>715</v>
      </c>
      <c r="C653" s="16" t="s">
        <v>62</v>
      </c>
      <c r="D653" s="16" t="s">
        <v>63</v>
      </c>
      <c r="E653" s="17" t="n">
        <v>70</v>
      </c>
      <c r="F653" s="7" t="s">
        <f>=DATEDIF(A653,$O$2,"y")</f>
      </c>
      <c r="G653" s="7" t="s">
        <f>=DATEDIF(A653,$O$2,"ym")</f>
      </c>
      <c r="H653" s="7" t="s">
        <f>=DATEDIF(A653,$O$2,"md")</f>
      </c>
      <c r="I653" s="7" t="n">
        <v>1628</v>
      </c>
      <c r="J653" s="17" t="n">
        <v>199.09142857143</v>
      </c>
      <c r="K653" s="6" t="s">
        <f>=Портфель!F17*Портфель!$Q$13</f>
      </c>
      <c r="L653" s="6" t="s">
        <f>=E653*K653</f>
      </c>
      <c r="M653" s="6" t="s">
        <f>=(K653-J653)*E653</f>
      </c>
      <c r="N653" s="6" t="s">
        <f>=MAX(0,M653*0.13)</f>
      </c>
    </row>
    <row collapsed="false" customFormat="false" customHeight="false" hidden="false" ht="12.1" outlineLevel="0" r="654">
      <c r="A654" s="52" t="n">
        <v>44586</v>
      </c>
      <c r="B654" s="16" t="s">
        <v>715</v>
      </c>
      <c r="C654" s="16" t="s">
        <v>62</v>
      </c>
      <c r="D654" s="16" t="s">
        <v>63</v>
      </c>
      <c r="E654" s="17" t="n">
        <v>100</v>
      </c>
      <c r="F654" s="7" t="s">
        <f>=DATEDIF(A654,$O$2,"y")</f>
      </c>
      <c r="G654" s="7" t="s">
        <f>=DATEDIF(A654,$O$2,"ym")</f>
      </c>
      <c r="H654" s="7" t="s">
        <f>=DATEDIF(A654,$O$2,"md")</f>
      </c>
      <c r="I654" s="7" t="n">
        <v>1627</v>
      </c>
      <c r="J654" s="17" t="n">
        <v>198.0911</v>
      </c>
      <c r="K654" s="6" t="s">
        <f>=Портфель!F17*Портфель!$Q$13</f>
      </c>
      <c r="L654" s="6" t="s">
        <f>=E654*K654</f>
      </c>
      <c r="M654" s="6" t="s">
        <f>=(K654-J654)*E654</f>
      </c>
      <c r="N654" s="6" t="s">
        <f>=MAX(0,M654*0.13)</f>
      </c>
    </row>
    <row collapsed="false" customFormat="false" customHeight="false" hidden="false" ht="12.1" outlineLevel="0" r="655">
      <c r="A655" s="52" t="n">
        <v>44783</v>
      </c>
      <c r="B655" s="16" t="s">
        <v>715</v>
      </c>
      <c r="C655" s="16" t="s">
        <v>62</v>
      </c>
      <c r="D655" s="16" t="s">
        <v>63</v>
      </c>
      <c r="E655" s="17" t="n">
        <v>50</v>
      </c>
      <c r="F655" s="7" t="s">
        <f>=DATEDIF(A655,$O$2,"y")</f>
      </c>
      <c r="G655" s="7" t="s">
        <f>=DATEDIF(A655,$O$2,"ym")</f>
      </c>
      <c r="H655" s="7" t="s">
        <f>=DATEDIF(A655,$O$2,"md")</f>
      </c>
      <c r="I655" s="7" t="n">
        <v>1430</v>
      </c>
      <c r="J655" s="17" t="n">
        <v>117.4588</v>
      </c>
      <c r="K655" s="6" t="s">
        <f>=Портфель!F17*Портфель!$Q$13</f>
      </c>
      <c r="L655" s="6" t="s">
        <f>=E655*K655</f>
      </c>
      <c r="M655" s="6" t="s">
        <f>=(K655-J655)*E655</f>
      </c>
      <c r="N655" s="6" t="s">
        <f>=MAX(0,M655*0.13)</f>
      </c>
    </row>
    <row collapsed="false" customFormat="false" customHeight="false" hidden="false" ht="12.1" outlineLevel="0" r="656">
      <c r="A656" s="52" t="n">
        <v>44824</v>
      </c>
      <c r="B656" s="16" t="s">
        <v>715</v>
      </c>
      <c r="C656" s="16" t="s">
        <v>62</v>
      </c>
      <c r="D656" s="16" t="s">
        <v>63</v>
      </c>
      <c r="E656" s="17" t="n">
        <v>50</v>
      </c>
      <c r="F656" s="7" t="s">
        <f>=DATEDIF(A656,$O$2,"y")</f>
      </c>
      <c r="G656" s="7" t="s">
        <f>=DATEDIF(A656,$O$2,"ym")</f>
      </c>
      <c r="H656" s="7" t="s">
        <f>=DATEDIF(A656,$O$2,"md")</f>
      </c>
      <c r="I656" s="7" t="n">
        <v>1389</v>
      </c>
      <c r="J656" s="17" t="n">
        <v>108.9544</v>
      </c>
      <c r="K656" s="6" t="s">
        <f>=Портфель!F17*Портфель!$Q$13</f>
      </c>
      <c r="L656" s="6" t="s">
        <f>=E656*K656</f>
      </c>
      <c r="M656" s="6" t="s">
        <f>=(K656-J656)*E656</f>
      </c>
      <c r="N656" s="6" t="s">
        <f>=MAX(0,M656*0.13)</f>
      </c>
    </row>
    <row collapsed="false" customFormat="false" customHeight="false" hidden="false" ht="12.1" outlineLevel="0" r="657">
      <c r="A657" s="52" t="n">
        <v>44824</v>
      </c>
      <c r="B657" s="16" t="s">
        <v>715</v>
      </c>
      <c r="C657" s="16" t="s">
        <v>62</v>
      </c>
      <c r="D657" s="16" t="s">
        <v>63</v>
      </c>
      <c r="E657" s="17" t="n">
        <v>10</v>
      </c>
      <c r="F657" s="7" t="s">
        <f>=DATEDIF(A657,$O$2,"y")</f>
      </c>
      <c r="G657" s="7" t="s">
        <f>=DATEDIF(A657,$O$2,"ym")</f>
      </c>
      <c r="H657" s="7" t="s">
        <f>=DATEDIF(A657,$O$2,"md")</f>
      </c>
      <c r="I657" s="7" t="n">
        <v>1389</v>
      </c>
      <c r="J657" s="17" t="n">
        <v>108.875</v>
      </c>
      <c r="K657" s="6" t="s">
        <f>=Портфель!F17*Портфель!$Q$13</f>
      </c>
      <c r="L657" s="6" t="s">
        <f>=E657*K657</f>
      </c>
      <c r="M657" s="6" t="s">
        <f>=(K657-J657)*E657</f>
      </c>
      <c r="N657" s="6" t="s">
        <f>=MAX(0,M657*0.13)</f>
      </c>
    </row>
    <row collapsed="false" customFormat="false" customHeight="false" hidden="false" ht="12.1" outlineLevel="0" r="658">
      <c r="A658" s="52" t="n">
        <v>44825</v>
      </c>
      <c r="B658" s="16" t="s">
        <v>715</v>
      </c>
      <c r="C658" s="16" t="s">
        <v>62</v>
      </c>
      <c r="D658" s="16" t="s">
        <v>63</v>
      </c>
      <c r="E658" s="17" t="n">
        <v>80</v>
      </c>
      <c r="F658" s="7" t="s">
        <f>=DATEDIF(A658,$O$2,"y")</f>
      </c>
      <c r="G658" s="7" t="s">
        <f>=DATEDIF(A658,$O$2,"ym")</f>
      </c>
      <c r="H658" s="7" t="s">
        <f>=DATEDIF(A658,$O$2,"md")</f>
      </c>
      <c r="I658" s="7" t="n">
        <v>1388</v>
      </c>
      <c r="J658" s="17" t="n">
        <v>101.550875</v>
      </c>
      <c r="K658" s="6" t="s">
        <f>=Портфель!F17*Портфель!$Q$13</f>
      </c>
      <c r="L658" s="6" t="s">
        <f>=E658*K658</f>
      </c>
      <c r="M658" s="6" t="s">
        <f>=(K658-J658)*E658</f>
      </c>
      <c r="N658" s="6" t="s">
        <f>=MAX(0,M658*0.13)</f>
      </c>
    </row>
    <row collapsed="false" customFormat="false" customHeight="false" hidden="false" ht="12.1" outlineLevel="0" r="659">
      <c r="A659" s="52" t="n">
        <v>44827</v>
      </c>
      <c r="B659" s="16" t="s">
        <v>715</v>
      </c>
      <c r="C659" s="16" t="s">
        <v>62</v>
      </c>
      <c r="D659" s="16" t="s">
        <v>63</v>
      </c>
      <c r="E659" s="17" t="n">
        <v>30</v>
      </c>
      <c r="F659" s="7" t="s">
        <f>=DATEDIF(A659,$O$2,"y")</f>
      </c>
      <c r="G659" s="7" t="s">
        <f>=DATEDIF(A659,$O$2,"ym")</f>
      </c>
      <c r="H659" s="7" t="s">
        <f>=DATEDIF(A659,$O$2,"md")</f>
      </c>
      <c r="I659" s="7" t="n">
        <v>1386</v>
      </c>
      <c r="J659" s="17" t="n">
        <v>92.346333333333</v>
      </c>
      <c r="K659" s="6" t="s">
        <f>=Портфель!F17*Портфель!$Q$13</f>
      </c>
      <c r="L659" s="6" t="s">
        <f>=E659*K659</f>
      </c>
      <c r="M659" s="6" t="s">
        <f>=(K659-J659)*E659</f>
      </c>
      <c r="N659" s="6" t="s">
        <f>=MAX(0,M659*0.13)</f>
      </c>
    </row>
    <row collapsed="false" customFormat="false" customHeight="false" hidden="false" ht="12.1" outlineLevel="0" r="660">
      <c r="A660" s="52" t="n">
        <v>45847</v>
      </c>
      <c r="B660" s="16" t="s">
        <v>715</v>
      </c>
      <c r="C660" s="16" t="s">
        <v>65</v>
      </c>
      <c r="D660" s="16" t="s">
        <v>66</v>
      </c>
      <c r="E660" s="17" t="n">
        <v>50</v>
      </c>
      <c r="F660" s="7" t="s">
        <f>=DATEDIF(A660,$O$2,"y")</f>
      </c>
      <c r="G660" s="7" t="s">
        <f>=DATEDIF(A660,$O$2,"ym")</f>
      </c>
      <c r="H660" s="7" t="s">
        <f>=DATEDIF(A660,$O$2,"md")</f>
      </c>
      <c r="I660" s="7" t="n">
        <v>366</v>
      </c>
      <c r="J660" s="17" t="n">
        <v>373.9596</v>
      </c>
      <c r="K660" s="6" t="s">
        <f>=Портфель!F18*Портфель!$Q$13</f>
      </c>
      <c r="L660" s="6" t="s">
        <f>=E660*K660</f>
      </c>
      <c r="M660" s="6" t="s">
        <f>=(K660-J660)*E660</f>
      </c>
      <c r="N660" s="6" t="s">
        <f>=MAX(0,M660*0.13)</f>
      </c>
    </row>
    <row collapsed="false" customFormat="false" customHeight="false" hidden="false" ht="12.1" outlineLevel="0" r="661">
      <c r="A661" s="52" t="n">
        <v>45847</v>
      </c>
      <c r="B661" s="16" t="s">
        <v>715</v>
      </c>
      <c r="C661" s="16" t="s">
        <v>65</v>
      </c>
      <c r="D661" s="16" t="s">
        <v>66</v>
      </c>
      <c r="E661" s="17" t="n">
        <v>50</v>
      </c>
      <c r="F661" s="7" t="s">
        <f>=DATEDIF(A661,$O$2,"y")</f>
      </c>
      <c r="G661" s="7" t="s">
        <f>=DATEDIF(A661,$O$2,"ym")</f>
      </c>
      <c r="H661" s="7" t="s">
        <f>=DATEDIF(A661,$O$2,"md")</f>
      </c>
      <c r="I661" s="7" t="n">
        <v>366</v>
      </c>
      <c r="J661" s="17" t="n">
        <v>373.9596</v>
      </c>
      <c r="K661" s="6" t="s">
        <f>=Портфель!F18*Портфель!$Q$13</f>
      </c>
      <c r="L661" s="6" t="s">
        <f>=E661*K661</f>
      </c>
      <c r="M661" s="6" t="s">
        <f>=(K661-J661)*E661</f>
      </c>
      <c r="N661" s="6" t="s">
        <f>=MAX(0,M661*0.13)</f>
      </c>
    </row>
    <row collapsed="false" customFormat="false" customHeight="false" hidden="false" ht="12.1" outlineLevel="0" r="662">
      <c r="A662" s="52" t="n">
        <v>45847</v>
      </c>
      <c r="B662" s="16" t="s">
        <v>715</v>
      </c>
      <c r="C662" s="16" t="s">
        <v>65</v>
      </c>
      <c r="D662" s="16" t="s">
        <v>66</v>
      </c>
      <c r="E662" s="17" t="n">
        <v>50</v>
      </c>
      <c r="F662" s="7" t="s">
        <f>=DATEDIF(A662,$O$2,"y")</f>
      </c>
      <c r="G662" s="7" t="s">
        <f>=DATEDIF(A662,$O$2,"ym")</f>
      </c>
      <c r="H662" s="7" t="s">
        <f>=DATEDIF(A662,$O$2,"md")</f>
      </c>
      <c r="I662" s="7" t="n">
        <v>366</v>
      </c>
      <c r="J662" s="17" t="n">
        <v>373.9596</v>
      </c>
      <c r="K662" s="6" t="s">
        <f>=Портфель!F18*Портфель!$Q$13</f>
      </c>
      <c r="L662" s="6" t="s">
        <f>=E662*K662</f>
      </c>
      <c r="M662" s="6" t="s">
        <f>=(K662-J662)*E662</f>
      </c>
      <c r="N662" s="6" t="s">
        <f>=MAX(0,M662*0.13)</f>
      </c>
    </row>
    <row collapsed="false" customFormat="false" customHeight="false" hidden="false" ht="12.1" outlineLevel="0" r="663">
      <c r="A663" s="52" t="n">
        <v>45847</v>
      </c>
      <c r="B663" s="16" t="s">
        <v>715</v>
      </c>
      <c r="C663" s="16" t="s">
        <v>65</v>
      </c>
      <c r="D663" s="16" t="s">
        <v>66</v>
      </c>
      <c r="E663" s="17" t="n">
        <v>50</v>
      </c>
      <c r="F663" s="7" t="s">
        <f>=DATEDIF(A663,$O$2,"y")</f>
      </c>
      <c r="G663" s="7" t="s">
        <f>=DATEDIF(A663,$O$2,"ym")</f>
      </c>
      <c r="H663" s="7" t="s">
        <f>=DATEDIF(A663,$O$2,"md")</f>
      </c>
      <c r="I663" s="7" t="n">
        <v>366</v>
      </c>
      <c r="J663" s="17" t="n">
        <v>373.9596</v>
      </c>
      <c r="K663" s="6" t="s">
        <f>=Портфель!F18*Портфель!$Q$13</f>
      </c>
      <c r="L663" s="6" t="s">
        <f>=E663*K663</f>
      </c>
      <c r="M663" s="6" t="s">
        <f>=(K663-J663)*E663</f>
      </c>
      <c r="N663" s="6" t="s">
        <f>=MAX(0,M663*0.13)</f>
      </c>
    </row>
    <row collapsed="false" customFormat="false" customHeight="false" hidden="false" ht="12.1" outlineLevel="0" r="664">
      <c r="A664" s="52" t="n">
        <v>45849</v>
      </c>
      <c r="B664" s="16" t="s">
        <v>715</v>
      </c>
      <c r="C664" s="16" t="s">
        <v>65</v>
      </c>
      <c r="D664" s="16" t="s">
        <v>66</v>
      </c>
      <c r="E664" s="17" t="n">
        <v>10</v>
      </c>
      <c r="F664" s="7" t="s">
        <f>=DATEDIF(A664,$O$2,"y")</f>
      </c>
      <c r="G664" s="7" t="s">
        <f>=DATEDIF(A664,$O$2,"ym")</f>
      </c>
      <c r="H664" s="7" t="s">
        <f>=DATEDIF(A664,$O$2,"md")</f>
      </c>
      <c r="I664" s="7" t="n">
        <v>364</v>
      </c>
      <c r="J664" s="17" t="n">
        <v>379.305</v>
      </c>
      <c r="K664" s="6" t="s">
        <f>=Портфель!F18*Портфель!$Q$13</f>
      </c>
      <c r="L664" s="6" t="s">
        <f>=E664*K664</f>
      </c>
      <c r="M664" s="6" t="s">
        <f>=(K664-J664)*E664</f>
      </c>
      <c r="N664" s="6" t="s">
        <f>=MAX(0,M664*0.13)</f>
      </c>
    </row>
    <row collapsed="false" customFormat="false" customHeight="false" hidden="false" ht="12.1" outlineLevel="0" r="665">
      <c r="A665" s="52" t="n">
        <v>45849</v>
      </c>
      <c r="B665" s="16" t="s">
        <v>715</v>
      </c>
      <c r="C665" s="16" t="s">
        <v>65</v>
      </c>
      <c r="D665" s="16" t="s">
        <v>66</v>
      </c>
      <c r="E665" s="17" t="n">
        <v>50</v>
      </c>
      <c r="F665" s="7" t="s">
        <f>=DATEDIF(A665,$O$2,"y")</f>
      </c>
      <c r="G665" s="7" t="s">
        <f>=DATEDIF(A665,$O$2,"ym")</f>
      </c>
      <c r="H665" s="7" t="s">
        <f>=DATEDIF(A665,$O$2,"md")</f>
      </c>
      <c r="I665" s="7" t="n">
        <v>364</v>
      </c>
      <c r="J665" s="17" t="n">
        <v>379.3054</v>
      </c>
      <c r="K665" s="6" t="s">
        <f>=Портфель!F18*Портфель!$Q$13</f>
      </c>
      <c r="L665" s="6" t="s">
        <f>=E665*K665</f>
      </c>
      <c r="M665" s="6" t="s">
        <f>=(K665-J665)*E665</f>
      </c>
      <c r="N665" s="6" t="s">
        <f>=MAX(0,M665*0.13)</f>
      </c>
    </row>
    <row collapsed="false" customFormat="false" customHeight="false" hidden="false" ht="12.1" outlineLevel="0" r="666">
      <c r="A666" s="52" t="n">
        <v>45849</v>
      </c>
      <c r="B666" s="16" t="s">
        <v>715</v>
      </c>
      <c r="C666" s="16" t="s">
        <v>65</v>
      </c>
      <c r="D666" s="16" t="s">
        <v>66</v>
      </c>
      <c r="E666" s="17" t="n">
        <v>40</v>
      </c>
      <c r="F666" s="7" t="s">
        <f>=DATEDIF(A666,$O$2,"y")</f>
      </c>
      <c r="G666" s="7" t="s">
        <f>=DATEDIF(A666,$O$2,"ym")</f>
      </c>
      <c r="H666" s="7" t="s">
        <f>=DATEDIF(A666,$O$2,"md")</f>
      </c>
      <c r="I666" s="7" t="n">
        <v>364</v>
      </c>
      <c r="J666" s="17" t="n">
        <v>379.1915</v>
      </c>
      <c r="K666" s="6" t="s">
        <f>=Портфель!F18*Портфель!$Q$13</f>
      </c>
      <c r="L666" s="6" t="s">
        <f>=E666*K666</f>
      </c>
      <c r="M666" s="6" t="s">
        <f>=(K666-J666)*E666</f>
      </c>
      <c r="N666" s="6" t="s">
        <f>=MAX(0,M666*0.13)</f>
      </c>
    </row>
    <row collapsed="false" customFormat="false" customHeight="false" hidden="false" ht="12.1" outlineLevel="0" r="667">
      <c r="A667" s="52" t="n">
        <v>43441</v>
      </c>
      <c r="B667" s="16" t="s">
        <v>715</v>
      </c>
      <c r="C667" s="16" t="s">
        <v>67</v>
      </c>
      <c r="D667" s="16" t="s">
        <v>68</v>
      </c>
      <c r="E667" s="17" t="n">
        <v>10</v>
      </c>
      <c r="F667" s="7" t="s">
        <f>=DATEDIF(A667,$O$2,"y")</f>
      </c>
      <c r="G667" s="7" t="s">
        <f>=DATEDIF(A667,$O$2,"ym")</f>
      </c>
      <c r="H667" s="7" t="s">
        <f>=DATEDIF(A667,$O$2,"md")</f>
      </c>
      <c r="I667" s="7" t="n">
        <v>2773</v>
      </c>
      <c r="J667" s="17" t="n">
        <v>382.996</v>
      </c>
      <c r="K667" s="6" t="s">
        <f>=Портфель!F19*Портфель!$Q$13</f>
      </c>
      <c r="L667" s="6" t="s">
        <f>=E667*K667</f>
      </c>
      <c r="M667" s="6" t="s">
        <f>=(K667-J667)*E667</f>
      </c>
      <c r="N667" s="6" t="s">
        <f>=MAX(0,M667*0.13)</f>
      </c>
    </row>
    <row collapsed="false" customFormat="false" customHeight="false" hidden="false" ht="12.1" outlineLevel="0" r="668">
      <c r="A668" s="52" t="n">
        <v>43441</v>
      </c>
      <c r="B668" s="16" t="s">
        <v>715</v>
      </c>
      <c r="C668" s="16" t="s">
        <v>67</v>
      </c>
      <c r="D668" s="16" t="s">
        <v>68</v>
      </c>
      <c r="E668" s="17" t="n">
        <v>20</v>
      </c>
      <c r="F668" s="7" t="s">
        <f>=DATEDIF(A668,$O$2,"y")</f>
      </c>
      <c r="G668" s="7" t="s">
        <f>=DATEDIF(A668,$O$2,"ym")</f>
      </c>
      <c r="H668" s="7" t="s">
        <f>=DATEDIF(A668,$O$2,"md")</f>
      </c>
      <c r="I668" s="7" t="n">
        <v>2773</v>
      </c>
      <c r="J668" s="17" t="n">
        <v>383.0965</v>
      </c>
      <c r="K668" s="6" t="s">
        <f>=Портфель!F19*Портфель!$Q$13</f>
      </c>
      <c r="L668" s="6" t="s">
        <f>=E668*K668</f>
      </c>
      <c r="M668" s="6" t="s">
        <f>=(K668-J668)*E668</f>
      </c>
      <c r="N668" s="6" t="s">
        <f>=MAX(0,M668*0.13)</f>
      </c>
    </row>
    <row collapsed="false" customFormat="false" customHeight="false" hidden="false" ht="12.1" outlineLevel="0" r="669">
      <c r="A669" s="52" t="n">
        <v>43901</v>
      </c>
      <c r="B669" s="16" t="s">
        <v>715</v>
      </c>
      <c r="C669" s="16" t="s">
        <v>67</v>
      </c>
      <c r="D669" s="16" t="s">
        <v>68</v>
      </c>
      <c r="E669" s="17" t="n">
        <v>40</v>
      </c>
      <c r="F669" s="7" t="s">
        <f>=DATEDIF(A669,$O$2,"y")</f>
      </c>
      <c r="G669" s="7" t="s">
        <f>=DATEDIF(A669,$O$2,"ym")</f>
      </c>
      <c r="H669" s="7" t="s">
        <f>=DATEDIF(A669,$O$2,"md")</f>
      </c>
      <c r="I669" s="7" t="n">
        <v>2312</v>
      </c>
      <c r="J669" s="17" t="n">
        <v>317.913</v>
      </c>
      <c r="K669" s="6" t="s">
        <f>=Портфель!F19*Портфель!$Q$13</f>
      </c>
      <c r="L669" s="6" t="s">
        <f>=E669*K669</f>
      </c>
      <c r="M669" s="6" t="s">
        <f>=(K669-J669)*E669</f>
      </c>
      <c r="N669" s="6" t="s">
        <f>=MAX(0,M669*0.13)</f>
      </c>
    </row>
    <row collapsed="false" customFormat="false" customHeight="false" hidden="false" ht="12.1" outlineLevel="0" r="670">
      <c r="A670" s="52" t="n">
        <v>43906</v>
      </c>
      <c r="B670" s="16" t="s">
        <v>715</v>
      </c>
      <c r="C670" s="16" t="s">
        <v>67</v>
      </c>
      <c r="D670" s="16" t="s">
        <v>68</v>
      </c>
      <c r="E670" s="17" t="n">
        <v>70</v>
      </c>
      <c r="F670" s="7" t="s">
        <f>=DATEDIF(A670,$O$2,"y")</f>
      </c>
      <c r="G670" s="7" t="s">
        <f>=DATEDIF(A670,$O$2,"ym")</f>
      </c>
      <c r="H670" s="7" t="s">
        <f>=DATEDIF(A670,$O$2,"md")</f>
      </c>
      <c r="I670" s="7" t="n">
        <v>2308</v>
      </c>
      <c r="J670" s="17" t="n">
        <v>272.23971428571</v>
      </c>
      <c r="K670" s="6" t="s">
        <f>=Портфель!F19*Портфель!$Q$13</f>
      </c>
      <c r="L670" s="6" t="s">
        <f>=E670*K670</f>
      </c>
      <c r="M670" s="6" t="s">
        <f>=(K670-J670)*E670</f>
      </c>
      <c r="N670" s="6" t="s">
        <f>=MAX(0,M670*0.13)</f>
      </c>
    </row>
    <row collapsed="false" customFormat="false" customHeight="false" hidden="false" ht="12.1" outlineLevel="0" r="671">
      <c r="A671" s="52" t="n">
        <v>44552</v>
      </c>
      <c r="B671" s="16" t="s">
        <v>715</v>
      </c>
      <c r="C671" s="16" t="s">
        <v>69</v>
      </c>
      <c r="D671" s="16" t="s">
        <v>70</v>
      </c>
      <c r="E671" s="17" t="n">
        <v>1</v>
      </c>
      <c r="F671" s="7" t="s">
        <f>=DATEDIF(A671,$O$2,"y")</f>
      </c>
      <c r="G671" s="7" t="s">
        <f>=DATEDIF(A671,$O$2,"ym")</f>
      </c>
      <c r="H671" s="7" t="s">
        <f>=DATEDIF(A671,$O$2,"md")</f>
      </c>
      <c r="I671" s="7" t="n">
        <v>1661</v>
      </c>
      <c r="J671" s="17" t="n">
        <v>0</v>
      </c>
      <c r="K671" s="6" t="s">
        <f>=Портфель!F20*Портфель!$Q$13</f>
      </c>
      <c r="L671" s="6" t="s">
        <f>=E671*K671</f>
      </c>
      <c r="M671" s="6" t="s">
        <f>=(K671-J671)*E671</f>
      </c>
      <c r="N671" s="6" t="s">
        <f>=MAX(0,M671*0.13)</f>
      </c>
    </row>
    <row collapsed="false" customFormat="false" customHeight="false" hidden="false" ht="12.1" outlineLevel="0" r="672">
      <c r="A672" s="52" t="n">
        <v>44552</v>
      </c>
      <c r="B672" s="16" t="s">
        <v>715</v>
      </c>
      <c r="C672" s="16" t="s">
        <v>71</v>
      </c>
      <c r="D672" s="16" t="s">
        <v>72</v>
      </c>
      <c r="E672" s="17" t="n">
        <v>2</v>
      </c>
      <c r="F672" s="7" t="s">
        <f>=DATEDIF(A672,$O$2,"y")</f>
      </c>
      <c r="G672" s="7" t="s">
        <f>=DATEDIF(A672,$O$2,"ym")</f>
      </c>
      <c r="H672" s="7" t="s">
        <f>=DATEDIF(A672,$O$2,"md")</f>
      </c>
      <c r="I672" s="7" t="n">
        <v>1661</v>
      </c>
      <c r="J672" s="17" t="n">
        <v>0</v>
      </c>
      <c r="K672" s="6" t="s">
        <f>=Портфель!F21*Портфель!$Q$13</f>
      </c>
      <c r="L672" s="6" t="s">
        <f>=E672*K672</f>
      </c>
      <c r="M672" s="6" t="s">
        <f>=(K672-J672)*E672</f>
      </c>
      <c r="N672" s="6" t="s">
        <f>=MAX(0,M672*0.13)</f>
      </c>
    </row>
    <row collapsed="false" customFormat="false" customHeight="false" hidden="false" ht="12.1" outlineLevel="0" r="673">
      <c r="A673" s="52" t="n">
        <v>45449</v>
      </c>
      <c r="B673" s="16" t="s">
        <v>715</v>
      </c>
      <c r="C673" s="16" t="s">
        <v>74</v>
      </c>
      <c r="D673" s="16" t="s">
        <v>76</v>
      </c>
      <c r="E673" s="17" t="n">
        <v>243</v>
      </c>
      <c r="F673" s="7" t="s">
        <f>=DATEDIF(A673,$O$2,"y")</f>
      </c>
      <c r="G673" s="7" t="s">
        <f>=DATEDIF(A673,$O$2,"ym")</f>
      </c>
      <c r="H673" s="7" t="s">
        <f>=DATEDIF(A673,$O$2,"md")</f>
      </c>
      <c r="I673" s="7" t="n">
        <v>764</v>
      </c>
      <c r="J673" s="17" t="n">
        <v>986.54230452675</v>
      </c>
      <c r="K673" s="6" t="s">
        <f>=Портфель!F23*Портфель!$Q$13</f>
      </c>
      <c r="L673" s="6" t="s">
        <f>=E673*K673</f>
      </c>
      <c r="M673" s="6" t="s">
        <f>=(K673-J673)*E673</f>
      </c>
      <c r="N673" s="6" t="s">
        <f>=MAX(0,M673*0.13)</f>
      </c>
    </row>
    <row collapsed="false" customFormat="false" customHeight="false" hidden="false" ht="12.1" outlineLevel="0" r="674">
      <c r="A674" s="52" t="n">
        <v>45449</v>
      </c>
      <c r="B674" s="16" t="s">
        <v>715</v>
      </c>
      <c r="C674" s="16" t="s">
        <v>74</v>
      </c>
      <c r="D674" s="16" t="s">
        <v>76</v>
      </c>
      <c r="E674" s="17" t="n">
        <v>71</v>
      </c>
      <c r="F674" s="7" t="s">
        <f>=DATEDIF(A674,$O$2,"y")</f>
      </c>
      <c r="G674" s="7" t="s">
        <f>=DATEDIF(A674,$O$2,"ym")</f>
      </c>
      <c r="H674" s="7" t="s">
        <f>=DATEDIF(A674,$O$2,"md")</f>
      </c>
      <c r="I674" s="7" t="n">
        <v>764</v>
      </c>
      <c r="J674" s="17" t="n">
        <v>986.54225352113</v>
      </c>
      <c r="K674" s="6" t="s">
        <f>=Портфель!F23*Портфель!$Q$13</f>
      </c>
      <c r="L674" s="6" t="s">
        <f>=E674*K674</f>
      </c>
      <c r="M674" s="6" t="s">
        <f>=(K674-J674)*E674</f>
      </c>
      <c r="N674" s="6" t="s">
        <f>=MAX(0,M674*0.13)</f>
      </c>
    </row>
    <row collapsed="false" customFormat="false" customHeight="false" hidden="false" ht="12.1" outlineLevel="0" r="675">
      <c r="A675" s="52" t="n">
        <v>45449</v>
      </c>
      <c r="B675" s="16" t="s">
        <v>715</v>
      </c>
      <c r="C675" s="16" t="s">
        <v>74</v>
      </c>
      <c r="D675" s="16" t="s">
        <v>76</v>
      </c>
      <c r="E675" s="17" t="n">
        <v>265</v>
      </c>
      <c r="F675" s="7" t="s">
        <f>=DATEDIF(A675,$O$2,"y")</f>
      </c>
      <c r="G675" s="7" t="s">
        <f>=DATEDIF(A675,$O$2,"ym")</f>
      </c>
      <c r="H675" s="7" t="s">
        <f>=DATEDIF(A675,$O$2,"md")</f>
      </c>
      <c r="I675" s="7" t="n">
        <v>764</v>
      </c>
      <c r="J675" s="17" t="n">
        <v>986.54233962264</v>
      </c>
      <c r="K675" s="6" t="s">
        <f>=Портфель!F23*Портфель!$Q$13</f>
      </c>
      <c r="L675" s="6" t="s">
        <f>=E675*K675</f>
      </c>
      <c r="M675" s="6" t="s">
        <f>=(K675-J675)*E675</f>
      </c>
      <c r="N675" s="6" t="s">
        <f>=MAX(0,M675*0.13)</f>
      </c>
    </row>
    <row collapsed="false" customFormat="false" customHeight="false" hidden="false" ht="12.1" outlineLevel="0" r="676">
      <c r="A676" s="52" t="n">
        <v>45569</v>
      </c>
      <c r="B676" s="16" t="s">
        <v>715</v>
      </c>
      <c r="C676" s="16" t="s">
        <v>74</v>
      </c>
      <c r="D676" s="16" t="s">
        <v>76</v>
      </c>
      <c r="E676" s="17" t="n">
        <v>201</v>
      </c>
      <c r="F676" s="7" t="s">
        <f>=DATEDIF(A676,$O$2,"y")</f>
      </c>
      <c r="G676" s="7" t="s">
        <f>=DATEDIF(A676,$O$2,"ym")</f>
      </c>
      <c r="H676" s="7" t="s">
        <f>=DATEDIF(A676,$O$2,"md")</f>
      </c>
      <c r="I676" s="7" t="n">
        <v>645</v>
      </c>
      <c r="J676" s="17" t="n">
        <v>990.54452736318</v>
      </c>
      <c r="K676" s="6" t="s">
        <f>=Портфель!F23*Портфель!$Q$13</f>
      </c>
      <c r="L676" s="6" t="s">
        <f>=E676*K676</f>
      </c>
      <c r="M676" s="6" t="s">
        <f>=(K676-J676)*E676</f>
      </c>
      <c r="N676" s="6" t="s">
        <f>=MAX(0,M676*0.13)</f>
      </c>
    </row>
    <row collapsed="false" customFormat="false" customHeight="false" hidden="false" ht="12.1" outlineLevel="0" r="677">
      <c r="A677" s="52" t="n">
        <v>45604</v>
      </c>
      <c r="B677" s="16" t="s">
        <v>715</v>
      </c>
      <c r="C677" s="16" t="s">
        <v>74</v>
      </c>
      <c r="D677" s="16" t="s">
        <v>76</v>
      </c>
      <c r="E677" s="17" t="n">
        <v>5</v>
      </c>
      <c r="F677" s="7" t="s">
        <f>=DATEDIF(A677,$O$2,"y")</f>
      </c>
      <c r="G677" s="7" t="s">
        <f>=DATEDIF(A677,$O$2,"ym")</f>
      </c>
      <c r="H677" s="7" t="s">
        <f>=DATEDIF(A677,$O$2,"md")</f>
      </c>
      <c r="I677" s="7" t="n">
        <v>609</v>
      </c>
      <c r="J677" s="17" t="n">
        <v>977.49</v>
      </c>
      <c r="K677" s="6" t="s">
        <f>=Портфель!F23*Портфель!$Q$13</f>
      </c>
      <c r="L677" s="6" t="s">
        <f>=E677*K677</f>
      </c>
      <c r="M677" s="6" t="s">
        <f>=(K677-J677)*E677</f>
      </c>
      <c r="N677" s="6" t="s">
        <f>=MAX(0,M677*0.13)</f>
      </c>
    </row>
    <row collapsed="false" customFormat="false" customHeight="false" hidden="false" ht="12.1" outlineLevel="0" r="678">
      <c r="A678" s="52" t="n">
        <v>45635</v>
      </c>
      <c r="B678" s="16" t="s">
        <v>715</v>
      </c>
      <c r="C678" s="16" t="s">
        <v>74</v>
      </c>
      <c r="D678" s="16" t="s">
        <v>76</v>
      </c>
      <c r="E678" s="17" t="n">
        <v>7</v>
      </c>
      <c r="F678" s="7" t="s">
        <f>=DATEDIF(A678,$O$2,"y")</f>
      </c>
      <c r="G678" s="7" t="s">
        <f>=DATEDIF(A678,$O$2,"ym")</f>
      </c>
      <c r="H678" s="7" t="s">
        <f>=DATEDIF(A678,$O$2,"md")</f>
      </c>
      <c r="I678" s="7" t="n">
        <v>578</v>
      </c>
      <c r="J678" s="17" t="n">
        <v>934.65428571429</v>
      </c>
      <c r="K678" s="6" t="s">
        <f>=Портфель!F23*Портфель!$Q$13</f>
      </c>
      <c r="L678" s="6" t="s">
        <f>=E678*K678</f>
      </c>
      <c r="M678" s="6" t="s">
        <f>=(K678-J678)*E678</f>
      </c>
      <c r="N678" s="6" t="s">
        <f>=MAX(0,M678*0.13)</f>
      </c>
    </row>
    <row collapsed="false" customFormat="false" customHeight="false" hidden="false" ht="12.1" outlineLevel="0" r="679">
      <c r="A679" s="52" t="n">
        <v>45840</v>
      </c>
      <c r="B679" s="16" t="s">
        <v>715</v>
      </c>
      <c r="C679" s="16" t="s">
        <v>74</v>
      </c>
      <c r="D679" s="16" t="s">
        <v>76</v>
      </c>
      <c r="E679" s="17" t="n">
        <v>1</v>
      </c>
      <c r="F679" s="7" t="s">
        <f>=DATEDIF(A679,$O$2,"y")</f>
      </c>
      <c r="G679" s="7" t="s">
        <f>=DATEDIF(A679,$O$2,"ym")</f>
      </c>
      <c r="H679" s="7" t="s">
        <f>=DATEDIF(A679,$O$2,"md")</f>
      </c>
      <c r="I679" s="7" t="n">
        <v>373</v>
      </c>
      <c r="J679" s="17" t="n">
        <v>973.69</v>
      </c>
      <c r="K679" s="6" t="s">
        <f>=Портфель!F23*Портфель!$Q$13</f>
      </c>
      <c r="L679" s="6" t="s">
        <f>=E679*K679</f>
      </c>
      <c r="M679" s="6" t="s">
        <f>=(K679-J679)*E679</f>
      </c>
      <c r="N679" s="6" t="s">
        <f>=MAX(0,M679*0.13)</f>
      </c>
    </row>
    <row collapsed="false" customFormat="false" customHeight="false" hidden="false" ht="12.1" outlineLevel="0" r="680">
      <c r="A680" s="52" t="n">
        <v>46065</v>
      </c>
      <c r="B680" s="16" t="s">
        <v>715</v>
      </c>
      <c r="C680" s="16" t="s">
        <v>74</v>
      </c>
      <c r="D680" s="16" t="s">
        <v>76</v>
      </c>
      <c r="E680" s="17" t="n">
        <v>1</v>
      </c>
      <c r="F680" s="7" t="s">
        <f>=DATEDIF(A680,$O$2,"y")</f>
      </c>
      <c r="G680" s="7" t="s">
        <f>=DATEDIF(A680,$O$2,"ym")</f>
      </c>
      <c r="H680" s="7" t="s">
        <f>=DATEDIF(A680,$O$2,"md")</f>
      </c>
      <c r="I680" s="7" t="n">
        <v>148</v>
      </c>
      <c r="J680" s="17" t="n">
        <v>988.9</v>
      </c>
      <c r="K680" s="6" t="s">
        <f>=Портфель!F23*Портфель!$Q$13</f>
      </c>
      <c r="L680" s="6" t="s">
        <f>=E680*K680</f>
      </c>
      <c r="M680" s="6" t="s">
        <f>=(K680-J680)*E680</f>
      </c>
      <c r="N680" s="6" t="s">
        <f>=MAX(0,M680*0.13)</f>
      </c>
    </row>
    <row collapsed="false" customFormat="false" customHeight="false" hidden="false" ht="12.1" outlineLevel="0" r="681">
      <c r="A681" s="52" t="n">
        <v>46091</v>
      </c>
      <c r="B681" s="16" t="s">
        <v>715</v>
      </c>
      <c r="C681" s="16" t="s">
        <v>74</v>
      </c>
      <c r="D681" s="16" t="s">
        <v>76</v>
      </c>
      <c r="E681" s="17" t="n">
        <v>205</v>
      </c>
      <c r="F681" s="7" t="s">
        <f>=DATEDIF(A681,$O$2,"y")</f>
      </c>
      <c r="G681" s="7" t="s">
        <f>=DATEDIF(A681,$O$2,"ym")</f>
      </c>
      <c r="H681" s="7" t="s">
        <f>=DATEDIF(A681,$O$2,"md")</f>
      </c>
      <c r="I681" s="7" t="n">
        <v>122</v>
      </c>
      <c r="J681" s="17" t="n">
        <v>977.3907804878</v>
      </c>
      <c r="K681" s="6" t="s">
        <f>=Портфель!F23*Портфель!$Q$13</f>
      </c>
      <c r="L681" s="6" t="s">
        <f>=E681*K681</f>
      </c>
      <c r="M681" s="6" t="s">
        <f>=(K681-J681)*E681</f>
      </c>
      <c r="N681" s="6" t="s">
        <f>=MAX(0,M681*0.13)</f>
      </c>
    </row>
    <row collapsed="false" customFormat="false" customHeight="false" hidden="false" ht="12.1" outlineLevel="0" r="682">
      <c r="A682" s="52" t="n">
        <v>46091</v>
      </c>
      <c r="B682" s="16" t="s">
        <v>715</v>
      </c>
      <c r="C682" s="16" t="s">
        <v>74</v>
      </c>
      <c r="D682" s="16" t="s">
        <v>76</v>
      </c>
      <c r="E682" s="17" t="n">
        <v>1</v>
      </c>
      <c r="F682" s="7" t="s">
        <f>=DATEDIF(A682,$O$2,"y")</f>
      </c>
      <c r="G682" s="7" t="s">
        <f>=DATEDIF(A682,$O$2,"ym")</f>
      </c>
      <c r="H682" s="7" t="s">
        <f>=DATEDIF(A682,$O$2,"md")</f>
      </c>
      <c r="I682" s="7" t="n">
        <v>122</v>
      </c>
      <c r="J682" s="17" t="n">
        <v>977.39</v>
      </c>
      <c r="K682" s="6" t="s">
        <f>=Портфель!F23*Портфель!$Q$13</f>
      </c>
      <c r="L682" s="6" t="s">
        <f>=E682*K682</f>
      </c>
      <c r="M682" s="6" t="s">
        <f>=(K682-J682)*E682</f>
      </c>
      <c r="N682" s="6" t="s">
        <f>=MAX(0,M682*0.13)</f>
      </c>
    </row>
    <row collapsed="false" customFormat="false" customHeight="false" hidden="false" ht="12.1" outlineLevel="0" r="683">
      <c r="A683" s="52" t="n">
        <v>45874</v>
      </c>
      <c r="B683" s="16" t="s">
        <v>715</v>
      </c>
      <c r="C683" s="16" t="s">
        <v>78</v>
      </c>
      <c r="D683" s="16" t="s">
        <v>80</v>
      </c>
      <c r="E683" s="17" t="n">
        <v>1</v>
      </c>
      <c r="F683" s="7" t="s">
        <f>=DATEDIF(A683,$O$2,"y")</f>
      </c>
      <c r="G683" s="7" t="s">
        <f>=DATEDIF(A683,$O$2,"ym")</f>
      </c>
      <c r="H683" s="7" t="s">
        <f>=DATEDIF(A683,$O$2,"md")</f>
      </c>
      <c r="I683" s="7" t="n">
        <v>339</v>
      </c>
      <c r="J683" s="17" t="n">
        <v>11272.59</v>
      </c>
      <c r="K683" s="6" t="s">
        <f>=Портфель!F25*Портфель!G25/100*Портфель!$Q$6+Портфель!H25*Портфель!$Q$13</f>
      </c>
      <c r="L683" s="6" t="s">
        <f>=E683*K683</f>
      </c>
      <c r="M683" s="6" t="s">
        <f>=(K683-J683)*E683</f>
      </c>
      <c r="N683" s="6" t="s">
        <f>=MAX(0,M683*0.13)</f>
      </c>
    </row>
    <row collapsed="false" customFormat="false" customHeight="false" hidden="false" ht="12.1" outlineLevel="0" r="684">
      <c r="A684" s="52" t="n">
        <v>45876</v>
      </c>
      <c r="B684" s="16" t="s">
        <v>715</v>
      </c>
      <c r="C684" s="16" t="s">
        <v>78</v>
      </c>
      <c r="D684" s="16" t="s">
        <v>80</v>
      </c>
      <c r="E684" s="17" t="n">
        <v>2</v>
      </c>
      <c r="F684" s="7" t="s">
        <f>=DATEDIF(A684,$O$2,"y")</f>
      </c>
      <c r="G684" s="7" t="s">
        <f>=DATEDIF(A684,$O$2,"ym")</f>
      </c>
      <c r="H684" s="7" t="s">
        <f>=DATEDIF(A684,$O$2,"md")</f>
      </c>
      <c r="I684" s="7" t="n">
        <v>338</v>
      </c>
      <c r="J684" s="17" t="n">
        <v>11247.49</v>
      </c>
      <c r="K684" s="6" t="s">
        <f>=Портфель!F25*Портфель!G25/100*Портфель!$Q$6+Портфель!H25*Портфель!$Q$13</f>
      </c>
      <c r="L684" s="6" t="s">
        <f>=E684*K684</f>
      </c>
      <c r="M684" s="6" t="s">
        <f>=(K684-J684)*E684</f>
      </c>
      <c r="N684" s="6" t="s">
        <f>=MAX(0,M684*0.13)</f>
      </c>
    </row>
    <row collapsed="false" customFormat="false" customHeight="false" hidden="false" ht="12.1" outlineLevel="0" r="685">
      <c r="A685" s="52" t="n">
        <v>45870</v>
      </c>
      <c r="B685" s="16" t="s">
        <v>715</v>
      </c>
      <c r="C685" s="16" t="s">
        <v>81</v>
      </c>
      <c r="D685" s="16" t="s">
        <v>82</v>
      </c>
      <c r="E685" s="17" t="n">
        <v>10</v>
      </c>
      <c r="F685" s="7" t="s">
        <f>=DATEDIF(A685,$O$2,"y")</f>
      </c>
      <c r="G685" s="7" t="s">
        <f>=DATEDIF(A685,$O$2,"ym")</f>
      </c>
      <c r="H685" s="7" t="s">
        <f>=DATEDIF(A685,$O$2,"md")</f>
      </c>
      <c r="I685" s="7" t="n">
        <v>344</v>
      </c>
      <c r="J685" s="17" t="n">
        <v>1123.274</v>
      </c>
      <c r="K685" s="6" t="s">
        <f>=Портфель!F26*Портфель!G26/100*Портфель!$Q$13+Портфель!H26*Портфель!$Q$13</f>
      </c>
      <c r="L685" s="6" t="s">
        <f>=E685*K685</f>
      </c>
      <c r="M685" s="6" t="s">
        <f>=(K685-J685)*E685</f>
      </c>
      <c r="N685" s="6" t="s">
        <f>=MAX(0,M685*0.13)</f>
      </c>
    </row>
    <row collapsed="false" customFormat="false" customHeight="false" hidden="false" ht="12.1" outlineLevel="0" r="686">
      <c r="A686" s="52"/>
      <c r="B686" s="16"/>
      <c r="C686" s="16"/>
      <c r="D686" s="16"/>
      <c r="E686" s="17"/>
      <c r="F686" s="7"/>
      <c r="G686" s="17"/>
      <c r="H686" s="16"/>
      <c r="I686" s="7"/>
      <c r="J686" s="17"/>
      <c r="K686" s="4" t="s">
        <v>87</v>
      </c>
      <c r="L686" s="8" t="s">
        <f>=SUBTOTAL(109,L2:L685)</f>
      </c>
      <c r="M686" s="8" t="s">
        <f>=SUBTOTAL(109,M2:M685)</f>
      </c>
      <c r="N686" s="8" t="s">
        <f>=MAX(0,M686*0.13)</f>
      </c>
    </row>
  </sheetData>
  <autoFilter ref="A1:O68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2026-07-10T12:39:46.00Z</dcterms:created>
  <dc:creator>izi-invest.ru</dc:creator>
  <cp:revision>0</cp:revision>
</cp:coreProperties>
</file>