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Дивиденд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<sst xmlns="http://schemas.openxmlformats.org/spreadsheetml/2006/main" count="1385" uniqueCount="296">
  <si>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</si>
  <si>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</si>
  <si>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</si>
  <si>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</si>
  <si>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</si>
  <si>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</si>
  <si>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</si>
  <si>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</si>
  <si>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</si>
  <si>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</si>
  <si>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</si>
  <si>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</si>
  <si>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</si>
  <si>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</si>
  <si>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</si>
  <si>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</si>
  <si>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SBER</t>
  </si>
  <si>
    <t>share</t>
  </si>
  <si>
    <t>Сбербанк</t>
  </si>
  <si>
    <t>RUR</t>
  </si>
  <si>
    <t>AMD</t>
  </si>
  <si>
    <t>PLZL</t>
  </si>
  <si>
    <t>Полюс</t>
  </si>
  <si>
    <t>BYN</t>
  </si>
  <si>
    <t>BIDU-RM</t>
  </si>
  <si>
    <t>BIDU-адр</t>
  </si>
  <si>
    <t>CAD</t>
  </si>
  <si>
    <t>LKOH</t>
  </si>
  <si>
    <t>ЛУКОЙЛ</t>
  </si>
  <si>
    <t>CHF</t>
  </si>
  <si>
    <t>FB-RM</t>
  </si>
  <si>
    <t>Meta Platf</t>
  </si>
  <si>
    <t>CNY</t>
  </si>
  <si>
    <t>GMKN</t>
  </si>
  <si>
    <t>ГМКНорНик</t>
  </si>
  <si>
    <t>EUR</t>
  </si>
  <si>
    <t>TATNP</t>
  </si>
  <si>
    <t>Татнфт 3ап</t>
  </si>
  <si>
    <t>GBP</t>
  </si>
  <si>
    <t>ATVI-RM</t>
  </si>
  <si>
    <t>Activision</t>
  </si>
  <si>
    <t>GLD</t>
  </si>
  <si>
    <t>NLMK</t>
  </si>
  <si>
    <t>НЛМК ао</t>
  </si>
  <si>
    <t>HKD</t>
  </si>
  <si>
    <t>YNDX</t>
  </si>
  <si>
    <t>Yandex clA</t>
  </si>
  <si>
    <t>JPY</t>
  </si>
  <si>
    <t>MOMO-RM</t>
  </si>
  <si>
    <t>Hello Grp</t>
  </si>
  <si>
    <t>KZT</t>
  </si>
  <si>
    <t>GAZP</t>
  </si>
  <si>
    <t>ГАЗПРОМ ао</t>
  </si>
  <si>
    <t>T</t>
  </si>
  <si>
    <t>Т-Техно ао</t>
  </si>
  <si>
    <t>SLV</t>
  </si>
  <si>
    <t>SPCE-RM</t>
  </si>
  <si>
    <t>VirginGal</t>
  </si>
  <si>
    <t>TRY</t>
  </si>
  <si>
    <t>VIPS-RM</t>
  </si>
  <si>
    <t>Vipshop</t>
  </si>
  <si>
    <t>UAH</t>
  </si>
  <si>
    <t>FSLR-RM</t>
  </si>
  <si>
    <t>FirstSolar</t>
  </si>
  <si>
    <t>USD</t>
  </si>
  <si>
    <t>CHMF</t>
  </si>
  <si>
    <t>СевСт-ао</t>
  </si>
  <si>
    <t>BANEP</t>
  </si>
  <si>
    <t>Башнефт ап</t>
  </si>
  <si>
    <t>ALRS</t>
  </si>
  <si>
    <t>АЛРОСА ао</t>
  </si>
  <si>
    <t>M-RM</t>
  </si>
  <si>
    <t>Macy's</t>
  </si>
  <si>
    <t>QIWI</t>
  </si>
  <si>
    <t>iNanduQPLC</t>
  </si>
  <si>
    <t>VTBR</t>
  </si>
  <si>
    <t>ВТБ ао</t>
  </si>
  <si>
    <t>POLY</t>
  </si>
  <si>
    <t>Solidcore</t>
  </si>
  <si>
    <t>MAGN</t>
  </si>
  <si>
    <t>ММК</t>
  </si>
  <si>
    <t>GPS-RM</t>
  </si>
  <si>
    <t>Gap</t>
  </si>
  <si>
    <t>XPEV-RM</t>
  </si>
  <si>
    <t>XPeng DR A</t>
  </si>
  <si>
    <t>MTLRP</t>
  </si>
  <si>
    <t>Мечел ап</t>
  </si>
  <si>
    <t>Сумма по акциям:</t>
  </si>
  <si>
    <t>PACB</t>
  </si>
  <si>
    <t>etf</t>
  </si>
  <si>
    <t>Pacific Biosciences of California, Inc. - Common Stock ETF</t>
  </si>
  <si>
    <t>Сумма по фондам:</t>
  </si>
  <si>
    <t>Рубль</t>
  </si>
  <si>
    <t>Доллар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</si>
  <si>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</si>
  <si>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</si>
  <si>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</si>
  <si>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</si>
  <si>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</si>
  <si>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</si>
  <si>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</si>
  <si>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</si>
  <si>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</si>
  <si>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Перевод ДС между л/c BP15784-MO-01</t>
  </si>
  <si>
    <t>Дивиденд по LKOH - ЛУКОЙЛ 2шт. по 340 RUR - налог 88 RUR (данные из БД)</t>
  </si>
  <si>
    <t>Выплата дивидендов ЛУКОЙЛ, ПАО ао01; ISIN-RU0009024277;  (данные из сделок)</t>
  </si>
  <si>
    <t>Дивиденд по GPS-RM - Gap 2шт. по 0.12 USD - налог 0.02 USD, по курсу 74.2926 USD/RUR (данные из БД)</t>
  </si>
  <si>
    <t>Дивиденд по TATNP - Татнфт 3ап 20шт. по 9.98 RUR - налог 26 RUR (данные из БД)</t>
  </si>
  <si>
    <t>Дивиденд по MAGN - ММК 100шт. по 2.66 RUR - налог 35 RUR (данные из БД)</t>
  </si>
  <si>
    <t>Дивиденд по GMKN - ГМКНорНик 1шт. по 1523.17 RUR - налог 198 RUR (данные из БД)</t>
  </si>
  <si>
    <t>Дивиденд по M-RM - Macy's 2шт. по 0.16 USD - налог 0.03 USD, по курсу 116.7517 USD/RUR (данные из БД)</t>
  </si>
  <si>
    <t>Дивиденд по GPS-RM - Gap 2шт. по 0.15 USD - налог 0.03 USD, по курсу 83.5932 USD/RUR (данные из БД)</t>
  </si>
  <si>
    <t>Дивиденд по MOMO-RM - Hello Grp 10шт. по 0.64 USD - налог 0.64 USD, по курсу 79.1596 USD/RUR (данные из БД)</t>
  </si>
  <si>
    <t>Дивиденд по ATVI-RM - Activision 2шт. по 0.47 USD - налог 0.09 USD, по курсу 79.6274 USD/RUR (данные из БД)</t>
  </si>
  <si>
    <t>Дивиденд по GMKN - ГМКНорНик 1шт. по 1166.22 RUR - налог 152 RUR (данные из БД)</t>
  </si>
  <si>
    <t>Дивиденд по M-RM - Macy's 2шт. по 0.16 USD - налог 0.03 USD, по курсу 57.778 USD/RUR (данные из БД)</t>
  </si>
  <si>
    <t>Дивиденд по TATNP - Татнфт 3ап 20шт. по 16.14 RUR - налог 42 RUR (данные из БД)</t>
  </si>
  <si>
    <t>Дивиденд по BANEP - Башнефт ап 5шт. по 117.29 RUR - налог 76 RUR (данные из БД)</t>
  </si>
  <si>
    <t>Дивиденд по M-RM - Macy's 2шт. по 0.16 USD - налог 0.03 USD, по курсу 60.0676 USD/RUR (данные из БД)</t>
  </si>
  <si>
    <t>Дивиденд по GPS-RM - Gap 2шт. по 0.15 USD - налог 0.03 USD, по курсу 57.5664 USD/RUR (данные из БД)</t>
  </si>
  <si>
    <t>Дивиденд по TATNP - Татнфт 3ап 20шт. по 32.71 RUR - налог 85 RUR (данные из БД)</t>
  </si>
  <si>
    <t>Дивиденд по GAZP - ГАЗПРОМ ао 50шт. по 51.03 RUR - налог 332 RUR (данные из БД)</t>
  </si>
  <si>
    <t>Дивиденд по M-RM - Macy's 2шт. по 0.16 USD - налог 0.03 USD, по курсу 63.212 USD/RUR (данные из БД)</t>
  </si>
  <si>
    <t>Дивиденд по LKOH - ЛУКОЙЛ 3шт. по 537 RUR - налог 209 RUR (данные из БД)</t>
  </si>
  <si>
    <t>Дивиденд по LKOH - ЛУКОЙЛ 3шт. по 256 RUR - налог 100 RUR (данные из БД)</t>
  </si>
  <si>
    <t>Дивиденд по TATNP - Татнфт 3ап 20шт. по 6.86 RUR - налог 18 RUR (данные из БД)</t>
  </si>
  <si>
    <t>Дивиденд по M-RM - Macy's 2шт. по 0.17 USD - налог 0.03 USD, по курсу 75.4609 USD/RUR (данные из БД)</t>
  </si>
  <si>
    <t>Дивиденд по GPS-RM - Gap 2шт. по 0.15 USD - налог 0.03 USD, по курсу 77.951 USD/RUR (данные из БД)</t>
  </si>
  <si>
    <t>Дивиденд по MOMO-RM - Hello Grp 10шт. по 0.72 USD - налог 0.72 USD, по курсу 81.6274 USD/RUR (данные из БД)</t>
  </si>
  <si>
    <t>Дивиденд по SBER - Сбербанк 100шт. по 25 RUR - налог 325 RUR (данные из БД)</t>
  </si>
  <si>
    <t>Дивиденд по LKOH - ЛУКОЙЛ 3шт. по 438 RUR - налог 171 RUR (данные из БД)</t>
  </si>
  <si>
    <t>Дивиденд по M-RM - Macy's 2шт. по 0.17 USD - налог 0.03 USD, по курсу 83.6405 USD/RUR (данные из БД)</t>
  </si>
  <si>
    <t>Дивиденд по GPS-RM - Gap 2шт. по 0.15 USD - налог 0.03 USD, по курсу 88.3844 USD/RUR (данные из БД)</t>
  </si>
  <si>
    <t>Дивиденд по BANEP - Башнефт ап 5шт. по 199.89 RUR - налог 130 RUR (данные из БД)</t>
  </si>
  <si>
    <t>Дивиденд по TATNP - Татнфт 3ап 20шт. по 27.71 RUR - налог 72 RUR (данные из БД)</t>
  </si>
  <si>
    <t>Дивиденд по ATVI-RM - Activision 2шт. по 0.99 USD - налог 0.2 USD, по курсу 91.5923 USD/RUR (данные из БД)</t>
  </si>
  <si>
    <t>Дивиденд по M-RM - Macy's 2шт. по 0.17 USD - налог 0.03 USD, по курсу 95.9794 USD/RUR (данные из БД)</t>
  </si>
  <si>
    <t>Дивиденд по GPS-RM - Gap 2шт. по 0.15 USD - налог 0.03 USD, по курсу 98.4785 USD/RUR (данные из БД)</t>
  </si>
  <si>
    <t>Дивиденд по TATNP - Татнфт 3ап 20шт. по 27.54 RUR - налог 72 RUR (данные из БД)</t>
  </si>
  <si>
    <t>Дивиденд по ALRS - АЛРОСА ао 100шт. по 3.77 RUR - налог 49 RUR (данные из БД)</t>
  </si>
  <si>
    <t>Дивиденд по M-RM - Macy's 2шт. по 0.17 USD - налог 0.03 USD, по курсу 89.8926 USD/RUR (данные из БД)</t>
  </si>
  <si>
    <t>Дивиденд по LKOH - ЛУКОЙЛ 3шт. по 447 RUR - налог 174 RUR (данные из БД)</t>
  </si>
  <si>
    <t>Дивиденд по GMKN - ГМКНорНик 1шт. по 915.33 RUR - налог 119 RUR (данные из БД)</t>
  </si>
  <si>
    <t>Дивиденд по GPS-RM - Gap 2шт. по 0.15 USD - налог 0.03 USD, по курсу 89.6883 USD/RUR (данные из БД)</t>
  </si>
  <si>
    <t>Дивиденд по TATNP - Татнфт 3ап 20шт. по 35.17 RUR - налог 91 RUR (данные из БД)</t>
  </si>
  <si>
    <t>Дивиденд по VIPS-RM - Vipshop 10шт. по 0.43 USD - налог 0.56 USD, по курсу 91.5449 USD/RUR (данные из БД)</t>
  </si>
  <si>
    <t>Дивиденд по M-RM - Macy's 2шт. по 0.17 USD - налог 0.03 USD, по курсу 91.5449 USD/RUR (данные из БД)</t>
  </si>
  <si>
    <t>Дивиденд по GPS-RM - Gap 2шт. по 0.15 USD - налог 0.03 USD, по курсу 92.581 USD/RUR (данные из БД)</t>
  </si>
  <si>
    <t>Дивиденд по MOMO-RM - Hello Grp 10шт. по 0.54 USD - налог 0.54 USD, по курсу 93.2198 USD/RUR (данные из БД)</t>
  </si>
  <si>
    <t>Дивиденд по LKOH - ЛУКОЙЛ 3шт. по 498 RUR - налог 194 RUR (данные из БД)</t>
  </si>
  <si>
    <t>Дивиденд по NLMK - НЛМК ао 80шт. по 25.43 RUR - налог 264 RUR (данные из БД)</t>
  </si>
  <si>
    <t>Дивиденд по ALRS - АЛРОСА ао 100шт. по 2.02 RUR - налог 26 RUR (данные из БД)</t>
  </si>
  <si>
    <t>Дивиденд по MAGN - ММК 100шт. по 2.75 RUR - налог 36 RUR (данные из БД)</t>
  </si>
  <si>
    <t>Дивиденд по M-RM - Macy's 2шт. по 0.17 USD - налог 0.03 USD, по курсу 88.208 USD/RUR (данные из БД)</t>
  </si>
  <si>
    <t>Дивиденд по SPCE-RM - VirginGal 10шт. по 0.05 USD - налог 0.05 USD, по курсу 89.0658 USD/RUR (данные из БД)</t>
  </si>
  <si>
    <t>Дивиденд по CHMF - СевСт-ао 5шт. по 38.3 RUR - налог 25 RUR (данные из БД)</t>
  </si>
  <si>
    <t>Дивиденд по CHMF - СевСт-ао 5шт. по 191.51 RUR - налог 124 RUR (данные из БД)</t>
  </si>
  <si>
    <t>Дивиденд по TATNP - Татнфт 3ап 20шт. по 25.17 RUR - налог 65 RUR (данные из БД)</t>
  </si>
  <si>
    <t>Дивиденд по GPS-RM - Gap 2шт. по 0.15 USD - налог 0.03 USD, по курсу 88.0031 USD/RUR (данные из БД)</t>
  </si>
  <si>
    <t>Дивиденд по SBER - Сбербанк 100шт. по 33.3 RUR - налог 433 RUR (данные из БД)</t>
  </si>
  <si>
    <t>Дивиденд по BANEP - Башнефт ап 5шт. по 249.69 RUR - налог 162 RUR (данные из БД)</t>
  </si>
  <si>
    <t>Дивиденд по CHMF - СевСт-ао 5шт. по 31.06 RUR - налог 20 RUR (данные из БД)</t>
  </si>
  <si>
    <t>Дивиденд по M-RM - Macy's 2шт. по 0.17 USD - налог 0.03 USD, по курсу 91.1096 USD/RUR (данные из БД)</t>
  </si>
  <si>
    <t>Дивиденд по YNDX - Yandex clA 2шт. по 80 RUR - налог 21 RUR (данные из БД)</t>
  </si>
  <si>
    <t>Дивиденд по TATNP - Татнфт 3ап 20шт. по 38.2 RUR - налог 99 RUR (данные из БД)</t>
  </si>
  <si>
    <t>Дивиденд по GPS-RM - Gap 2шт. по 0.15 USD - налог 0.03 USD, по курсу 96.1079 USD/RUR (данные из БД)</t>
  </si>
  <si>
    <t>Дивиденд по MAGN - ММК 100шт. по 2.49 RUR - налог 32 RUR (данные из БД)</t>
  </si>
  <si>
    <t>Дивиденд по ALRS - АЛРОСА ао 100шт. по 2.49 RUR - налог 32 RUR (данные из БД)</t>
  </si>
  <si>
    <t>Дивиденд по T - Т-Техно ао 2шт. по 92.5 RUR - налог 24 RUR (данные из БД)</t>
  </si>
  <si>
    <t>Дивиденд по PLZL - Полюс 1шт. по 1301.75 RUR - налог 169 RUR (данные из БД)</t>
  </si>
  <si>
    <t>Дивиденд по M-RM - Macy's 2шт. по 0.17 USD - налог 0.03 USD, по курсу 103.95 USD/RUR (данные из БД)</t>
  </si>
  <si>
    <t>Дивиденд по LKOH - ЛУКОЙЛ 3шт. по 514 RUR - налог 200 RUR (данные из БД)</t>
  </si>
  <si>
    <t>Дивиденд по CHMF - СевСт-ао 5шт. по 49.06 RUR - налог 32 RUR (данные из БД)</t>
  </si>
  <si>
    <t>Дивиденд по TATNP - Татнфт 3ап 20шт. по 17.39 RUR - налог 45 RUR (данные из БД)</t>
  </si>
  <si>
    <t>Дивиденд по M-RM - Macy's 2шт. по 0.18 USD - налог 0.04 USD, по курсу 86.619 USD/RUR (данные из БД)</t>
  </si>
  <si>
    <t>Дивиденд по MOMO-RM - Hello Grp 10шт. по 0.3 USD - налог 0.3 USD, по курсу 85.0159 USD/RUR (данные из БД)</t>
  </si>
  <si>
    <t>Дивиденд по PLZL - Полюс 10шт. по 73 RUR - налог 95 RUR (данные из БД)</t>
  </si>
  <si>
    <t>Дивиденд по T - Т-Техно ао 2шт. по 32 RUR - налог 8 RUR (данные из БД)</t>
  </si>
  <si>
    <t>Дивиденд по TATNP - Татнфт 3ап 20шт. по 43.11 RUR - налог 112 RUR (данные из БД)</t>
  </si>
  <si>
    <t>Дивиденд по LKOH - ЛУКОЙЛ 3шт. по 541 RUR - налог 211 RUR (данные из БД)</t>
  </si>
  <si>
    <t>Дивиденд по M-RM - Macy's 2шт. по 0.18 USD - налог 0.04 USD, по курсу 79.0028 USD/RUR (данные из БД)</t>
  </si>
  <si>
    <t>Дивиденд по VTBR - ВТБ ао 40шт. по 25.58 RUR - налог 133 RUR (данные из БД)</t>
  </si>
  <si>
    <t>Дивиденд по BANEP - Башнефт ап 5шт. по 147.31 RUR - налог 96 RUR (данные из БД)</t>
  </si>
  <si>
    <t>Дивиденд по T - Т-Техно ао 2шт. по 33 RUR - налог 9 RUR (данные из БД)</t>
  </si>
  <si>
    <t>Дивиденд по SBER - Сбербанк 100шт. по 34.84 RUR - налог 453 RUR (данные из БД)</t>
  </si>
  <si>
    <t>Дивиденд по M-RM - Macy's 2шт. по 0.18 USD - налог 0.04 USD, по курсу 84.3798 USD/RUR (данные из БД)</t>
  </si>
  <si>
    <t>Дивиденд по T - Т-Техно ао 2шт. по 35 RUR - налог 9 RUR (данные из БД)</t>
  </si>
  <si>
    <t>Дивиденд по PLZL - Полюс 10шт. по 70.85 RUR - налог 92 RUR (данные из БД)</t>
  </si>
  <si>
    <t>Дивиденд по TATNP - Татнфт 3ап 20шт. по 14.35 RUR - налог 37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</si>
  <si>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</si>
  <si>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</si>
  <si>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</si>
  <si>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</si>
  <si>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</si>
  <si>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</si>
  <si>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</si>
  <si>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</si>
  <si>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SBER
Сбербанк</t>
  </si>
  <si>
    <t>PLZL
Полюс</t>
  </si>
  <si>
    <t>BIDU-RM
BIDU-адр</t>
  </si>
  <si>
    <t>LKOH
ЛУКОЙЛ</t>
  </si>
  <si>
    <t>FB-RM
Meta Platf</t>
  </si>
  <si>
    <t>GMKN
ГМКНорНик</t>
  </si>
  <si>
    <t>TATNP
Татнфт 3ап</t>
  </si>
  <si>
    <t>ATVI-RM
Activision</t>
  </si>
  <si>
    <t>NLMK
НЛМК ао</t>
  </si>
  <si>
    <t>YNDX
Yandex clA</t>
  </si>
  <si>
    <t>MOMO-RM
Hello Grp</t>
  </si>
  <si>
    <t>GAZP
ГАЗПРОМ ао</t>
  </si>
  <si>
    <t>T
Т-Техно ао</t>
  </si>
  <si>
    <t>SPCE-RM
VirginGal</t>
  </si>
  <si>
    <t>VIPS-RM
Vipshop</t>
  </si>
  <si>
    <t>FSLR-RM
FirstSolar</t>
  </si>
  <si>
    <t>CHMF
СевСт-ао</t>
  </si>
  <si>
    <t>BANEP
Башнефт ап</t>
  </si>
  <si>
    <t>ALRS
АЛРОСА ао</t>
  </si>
  <si>
    <t>M-RM
Macy's</t>
  </si>
  <si>
    <t>QIWI
iNanduQPLC</t>
  </si>
  <si>
    <t>VTBR
ВТБ ао</t>
  </si>
  <si>
    <t>POLY
Solidcore</t>
  </si>
  <si>
    <t>MAGN
ММК</t>
  </si>
  <si>
    <t>GPS-RM
Gap</t>
  </si>
  <si>
    <t>XPEV-RM
XPeng DR A</t>
  </si>
  <si>
    <t>MTLRP
Мечел ап</t>
  </si>
  <si>
    <t>PACB
Pacific Biosciences of California, Inc. - Common Stock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</si>
  <si>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</si>
  <si>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</si>
  <si>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</si>
  <si>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</si>
  <si>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</si>
  <si>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</si>
  <si>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</si>
  <si>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</si>
  <si>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commission</t>
  </si>
  <si>
    <t>Коммиссия за сделку Фьючерсный контракт BABA-3.22</t>
  </si>
  <si>
    <t>forts</t>
  </si>
  <si>
    <t>Virgin Galactic Holdings, Inc.</t>
  </si>
  <si>
    <t>Hello Group Inc.</t>
  </si>
  <si>
    <t>Комиссия за сделку с PACB</t>
  </si>
  <si>
    <t>Meta Platforms Inc.</t>
  </si>
  <si>
    <t>Vipshop Holdings Ltd</t>
  </si>
  <si>
    <t>АДР Baidu, Inc. ORD SHS</t>
  </si>
  <si>
    <t>QIWI PLC</t>
  </si>
  <si>
    <t>Activision Blizzard, Inc.</t>
  </si>
  <si>
    <t>XPeng ADR Class A</t>
  </si>
  <si>
    <t>Gap Inc.</t>
  </si>
  <si>
    <t>ГМК "Нор.Никель" ПАО ао</t>
  </si>
  <si>
    <t>Сбербанк России ПАО ао</t>
  </si>
  <si>
    <t>First Solar Ord Shs</t>
  </si>
  <si>
    <t>ПАО "НЛМК" ао</t>
  </si>
  <si>
    <t>"Магнитогорск.мет.комб" ПАО ао</t>
  </si>
  <si>
    <t>PLLC Yandex N.V. class A shs</t>
  </si>
  <si>
    <t>ГДР TCS Group Holding ORD SHS</t>
  </si>
  <si>
    <t>Северсталь (ПАО)ао</t>
  </si>
  <si>
    <t>ПАО "Татнефть" ап 3 вып.</t>
  </si>
  <si>
    <t>АЛРОСА ПАО ао</t>
  </si>
  <si>
    <t>Polymetal International plc</t>
  </si>
  <si>
    <t>Полюс ПАО ао</t>
  </si>
  <si>
    <t>ао ПАО Банк ВТБ</t>
  </si>
  <si>
    <t>НК ЛУКОЙЛ (ПАО) - ао</t>
  </si>
  <si>
    <t>"Газпром" (ПАО) ао</t>
  </si>
  <si>
    <t>Башнефть АНК ап</t>
  </si>
  <si>
    <t>Мечел ПАО ап</t>
  </si>
  <si>
    <t>Коммиссия за сделку Фьючерсный контракт RTS-3.22</t>
  </si>
  <si>
    <t>Macy's, Inc.</t>
  </si>
  <si>
    <t>dohod</t>
  </si>
  <si>
    <t>Выплата дивидендов ЛУКОЙЛ, ПАО ао01; ISIN-RU0009024277; </t>
  </si>
  <si>
    <t>Депозитарная комиссия - за расчет и перечисление дохода  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</si>
  <si>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</si>
  <si>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</si>
  <si>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</si>
  <si>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</si>
  <si>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</si>
  <si>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</si>
  <si>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</si>
  <si>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</si>
  <si>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</si>
  <si>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</si>
  <si>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</si>
  <si>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ИИС_2021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</si>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</sst>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4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100</v>
      </c>
      <c r="F2" s="6" t="n">
        <v>307.22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0.0876</v>
      </c>
      <c r="L2" s="6" t="n">
        <v>285.02</v>
      </c>
      <c r="M2" s="17" t="n">
        <v>0.202</v>
      </c>
      <c r="N2" s="16"/>
      <c r="O2" s="16" t="s">
        <v>20</v>
      </c>
      <c r="P2" s="17" t="n">
        <v>0.202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</v>
      </c>
      <c r="F3" s="6" t="n">
        <v>2168.6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0.1663</v>
      </c>
      <c r="L3" s="6" t="n">
        <v>1320.11</v>
      </c>
      <c r="M3" s="17" t="n">
        <v>26.5875</v>
      </c>
      <c r="N3" s="16"/>
      <c r="O3" s="16" t="s">
        <v>23</v>
      </c>
      <c r="P3" s="17" t="n">
        <v>26.5875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</v>
      </c>
      <c r="F4" s="6" t="n">
        <v>9822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-0.028</v>
      </c>
      <c r="L4" s="6" t="n">
        <v>11000.91</v>
      </c>
      <c r="M4" s="17" t="n">
        <v>55.080492218603</v>
      </c>
      <c r="N4" s="16"/>
      <c r="O4" s="16" t="s">
        <v>26</v>
      </c>
      <c r="P4" s="17" t="n">
        <v>55.080492218603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3</v>
      </c>
      <c r="F5" s="6" t="n">
        <v>5555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0.0842</v>
      </c>
      <c r="L5" s="6" t="n">
        <v>6600.55</v>
      </c>
      <c r="M5" s="17" t="n">
        <v>94.7736</v>
      </c>
      <c r="N5" s="16"/>
      <c r="O5" s="16" t="s">
        <v>29</v>
      </c>
      <c r="P5" s="17" t="n">
        <v>94.7736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</v>
      </c>
      <c r="F6" s="6" t="n">
        <v>14000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-0.1042</v>
      </c>
      <c r="L6" s="6" t="n">
        <v>24002</v>
      </c>
      <c r="M6" s="17" t="n">
        <v>10.7328</v>
      </c>
      <c r="N6" s="16"/>
      <c r="O6" s="16" t="s">
        <v>32</v>
      </c>
      <c r="P6" s="17" t="n">
        <v>10.7328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100</v>
      </c>
      <c r="F7" s="6" t="n">
        <v>134.02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-0.0675</v>
      </c>
      <c r="L7" s="6" t="n">
        <v>210.02</v>
      </c>
      <c r="M7" s="17" t="n">
        <v>88.7028</v>
      </c>
      <c r="N7" s="16"/>
      <c r="O7" s="16" t="s">
        <v>35</v>
      </c>
      <c r="P7" s="17" t="n">
        <v>88.7028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20</v>
      </c>
      <c r="F8" s="6" t="n">
        <v>566.2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0.2047</v>
      </c>
      <c r="L8" s="6" t="n">
        <v>444.04</v>
      </c>
      <c r="M8" s="17" t="n">
        <v>101.7601</v>
      </c>
      <c r="N8" s="16"/>
      <c r="O8" s="16" t="s">
        <v>38</v>
      </c>
      <c r="P8" s="17" t="n">
        <v>101.7601</v>
      </c>
      <c r="Q8" s="6" t="s">
        <f>=P8/$P$13</f>
      </c>
    </row>
    <row collapsed="false" customFormat="false" customHeight="false" hidden="false" ht="12.1" outlineLevel="0" r="9">
      <c r="A9" s="16" t="s">
        <v>39</v>
      </c>
      <c r="B9" s="16" t="s">
        <v>17</v>
      </c>
      <c r="C9" s="16" t="s">
        <v>40</v>
      </c>
      <c r="D9" s="16" t="s">
        <v>19</v>
      </c>
      <c r="E9" s="7" t="n">
        <v>2</v>
      </c>
      <c r="F9" s="6" t="n">
        <v>5301</v>
      </c>
      <c r="G9" s="17" t="n">
        <v>0</v>
      </c>
      <c r="H9" s="6" t="n">
        <v>0</v>
      </c>
      <c r="I9" s="16"/>
      <c r="J9" s="6" t="s">
        <f>=E9*F9*Портфель!$Q$13</f>
      </c>
      <c r="K9" s="9" t="n">
        <v>0.037</v>
      </c>
      <c r="L9" s="6" t="n">
        <v>4700.4</v>
      </c>
      <c r="M9" s="17" t="n">
        <v>10459.9</v>
      </c>
      <c r="N9" s="16"/>
      <c r="O9" s="16" t="s">
        <v>41</v>
      </c>
      <c r="P9" s="17" t="n">
        <v>10459.9</v>
      </c>
      <c r="Q9" s="6" t="s">
        <f>=P9/$P$13</f>
      </c>
    </row>
    <row collapsed="false" customFormat="false" customHeight="false" hidden="false" ht="12.1" outlineLevel="0" r="10">
      <c r="A10" s="16" t="s">
        <v>42</v>
      </c>
      <c r="B10" s="16" t="s">
        <v>17</v>
      </c>
      <c r="C10" s="16" t="s">
        <v>43</v>
      </c>
      <c r="D10" s="16" t="s">
        <v>19</v>
      </c>
      <c r="E10" s="7" t="n">
        <v>80</v>
      </c>
      <c r="F10" s="6" t="n">
        <v>107.08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-0.1225</v>
      </c>
      <c r="L10" s="6" t="n">
        <v>210.02</v>
      </c>
      <c r="M10" s="17" t="n">
        <v>9.792</v>
      </c>
      <c r="N10" s="16"/>
      <c r="O10" s="16" t="s">
        <v>44</v>
      </c>
      <c r="P10" s="17" t="n">
        <v>9.792</v>
      </c>
      <c r="Q10" s="6" t="s">
        <f>=P10/$P$13</f>
      </c>
    </row>
    <row collapsed="false" customFormat="false" customHeight="false" hidden="false" ht="12.1" outlineLevel="0" r="11">
      <c r="A11" s="16" t="s">
        <v>45</v>
      </c>
      <c r="B11" s="16" t="s">
        <v>17</v>
      </c>
      <c r="C11" s="16" t="s">
        <v>46</v>
      </c>
      <c r="D11" s="16" t="s">
        <v>19</v>
      </c>
      <c r="E11" s="7" t="n">
        <v>2</v>
      </c>
      <c r="F11" s="6" t="n">
        <v>4071.2</v>
      </c>
      <c r="G11" s="17" t="n">
        <v>0</v>
      </c>
      <c r="H11" s="6" t="n">
        <v>0</v>
      </c>
      <c r="I11" s="16"/>
      <c r="J11" s="6" t="s">
        <f>=E11*F11*Портфель!$Q$13</f>
      </c>
      <c r="K11" s="9" t="n">
        <v>-0.0262</v>
      </c>
      <c r="L11" s="6" t="n">
        <v>4600.38</v>
      </c>
      <c r="M11" s="17" t="n">
        <v>0.44</v>
      </c>
      <c r="N11" s="16"/>
      <c r="O11" s="16" t="s">
        <v>47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48</v>
      </c>
      <c r="B12" s="16" t="s">
        <v>17</v>
      </c>
      <c r="C12" s="16" t="s">
        <v>49</v>
      </c>
      <c r="D12" s="16" t="s">
        <v>19</v>
      </c>
      <c r="E12" s="7" t="n">
        <v>10</v>
      </c>
      <c r="F12" s="6" t="n">
        <v>651</v>
      </c>
      <c r="G12" s="17" t="n">
        <v>0</v>
      </c>
      <c r="H12" s="6" t="n">
        <v>0</v>
      </c>
      <c r="I12" s="16"/>
      <c r="J12" s="6" t="s">
        <f>=E12*F12*Портфель!$Q$13</f>
      </c>
      <c r="K12" s="9" t="n">
        <v>0.0333</v>
      </c>
      <c r="L12" s="6" t="n">
        <v>729.06</v>
      </c>
      <c r="M12" s="17" t="n">
        <v>0.1488</v>
      </c>
      <c r="N12" s="16"/>
      <c r="O12" s="16" t="s">
        <v>50</v>
      </c>
      <c r="P12" s="17" t="n">
        <v>0.1488</v>
      </c>
      <c r="Q12" s="6" t="s">
        <f>=P12/$P$13</f>
      </c>
    </row>
    <row collapsed="false" customFormat="false" customHeight="false" hidden="false" ht="12.1" outlineLevel="0" r="13">
      <c r="A13" s="16" t="s">
        <v>51</v>
      </c>
      <c r="B13" s="16" t="s">
        <v>17</v>
      </c>
      <c r="C13" s="16" t="s">
        <v>52</v>
      </c>
      <c r="D13" s="16" t="s">
        <v>19</v>
      </c>
      <c r="E13" s="7" t="n">
        <v>50</v>
      </c>
      <c r="F13" s="6" t="n">
        <v>128.67</v>
      </c>
      <c r="G13" s="17" t="n">
        <v>0</v>
      </c>
      <c r="H13" s="6" t="n">
        <v>0</v>
      </c>
      <c r="I13" s="16"/>
      <c r="J13" s="6" t="s">
        <f>=E13*F13*Портфель!$Q$13</f>
      </c>
      <c r="K13" s="9" t="n">
        <v>-0.174</v>
      </c>
      <c r="L13" s="6" t="n">
        <v>327.03</v>
      </c>
      <c r="M13" s="17" t="n">
        <v>1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53</v>
      </c>
      <c r="B14" s="16" t="s">
        <v>17</v>
      </c>
      <c r="C14" s="16" t="s">
        <v>54</v>
      </c>
      <c r="D14" s="16" t="s">
        <v>19</v>
      </c>
      <c r="E14" s="7" t="n">
        <v>2</v>
      </c>
      <c r="F14" s="6" t="n">
        <v>3190</v>
      </c>
      <c r="G14" s="17" t="n">
        <v>0</v>
      </c>
      <c r="H14" s="6" t="n">
        <v>0</v>
      </c>
      <c r="I14" s="16"/>
      <c r="J14" s="6" t="s">
        <f>=E14*F14*Портфель!$Q$13</f>
      </c>
      <c r="K14" s="9" t="n">
        <v>-0.1404</v>
      </c>
      <c r="L14" s="6" t="n">
        <v>6100.51</v>
      </c>
      <c r="M14" s="17" t="n">
        <v>144.2</v>
      </c>
      <c r="N14" s="16"/>
      <c r="O14" s="16" t="s">
        <v>55</v>
      </c>
      <c r="P14" s="17" t="n">
        <v>144.2</v>
      </c>
      <c r="Q14" s="6" t="s">
        <f>=P14/$P$13</f>
      </c>
    </row>
    <row collapsed="false" customFormat="false" customHeight="false" hidden="false" ht="12.1" outlineLevel="0" r="15">
      <c r="A15" s="16" t="s">
        <v>56</v>
      </c>
      <c r="B15" s="16" t="s">
        <v>17</v>
      </c>
      <c r="C15" s="16" t="s">
        <v>57</v>
      </c>
      <c r="D15" s="16" t="s">
        <v>19</v>
      </c>
      <c r="E15" s="7" t="n">
        <v>10</v>
      </c>
      <c r="F15" s="6" t="n">
        <v>590</v>
      </c>
      <c r="G15" s="17" t="n">
        <v>0</v>
      </c>
      <c r="H15" s="6" t="n">
        <v>0</v>
      </c>
      <c r="I15" s="16"/>
      <c r="J15" s="6" t="s">
        <f>=E15*F15*Портфель!$Q$13</f>
      </c>
      <c r="K15" s="9" t="n">
        <v>-0.141</v>
      </c>
      <c r="L15" s="6" t="n">
        <v>1090.09</v>
      </c>
      <c r="M15" s="17" t="n">
        <v>1.83</v>
      </c>
      <c r="N15" s="16"/>
      <c r="O15" s="16" t="s">
        <v>58</v>
      </c>
      <c r="P15" s="17" t="n">
        <v>1.83</v>
      </c>
      <c r="Q15" s="6" t="s">
        <f>=P15/$P$13</f>
      </c>
    </row>
    <row collapsed="false" customFormat="false" customHeight="false" hidden="false" ht="12.1" outlineLevel="0" r="16">
      <c r="A16" s="16" t="s">
        <v>59</v>
      </c>
      <c r="B16" s="16" t="s">
        <v>17</v>
      </c>
      <c r="C16" s="16" t="s">
        <v>60</v>
      </c>
      <c r="D16" s="16" t="s">
        <v>19</v>
      </c>
      <c r="E16" s="7" t="n">
        <v>10</v>
      </c>
      <c r="F16" s="6" t="n">
        <v>566</v>
      </c>
      <c r="G16" s="17" t="n">
        <v>0</v>
      </c>
      <c r="H16" s="6" t="n">
        <v>0</v>
      </c>
      <c r="I16" s="16"/>
      <c r="J16" s="6" t="s">
        <f>=E16*F16*Портфель!$Q$13</f>
      </c>
      <c r="K16" s="9" t="n">
        <v>-0.0485</v>
      </c>
      <c r="L16" s="6" t="n">
        <v>729.06</v>
      </c>
      <c r="M16" s="17" t="n">
        <v>2.11125</v>
      </c>
      <c r="N16" s="16"/>
      <c r="O16" s="16" t="s">
        <v>61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 t="s">
        <v>62</v>
      </c>
      <c r="B17" s="16" t="s">
        <v>17</v>
      </c>
      <c r="C17" s="16" t="s">
        <v>63</v>
      </c>
      <c r="D17" s="16" t="s">
        <v>19</v>
      </c>
      <c r="E17" s="7" t="n">
        <v>1</v>
      </c>
      <c r="F17" s="6" t="n">
        <v>5289</v>
      </c>
      <c r="G17" s="17" t="n">
        <v>0</v>
      </c>
      <c r="H17" s="6" t="n">
        <v>0</v>
      </c>
      <c r="I17" s="16"/>
      <c r="J17" s="6" t="s">
        <f>=E17*F17*Портфель!$Q$13</f>
      </c>
      <c r="K17" s="9" t="n">
        <v>-0.0633</v>
      </c>
      <c r="L17" s="6" t="n">
        <v>7070.59</v>
      </c>
      <c r="M17" s="17" t="n">
        <v>76.0937</v>
      </c>
      <c r="N17" s="16"/>
      <c r="O17" s="16" t="s">
        <v>64</v>
      </c>
      <c r="P17" s="17" t="n">
        <v>76.0937</v>
      </c>
      <c r="Q17" s="6" t="s">
        <f>=P17/$P$13</f>
      </c>
    </row>
    <row collapsed="false" customFormat="false" customHeight="false" hidden="false" ht="12.1" outlineLevel="0" r="18">
      <c r="A18" s="16" t="s">
        <v>65</v>
      </c>
      <c r="B18" s="16" t="s">
        <v>17</v>
      </c>
      <c r="C18" s="16" t="s">
        <v>66</v>
      </c>
      <c r="D18" s="16" t="s">
        <v>19</v>
      </c>
      <c r="E18" s="7" t="n">
        <v>5</v>
      </c>
      <c r="F18" s="6" t="n">
        <v>945.2</v>
      </c>
      <c r="G18" s="17" t="n">
        <v>0</v>
      </c>
      <c r="H18" s="6" t="n">
        <v>0</v>
      </c>
      <c r="I18" s="16"/>
      <c r="J18" s="6" t="s">
        <f>=E18*F18*Портфель!$Q$13</f>
      </c>
      <c r="K18" s="9" t="n">
        <v>-0.0487</v>
      </c>
      <c r="L18" s="6" t="n">
        <v>1460.12</v>
      </c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 t="s">
        <v>67</v>
      </c>
      <c r="B19" s="16" t="s">
        <v>17</v>
      </c>
      <c r="C19" s="16" t="s">
        <v>68</v>
      </c>
      <c r="D19" s="16" t="s">
        <v>19</v>
      </c>
      <c r="E19" s="7" t="n">
        <v>5</v>
      </c>
      <c r="F19" s="6" t="n">
        <v>906</v>
      </c>
      <c r="G19" s="17" t="n">
        <v>0</v>
      </c>
      <c r="H19" s="6" t="n">
        <v>0</v>
      </c>
      <c r="I19" s="16"/>
      <c r="J19" s="6" t="s">
        <f>=E19*F19*Портфель!$Q$13</f>
      </c>
      <c r="K19" s="9" t="n">
        <v>0.1442</v>
      </c>
      <c r="L19" s="6" t="n">
        <v>1000.08</v>
      </c>
      <c r="M19" s="17"/>
      <c r="N19" s="16"/>
      <c r="O19" s="16"/>
      <c r="P19" s="17"/>
      <c r="Q19" s="17"/>
    </row>
    <row collapsed="false" customFormat="false" customHeight="false" hidden="false" ht="12.1" outlineLevel="0" r="20">
      <c r="A20" s="16" t="s">
        <v>69</v>
      </c>
      <c r="B20" s="16" t="s">
        <v>17</v>
      </c>
      <c r="C20" s="16" t="s">
        <v>70</v>
      </c>
      <c r="D20" s="16" t="s">
        <v>19</v>
      </c>
      <c r="E20" s="7" t="n">
        <v>100</v>
      </c>
      <c r="F20" s="6" t="n">
        <v>41.47</v>
      </c>
      <c r="G20" s="17" t="n">
        <v>0</v>
      </c>
      <c r="H20" s="6" t="n">
        <v>0</v>
      </c>
      <c r="I20" s="16"/>
      <c r="J20" s="6" t="s">
        <f>=E20*F20*Портфель!$Q$13</f>
      </c>
      <c r="K20" s="9" t="n">
        <v>-0.2058</v>
      </c>
      <c r="L20" s="6" t="n">
        <v>116.01</v>
      </c>
      <c r="M20" s="17"/>
      <c r="N20" s="16"/>
      <c r="O20" s="16"/>
      <c r="P20" s="17"/>
      <c r="Q20" s="17"/>
    </row>
    <row collapsed="false" customFormat="false" customHeight="false" hidden="false" ht="12.1" outlineLevel="0" r="21">
      <c r="A21" s="16" t="s">
        <v>71</v>
      </c>
      <c r="B21" s="16" t="s">
        <v>17</v>
      </c>
      <c r="C21" s="16" t="s">
        <v>72</v>
      </c>
      <c r="D21" s="16" t="s">
        <v>19</v>
      </c>
      <c r="E21" s="7" t="n">
        <v>2</v>
      </c>
      <c r="F21" s="6" t="n">
        <v>1950</v>
      </c>
      <c r="G21" s="17" t="n">
        <v>0</v>
      </c>
      <c r="H21" s="6" t="n">
        <v>0</v>
      </c>
      <c r="I21" s="16"/>
      <c r="J21" s="6" t="s">
        <f>=E21*F21*Портфель!$Q$13</f>
      </c>
      <c r="K21" s="9" t="n">
        <v>0.0187</v>
      </c>
      <c r="L21" s="6" t="n">
        <v>2000.17</v>
      </c>
      <c r="M21" s="17"/>
      <c r="N21" s="16"/>
      <c r="O21" s="16"/>
      <c r="P21" s="17"/>
      <c r="Q21" s="17"/>
    </row>
    <row collapsed="false" customFormat="false" customHeight="false" hidden="false" ht="12.1" outlineLevel="0" r="22">
      <c r="A22" s="16" t="s">
        <v>73</v>
      </c>
      <c r="B22" s="16" t="s">
        <v>17</v>
      </c>
      <c r="C22" s="16" t="s">
        <v>74</v>
      </c>
      <c r="D22" s="16" t="s">
        <v>19</v>
      </c>
      <c r="E22" s="7" t="n">
        <v>20</v>
      </c>
      <c r="F22" s="6" t="n">
        <v>170.2</v>
      </c>
      <c r="G22" s="17" t="n">
        <v>0</v>
      </c>
      <c r="H22" s="6" t="n">
        <v>0</v>
      </c>
      <c r="I22" s="16"/>
      <c r="J22" s="6" t="s">
        <f>=E22*F22*Портфель!$Q$13</f>
      </c>
      <c r="K22" s="9" t="n">
        <v>-0.2692</v>
      </c>
      <c r="L22" s="6" t="n">
        <v>595.05</v>
      </c>
      <c r="M22" s="17"/>
      <c r="N22" s="16"/>
      <c r="O22" s="16"/>
      <c r="P22" s="17"/>
      <c r="Q22" s="17"/>
    </row>
    <row collapsed="false" customFormat="false" customHeight="false" hidden="false" ht="12.1" outlineLevel="0" r="23">
      <c r="A23" s="16" t="s">
        <v>75</v>
      </c>
      <c r="B23" s="16" t="s">
        <v>17</v>
      </c>
      <c r="C23" s="16" t="s">
        <v>76</v>
      </c>
      <c r="D23" s="16" t="s">
        <v>19</v>
      </c>
      <c r="E23" s="7" t="n">
        <v>40</v>
      </c>
      <c r="F23" s="6" t="n">
        <v>73.17</v>
      </c>
      <c r="G23" s="17" t="n">
        <v>0</v>
      </c>
      <c r="H23" s="6" t="n">
        <v>0</v>
      </c>
      <c r="I23" s="16"/>
      <c r="J23" s="6" t="s">
        <f>=E23*F23*Портфель!$Q$13</f>
      </c>
      <c r="K23" s="9" t="n">
        <v>-0.2071</v>
      </c>
      <c r="L23" s="6" t="n">
        <v>235.02</v>
      </c>
      <c r="M23" s="17"/>
      <c r="N23" s="16"/>
      <c r="O23" s="16"/>
      <c r="P23" s="17"/>
      <c r="Q23" s="17"/>
    </row>
    <row collapsed="false" customFormat="false" customHeight="false" hidden="false" ht="12.1" outlineLevel="0" r="24">
      <c r="A24" s="16" t="s">
        <v>77</v>
      </c>
      <c r="B24" s="16" t="s">
        <v>17</v>
      </c>
      <c r="C24" s="16" t="s">
        <v>78</v>
      </c>
      <c r="D24" s="16" t="s">
        <v>19</v>
      </c>
      <c r="E24" s="7" t="n">
        <v>10</v>
      </c>
      <c r="F24" s="6" t="n">
        <v>270</v>
      </c>
      <c r="G24" s="17" t="n">
        <v>0</v>
      </c>
      <c r="H24" s="6" t="n">
        <v>0</v>
      </c>
      <c r="I24" s="16"/>
      <c r="J24" s="6" t="s">
        <f>=E24*F24*Портфель!$Q$13</f>
      </c>
      <c r="K24" s="9" t="n">
        <v>-0.1986</v>
      </c>
      <c r="L24" s="6" t="n">
        <v>1280.11</v>
      </c>
      <c r="M24" s="17"/>
      <c r="N24" s="16"/>
      <c r="O24" s="16"/>
      <c r="P24" s="17"/>
      <c r="Q24" s="17"/>
    </row>
    <row collapsed="false" customFormat="false" customHeight="false" hidden="false" ht="12.1" outlineLevel="0" r="25">
      <c r="A25" s="16" t="s">
        <v>79</v>
      </c>
      <c r="B25" s="16" t="s">
        <v>17</v>
      </c>
      <c r="C25" s="16" t="s">
        <v>80</v>
      </c>
      <c r="D25" s="16" t="s">
        <v>19</v>
      </c>
      <c r="E25" s="7" t="n">
        <v>100</v>
      </c>
      <c r="F25" s="6" t="n">
        <v>26.645</v>
      </c>
      <c r="G25" s="17" t="n">
        <v>0</v>
      </c>
      <c r="H25" s="6" t="n">
        <v>0</v>
      </c>
      <c r="I25" s="16"/>
      <c r="J25" s="6" t="s">
        <f>=E25*F25*Портфель!$Q$13</f>
      </c>
      <c r="K25" s="9" t="n">
        <v>-0.1566</v>
      </c>
      <c r="L25" s="6" t="n">
        <v>62.01</v>
      </c>
      <c r="M25" s="17"/>
      <c r="N25" s="16"/>
      <c r="O25" s="16"/>
      <c r="P25" s="17"/>
      <c r="Q25" s="17"/>
    </row>
    <row collapsed="false" customFormat="false" customHeight="false" hidden="false" ht="12.1" outlineLevel="0" r="26">
      <c r="A26" s="16" t="s">
        <v>81</v>
      </c>
      <c r="B26" s="16" t="s">
        <v>17</v>
      </c>
      <c r="C26" s="16" t="s">
        <v>82</v>
      </c>
      <c r="D26" s="16" t="s">
        <v>19</v>
      </c>
      <c r="E26" s="7" t="n">
        <v>2</v>
      </c>
      <c r="F26" s="6" t="n">
        <v>1202</v>
      </c>
      <c r="G26" s="17" t="n">
        <v>0</v>
      </c>
      <c r="H26" s="6" t="n">
        <v>0</v>
      </c>
      <c r="I26" s="16"/>
      <c r="J26" s="6" t="s">
        <f>=E26*F26*Портфель!$Q$13</f>
      </c>
      <c r="K26" s="9" t="n">
        <v>0.0177</v>
      </c>
      <c r="L26" s="6" t="n">
        <v>1230.11</v>
      </c>
      <c r="M26" s="17"/>
      <c r="N26" s="16"/>
      <c r="O26" s="16"/>
      <c r="P26" s="17"/>
      <c r="Q26" s="17"/>
    </row>
    <row collapsed="false" customFormat="false" customHeight="false" hidden="false" ht="12.1" outlineLevel="0" r="27">
      <c r="A27" s="16" t="s">
        <v>83</v>
      </c>
      <c r="B27" s="16" t="s">
        <v>17</v>
      </c>
      <c r="C27" s="16" t="s">
        <v>84</v>
      </c>
      <c r="D27" s="16" t="s">
        <v>19</v>
      </c>
      <c r="E27" s="7" t="n">
        <v>1</v>
      </c>
      <c r="F27" s="6" t="n">
        <v>2280</v>
      </c>
      <c r="G27" s="17" t="n">
        <v>0</v>
      </c>
      <c r="H27" s="6" t="n">
        <v>0</v>
      </c>
      <c r="I27" s="16"/>
      <c r="J27" s="6" t="s">
        <f>=E27*F27*Портфель!$Q$13</f>
      </c>
      <c r="K27" s="9" t="n">
        <v>-0.0827</v>
      </c>
      <c r="L27" s="6" t="n">
        <v>3400.28</v>
      </c>
      <c r="M27" s="17"/>
      <c r="N27" s="16"/>
      <c r="O27" s="16"/>
      <c r="P27" s="17"/>
      <c r="Q27" s="17"/>
    </row>
    <row collapsed="false" customFormat="false" customHeight="false" hidden="false" ht="12.1" outlineLevel="0" r="28">
      <c r="A28" s="16" t="s">
        <v>85</v>
      </c>
      <c r="B28" s="16" t="s">
        <v>17</v>
      </c>
      <c r="C28" s="16" t="s">
        <v>86</v>
      </c>
      <c r="D28" s="16" t="s">
        <v>19</v>
      </c>
      <c r="E28" s="7" t="n">
        <v>10</v>
      </c>
      <c r="F28" s="6" t="n">
        <v>68.1</v>
      </c>
      <c r="G28" s="17" t="n">
        <v>0</v>
      </c>
      <c r="H28" s="6" t="n">
        <v>0</v>
      </c>
      <c r="I28" s="16"/>
      <c r="J28" s="6" t="s">
        <f>=E28*F28*Портфель!$Q$13</f>
      </c>
      <c r="K28" s="9" t="n">
        <v>-0.1897</v>
      </c>
      <c r="L28" s="6" t="n">
        <v>275.02</v>
      </c>
      <c r="M28" s="17"/>
      <c r="N28" s="16"/>
      <c r="O28" s="16"/>
      <c r="P28" s="17"/>
      <c r="Q28" s="17"/>
    </row>
    <row collapsed="false" customFormat="false" customHeight="false" hidden="false" ht="12.1" outlineLevel="0" r="29">
      <c r="A29" s="16"/>
      <c r="B29" s="16"/>
      <c r="C29" s="16"/>
      <c r="D29" s="16"/>
      <c r="E29" s="7"/>
      <c r="F29" s="6"/>
      <c r="G29" s="4"/>
      <c r="H29" s="4" t="s">
        <v>87</v>
      </c>
      <c r="I29" s="4"/>
      <c r="J29" s="5" t="s">
        <f>=SUM(J2:J28)</f>
      </c>
      <c r="K29" s="4"/>
      <c r="L29" s="4"/>
      <c r="M29" s="17"/>
      <c r="N29" s="16"/>
      <c r="O29" s="16"/>
      <c r="P29" s="17"/>
      <c r="Q29" s="17"/>
    </row>
    <row collapsed="false" customFormat="false" customHeight="false" hidden="false" ht="12.1" outlineLevel="0" r="30">
      <c r="A30" s="16" t="s">
        <v>88</v>
      </c>
      <c r="B30" s="16" t="s">
        <v>89</v>
      </c>
      <c r="C30" s="16" t="s">
        <v>90</v>
      </c>
      <c r="D30" s="16" t="s">
        <v>64</v>
      </c>
      <c r="E30" s="7" t="n">
        <v>5</v>
      </c>
      <c r="F30" s="6" t="n">
        <v>2.39</v>
      </c>
      <c r="G30" s="17" t="n">
        <v>0</v>
      </c>
      <c r="H30" s="6" t="n">
        <v>0</v>
      </c>
      <c r="I30" s="16"/>
      <c r="J30" s="6" t="s">
        <f>=E30*F30*Портфель!$Q$17</f>
      </c>
      <c r="K30" s="9" t="n">
        <v>-0.2226</v>
      </c>
      <c r="L30" s="6" t="n">
        <v>1658.15</v>
      </c>
      <c r="M30" s="17"/>
      <c r="N30" s="16"/>
      <c r="O30" s="16"/>
      <c r="P30" s="17"/>
      <c r="Q30" s="17"/>
    </row>
    <row collapsed="false" customFormat="false" customHeight="false" hidden="false" ht="12.1" outlineLevel="0" r="31">
      <c r="A31" s="16"/>
      <c r="B31" s="16"/>
      <c r="C31" s="16"/>
      <c r="D31" s="16"/>
      <c r="E31" s="7"/>
      <c r="F31" s="6"/>
      <c r="G31" s="4"/>
      <c r="H31" s="4" t="s">
        <v>91</v>
      </c>
      <c r="I31" s="4"/>
      <c r="J31" s="5" t="s">
        <f>=SUM(J30:J30)</f>
      </c>
      <c r="K31" s="4"/>
      <c r="L31" s="4"/>
      <c r="M31" s="17"/>
      <c r="N31" s="16"/>
      <c r="O31" s="16"/>
      <c r="P31" s="17"/>
      <c r="Q31" s="17"/>
    </row>
    <row collapsed="false" customFormat="false" customHeight="false" hidden="false" ht="12.1" outlineLevel="0" r="32">
      <c r="A32" s="16" t="s">
        <v>19</v>
      </c>
      <c r="B32" s="16" t="s">
        <v>3</v>
      </c>
      <c r="C32" s="16" t="s">
        <v>92</v>
      </c>
      <c r="D32" s="16" t="s">
        <v>19</v>
      </c>
      <c r="E32" s="7" t="n">
        <v>89861.06</v>
      </c>
      <c r="F32" s="6" t="n">
        <v>1</v>
      </c>
      <c r="G32" s="17" t="n">
        <v>0</v>
      </c>
      <c r="H32" s="6" t="n">
        <v>0</v>
      </c>
      <c r="I32" s="16"/>
      <c r="J32" s="6" t="s">
        <f>=E32*F32</f>
      </c>
      <c r="K32" s="17"/>
      <c r="L32" s="6"/>
      <c r="M32" s="17"/>
      <c r="N32" s="16"/>
      <c r="O32" s="16"/>
      <c r="P32" s="17"/>
      <c r="Q32" s="17"/>
    </row>
    <row collapsed="false" customFormat="false" customHeight="false" hidden="false" ht="12.1" outlineLevel="0" r="33">
      <c r="A33" s="16" t="s">
        <v>64</v>
      </c>
      <c r="B33" s="16" t="s">
        <v>3</v>
      </c>
      <c r="C33" s="16" t="s">
        <v>93</v>
      </c>
      <c r="D33" s="16" t="s">
        <v>19</v>
      </c>
      <c r="E33" s="7" t="n">
        <v>-112.54</v>
      </c>
      <c r="F33" s="6" t="n">
        <v>76.0937</v>
      </c>
      <c r="G33" s="17" t="n">
        <v>0</v>
      </c>
      <c r="H33" s="6" t="n">
        <v>0</v>
      </c>
      <c r="I33" s="16"/>
      <c r="J33" s="6" t="s">
        <f>=E33*F33</f>
      </c>
      <c r="K33" s="17"/>
      <c r="L33" s="6"/>
      <c r="M33" s="17"/>
      <c r="N33" s="16"/>
      <c r="O33" s="16"/>
      <c r="P33" s="17"/>
      <c r="Q33" s="17"/>
    </row>
    <row collapsed="false" customFormat="false" customHeight="false" hidden="false" ht="12.1" outlineLevel="0" r="34">
      <c r="A34" s="16"/>
      <c r="B34" s="16"/>
      <c r="C34" s="16"/>
      <c r="D34" s="16"/>
      <c r="E34" s="7"/>
      <c r="F34" s="6"/>
      <c r="G34" s="4"/>
      <c r="H34" s="4" t="s">
        <v>94</v>
      </c>
      <c r="I34" s="4"/>
      <c r="J34" s="5" t="s">
        <f>=SUM(J32:J33)</f>
      </c>
      <c r="K34" s="4"/>
      <c r="L34" s="4"/>
      <c r="M34" s="17"/>
      <c r="N34" s="16"/>
      <c r="O34" s="16"/>
      <c r="P34" s="17"/>
      <c r="Q34" s="17"/>
    </row>
    <row collapsed="false" customFormat="false" customHeight="false" hidden="false" ht="12.1" outlineLevel="0" r="35">
      <c r="A35" s="16"/>
      <c r="B35" s="16"/>
      <c r="C35" s="16"/>
      <c r="D35" s="16"/>
      <c r="E35" s="7"/>
      <c r="F35" s="6"/>
      <c r="G35" s="4"/>
      <c r="H35" s="4" t="s">
        <v>95</v>
      </c>
      <c r="I35" s="4"/>
      <c r="J35" s="5" t="s">
        <f>=J29+J31+J34</f>
      </c>
      <c r="K35" s="17"/>
      <c r="L35" s="6"/>
      <c r="M35" s="17"/>
      <c r="N35" s="16"/>
      <c r="O35" s="16"/>
      <c r="P35" s="17"/>
      <c r="Q35" s="17"/>
    </row>
  </sheetData>
  <mergeCells>
    <mergeCell ref="H29:I29"/>
    <mergeCell ref="H31:I31"/>
    <mergeCell ref="H34:I34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9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96</v>
      </c>
      <c r="B1" s="18" t="s">
        <v>9</v>
      </c>
      <c r="C1" s="18" t="s">
        <v>97</v>
      </c>
      <c r="D1" s="18" t="s">
        <v>98</v>
      </c>
      <c r="E1" s="18" t="s">
        <v>99</v>
      </c>
      <c r="F1" s="18" t="s">
        <v>100</v>
      </c>
      <c r="G1" s="18" t="s">
        <v>101</v>
      </c>
      <c r="H1" s="18" t="s">
        <v>102</v>
      </c>
    </row>
    <row collapsed="false" customFormat="false" customHeight="false" hidden="false" ht="12.1" outlineLevel="0" r="2">
      <c r="A2" s="13" t="n">
        <v>44536</v>
      </c>
      <c r="B2" s="6" t="n">
        <v>112570.97</v>
      </c>
      <c r="C2" s="16" t="s">
        <v>103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44539</v>
      </c>
      <c r="B3" s="6" t="n">
        <v>27429.03</v>
      </c>
      <c r="C3" s="16" t="s">
        <v>103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44544</v>
      </c>
      <c r="B4" s="6" t="n">
        <v>160000</v>
      </c>
      <c r="C4" s="16" t="s">
        <v>103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44551</v>
      </c>
      <c r="B5" s="6" t="n">
        <v>-592</v>
      </c>
      <c r="C5" s="16" t="s">
        <v>104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44559</v>
      </c>
      <c r="B6" s="6" t="n">
        <v>100000</v>
      </c>
      <c r="C6" s="16" t="s">
        <v>103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44560</v>
      </c>
      <c r="B7" s="6" t="n">
        <v>592</v>
      </c>
      <c r="C7" s="16" t="s">
        <v>105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44565</v>
      </c>
      <c r="B8" s="6" t="n">
        <v>-16.34</v>
      </c>
      <c r="C8" s="16" t="s">
        <v>106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44571</v>
      </c>
      <c r="B9" s="6" t="n">
        <v>-173.6</v>
      </c>
      <c r="C9" s="16" t="s">
        <v>107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44574</v>
      </c>
      <c r="B10" s="6" t="n">
        <v>-231.3</v>
      </c>
      <c r="C10" s="16" t="s">
        <v>108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44575</v>
      </c>
      <c r="B11" s="6" t="n">
        <v>-1325.17</v>
      </c>
      <c r="C11" s="16" t="s">
        <v>109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44634</v>
      </c>
      <c r="B12" s="6" t="n">
        <v>-33.39</v>
      </c>
      <c r="C12" s="16" t="s">
        <v>110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44656</v>
      </c>
      <c r="B13" s="6" t="n">
        <v>-22.57</v>
      </c>
      <c r="C13" s="16" t="s">
        <v>111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44663</v>
      </c>
      <c r="B14" s="6" t="n">
        <v>-455.96</v>
      </c>
      <c r="C14" s="16" t="s">
        <v>112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44664</v>
      </c>
      <c r="B15" s="6" t="n">
        <v>-67.68</v>
      </c>
      <c r="C15" s="16" t="s">
        <v>113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44726</v>
      </c>
      <c r="B16" s="6" t="n">
        <v>-1014.22</v>
      </c>
      <c r="C16" s="16" t="s">
        <v>114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44726</v>
      </c>
      <c r="B17" s="6" t="n">
        <v>-16.52</v>
      </c>
      <c r="C17" s="16" t="s">
        <v>115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44750</v>
      </c>
      <c r="B18" s="6" t="n">
        <v>-280.8</v>
      </c>
      <c r="C18" s="16" t="s">
        <v>116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44753</v>
      </c>
      <c r="B19" s="6" t="n">
        <v>-510.45</v>
      </c>
      <c r="C19" s="16" t="s">
        <v>117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44818</v>
      </c>
      <c r="B20" s="6" t="n">
        <v>-17.18</v>
      </c>
      <c r="C20" s="16" t="s">
        <v>118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44838</v>
      </c>
      <c r="B21" s="6" t="n">
        <v>-15.54</v>
      </c>
      <c r="C21" s="16" t="s">
        <v>119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44845</v>
      </c>
      <c r="B22" s="6" t="n">
        <v>-569.2</v>
      </c>
      <c r="C22" s="16" t="s">
        <v>120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44845</v>
      </c>
      <c r="B23" s="6" t="n">
        <v>-2219.5</v>
      </c>
      <c r="C23" s="16" t="s">
        <v>121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44909</v>
      </c>
      <c r="B24" s="6" t="n">
        <v>-18.08</v>
      </c>
      <c r="C24" s="16" t="s">
        <v>122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44916</v>
      </c>
      <c r="B25" s="6" t="n">
        <v>-1402</v>
      </c>
      <c r="C25" s="16" t="s">
        <v>123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44916</v>
      </c>
      <c r="B26" s="6" t="n">
        <v>-668</v>
      </c>
      <c r="C26" s="16" t="s">
        <v>124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44936</v>
      </c>
      <c r="B27" s="6" t="n">
        <v>-119.2</v>
      </c>
      <c r="C27" s="16" t="s">
        <v>125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44999</v>
      </c>
      <c r="B28" s="6" t="n">
        <v>-22.64</v>
      </c>
      <c r="C28" s="16" t="s">
        <v>126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45020</v>
      </c>
      <c r="B29" s="6" t="n">
        <v>-21.05</v>
      </c>
      <c r="C29" s="16" t="s">
        <v>127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45043</v>
      </c>
      <c r="B30" s="6" t="n">
        <v>-528.95</v>
      </c>
      <c r="C30" s="16" t="s">
        <v>128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45057</v>
      </c>
      <c r="B31" s="6" t="n">
        <v>-2175</v>
      </c>
      <c r="C31" s="16" t="s">
        <v>129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45082</v>
      </c>
      <c r="B32" s="6" t="n">
        <v>-1143</v>
      </c>
      <c r="C32" s="16" t="s">
        <v>130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45091</v>
      </c>
      <c r="B33" s="6" t="n">
        <v>-25.09</v>
      </c>
      <c r="C33" s="16" t="s">
        <v>131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45110</v>
      </c>
      <c r="B34" s="6" t="n">
        <v>-23.86</v>
      </c>
      <c r="C34" s="16" t="s">
        <v>132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45114</v>
      </c>
      <c r="B35" s="6" t="n">
        <v>-869.45</v>
      </c>
      <c r="C35" s="16" t="s">
        <v>133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45118</v>
      </c>
      <c r="B36" s="6" t="n">
        <v>-482.2</v>
      </c>
      <c r="C36" s="16" t="s">
        <v>134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45139</v>
      </c>
      <c r="B37" s="6" t="n">
        <v>-163.03</v>
      </c>
      <c r="C37" s="16" t="s">
        <v>135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45183</v>
      </c>
      <c r="B38" s="6" t="n">
        <v>-28.79</v>
      </c>
      <c r="C38" s="16" t="s">
        <v>136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45202</v>
      </c>
      <c r="B39" s="6" t="n">
        <v>-26.59</v>
      </c>
      <c r="C39" s="16" t="s">
        <v>137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45210</v>
      </c>
      <c r="B40" s="6" t="n">
        <v>-478.8</v>
      </c>
      <c r="C40" s="16" t="s">
        <v>138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45217</v>
      </c>
      <c r="B41" s="6" t="n">
        <v>-328</v>
      </c>
      <c r="C41" s="16" t="s">
        <v>139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45274</v>
      </c>
      <c r="B42" s="6" t="n">
        <v>-26.97</v>
      </c>
      <c r="C42" s="16" t="s">
        <v>140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45277</v>
      </c>
      <c r="B43" s="6" t="n">
        <v>-1167</v>
      </c>
      <c r="C43" s="16" t="s">
        <v>141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45286</v>
      </c>
      <c r="B44" s="6" t="n">
        <v>-796.33</v>
      </c>
      <c r="C44" s="16" t="s">
        <v>142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45293</v>
      </c>
      <c r="B45" s="6" t="n">
        <v>-24.22</v>
      </c>
      <c r="C45" s="16" t="s">
        <v>143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45300</v>
      </c>
      <c r="B46" s="6" t="n">
        <v>-612.4</v>
      </c>
      <c r="C46" s="16" t="s">
        <v>144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45365</v>
      </c>
      <c r="B47" s="6" t="n">
        <v>-342.38</v>
      </c>
      <c r="C47" s="16" t="s">
        <v>145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45365</v>
      </c>
      <c r="B48" s="6" t="n">
        <v>-29.11</v>
      </c>
      <c r="C48" s="16" t="s">
        <v>146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45391</v>
      </c>
      <c r="B49" s="6" t="n">
        <v>-25</v>
      </c>
      <c r="C49" s="16" t="s">
        <v>147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45393</v>
      </c>
      <c r="B50" s="6" t="n">
        <v>-453.05</v>
      </c>
      <c r="C50" s="16" t="s">
        <v>148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45419</v>
      </c>
      <c r="B51" s="6" t="n">
        <v>-1300</v>
      </c>
      <c r="C51" s="16" t="s">
        <v>149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45439</v>
      </c>
      <c r="B52" s="6" t="n">
        <v>-1770.4</v>
      </c>
      <c r="C52" s="16" t="s">
        <v>150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45443</v>
      </c>
      <c r="B53" s="6" t="n">
        <v>-176</v>
      </c>
      <c r="C53" s="16" t="s">
        <v>151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45453</v>
      </c>
      <c r="B54" s="6" t="n">
        <v>-239.2</v>
      </c>
      <c r="C54" s="16" t="s">
        <v>152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45457</v>
      </c>
      <c r="B55" s="6" t="n">
        <v>-28.05</v>
      </c>
      <c r="C55" s="16" t="s">
        <v>153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45460</v>
      </c>
      <c r="B56" s="6" t="n">
        <v>-40.08</v>
      </c>
      <c r="C56" s="16" t="s">
        <v>154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45461</v>
      </c>
      <c r="B57" s="6" t="n">
        <v>-166.5</v>
      </c>
      <c r="C57" s="16" t="s">
        <v>155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45461</v>
      </c>
      <c r="B58" s="6" t="n">
        <v>-833.55</v>
      </c>
      <c r="C58" s="16" t="s">
        <v>156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45482</v>
      </c>
      <c r="B59" s="6" t="n">
        <v>-438.4</v>
      </c>
      <c r="C59" s="16" t="s">
        <v>157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45483</v>
      </c>
      <c r="B60" s="6" t="n">
        <v>-23.76</v>
      </c>
      <c r="C60" s="16" t="s">
        <v>158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45484</v>
      </c>
      <c r="B61" s="6" t="n">
        <v>-2897</v>
      </c>
      <c r="C61" s="16" t="s">
        <v>159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45485</v>
      </c>
      <c r="B62" s="6" t="n">
        <v>-1086.45</v>
      </c>
      <c r="C62" s="16" t="s">
        <v>160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45545</v>
      </c>
      <c r="B63" s="6" t="n">
        <v>-135.3</v>
      </c>
      <c r="C63" s="16" t="s">
        <v>161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45548</v>
      </c>
      <c r="B64" s="6" t="n">
        <v>-28.97</v>
      </c>
      <c r="C64" s="16" t="s">
        <v>162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45555</v>
      </c>
      <c r="B65" s="6" t="n">
        <v>-139</v>
      </c>
      <c r="C65" s="16" t="s">
        <v>163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45573</v>
      </c>
      <c r="B66" s="6" t="n">
        <v>-665</v>
      </c>
      <c r="C66" s="16" t="s">
        <v>164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45574</v>
      </c>
      <c r="B67" s="6" t="n">
        <v>-25.95</v>
      </c>
      <c r="C67" s="16" t="s">
        <v>165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45582</v>
      </c>
      <c r="B68" s="6" t="n">
        <v>-217.4</v>
      </c>
      <c r="C68" s="16" t="s">
        <v>166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45584</v>
      </c>
      <c r="B69" s="6" t="n">
        <v>-217</v>
      </c>
      <c r="C69" s="16" t="s">
        <v>167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45621</v>
      </c>
      <c r="B70" s="6" t="n">
        <v>-161</v>
      </c>
      <c r="C70" s="16" t="s">
        <v>168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45639</v>
      </c>
      <c r="B71" s="6" t="n">
        <v>-1132.75</v>
      </c>
      <c r="C71" s="16" t="s">
        <v>169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45639</v>
      </c>
      <c r="B72" s="6" t="n">
        <v>-33.06</v>
      </c>
      <c r="C72" s="16" t="s">
        <v>170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45643</v>
      </c>
      <c r="B73" s="6" t="n">
        <v>-1342</v>
      </c>
      <c r="C73" s="16" t="s">
        <v>171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45643</v>
      </c>
      <c r="B74" s="6" t="n">
        <v>-213.3</v>
      </c>
      <c r="C74" s="16" t="s">
        <v>172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45665</v>
      </c>
      <c r="B75" s="6" t="n">
        <v>-302.8</v>
      </c>
      <c r="C75" s="16" t="s">
        <v>173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45730</v>
      </c>
      <c r="B76" s="6" t="n">
        <v>-28.06</v>
      </c>
      <c r="C76" s="16" t="s">
        <v>174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45758</v>
      </c>
      <c r="B77" s="6" t="n">
        <v>-229.54</v>
      </c>
      <c r="C77" s="16" t="s">
        <v>175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45772</v>
      </c>
      <c r="B78" s="6" t="n">
        <v>-635</v>
      </c>
      <c r="C78" s="16" t="s">
        <v>176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45793</v>
      </c>
      <c r="B79" s="6" t="n">
        <v>-56</v>
      </c>
      <c r="C79" s="16" t="s">
        <v>177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45810</v>
      </c>
      <c r="B80" s="6" t="n">
        <v>-750.2</v>
      </c>
      <c r="C80" s="16" t="s">
        <v>178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45811</v>
      </c>
      <c r="B81" s="6" t="n">
        <v>-1412</v>
      </c>
      <c r="C81" s="16" t="s">
        <v>179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45821</v>
      </c>
      <c r="B82" s="6" t="n">
        <v>-25.6</v>
      </c>
      <c r="C82" s="16" t="s">
        <v>180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45849</v>
      </c>
      <c r="B83" s="6" t="n">
        <v>-890.2</v>
      </c>
      <c r="C83" s="16" t="s">
        <v>181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45852</v>
      </c>
      <c r="B84" s="6" t="n">
        <v>-640.55</v>
      </c>
      <c r="C84" s="16" t="s">
        <v>182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45855</v>
      </c>
      <c r="B85" s="6" t="n">
        <v>-57</v>
      </c>
      <c r="C85" s="16" t="s">
        <v>183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45856</v>
      </c>
      <c r="B86" s="6" t="n">
        <v>-3031</v>
      </c>
      <c r="C86" s="16" t="s">
        <v>184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45915</v>
      </c>
      <c r="B87" s="6" t="n">
        <v>-27.34</v>
      </c>
      <c r="C87" s="16" t="s">
        <v>185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45936</v>
      </c>
      <c r="B88" s="6" t="n">
        <v>-61</v>
      </c>
      <c r="C88" s="16" t="s">
        <v>186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45943</v>
      </c>
      <c r="B89" s="6" t="n">
        <v>-616.5</v>
      </c>
      <c r="C89" s="16" t="s">
        <v>187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45944</v>
      </c>
      <c r="B90" s="6" t="n">
        <v>-250</v>
      </c>
      <c r="C90" s="16" t="s">
        <v>188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2" t="n">
        <v>45997.962569444</v>
      </c>
      <c r="B91" s="5" t="n">
        <v>-307496.39</v>
      </c>
      <c r="C91" s="14" t="s">
        <v>189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/>
      <c r="B92" s="9" t="s">
        <f>=XIRR(B2:B91,A2:A91)</f>
      </c>
      <c r="C92" s="16" t="s">
        <v>190</v>
      </c>
      <c r="D92" s="16"/>
      <c r="E92" s="16"/>
      <c r="F92" s="7"/>
      <c r="G92" s="2" t="s">
        <v>191</v>
      </c>
      <c r="H92" s="6" t="s">
        <f>=SUM(I2:H91)/365</f>
      </c>
    </row>
    <row collapsed="false" customFormat="false" customHeight="false" hidden="false" ht="12.1" outlineLevel="0" r="93">
      <c r="A93" s="13"/>
      <c r="B93" s="5" t="s">
        <f>=-SUM(B2:B91)</f>
      </c>
      <c r="C93" s="16" t="s">
        <v>192</v>
      </c>
      <c r="D93" s="16"/>
      <c r="E93" s="16"/>
      <c r="F93" s="7"/>
      <c r="G93" s="14" t="s">
        <v>193</v>
      </c>
      <c r="H93" s="9" t="s">
        <f>=B93/H92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2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39</v>
      </c>
      <c r="X1" s="0"/>
      <c r="Y1" s="0"/>
      <c r="Z1" s="4" t="s">
        <v>42</v>
      </c>
      <c r="AA1" s="0"/>
      <c r="AB1" s="0"/>
      <c r="AC1" s="4" t="s">
        <v>45</v>
      </c>
      <c r="AD1" s="0"/>
      <c r="AE1" s="0"/>
      <c r="AF1" s="4" t="s">
        <v>48</v>
      </c>
      <c r="AG1" s="0"/>
      <c r="AH1" s="0"/>
      <c r="AI1" s="4" t="s">
        <v>51</v>
      </c>
      <c r="AJ1" s="0"/>
      <c r="AK1" s="0"/>
      <c r="AL1" s="4" t="s">
        <v>53</v>
      </c>
      <c r="AM1" s="0"/>
      <c r="AN1" s="0"/>
      <c r="AO1" s="4" t="s">
        <v>56</v>
      </c>
      <c r="AP1" s="0"/>
      <c r="AQ1" s="0"/>
      <c r="AR1" s="4" t="s">
        <v>59</v>
      </c>
      <c r="AS1" s="0"/>
      <c r="AT1" s="0"/>
      <c r="AU1" s="4" t="s">
        <v>62</v>
      </c>
      <c r="AV1" s="0"/>
      <c r="AW1" s="0"/>
      <c r="AX1" s="4" t="s">
        <v>65</v>
      </c>
      <c r="AY1" s="0"/>
      <c r="AZ1" s="0"/>
      <c r="BA1" s="4" t="s">
        <v>67</v>
      </c>
      <c r="BB1" s="0"/>
      <c r="BC1" s="0"/>
      <c r="BD1" s="4" t="s">
        <v>69</v>
      </c>
      <c r="BE1" s="0"/>
      <c r="BF1" s="0"/>
      <c r="BG1" s="4" t="s">
        <v>71</v>
      </c>
      <c r="BH1" s="0"/>
      <c r="BI1" s="0"/>
      <c r="BJ1" s="4" t="s">
        <v>73</v>
      </c>
      <c r="BK1" s="0"/>
      <c r="BL1" s="0"/>
      <c r="BM1" s="4" t="s">
        <v>75</v>
      </c>
      <c r="BN1" s="0"/>
      <c r="BO1" s="0"/>
      <c r="BP1" s="4" t="s">
        <v>77</v>
      </c>
      <c r="BQ1" s="0"/>
      <c r="BR1" s="0"/>
      <c r="BS1" s="4" t="s">
        <v>79</v>
      </c>
      <c r="BT1" s="0"/>
      <c r="BU1" s="0"/>
      <c r="BV1" s="4" t="s">
        <v>81</v>
      </c>
      <c r="BW1" s="0"/>
      <c r="BX1" s="0"/>
      <c r="BY1" s="4" t="s">
        <v>83</v>
      </c>
      <c r="BZ1" s="0"/>
      <c r="CA1" s="0"/>
      <c r="CB1" s="4" t="s">
        <v>85</v>
      </c>
      <c r="CC1" s="0"/>
      <c r="CD1" s="0"/>
      <c r="CE1" s="4" t="s">
        <v>88</v>
      </c>
      <c r="CF1" s="0"/>
    </row>
    <row collapsed="false" customFormat="false" customHeight="false" hidden="false" ht="12.1" outlineLevel="0" r="2">
      <c r="A2" s="11" t="n">
        <v>44544</v>
      </c>
      <c r="B2" s="6" t="n">
        <v>28502.37</v>
      </c>
      <c r="C2" s="0" t="s">
        <v>194</v>
      </c>
      <c r="D2" s="11" t="n">
        <v>44547</v>
      </c>
      <c r="E2" s="6" t="n">
        <v>13201.1</v>
      </c>
      <c r="F2" s="0" t="s">
        <v>194</v>
      </c>
      <c r="G2" s="11" t="n">
        <v>44537</v>
      </c>
      <c r="H2" s="6" t="n">
        <v>11100.92</v>
      </c>
      <c r="I2" s="0" t="s">
        <v>194</v>
      </c>
      <c r="J2" s="11" t="n">
        <v>44547</v>
      </c>
      <c r="K2" s="6" t="n">
        <v>13301.1</v>
      </c>
      <c r="L2" s="0" t="s">
        <v>194</v>
      </c>
      <c r="M2" s="11" t="n">
        <v>44537</v>
      </c>
      <c r="N2" s="6" t="n">
        <v>24002</v>
      </c>
      <c r="O2" s="0" t="s">
        <v>194</v>
      </c>
      <c r="P2" s="11" t="n">
        <v>44544</v>
      </c>
      <c r="Q2" s="6" t="n">
        <v>21001.74</v>
      </c>
      <c r="R2" s="0" t="s">
        <v>194</v>
      </c>
      <c r="S2" s="11" t="n">
        <v>44546</v>
      </c>
      <c r="T2" s="6" t="n">
        <v>8880.73</v>
      </c>
      <c r="U2" s="0" t="s">
        <v>194</v>
      </c>
      <c r="V2" s="11" t="n">
        <v>44538</v>
      </c>
      <c r="W2" s="6" t="n">
        <v>4400.37</v>
      </c>
      <c r="X2" s="0" t="s">
        <v>194</v>
      </c>
      <c r="Y2" s="11" t="n">
        <v>44544</v>
      </c>
      <c r="Z2" s="6" t="n">
        <v>4000.33</v>
      </c>
      <c r="AA2" s="0" t="s">
        <v>194</v>
      </c>
      <c r="AB2" s="11" t="n">
        <v>44544</v>
      </c>
      <c r="AC2" s="6" t="n">
        <v>4580.38</v>
      </c>
      <c r="AD2" s="0" t="s">
        <v>194</v>
      </c>
      <c r="AE2" s="11" t="n">
        <v>44537</v>
      </c>
      <c r="AF2" s="6" t="n">
        <v>7290.61</v>
      </c>
      <c r="AG2" s="0" t="s">
        <v>194</v>
      </c>
      <c r="AH2" s="11" t="n">
        <v>44547</v>
      </c>
      <c r="AI2" s="6" t="n">
        <v>16351.36</v>
      </c>
      <c r="AJ2" s="0" t="s">
        <v>194</v>
      </c>
      <c r="AK2" s="11" t="n">
        <v>44545</v>
      </c>
      <c r="AL2" s="6" t="n">
        <v>6000.5</v>
      </c>
      <c r="AM2" s="0" t="s">
        <v>194</v>
      </c>
      <c r="AN2" s="11" t="n">
        <v>44536</v>
      </c>
      <c r="AO2" s="6" t="n">
        <v>10900.9</v>
      </c>
      <c r="AP2" s="0" t="s">
        <v>194</v>
      </c>
      <c r="AQ2" s="11" t="n">
        <v>44537</v>
      </c>
      <c r="AR2" s="6" t="n">
        <v>7290.61</v>
      </c>
      <c r="AS2" s="0" t="s">
        <v>194</v>
      </c>
      <c r="AT2" s="11" t="n">
        <v>44544</v>
      </c>
      <c r="AU2" s="6" t="n">
        <v>7070.59</v>
      </c>
      <c r="AV2" s="0" t="s">
        <v>194</v>
      </c>
      <c r="AW2" s="11" t="n">
        <v>44545</v>
      </c>
      <c r="AX2" s="6" t="n">
        <v>4380.36</v>
      </c>
      <c r="AY2" s="0" t="s">
        <v>194</v>
      </c>
      <c r="AZ2" s="11" t="n">
        <v>44550</v>
      </c>
      <c r="BA2" s="6" t="n">
        <v>5000.42</v>
      </c>
      <c r="BB2" s="0" t="s">
        <v>194</v>
      </c>
      <c r="BC2" s="11" t="n">
        <v>44546</v>
      </c>
      <c r="BD2" s="6" t="n">
        <v>11600.96</v>
      </c>
      <c r="BE2" s="0" t="s">
        <v>194</v>
      </c>
      <c r="BF2" s="11" t="n">
        <v>44559</v>
      </c>
      <c r="BG2" s="6" t="n">
        <v>4000.33</v>
      </c>
      <c r="BH2" s="0" t="s">
        <v>194</v>
      </c>
      <c r="BI2" s="11" t="n">
        <v>44538</v>
      </c>
      <c r="BJ2" s="6" t="n">
        <v>3050.26</v>
      </c>
      <c r="BK2" s="0" t="s">
        <v>194</v>
      </c>
      <c r="BL2" s="11" t="n">
        <v>44547</v>
      </c>
      <c r="BM2" s="6" t="n">
        <v>9400.78</v>
      </c>
      <c r="BN2" s="0" t="s">
        <v>194</v>
      </c>
      <c r="BO2" s="11" t="n">
        <v>44547</v>
      </c>
      <c r="BP2" s="6" t="n">
        <v>12801.06</v>
      </c>
      <c r="BQ2" s="0" t="s">
        <v>194</v>
      </c>
      <c r="BR2" s="11" t="n">
        <v>44544</v>
      </c>
      <c r="BS2" s="6" t="n">
        <v>1845.16</v>
      </c>
      <c r="BT2" s="0" t="s">
        <v>194</v>
      </c>
      <c r="BU2" s="11" t="n">
        <v>44544</v>
      </c>
      <c r="BV2" s="6" t="n">
        <v>2460.21</v>
      </c>
      <c r="BW2" s="0" t="s">
        <v>194</v>
      </c>
      <c r="BX2" s="11" t="n">
        <v>44543</v>
      </c>
      <c r="BY2" s="6" t="n">
        <v>3400.28</v>
      </c>
      <c r="BZ2" s="0" t="s">
        <v>194</v>
      </c>
      <c r="CA2" s="11" t="n">
        <v>44550</v>
      </c>
      <c r="CB2" s="6" t="n">
        <v>2750.23</v>
      </c>
      <c r="CC2" s="0" t="s">
        <v>194</v>
      </c>
      <c r="CD2" s="11" t="n">
        <v>44537</v>
      </c>
      <c r="CE2" s="6" t="n">
        <v>8290.754276</v>
      </c>
      <c r="CF2" s="0" t="s">
        <v>194</v>
      </c>
    </row>
    <row collapsed="false" customFormat="false" customHeight="false" hidden="false" ht="12.1" outlineLevel="0" r="3">
      <c r="A3" s="11" t="n">
        <v>45057</v>
      </c>
      <c r="B3" s="6" t="n">
        <v>-2175</v>
      </c>
      <c r="C3" s="0" t="s">
        <v>129</v>
      </c>
      <c r="D3" s="11" t="n">
        <v>45639</v>
      </c>
      <c r="E3" s="6" t="n">
        <v>-1132.75</v>
      </c>
      <c r="F3" s="0" t="s">
        <v>169</v>
      </c>
      <c r="G3" s="11" t="n">
        <v>44543</v>
      </c>
      <c r="H3" s="6" t="n">
        <v>10900.9</v>
      </c>
      <c r="I3" s="0" t="s">
        <v>194</v>
      </c>
      <c r="J3" s="11" t="n">
        <v>44551</v>
      </c>
      <c r="K3" s="6" t="n">
        <v>-592</v>
      </c>
      <c r="L3" s="0" t="s">
        <v>104</v>
      </c>
      <c r="M3" s="11" t="n">
        <v>45997</v>
      </c>
      <c r="N3" s="8" t="s">
        <f>=-Портфель!J6</f>
      </c>
      <c r="O3" s="0" t="s">
        <v>195</v>
      </c>
      <c r="P3" s="11" t="n">
        <v>44575</v>
      </c>
      <c r="Q3" s="6" t="n">
        <v>-1325.17</v>
      </c>
      <c r="R3" s="0" t="s">
        <v>109</v>
      </c>
      <c r="S3" s="11" t="n">
        <v>44571</v>
      </c>
      <c r="T3" s="6" t="n">
        <v>-173.6</v>
      </c>
      <c r="U3" s="0" t="s">
        <v>107</v>
      </c>
      <c r="V3" s="11" t="n">
        <v>44560</v>
      </c>
      <c r="W3" s="6" t="n">
        <v>5000.42</v>
      </c>
      <c r="X3" s="0" t="s">
        <v>194</v>
      </c>
      <c r="Y3" s="11" t="n">
        <v>44546</v>
      </c>
      <c r="Z3" s="6" t="n">
        <v>4200.35</v>
      </c>
      <c r="AA3" s="0" t="s">
        <v>194</v>
      </c>
      <c r="AB3" s="11" t="n">
        <v>44546</v>
      </c>
      <c r="AC3" s="6" t="n">
        <v>4620.38</v>
      </c>
      <c r="AD3" s="0" t="s">
        <v>194</v>
      </c>
      <c r="AE3" s="11" t="n">
        <v>44663</v>
      </c>
      <c r="AF3" s="6" t="n">
        <v>-455.96</v>
      </c>
      <c r="AG3" s="0" t="s">
        <v>112</v>
      </c>
      <c r="AH3" s="11" t="n">
        <v>44845</v>
      </c>
      <c r="AI3" s="6" t="n">
        <v>-2219.5</v>
      </c>
      <c r="AJ3" s="0" t="s">
        <v>121</v>
      </c>
      <c r="AK3" s="11" t="n">
        <v>44546</v>
      </c>
      <c r="AL3" s="6" t="n">
        <v>6200.52</v>
      </c>
      <c r="AM3" s="0" t="s">
        <v>194</v>
      </c>
      <c r="AN3" s="11" t="n">
        <v>45460</v>
      </c>
      <c r="AO3" s="6" t="n">
        <v>-40.08</v>
      </c>
      <c r="AP3" s="0" t="s">
        <v>154</v>
      </c>
      <c r="AQ3" s="11" t="n">
        <v>45365</v>
      </c>
      <c r="AR3" s="6" t="n">
        <v>-342.38</v>
      </c>
      <c r="AS3" s="0" t="s">
        <v>145</v>
      </c>
      <c r="AT3" s="11" t="n">
        <v>45997</v>
      </c>
      <c r="AU3" s="8" t="s">
        <f>=-Портфель!J17</f>
      </c>
      <c r="AV3" s="0" t="s">
        <v>195</v>
      </c>
      <c r="AW3" s="11" t="n">
        <v>44545</v>
      </c>
      <c r="AX3" s="6" t="n">
        <v>2920.24</v>
      </c>
      <c r="AY3" s="0" t="s">
        <v>194</v>
      </c>
      <c r="AZ3" s="11" t="n">
        <v>44753</v>
      </c>
      <c r="BA3" s="6" t="n">
        <v>-510.45</v>
      </c>
      <c r="BB3" s="0" t="s">
        <v>117</v>
      </c>
      <c r="BC3" s="11" t="n">
        <v>45217</v>
      </c>
      <c r="BD3" s="6" t="n">
        <v>-328</v>
      </c>
      <c r="BE3" s="0" t="s">
        <v>139</v>
      </c>
      <c r="BF3" s="11" t="n">
        <v>44634</v>
      </c>
      <c r="BG3" s="6" t="n">
        <v>-33.39</v>
      </c>
      <c r="BH3" s="0" t="s">
        <v>110</v>
      </c>
      <c r="BI3" s="11" t="n">
        <v>44538</v>
      </c>
      <c r="BJ3" s="6" t="n">
        <v>3025.25</v>
      </c>
      <c r="BK3" s="0" t="s">
        <v>194</v>
      </c>
      <c r="BL3" s="11" t="n">
        <v>45849</v>
      </c>
      <c r="BM3" s="6" t="n">
        <v>-890.2</v>
      </c>
      <c r="BN3" s="0" t="s">
        <v>181</v>
      </c>
      <c r="BO3" s="11" t="n">
        <v>45997</v>
      </c>
      <c r="BP3" s="8" t="s">
        <f>=-Портфель!J24</f>
      </c>
      <c r="BQ3" s="0" t="s">
        <v>195</v>
      </c>
      <c r="BR3" s="11" t="n">
        <v>44545</v>
      </c>
      <c r="BS3" s="6" t="n">
        <v>1875.16</v>
      </c>
      <c r="BT3" s="0" t="s">
        <v>194</v>
      </c>
      <c r="BU3" s="11" t="n">
        <v>44565</v>
      </c>
      <c r="BV3" s="6" t="n">
        <v>-16.34</v>
      </c>
      <c r="BW3" s="0" t="s">
        <v>106</v>
      </c>
      <c r="BX3" s="11" t="n">
        <v>45997</v>
      </c>
      <c r="BY3" s="8" t="s">
        <f>=-Портфель!J27</f>
      </c>
      <c r="BZ3" s="0" t="s">
        <v>195</v>
      </c>
      <c r="CA3" s="11" t="n">
        <v>45997</v>
      </c>
      <c r="CB3" s="8" t="s">
        <f>=-Портфель!J28</f>
      </c>
      <c r="CC3" s="0" t="s">
        <v>195</v>
      </c>
      <c r="CD3" s="11" t="n">
        <v>45997</v>
      </c>
      <c r="CE3" s="8" t="s">
        <f>=-Портфель!J30</f>
      </c>
      <c r="CF3" s="0" t="s">
        <v>195</v>
      </c>
    </row>
    <row collapsed="false" customFormat="false" customHeight="false" hidden="false" ht="12.1" outlineLevel="0" r="4">
      <c r="A4" s="11" t="n">
        <v>45484</v>
      </c>
      <c r="B4" s="6" t="n">
        <v>-2897</v>
      </c>
      <c r="C4" s="0" t="s">
        <v>159</v>
      </c>
      <c r="D4" s="11" t="n">
        <v>45772</v>
      </c>
      <c r="E4" s="6" t="n">
        <v>-635</v>
      </c>
      <c r="F4" s="0" t="s">
        <v>176</v>
      </c>
      <c r="G4" s="11" t="n">
        <v>45997</v>
      </c>
      <c r="H4" s="8" t="s">
        <f>=-Портфель!J4</f>
      </c>
      <c r="I4" s="0" t="s">
        <v>195</v>
      </c>
      <c r="J4" s="11" t="n">
        <v>44558</v>
      </c>
      <c r="K4" s="6" t="n">
        <v>6500.54</v>
      </c>
      <c r="L4" s="0" t="s">
        <v>194</v>
      </c>
      <c r="M4" s="0"/>
      <c r="N4" s="10" t="s">
        <f>=XIRR(N2:N3,M2:M3)</f>
      </c>
      <c r="O4" s="0"/>
      <c r="P4" s="11" t="n">
        <v>44726</v>
      </c>
      <c r="Q4" s="6" t="n">
        <v>-1014.22</v>
      </c>
      <c r="R4" s="0" t="s">
        <v>114</v>
      </c>
      <c r="S4" s="11" t="n">
        <v>44750</v>
      </c>
      <c r="T4" s="6" t="n">
        <v>-280.8</v>
      </c>
      <c r="U4" s="0" t="s">
        <v>116</v>
      </c>
      <c r="V4" s="11" t="n">
        <v>44664</v>
      </c>
      <c r="W4" s="6" t="n">
        <v>-67.68</v>
      </c>
      <c r="X4" s="0" t="s">
        <v>113</v>
      </c>
      <c r="Y4" s="11" t="n">
        <v>44560</v>
      </c>
      <c r="Z4" s="6" t="n">
        <v>8600.71</v>
      </c>
      <c r="AA4" s="0" t="s">
        <v>194</v>
      </c>
      <c r="AB4" s="11" t="n">
        <v>45555</v>
      </c>
      <c r="AC4" s="6" t="n">
        <v>-139</v>
      </c>
      <c r="AD4" s="0" t="s">
        <v>163</v>
      </c>
      <c r="AE4" s="11" t="n">
        <v>45043</v>
      </c>
      <c r="AF4" s="6" t="n">
        <v>-528.95</v>
      </c>
      <c r="AG4" s="0" t="s">
        <v>128</v>
      </c>
      <c r="AH4" s="11" t="n">
        <v>45997</v>
      </c>
      <c r="AI4" s="8" t="s">
        <f>=-Портфель!J13</f>
      </c>
      <c r="AJ4" s="0" t="s">
        <v>195</v>
      </c>
      <c r="AK4" s="11" t="n">
        <v>45621</v>
      </c>
      <c r="AL4" s="6" t="n">
        <v>-161</v>
      </c>
      <c r="AM4" s="0" t="s">
        <v>168</v>
      </c>
      <c r="AN4" s="11" t="n">
        <v>45997</v>
      </c>
      <c r="AO4" s="8" t="s">
        <f>=-Портфель!J15</f>
      </c>
      <c r="AP4" s="0" t="s">
        <v>195</v>
      </c>
      <c r="AQ4" s="11" t="n">
        <v>45997</v>
      </c>
      <c r="AR4" s="8" t="s">
        <f>=-Портфель!J16</f>
      </c>
      <c r="AS4" s="0" t="s">
        <v>195</v>
      </c>
      <c r="AT4" s="0"/>
      <c r="AU4" s="10" t="s">
        <f>=XIRR(AU2:AU3,AT2:AT3)</f>
      </c>
      <c r="AV4" s="0"/>
      <c r="AW4" s="11" t="n">
        <v>45461</v>
      </c>
      <c r="AX4" s="6" t="n">
        <v>-166.5</v>
      </c>
      <c r="AY4" s="0" t="s">
        <v>155</v>
      </c>
      <c r="AZ4" s="11" t="n">
        <v>45114</v>
      </c>
      <c r="BA4" s="6" t="n">
        <v>-869.45</v>
      </c>
      <c r="BB4" s="0" t="s">
        <v>133</v>
      </c>
      <c r="BC4" s="11" t="n">
        <v>45443</v>
      </c>
      <c r="BD4" s="6" t="n">
        <v>-176</v>
      </c>
      <c r="BE4" s="0" t="s">
        <v>151</v>
      </c>
      <c r="BF4" s="11" t="n">
        <v>44726</v>
      </c>
      <c r="BG4" s="6" t="n">
        <v>-16.52</v>
      </c>
      <c r="BH4" s="0" t="s">
        <v>115</v>
      </c>
      <c r="BI4" s="11" t="n">
        <v>44543</v>
      </c>
      <c r="BJ4" s="6" t="n">
        <v>5825.49</v>
      </c>
      <c r="BK4" s="0" t="s">
        <v>194</v>
      </c>
      <c r="BL4" s="11" t="n">
        <v>45997</v>
      </c>
      <c r="BM4" s="8" t="s">
        <f>=-Портфель!J23</f>
      </c>
      <c r="BN4" s="0" t="s">
        <v>195</v>
      </c>
      <c r="BO4" s="0"/>
      <c r="BP4" s="10" t="s">
        <f>=XIRR(BP2:BP3,BO2:BO3)</f>
      </c>
      <c r="BQ4" s="0"/>
      <c r="BR4" s="11" t="n">
        <v>44545</v>
      </c>
      <c r="BS4" s="6" t="n">
        <v>2480.21</v>
      </c>
      <c r="BT4" s="0" t="s">
        <v>194</v>
      </c>
      <c r="BU4" s="11" t="n">
        <v>44656</v>
      </c>
      <c r="BV4" s="6" t="n">
        <v>-22.57</v>
      </c>
      <c r="BW4" s="0" t="s">
        <v>111</v>
      </c>
      <c r="BX4" s="0"/>
      <c r="BY4" s="10" t="s">
        <f>=XIRR(BY2:BY3,BX2:BX3)</f>
      </c>
      <c r="BZ4" s="0"/>
      <c r="CA4" s="0"/>
      <c r="CB4" s="10" t="s">
        <f>=XIRR(CB2:CB3,CA2:CA3)</f>
      </c>
      <c r="CC4" s="0"/>
      <c r="CD4" s="0"/>
      <c r="CE4" s="10" t="s">
        <f>=XIRR(CE2:CE3,CD2:CD3)</f>
      </c>
      <c r="CF4" s="0"/>
    </row>
    <row collapsed="false" customFormat="false" customHeight="false" hidden="false" ht="12.1" outlineLevel="0" r="5">
      <c r="A5" s="11" t="n">
        <v>45856</v>
      </c>
      <c r="B5" s="6" t="n">
        <v>-3031</v>
      </c>
      <c r="C5" s="0" t="s">
        <v>184</v>
      </c>
      <c r="D5" s="11" t="n">
        <v>45943</v>
      </c>
      <c r="E5" s="6" t="n">
        <v>-616.5</v>
      </c>
      <c r="F5" s="0" t="s">
        <v>187</v>
      </c>
      <c r="G5" s="0"/>
      <c r="H5" s="10" t="s">
        <f>=XIRR(H2:H4,G2:G4)</f>
      </c>
      <c r="I5" s="0"/>
      <c r="J5" s="11" t="n">
        <v>44916</v>
      </c>
      <c r="K5" s="6" t="n">
        <v>-1402</v>
      </c>
      <c r="L5" s="0" t="s">
        <v>123</v>
      </c>
      <c r="M5" s="0"/>
      <c r="N5" s="8" t="s">
        <f>=-SUM(N2:N3)</f>
      </c>
      <c r="O5" s="0" t="s">
        <v>196</v>
      </c>
      <c r="P5" s="11" t="n">
        <v>45286</v>
      </c>
      <c r="Q5" s="6" t="n">
        <v>-796.33</v>
      </c>
      <c r="R5" s="0" t="s">
        <v>142</v>
      </c>
      <c r="S5" s="11" t="n">
        <v>44845</v>
      </c>
      <c r="T5" s="6" t="n">
        <v>-569.2</v>
      </c>
      <c r="U5" s="0" t="s">
        <v>120</v>
      </c>
      <c r="V5" s="11" t="n">
        <v>45139</v>
      </c>
      <c r="W5" s="6" t="n">
        <v>-163.03</v>
      </c>
      <c r="X5" s="0" t="s">
        <v>135</v>
      </c>
      <c r="Y5" s="11" t="n">
        <v>45439</v>
      </c>
      <c r="Z5" s="6" t="n">
        <v>-1770.4</v>
      </c>
      <c r="AA5" s="0" t="s">
        <v>150</v>
      </c>
      <c r="AB5" s="11" t="n">
        <v>45997</v>
      </c>
      <c r="AC5" s="8" t="s">
        <f>=-Портфель!J11</f>
      </c>
      <c r="AD5" s="0" t="s">
        <v>195</v>
      </c>
      <c r="AE5" s="11" t="n">
        <v>45393</v>
      </c>
      <c r="AF5" s="6" t="n">
        <v>-453.05</v>
      </c>
      <c r="AG5" s="0" t="s">
        <v>148</v>
      </c>
      <c r="AH5" s="0"/>
      <c r="AI5" s="10" t="s">
        <f>=XIRR(AI2:AI4,AH2:AH4)</f>
      </c>
      <c r="AJ5" s="0"/>
      <c r="AK5" s="11" t="n">
        <v>45793</v>
      </c>
      <c r="AL5" s="6" t="n">
        <v>-56</v>
      </c>
      <c r="AM5" s="0" t="s">
        <v>177</v>
      </c>
      <c r="AN5" s="0"/>
      <c r="AO5" s="10" t="s">
        <f>=XIRR(AO2:AO4,AN2:AN4)</f>
      </c>
      <c r="AP5" s="0"/>
      <c r="AQ5" s="0"/>
      <c r="AR5" s="10" t="s">
        <f>=XIRR(AR2:AR4,AQ2:AQ4)</f>
      </c>
      <c r="AS5" s="0"/>
      <c r="AT5" s="0"/>
      <c r="AU5" s="8" t="s">
        <f>=-SUM(AU2:AU3)</f>
      </c>
      <c r="AV5" s="0" t="s">
        <v>196</v>
      </c>
      <c r="AW5" s="11" t="n">
        <v>45461</v>
      </c>
      <c r="AX5" s="6" t="n">
        <v>-833.55</v>
      </c>
      <c r="AY5" s="0" t="s">
        <v>156</v>
      </c>
      <c r="AZ5" s="11" t="n">
        <v>45485</v>
      </c>
      <c r="BA5" s="6" t="n">
        <v>-1086.45</v>
      </c>
      <c r="BB5" s="0" t="s">
        <v>160</v>
      </c>
      <c r="BC5" s="11" t="n">
        <v>45584</v>
      </c>
      <c r="BD5" s="6" t="n">
        <v>-217</v>
      </c>
      <c r="BE5" s="0" t="s">
        <v>167</v>
      </c>
      <c r="BF5" s="11" t="n">
        <v>44818</v>
      </c>
      <c r="BG5" s="6" t="n">
        <v>-17.18</v>
      </c>
      <c r="BH5" s="0" t="s">
        <v>118</v>
      </c>
      <c r="BI5" s="11" t="n">
        <v>45997</v>
      </c>
      <c r="BJ5" s="8" t="s">
        <f>=-Портфель!J22</f>
      </c>
      <c r="BK5" s="0" t="s">
        <v>195</v>
      </c>
      <c r="BL5" s="0"/>
      <c r="BM5" s="10" t="s">
        <f>=XIRR(BM2:BM4,BL2:BL4)</f>
      </c>
      <c r="BN5" s="0"/>
      <c r="BO5" s="0"/>
      <c r="BP5" s="8" t="s">
        <f>=-SUM(BP2:BP3)</f>
      </c>
      <c r="BQ5" s="0" t="s">
        <v>196</v>
      </c>
      <c r="BR5" s="11" t="n">
        <v>44574</v>
      </c>
      <c r="BS5" s="6" t="n">
        <v>-231.3</v>
      </c>
      <c r="BT5" s="0" t="s">
        <v>108</v>
      </c>
      <c r="BU5" s="11" t="n">
        <v>44838</v>
      </c>
      <c r="BV5" s="6" t="n">
        <v>-15.54</v>
      </c>
      <c r="BW5" s="0" t="s">
        <v>119</v>
      </c>
      <c r="BX5" s="0"/>
      <c r="BY5" s="8" t="s">
        <f>=-SUM(BY2:BY3)</f>
      </c>
      <c r="BZ5" s="0" t="s">
        <v>196</v>
      </c>
      <c r="CA5" s="0"/>
      <c r="CB5" s="8" t="s">
        <f>=-SUM(CB2:CB3)</f>
      </c>
      <c r="CC5" s="0" t="s">
        <v>196</v>
      </c>
      <c r="CD5" s="0"/>
      <c r="CE5" s="8" t="s">
        <f>=-SUM(CE2:CE3)</f>
      </c>
      <c r="CF5" s="0" t="s">
        <v>196</v>
      </c>
    </row>
    <row collapsed="false" customFormat="false" customHeight="false" hidden="false" ht="12.1" outlineLevel="0" r="6">
      <c r="A6" s="11" t="n">
        <v>45997</v>
      </c>
      <c r="B6" s="8" t="s">
        <f>=-Портфель!J2</f>
      </c>
      <c r="C6" s="0" t="s">
        <v>195</v>
      </c>
      <c r="D6" s="11" t="n">
        <v>45997</v>
      </c>
      <c r="E6" s="8" t="s">
        <f>=-Портфель!J3</f>
      </c>
      <c r="F6" s="0" t="s">
        <v>195</v>
      </c>
      <c r="G6" s="0"/>
      <c r="H6" s="8" t="s">
        <f>=-SUM(H2:H4)</f>
      </c>
      <c r="I6" s="0" t="s">
        <v>196</v>
      </c>
      <c r="J6" s="11" t="n">
        <v>44916</v>
      </c>
      <c r="K6" s="6" t="n">
        <v>-668</v>
      </c>
      <c r="L6" s="0" t="s">
        <v>124</v>
      </c>
      <c r="M6" s="0"/>
      <c r="N6" s="0"/>
      <c r="O6" s="0"/>
      <c r="P6" s="11" t="n">
        <v>45997</v>
      </c>
      <c r="Q6" s="8" t="s">
        <f>=-Портфель!J7</f>
      </c>
      <c r="R6" s="0" t="s">
        <v>195</v>
      </c>
      <c r="S6" s="11" t="n">
        <v>44936</v>
      </c>
      <c r="T6" s="6" t="n">
        <v>-119.2</v>
      </c>
      <c r="U6" s="0" t="s">
        <v>125</v>
      </c>
      <c r="V6" s="11" t="n">
        <v>45997</v>
      </c>
      <c r="W6" s="8" t="s">
        <f>=-Портфель!J9</f>
      </c>
      <c r="X6" s="0" t="s">
        <v>195</v>
      </c>
      <c r="Y6" s="11" t="n">
        <v>45997</v>
      </c>
      <c r="Z6" s="8" t="s">
        <f>=-Портфель!J10</f>
      </c>
      <c r="AA6" s="0" t="s">
        <v>195</v>
      </c>
      <c r="AB6" s="0"/>
      <c r="AC6" s="10" t="s">
        <f>=XIRR(AC2:AC5,AB2:AB5)</f>
      </c>
      <c r="AD6" s="0"/>
      <c r="AE6" s="11" t="n">
        <v>45758</v>
      </c>
      <c r="AF6" s="6" t="n">
        <v>-229.54</v>
      </c>
      <c r="AG6" s="0" t="s">
        <v>175</v>
      </c>
      <c r="AH6" s="0"/>
      <c r="AI6" s="8" t="s">
        <f>=-SUM(AI2:AI4)</f>
      </c>
      <c r="AJ6" s="0" t="s">
        <v>196</v>
      </c>
      <c r="AK6" s="11" t="n">
        <v>45855</v>
      </c>
      <c r="AL6" s="6" t="n">
        <v>-57</v>
      </c>
      <c r="AM6" s="0" t="s">
        <v>183</v>
      </c>
      <c r="AN6" s="0"/>
      <c r="AO6" s="8" t="s">
        <f>=-SUM(AO2:AO4)</f>
      </c>
      <c r="AP6" s="0" t="s">
        <v>196</v>
      </c>
      <c r="AQ6" s="0"/>
      <c r="AR6" s="8" t="s">
        <f>=-SUM(AR2:AR4)</f>
      </c>
      <c r="AS6" s="0" t="s">
        <v>196</v>
      </c>
      <c r="AT6" s="0"/>
      <c r="AU6" s="0"/>
      <c r="AV6" s="0"/>
      <c r="AW6" s="11" t="n">
        <v>45545</v>
      </c>
      <c r="AX6" s="6" t="n">
        <v>-135.3</v>
      </c>
      <c r="AY6" s="0" t="s">
        <v>161</v>
      </c>
      <c r="AZ6" s="11" t="n">
        <v>45852</v>
      </c>
      <c r="BA6" s="6" t="n">
        <v>-640.55</v>
      </c>
      <c r="BB6" s="0" t="s">
        <v>182</v>
      </c>
      <c r="BC6" s="11" t="n">
        <v>45997</v>
      </c>
      <c r="BD6" s="8" t="s">
        <f>=-Портфель!J20</f>
      </c>
      <c r="BE6" s="0" t="s">
        <v>195</v>
      </c>
      <c r="BF6" s="11" t="n">
        <v>44909</v>
      </c>
      <c r="BG6" s="6" t="n">
        <v>-18.08</v>
      </c>
      <c r="BH6" s="0" t="s">
        <v>122</v>
      </c>
      <c r="BI6" s="0"/>
      <c r="BJ6" s="10" t="s">
        <f>=XIRR(BJ2:BJ5,BI2:BI5)</f>
      </c>
      <c r="BK6" s="0"/>
      <c r="BL6" s="0"/>
      <c r="BM6" s="8" t="s">
        <f>=-SUM(BM2:BM4)</f>
      </c>
      <c r="BN6" s="0" t="s">
        <v>196</v>
      </c>
      <c r="BO6" s="0"/>
      <c r="BP6" s="0"/>
      <c r="BQ6" s="0"/>
      <c r="BR6" s="11" t="n">
        <v>45453</v>
      </c>
      <c r="BS6" s="6" t="n">
        <v>-239.2</v>
      </c>
      <c r="BT6" s="0" t="s">
        <v>152</v>
      </c>
      <c r="BU6" s="11" t="n">
        <v>45020</v>
      </c>
      <c r="BV6" s="6" t="n">
        <v>-21.05</v>
      </c>
      <c r="BW6" s="0" t="s">
        <v>127</v>
      </c>
    </row>
    <row collapsed="false" customFormat="false" customHeight="false" hidden="false" ht="12.1" outlineLevel="0" r="7">
      <c r="A7" s="0"/>
      <c r="B7" s="10" t="s">
        <f>=XIRR(B2:B6,A2:A6)</f>
      </c>
      <c r="C7" s="0"/>
      <c r="D7" s="0"/>
      <c r="E7" s="10" t="s">
        <f>=XIRR(E2:E6,D2:D6)</f>
      </c>
      <c r="F7" s="0"/>
      <c r="G7" s="0"/>
      <c r="H7" s="0"/>
      <c r="I7" s="0"/>
      <c r="J7" s="11" t="n">
        <v>45082</v>
      </c>
      <c r="K7" s="6" t="n">
        <v>-1143</v>
      </c>
      <c r="L7" s="0" t="s">
        <v>130</v>
      </c>
      <c r="M7" s="0"/>
      <c r="N7" s="0"/>
      <c r="O7" s="0"/>
      <c r="P7" s="0"/>
      <c r="Q7" s="10" t="s">
        <f>=XIRR(Q2:Q6,P2:P6)</f>
      </c>
      <c r="R7" s="0"/>
      <c r="S7" s="11" t="n">
        <v>45118</v>
      </c>
      <c r="T7" s="6" t="n">
        <v>-482.2</v>
      </c>
      <c r="U7" s="0" t="s">
        <v>134</v>
      </c>
      <c r="V7" s="0"/>
      <c r="W7" s="10" t="s">
        <f>=XIRR(W2:W6,V2:V6)</f>
      </c>
      <c r="X7" s="0"/>
      <c r="Y7" s="0"/>
      <c r="Z7" s="10" t="s">
        <f>=XIRR(Z2:Z6,Y2:Y6)</f>
      </c>
      <c r="AA7" s="0"/>
      <c r="AB7" s="0"/>
      <c r="AC7" s="8" t="s">
        <f>=-SUM(AC2:AC5)</f>
      </c>
      <c r="AD7" s="0" t="s">
        <v>196</v>
      </c>
      <c r="AE7" s="11" t="n">
        <v>45997</v>
      </c>
      <c r="AF7" s="8" t="s">
        <f>=-Портфель!J12</f>
      </c>
      <c r="AG7" s="0" t="s">
        <v>195</v>
      </c>
      <c r="AH7" s="0"/>
      <c r="AI7" s="0"/>
      <c r="AJ7" s="0"/>
      <c r="AK7" s="11" t="n">
        <v>45936</v>
      </c>
      <c r="AL7" s="6" t="n">
        <v>-61</v>
      </c>
      <c r="AM7" s="0" t="s">
        <v>186</v>
      </c>
      <c r="AN7" s="0"/>
      <c r="AO7" s="0"/>
      <c r="AP7" s="0"/>
      <c r="AQ7" s="0"/>
      <c r="AR7" s="0"/>
      <c r="AS7" s="0"/>
      <c r="AT7" s="0"/>
      <c r="AU7" s="0"/>
      <c r="AV7" s="0"/>
      <c r="AW7" s="11" t="n">
        <v>45643</v>
      </c>
      <c r="AX7" s="6" t="n">
        <v>-213.3</v>
      </c>
      <c r="AY7" s="0" t="s">
        <v>172</v>
      </c>
      <c r="AZ7" s="11" t="n">
        <v>45997</v>
      </c>
      <c r="BA7" s="8" t="s">
        <f>=-Портфель!J19</f>
      </c>
      <c r="BB7" s="0" t="s">
        <v>195</v>
      </c>
      <c r="BC7" s="0"/>
      <c r="BD7" s="10" t="s">
        <f>=XIRR(BD2:BD6,BC2:BC6)</f>
      </c>
      <c r="BE7" s="0"/>
      <c r="BF7" s="11" t="n">
        <v>44999</v>
      </c>
      <c r="BG7" s="6" t="n">
        <v>-22.64</v>
      </c>
      <c r="BH7" s="0" t="s">
        <v>126</v>
      </c>
      <c r="BI7" s="0"/>
      <c r="BJ7" s="8" t="s">
        <f>=-SUM(BJ2:BJ5)</f>
      </c>
      <c r="BK7" s="0" t="s">
        <v>196</v>
      </c>
      <c r="BL7" s="0"/>
      <c r="BM7" s="0"/>
      <c r="BN7" s="0"/>
      <c r="BO7" s="0"/>
      <c r="BP7" s="0"/>
      <c r="BQ7" s="0"/>
      <c r="BR7" s="11" t="n">
        <v>45582</v>
      </c>
      <c r="BS7" s="6" t="n">
        <v>-217.4</v>
      </c>
      <c r="BT7" s="0" t="s">
        <v>166</v>
      </c>
      <c r="BU7" s="11" t="n">
        <v>45110</v>
      </c>
      <c r="BV7" s="6" t="n">
        <v>-23.86</v>
      </c>
      <c r="BW7" s="0" t="s">
        <v>132</v>
      </c>
    </row>
    <row collapsed="false" customFormat="false" customHeight="false" hidden="false" ht="12.1" outlineLevel="0" r="8">
      <c r="A8" s="0"/>
      <c r="B8" s="8" t="s">
        <f>=-SUM(B2:B6)</f>
      </c>
      <c r="C8" s="0" t="s">
        <v>196</v>
      </c>
      <c r="D8" s="0"/>
      <c r="E8" s="8" t="s">
        <f>=-SUM(E2:E6)</f>
      </c>
      <c r="F8" s="0" t="s">
        <v>196</v>
      </c>
      <c r="G8" s="0"/>
      <c r="H8" s="0"/>
      <c r="I8" s="0"/>
      <c r="J8" s="11" t="n">
        <v>45277</v>
      </c>
      <c r="K8" s="6" t="n">
        <v>-1167</v>
      </c>
      <c r="L8" s="0" t="s">
        <v>141</v>
      </c>
      <c r="M8" s="0"/>
      <c r="N8" s="0"/>
      <c r="O8" s="0"/>
      <c r="P8" s="0"/>
      <c r="Q8" s="8" t="s">
        <f>=-SUM(Q2:Q6)</f>
      </c>
      <c r="R8" s="0" t="s">
        <v>196</v>
      </c>
      <c r="S8" s="11" t="n">
        <v>45210</v>
      </c>
      <c r="T8" s="6" t="n">
        <v>-478.8</v>
      </c>
      <c r="U8" s="0" t="s">
        <v>138</v>
      </c>
      <c r="V8" s="0"/>
      <c r="W8" s="8" t="s">
        <f>=-SUM(W2:W6)</f>
      </c>
      <c r="X8" s="0" t="s">
        <v>196</v>
      </c>
      <c r="Y8" s="0"/>
      <c r="Z8" s="8" t="s">
        <f>=-SUM(Z2:Z6)</f>
      </c>
      <c r="AA8" s="0" t="s">
        <v>196</v>
      </c>
      <c r="AB8" s="0"/>
      <c r="AC8" s="0"/>
      <c r="AD8" s="0"/>
      <c r="AE8" s="0"/>
      <c r="AF8" s="10" t="s">
        <f>=XIRR(AF2:AF7,AE2:AE7)</f>
      </c>
      <c r="AG8" s="0"/>
      <c r="AH8" s="0"/>
      <c r="AI8" s="0"/>
      <c r="AJ8" s="0"/>
      <c r="AK8" s="11" t="n">
        <v>45997</v>
      </c>
      <c r="AL8" s="8" t="s">
        <f>=-Портфель!J14</f>
      </c>
      <c r="AM8" s="0" t="s">
        <v>195</v>
      </c>
      <c r="AN8" s="0"/>
      <c r="AO8" s="0"/>
      <c r="AP8" s="0"/>
      <c r="AQ8" s="0"/>
      <c r="AR8" s="0"/>
      <c r="AS8" s="0"/>
      <c r="AT8" s="0"/>
      <c r="AU8" s="0"/>
      <c r="AV8" s="0"/>
      <c r="AW8" s="11" t="n">
        <v>45997</v>
      </c>
      <c r="AX8" s="8" t="s">
        <f>=-Портфель!J18</f>
      </c>
      <c r="AY8" s="0" t="s">
        <v>195</v>
      </c>
      <c r="AZ8" s="0"/>
      <c r="BA8" s="10" t="s">
        <f>=XIRR(BA2:BA7,AZ2:AZ7)</f>
      </c>
      <c r="BB8" s="0"/>
      <c r="BC8" s="0"/>
      <c r="BD8" s="8" t="s">
        <f>=-SUM(BD2:BD6)</f>
      </c>
      <c r="BE8" s="0" t="s">
        <v>196</v>
      </c>
      <c r="BF8" s="11" t="n">
        <v>45091</v>
      </c>
      <c r="BG8" s="6" t="n">
        <v>-25.09</v>
      </c>
      <c r="BH8" s="0" t="s">
        <v>131</v>
      </c>
      <c r="BI8" s="0"/>
      <c r="BJ8" s="0"/>
      <c r="BK8" s="0"/>
      <c r="BL8" s="0"/>
      <c r="BM8" s="0"/>
      <c r="BN8" s="0"/>
      <c r="BO8" s="0"/>
      <c r="BP8" s="0"/>
      <c r="BQ8" s="0"/>
      <c r="BR8" s="11" t="n">
        <v>45997</v>
      </c>
      <c r="BS8" s="8" t="s">
        <f>=-Портфель!J25</f>
      </c>
      <c r="BT8" s="0" t="s">
        <v>195</v>
      </c>
      <c r="BU8" s="11" t="n">
        <v>45202</v>
      </c>
      <c r="BV8" s="6" t="n">
        <v>-26.59</v>
      </c>
      <c r="BW8" s="0" t="s">
        <v>137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11" t="n">
        <v>45419</v>
      </c>
      <c r="K9" s="6" t="n">
        <v>-1300</v>
      </c>
      <c r="L9" s="0" t="s">
        <v>149</v>
      </c>
      <c r="M9" s="0"/>
      <c r="N9" s="0"/>
      <c r="O9" s="0"/>
      <c r="P9" s="0"/>
      <c r="Q9" s="0"/>
      <c r="R9" s="0"/>
      <c r="S9" s="11" t="n">
        <v>45300</v>
      </c>
      <c r="T9" s="6" t="n">
        <v>-612.4</v>
      </c>
      <c r="U9" s="0" t="s">
        <v>144</v>
      </c>
      <c r="V9" s="0"/>
      <c r="W9" s="0"/>
      <c r="X9" s="0"/>
      <c r="Y9" s="0"/>
      <c r="Z9" s="0"/>
      <c r="AA9" s="0"/>
      <c r="AB9" s="0"/>
      <c r="AC9" s="0"/>
      <c r="AD9" s="0"/>
      <c r="AE9" s="0"/>
      <c r="AF9" s="8" t="s">
        <f>=-SUM(AF2:AF7)</f>
      </c>
      <c r="AG9" s="0" t="s">
        <v>196</v>
      </c>
      <c r="AH9" s="0"/>
      <c r="AI9" s="0"/>
      <c r="AJ9" s="0"/>
      <c r="AK9" s="0"/>
      <c r="AL9" s="10" t="s">
        <f>=XIRR(AL2:AL8,AK2:AK8)</f>
      </c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10" t="s">
        <f>=XIRR(AX2:AX8,AW2:AW8)</f>
      </c>
      <c r="AY9" s="0"/>
      <c r="AZ9" s="0"/>
      <c r="BA9" s="8" t="s">
        <f>=-SUM(BA2:BA7)</f>
      </c>
      <c r="BB9" s="0" t="s">
        <v>196</v>
      </c>
      <c r="BC9" s="0"/>
      <c r="BD9" s="0"/>
      <c r="BE9" s="0"/>
      <c r="BF9" s="11" t="n">
        <v>45183</v>
      </c>
      <c r="BG9" s="6" t="n">
        <v>-28.79</v>
      </c>
      <c r="BH9" s="0" t="s">
        <v>136</v>
      </c>
      <c r="BI9" s="0"/>
      <c r="BJ9" s="0"/>
      <c r="BK9" s="0"/>
      <c r="BL9" s="0"/>
      <c r="BM9" s="0"/>
      <c r="BN9" s="0"/>
      <c r="BO9" s="0"/>
      <c r="BP9" s="0"/>
      <c r="BQ9" s="0"/>
      <c r="BR9" s="0"/>
      <c r="BS9" s="10" t="s">
        <f>=XIRR(BS2:BS8,BR2:BR8)</f>
      </c>
      <c r="BT9" s="0"/>
      <c r="BU9" s="11" t="n">
        <v>45293</v>
      </c>
      <c r="BV9" s="6" t="n">
        <v>-24.22</v>
      </c>
      <c r="BW9" s="0" t="s">
        <v>143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11" t="n">
        <v>45643</v>
      </c>
      <c r="K10" s="6" t="n">
        <v>-1342</v>
      </c>
      <c r="L10" s="0" t="s">
        <v>171</v>
      </c>
      <c r="M10" s="0"/>
      <c r="N10" s="0"/>
      <c r="O10" s="0"/>
      <c r="P10" s="0"/>
      <c r="Q10" s="0"/>
      <c r="R10" s="0"/>
      <c r="S10" s="11" t="n">
        <v>45482</v>
      </c>
      <c r="T10" s="6" t="n">
        <v>-438.4</v>
      </c>
      <c r="U10" s="0" t="s">
        <v>157</v>
      </c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8" t="s">
        <f>=-SUM(AL2:AL8)</f>
      </c>
      <c r="AM10" s="0" t="s">
        <v>196</v>
      </c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8" t="s">
        <f>=-SUM(AX2:AX8)</f>
      </c>
      <c r="AY10" s="0" t="s">
        <v>196</v>
      </c>
      <c r="AZ10" s="0"/>
      <c r="BA10" s="0"/>
      <c r="BB10" s="0"/>
      <c r="BC10" s="0"/>
      <c r="BD10" s="0"/>
      <c r="BE10" s="0"/>
      <c r="BF10" s="11" t="n">
        <v>45274</v>
      </c>
      <c r="BG10" s="6" t="n">
        <v>-26.97</v>
      </c>
      <c r="BH10" s="0" t="s">
        <v>140</v>
      </c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8" t="s">
        <f>=-SUM(BS2:BS8)</f>
      </c>
      <c r="BT10" s="0" t="s">
        <v>196</v>
      </c>
      <c r="BU10" s="11" t="n">
        <v>45391</v>
      </c>
      <c r="BV10" s="6" t="n">
        <v>-25</v>
      </c>
      <c r="BW10" s="0" t="s">
        <v>147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11" t="n">
        <v>45811</v>
      </c>
      <c r="K11" s="6" t="n">
        <v>-1412</v>
      </c>
      <c r="L11" s="0" t="s">
        <v>179</v>
      </c>
      <c r="M11" s="0"/>
      <c r="N11" s="0"/>
      <c r="O11" s="0"/>
      <c r="P11" s="0"/>
      <c r="Q11" s="0"/>
      <c r="R11" s="0"/>
      <c r="S11" s="11" t="n">
        <v>45573</v>
      </c>
      <c r="T11" s="6" t="n">
        <v>-665</v>
      </c>
      <c r="U11" s="0" t="s">
        <v>164</v>
      </c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11" t="n">
        <v>45365</v>
      </c>
      <c r="BG11" s="6" t="n">
        <v>-29.11</v>
      </c>
      <c r="BH11" s="0" t="s">
        <v>146</v>
      </c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11" t="n">
        <v>45483</v>
      </c>
      <c r="BV11" s="6" t="n">
        <v>-23.76</v>
      </c>
      <c r="BW11" s="0" t="s">
        <v>158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11" t="n">
        <v>45997</v>
      </c>
      <c r="K12" s="8" t="s">
        <f>=-Портфель!J5</f>
      </c>
      <c r="L12" s="0" t="s">
        <v>195</v>
      </c>
      <c r="M12" s="0"/>
      <c r="N12" s="0"/>
      <c r="O12" s="0"/>
      <c r="P12" s="0"/>
      <c r="Q12" s="0"/>
      <c r="R12" s="0"/>
      <c r="S12" s="11" t="n">
        <v>45665</v>
      </c>
      <c r="T12" s="6" t="n">
        <v>-302.8</v>
      </c>
      <c r="U12" s="0" t="s">
        <v>173</v>
      </c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11" t="n">
        <v>45457</v>
      </c>
      <c r="BG12" s="6" t="n">
        <v>-28.05</v>
      </c>
      <c r="BH12" s="0" t="s">
        <v>153</v>
      </c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11" t="n">
        <v>45574</v>
      </c>
      <c r="BV12" s="6" t="n">
        <v>-25.95</v>
      </c>
      <c r="BW12" s="0" t="s">
        <v>165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10" t="s">
        <f>=XIRR(K2:K12,J2:J12)</f>
      </c>
      <c r="L13" s="0"/>
      <c r="M13" s="0"/>
      <c r="N13" s="0"/>
      <c r="O13" s="0"/>
      <c r="P13" s="0"/>
      <c r="Q13" s="0"/>
      <c r="R13" s="0"/>
      <c r="S13" s="11" t="n">
        <v>45810</v>
      </c>
      <c r="T13" s="6" t="n">
        <v>-750.2</v>
      </c>
      <c r="U13" s="0" t="s">
        <v>178</v>
      </c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11" t="n">
        <v>45548</v>
      </c>
      <c r="BG13" s="6" t="n">
        <v>-28.97</v>
      </c>
      <c r="BH13" s="0" t="s">
        <v>162</v>
      </c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11" t="n">
        <v>45997</v>
      </c>
      <c r="BV13" s="8" t="s">
        <f>=-Портфель!J26</f>
      </c>
      <c r="BW13" s="0" t="s">
        <v>195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8" t="s">
        <f>=-SUM(K2:K12)</f>
      </c>
      <c r="L14" s="0" t="s">
        <v>196</v>
      </c>
      <c r="M14" s="0"/>
      <c r="N14" s="0"/>
      <c r="O14" s="0"/>
      <c r="P14" s="0"/>
      <c r="Q14" s="0"/>
      <c r="R14" s="0"/>
      <c r="S14" s="11" t="n">
        <v>45944</v>
      </c>
      <c r="T14" s="6" t="n">
        <v>-250</v>
      </c>
      <c r="U14" s="0" t="s">
        <v>188</v>
      </c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11" t="n">
        <v>45639</v>
      </c>
      <c r="BG14" s="6" t="n">
        <v>-33.06</v>
      </c>
      <c r="BH14" s="0" t="s">
        <v>170</v>
      </c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10" t="s">
        <f>=XIRR(BV2:BV13,BU2:BU13)</f>
      </c>
      <c r="BW14" s="0"/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11" t="n">
        <v>45997</v>
      </c>
      <c r="T15" s="8" t="s">
        <f>=-Портфель!J8</f>
      </c>
      <c r="U15" s="0" t="s">
        <v>195</v>
      </c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11" t="n">
        <v>45730</v>
      </c>
      <c r="BG15" s="6" t="n">
        <v>-28.06</v>
      </c>
      <c r="BH15" s="0" t="s">
        <v>174</v>
      </c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8" t="s">
        <f>=-SUM(BV2:BV13)</f>
      </c>
      <c r="BW15" s="0" t="s">
        <v>196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10" t="s">
        <f>=XIRR(T2:T15,S2:S15)</f>
      </c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11" t="n">
        <v>45821</v>
      </c>
      <c r="BG16" s="6" t="n">
        <v>-25.6</v>
      </c>
      <c r="BH16" s="0" t="s">
        <v>180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8" t="s">
        <f>=-SUM(T2:T15)</f>
      </c>
      <c r="U17" s="0" t="s">
        <v>196</v>
      </c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11" t="n">
        <v>45915</v>
      </c>
      <c r="BG17" s="6" t="n">
        <v>-27.34</v>
      </c>
      <c r="BH17" s="0" t="s">
        <v>185</v>
      </c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11" t="n">
        <v>45997</v>
      </c>
      <c r="BG18" s="8" t="s">
        <f>=-Портфель!J21</f>
      </c>
      <c r="BH18" s="0" t="s">
        <v>195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10" t="s">
        <f>=XIRR(BG2:BG18,BF2:BF18)</f>
      </c>
      <c r="BH19" s="0"/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8" t="s">
        <f>=-SUM(BG2:BG18)</f>
      </c>
      <c r="BH20" s="0" t="s">
        <v>196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F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197</v>
      </c>
      <c r="C1" s="0"/>
      <c r="D1" s="0"/>
      <c r="E1" s="3" t="s">
        <v>198</v>
      </c>
      <c r="F1" s="0"/>
      <c r="G1" s="0"/>
      <c r="H1" s="3" t="s">
        <v>199</v>
      </c>
      <c r="I1" s="0"/>
      <c r="J1" s="0"/>
      <c r="K1" s="3" t="s">
        <v>200</v>
      </c>
      <c r="L1" s="0"/>
      <c r="M1" s="0"/>
      <c r="N1" s="3" t="s">
        <v>201</v>
      </c>
      <c r="O1" s="0"/>
      <c r="P1" s="0"/>
      <c r="Q1" s="3" t="s">
        <v>202</v>
      </c>
      <c r="R1" s="0"/>
      <c r="S1" s="0"/>
      <c r="T1" s="3" t="s">
        <v>203</v>
      </c>
      <c r="U1" s="0"/>
      <c r="V1" s="0"/>
      <c r="W1" s="3" t="s">
        <v>204</v>
      </c>
      <c r="X1" s="0"/>
      <c r="Y1" s="0"/>
      <c r="Z1" s="3" t="s">
        <v>205</v>
      </c>
      <c r="AA1" s="0"/>
      <c r="AB1" s="0"/>
      <c r="AC1" s="3" t="s">
        <v>206</v>
      </c>
      <c r="AD1" s="0"/>
      <c r="AE1" s="0"/>
      <c r="AF1" s="3" t="s">
        <v>207</v>
      </c>
      <c r="AG1" s="0"/>
      <c r="AH1" s="0"/>
      <c r="AI1" s="3" t="s">
        <v>208</v>
      </c>
      <c r="AJ1" s="0"/>
      <c r="AK1" s="0"/>
      <c r="AL1" s="3" t="s">
        <v>209</v>
      </c>
      <c r="AM1" s="0"/>
      <c r="AN1" s="0"/>
      <c r="AO1" s="3" t="s">
        <v>210</v>
      </c>
      <c r="AP1" s="0"/>
      <c r="AQ1" s="0"/>
      <c r="AR1" s="3" t="s">
        <v>211</v>
      </c>
      <c r="AS1" s="0"/>
      <c r="AT1" s="0"/>
      <c r="AU1" s="3" t="s">
        <v>212</v>
      </c>
      <c r="AV1" s="0"/>
      <c r="AW1" s="0"/>
      <c r="AX1" s="3" t="s">
        <v>213</v>
      </c>
      <c r="AY1" s="0"/>
      <c r="AZ1" s="0"/>
      <c r="BA1" s="3" t="s">
        <v>214</v>
      </c>
      <c r="BB1" s="0"/>
      <c r="BC1" s="0"/>
      <c r="BD1" s="3" t="s">
        <v>215</v>
      </c>
      <c r="BE1" s="0"/>
      <c r="BF1" s="0"/>
      <c r="BG1" s="3" t="s">
        <v>216</v>
      </c>
      <c r="BH1" s="0"/>
      <c r="BI1" s="0"/>
      <c r="BJ1" s="3" t="s">
        <v>217</v>
      </c>
      <c r="BK1" s="0"/>
      <c r="BL1" s="0"/>
      <c r="BM1" s="3" t="s">
        <v>218</v>
      </c>
      <c r="BN1" s="0"/>
      <c r="BO1" s="0"/>
      <c r="BP1" s="3" t="s">
        <v>219</v>
      </c>
      <c r="BQ1" s="0"/>
      <c r="BR1" s="0"/>
      <c r="BS1" s="3" t="s">
        <v>220</v>
      </c>
      <c r="BT1" s="0"/>
      <c r="BU1" s="0"/>
      <c r="BV1" s="3" t="s">
        <v>221</v>
      </c>
      <c r="BW1" s="0"/>
      <c r="BX1" s="0"/>
      <c r="BY1" s="3" t="s">
        <v>222</v>
      </c>
      <c r="BZ1" s="0"/>
      <c r="CA1" s="0"/>
      <c r="CB1" s="3" t="s">
        <v>223</v>
      </c>
      <c r="CC1" s="0"/>
      <c r="CD1" s="0"/>
      <c r="CE1" s="3" t="s">
        <v>224</v>
      </c>
      <c r="CF1" s="0"/>
    </row>
    <row collapsed="false" customFormat="false" customHeight="false" hidden="false" ht="12.1" outlineLevel="0" r="2">
      <c r="A2" s="11" t="n">
        <v>44544</v>
      </c>
      <c r="B2" s="6" t="n">
        <v>100</v>
      </c>
      <c r="C2" s="6" t="n">
        <v>28502.37</v>
      </c>
      <c r="D2" s="11" t="n">
        <v>44547</v>
      </c>
      <c r="E2" s="6" t="n">
        <v>10</v>
      </c>
      <c r="F2" s="6" t="n">
        <v>13201.1</v>
      </c>
      <c r="G2" s="11" t="n">
        <v>44537</v>
      </c>
      <c r="H2" s="6" t="n">
        <v>1</v>
      </c>
      <c r="I2" s="6" t="n">
        <v>11100.92</v>
      </c>
      <c r="J2" s="11" t="n">
        <v>44547</v>
      </c>
      <c r="K2" s="6" t="n">
        <v>2</v>
      </c>
      <c r="L2" s="6" t="n">
        <v>13301.1</v>
      </c>
      <c r="M2" s="11" t="n">
        <v>44537</v>
      </c>
      <c r="N2" s="6" t="n">
        <v>1</v>
      </c>
      <c r="O2" s="6" t="n">
        <v>24002</v>
      </c>
      <c r="P2" s="11" t="n">
        <v>44544</v>
      </c>
      <c r="Q2" s="6" t="n">
        <v>100</v>
      </c>
      <c r="R2" s="6" t="n">
        <v>21001.74</v>
      </c>
      <c r="S2" s="11" t="n">
        <v>44546</v>
      </c>
      <c r="T2" s="6" t="n">
        <v>20</v>
      </c>
      <c r="U2" s="6" t="n">
        <v>8880.73</v>
      </c>
      <c r="V2" s="11" t="n">
        <v>44538</v>
      </c>
      <c r="W2" s="6" t="n">
        <v>1</v>
      </c>
      <c r="X2" s="6" t="n">
        <v>4400.37</v>
      </c>
      <c r="Y2" s="11" t="n">
        <v>44544</v>
      </c>
      <c r="Z2" s="6" t="n">
        <v>20</v>
      </c>
      <c r="AA2" s="6" t="n">
        <v>4000.33</v>
      </c>
      <c r="AB2" s="11" t="n">
        <v>44544</v>
      </c>
      <c r="AC2" s="6" t="n">
        <v>1</v>
      </c>
      <c r="AD2" s="6" t="n">
        <v>4580.38</v>
      </c>
      <c r="AE2" s="11" t="n">
        <v>44537</v>
      </c>
      <c r="AF2" s="6" t="n">
        <v>10</v>
      </c>
      <c r="AG2" s="6" t="n">
        <v>7290.61</v>
      </c>
      <c r="AH2" s="11" t="n">
        <v>44547</v>
      </c>
      <c r="AI2" s="6" t="n">
        <v>50</v>
      </c>
      <c r="AJ2" s="6" t="n">
        <v>16351.36</v>
      </c>
      <c r="AK2" s="11" t="n">
        <v>44545</v>
      </c>
      <c r="AL2" s="6" t="n">
        <v>1</v>
      </c>
      <c r="AM2" s="6" t="n">
        <v>6000.5</v>
      </c>
      <c r="AN2" s="11" t="n">
        <v>44536</v>
      </c>
      <c r="AO2" s="6" t="n">
        <v>10</v>
      </c>
      <c r="AP2" s="6" t="n">
        <v>10900.9</v>
      </c>
      <c r="AQ2" s="11" t="n">
        <v>44537</v>
      </c>
      <c r="AR2" s="6" t="n">
        <v>10</v>
      </c>
      <c r="AS2" s="6" t="n">
        <v>7290.61</v>
      </c>
      <c r="AT2" s="11" t="n">
        <v>44544</v>
      </c>
      <c r="AU2" s="6" t="n">
        <v>1</v>
      </c>
      <c r="AV2" s="6" t="n">
        <v>7070.59</v>
      </c>
      <c r="AW2" s="11" t="n">
        <v>44545</v>
      </c>
      <c r="AX2" s="6" t="n">
        <v>3</v>
      </c>
      <c r="AY2" s="6" t="n">
        <v>4380.36</v>
      </c>
      <c r="AZ2" s="11" t="n">
        <v>44550</v>
      </c>
      <c r="BA2" s="6" t="n">
        <v>5</v>
      </c>
      <c r="BB2" s="6" t="n">
        <v>5000.42</v>
      </c>
      <c r="BC2" s="11" t="n">
        <v>44546</v>
      </c>
      <c r="BD2" s="6" t="n">
        <v>100</v>
      </c>
      <c r="BE2" s="6" t="n">
        <v>11600.96</v>
      </c>
      <c r="BF2" s="11" t="n">
        <v>44559</v>
      </c>
      <c r="BG2" s="6" t="n">
        <v>2</v>
      </c>
      <c r="BH2" s="6" t="n">
        <v>4000.33</v>
      </c>
      <c r="BI2" s="11" t="n">
        <v>44538</v>
      </c>
      <c r="BJ2" s="6" t="n">
        <v>5</v>
      </c>
      <c r="BK2" s="6" t="n">
        <v>3050.26</v>
      </c>
      <c r="BL2" s="11" t="n">
        <v>44547</v>
      </c>
      <c r="BM2" s="6" t="n">
        <v>40</v>
      </c>
      <c r="BN2" s="6" t="n">
        <v>9400.78</v>
      </c>
      <c r="BO2" s="11" t="n">
        <v>44547</v>
      </c>
      <c r="BP2" s="6" t="n">
        <v>10</v>
      </c>
      <c r="BQ2" s="6" t="n">
        <v>12801.06</v>
      </c>
      <c r="BR2" s="11" t="n">
        <v>44544</v>
      </c>
      <c r="BS2" s="6" t="n">
        <v>30</v>
      </c>
      <c r="BT2" s="6" t="n">
        <v>1845.16</v>
      </c>
      <c r="BU2" s="11" t="n">
        <v>44544</v>
      </c>
      <c r="BV2" s="6" t="n">
        <v>2</v>
      </c>
      <c r="BW2" s="6" t="n">
        <v>2460.21</v>
      </c>
      <c r="BX2" s="11" t="n">
        <v>44543</v>
      </c>
      <c r="BY2" s="6" t="n">
        <v>1</v>
      </c>
      <c r="BZ2" s="6" t="n">
        <v>3400.28</v>
      </c>
      <c r="CA2" s="11" t="n">
        <v>44550</v>
      </c>
      <c r="CB2" s="6" t="n">
        <v>10</v>
      </c>
      <c r="CC2" s="6" t="n">
        <v>2750.23</v>
      </c>
      <c r="CD2" s="11" t="n">
        <v>44537</v>
      </c>
      <c r="CE2" s="6" t="n">
        <v>5</v>
      </c>
      <c r="CF2" s="6" t="n">
        <v>8290.754276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11" t="n">
        <v>44543</v>
      </c>
      <c r="H3" s="6" t="n">
        <v>1</v>
      </c>
      <c r="I3" s="6" t="n">
        <v>10900.9</v>
      </c>
      <c r="J3" s="11" t="n">
        <v>44558</v>
      </c>
      <c r="K3" s="6" t="n">
        <v>1</v>
      </c>
      <c r="L3" s="6" t="n">
        <v>6500.54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11" t="n">
        <v>44560</v>
      </c>
      <c r="W3" s="6" t="n">
        <v>1</v>
      </c>
      <c r="X3" s="6" t="n">
        <v>5000.42</v>
      </c>
      <c r="Y3" s="11" t="n">
        <v>44546</v>
      </c>
      <c r="Z3" s="6" t="n">
        <v>20</v>
      </c>
      <c r="AA3" s="6" t="n">
        <v>4200.35</v>
      </c>
      <c r="AB3" s="11" t="n">
        <v>44546</v>
      </c>
      <c r="AC3" s="6" t="n">
        <v>1</v>
      </c>
      <c r="AD3" s="6" t="n">
        <v>4620.38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44546</v>
      </c>
      <c r="AL3" s="6" t="n">
        <v>1</v>
      </c>
      <c r="AM3" s="6" t="n">
        <v>6200.52</v>
      </c>
      <c r="AN3" s="0"/>
      <c r="AO3" s="5" t="s">
        <f>=SUM(AP2:AP2)/SUM(AO2:AO2)</f>
      </c>
      <c r="AP3" s="0" t="s">
        <v>11</v>
      </c>
      <c r="AQ3" s="0"/>
      <c r="AR3" s="5" t="s">
        <f>=SUM(AS2:AS2)/SUM(AR2:AR2)</f>
      </c>
      <c r="AS3" s="0" t="s">
        <v>11</v>
      </c>
      <c r="AT3" s="0"/>
      <c r="AU3" s="5" t="s">
        <f>=SUM(AV2:AV2)/SUM(AU2:AU2)</f>
      </c>
      <c r="AV3" s="0" t="s">
        <v>11</v>
      </c>
      <c r="AW3" s="11" t="n">
        <v>44545</v>
      </c>
      <c r="AX3" s="6" t="n">
        <v>2</v>
      </c>
      <c r="AY3" s="6" t="n">
        <v>2920.24</v>
      </c>
      <c r="AZ3" s="0"/>
      <c r="BA3" s="5" t="s">
        <f>=SUM(BB2:BB2)/SUM(BA2:BA2)</f>
      </c>
      <c r="BB3" s="0" t="s">
        <v>11</v>
      </c>
      <c r="BC3" s="0"/>
      <c r="BD3" s="5" t="s">
        <f>=SUM(BE2:BE2)/SUM(BD2:BD2)</f>
      </c>
      <c r="BE3" s="0" t="s">
        <v>11</v>
      </c>
      <c r="BF3" s="0"/>
      <c r="BG3" s="5" t="s">
        <f>=SUM(BH2:BH2)/SUM(BG2:BG2)</f>
      </c>
      <c r="BH3" s="0" t="s">
        <v>11</v>
      </c>
      <c r="BI3" s="11" t="n">
        <v>44538</v>
      </c>
      <c r="BJ3" s="6" t="n">
        <v>5</v>
      </c>
      <c r="BK3" s="6" t="n">
        <v>3025.25</v>
      </c>
      <c r="BL3" s="0"/>
      <c r="BM3" s="5" t="s">
        <f>=SUM(BN2:BN2)/SUM(BM2:BM2)</f>
      </c>
      <c r="BN3" s="0" t="s">
        <v>11</v>
      </c>
      <c r="BO3" s="0"/>
      <c r="BP3" s="5" t="s">
        <f>=SUM(BQ2:BQ2)/SUM(BP2:BP2)</f>
      </c>
      <c r="BQ3" s="0" t="s">
        <v>11</v>
      </c>
      <c r="BR3" s="11" t="n">
        <v>44545</v>
      </c>
      <c r="BS3" s="6" t="n">
        <v>30</v>
      </c>
      <c r="BT3" s="6" t="n">
        <v>1875.16</v>
      </c>
      <c r="BU3" s="0"/>
      <c r="BV3" s="5" t="s">
        <f>=SUM(BW2:BW2)/SUM(BV2:BV2)</f>
      </c>
      <c r="BW3" s="0" t="s">
        <v>11</v>
      </c>
      <c r="BX3" s="0"/>
      <c r="BY3" s="5" t="s">
        <f>=SUM(BZ2:BZ2)/SUM(BY2:BY2)</f>
      </c>
      <c r="BZ3" s="0" t="s">
        <v>11</v>
      </c>
      <c r="CA3" s="0"/>
      <c r="CB3" s="5" t="s">
        <f>=SUM(CC2:CC2)/SUM(CB2:CB2)</f>
      </c>
      <c r="CC3" s="0" t="s">
        <v>11</v>
      </c>
      <c r="CD3" s="0"/>
      <c r="CE3" s="5" t="s">
        <f>=SUM(CF2:CF2)/SUM(CE2:CE2)</f>
      </c>
      <c r="CF3" s="0" t="s">
        <v>11</v>
      </c>
    </row>
    <row collapsed="false" customFormat="false" customHeight="false" hidden="false" ht="12.1" outlineLevel="0" r="4">
      <c r="A4" s="0"/>
      <c r="B4" s="6" t="n">
        <v>307.22</v>
      </c>
      <c r="C4" s="0" t="s">
        <v>225</v>
      </c>
      <c r="D4" s="0"/>
      <c r="E4" s="6" t="n">
        <v>2168.6</v>
      </c>
      <c r="F4" s="0" t="s">
        <v>225</v>
      </c>
      <c r="G4" s="0"/>
      <c r="H4" s="5" t="s">
        <f>=SUM(I2:I3)/SUM(H2:H3)</f>
      </c>
      <c r="I4" s="0" t="s">
        <v>11</v>
      </c>
      <c r="J4" s="0"/>
      <c r="K4" s="5" t="s">
        <f>=SUM(L2:L3)/SUM(K2:K3)</f>
      </c>
      <c r="L4" s="0" t="s">
        <v>11</v>
      </c>
      <c r="M4" s="0"/>
      <c r="N4" s="6" t="n">
        <v>14000</v>
      </c>
      <c r="O4" s="0" t="s">
        <v>225</v>
      </c>
      <c r="P4" s="0"/>
      <c r="Q4" s="6" t="n">
        <v>134.02</v>
      </c>
      <c r="R4" s="0" t="s">
        <v>225</v>
      </c>
      <c r="S4" s="0"/>
      <c r="T4" s="6" t="n">
        <v>566.2</v>
      </c>
      <c r="U4" s="0" t="s">
        <v>225</v>
      </c>
      <c r="V4" s="0"/>
      <c r="W4" s="5" t="s">
        <f>=SUM(X2:X3)/SUM(W2:W3)</f>
      </c>
      <c r="X4" s="0" t="s">
        <v>11</v>
      </c>
      <c r="Y4" s="11" t="n">
        <v>44560</v>
      </c>
      <c r="Z4" s="6" t="n">
        <v>40</v>
      </c>
      <c r="AA4" s="6" t="n">
        <v>8600.71</v>
      </c>
      <c r="AB4" s="0"/>
      <c r="AC4" s="5" t="s">
        <f>=SUM(AD2:AD3)/SUM(AC2:AC3)</f>
      </c>
      <c r="AD4" s="0" t="s">
        <v>11</v>
      </c>
      <c r="AE4" s="0"/>
      <c r="AF4" s="6" t="n">
        <v>651</v>
      </c>
      <c r="AG4" s="0" t="s">
        <v>225</v>
      </c>
      <c r="AH4" s="0"/>
      <c r="AI4" s="6" t="n">
        <v>128.67</v>
      </c>
      <c r="AJ4" s="0" t="s">
        <v>225</v>
      </c>
      <c r="AK4" s="0"/>
      <c r="AL4" s="5" t="s">
        <f>=SUM(AM2:AM3)/SUM(AL2:AL3)</f>
      </c>
      <c r="AM4" s="0" t="s">
        <v>11</v>
      </c>
      <c r="AN4" s="0"/>
      <c r="AO4" s="6" t="n">
        <v>590</v>
      </c>
      <c r="AP4" s="0" t="s">
        <v>225</v>
      </c>
      <c r="AQ4" s="0"/>
      <c r="AR4" s="6" t="n">
        <v>566</v>
      </c>
      <c r="AS4" s="0" t="s">
        <v>225</v>
      </c>
      <c r="AT4" s="0"/>
      <c r="AU4" s="6" t="n">
        <v>5289</v>
      </c>
      <c r="AV4" s="0" t="s">
        <v>225</v>
      </c>
      <c r="AW4" s="0"/>
      <c r="AX4" s="5" t="s">
        <f>=SUM(AY2:AY3)/SUM(AX2:AX3)</f>
      </c>
      <c r="AY4" s="0" t="s">
        <v>11</v>
      </c>
      <c r="AZ4" s="0"/>
      <c r="BA4" s="6" t="n">
        <v>906</v>
      </c>
      <c r="BB4" s="0" t="s">
        <v>225</v>
      </c>
      <c r="BC4" s="0"/>
      <c r="BD4" s="6" t="n">
        <v>41.47</v>
      </c>
      <c r="BE4" s="0" t="s">
        <v>225</v>
      </c>
      <c r="BF4" s="0"/>
      <c r="BG4" s="6" t="n">
        <v>1950</v>
      </c>
      <c r="BH4" s="0" t="s">
        <v>225</v>
      </c>
      <c r="BI4" s="11" t="n">
        <v>44543</v>
      </c>
      <c r="BJ4" s="6" t="n">
        <v>10</v>
      </c>
      <c r="BK4" s="6" t="n">
        <v>5825.49</v>
      </c>
      <c r="BL4" s="0"/>
      <c r="BM4" s="6" t="n">
        <v>73.17</v>
      </c>
      <c r="BN4" s="0" t="s">
        <v>225</v>
      </c>
      <c r="BO4" s="0"/>
      <c r="BP4" s="6" t="n">
        <v>270</v>
      </c>
      <c r="BQ4" s="0" t="s">
        <v>225</v>
      </c>
      <c r="BR4" s="11" t="n">
        <v>44545</v>
      </c>
      <c r="BS4" s="6" t="n">
        <v>40</v>
      </c>
      <c r="BT4" s="6" t="n">
        <v>2480.21</v>
      </c>
      <c r="BU4" s="0"/>
      <c r="BV4" s="6" t="n">
        <v>1202</v>
      </c>
      <c r="BW4" s="0" t="s">
        <v>225</v>
      </c>
      <c r="BX4" s="0"/>
      <c r="BY4" s="6" t="n">
        <v>2280</v>
      </c>
      <c r="BZ4" s="0" t="s">
        <v>225</v>
      </c>
      <c r="CA4" s="0"/>
      <c r="CB4" s="6" t="n">
        <v>68.1</v>
      </c>
      <c r="CC4" s="0" t="s">
        <v>225</v>
      </c>
      <c r="CD4" s="0"/>
      <c r="CE4" s="6" t="n">
        <v>2.39</v>
      </c>
      <c r="CF4" s="0" t="s">
        <v>225</v>
      </c>
    </row>
    <row collapsed="false" customFormat="false" customHeight="false" hidden="false" ht="12.1" outlineLevel="0" r="5">
      <c r="A5" s="0"/>
      <c r="B5" s="6" t="n">
        <v>100</v>
      </c>
      <c r="C5" s="0" t="s">
        <v>226</v>
      </c>
      <c r="D5" s="0"/>
      <c r="E5" s="6" t="n">
        <v>10</v>
      </c>
      <c r="F5" s="0" t="s">
        <v>226</v>
      </c>
      <c r="G5" s="0"/>
      <c r="H5" s="6" t="n">
        <v>9822</v>
      </c>
      <c r="I5" s="0" t="s">
        <v>225</v>
      </c>
      <c r="J5" s="0"/>
      <c r="K5" s="6" t="n">
        <v>5555</v>
      </c>
      <c r="L5" s="0" t="s">
        <v>225</v>
      </c>
      <c r="M5" s="0"/>
      <c r="N5" s="6" t="n">
        <v>1</v>
      </c>
      <c r="O5" s="0" t="s">
        <v>226</v>
      </c>
      <c r="P5" s="0"/>
      <c r="Q5" s="6" t="n">
        <v>100</v>
      </c>
      <c r="R5" s="0" t="s">
        <v>226</v>
      </c>
      <c r="S5" s="0"/>
      <c r="T5" s="6" t="n">
        <v>20</v>
      </c>
      <c r="U5" s="0" t="s">
        <v>226</v>
      </c>
      <c r="V5" s="0"/>
      <c r="W5" s="6" t="n">
        <v>5301</v>
      </c>
      <c r="X5" s="0" t="s">
        <v>225</v>
      </c>
      <c r="Y5" s="0"/>
      <c r="Z5" s="5" t="s">
        <f>=SUM(AA2:AA4)/SUM(Z2:Z4)</f>
      </c>
      <c r="AA5" s="0" t="s">
        <v>11</v>
      </c>
      <c r="AB5" s="0"/>
      <c r="AC5" s="6" t="n">
        <v>4071.2</v>
      </c>
      <c r="AD5" s="0" t="s">
        <v>225</v>
      </c>
      <c r="AE5" s="0"/>
      <c r="AF5" s="6" t="n">
        <v>10</v>
      </c>
      <c r="AG5" s="0" t="s">
        <v>226</v>
      </c>
      <c r="AH5" s="0"/>
      <c r="AI5" s="6" t="n">
        <v>50</v>
      </c>
      <c r="AJ5" s="0" t="s">
        <v>226</v>
      </c>
      <c r="AK5" s="0"/>
      <c r="AL5" s="6" t="n">
        <v>3190</v>
      </c>
      <c r="AM5" s="0" t="s">
        <v>225</v>
      </c>
      <c r="AN5" s="0"/>
      <c r="AO5" s="6" t="n">
        <v>10</v>
      </c>
      <c r="AP5" s="0" t="s">
        <v>226</v>
      </c>
      <c r="AQ5" s="0"/>
      <c r="AR5" s="6" t="n">
        <v>10</v>
      </c>
      <c r="AS5" s="0" t="s">
        <v>226</v>
      </c>
      <c r="AT5" s="0"/>
      <c r="AU5" s="6" t="n">
        <v>1</v>
      </c>
      <c r="AV5" s="0" t="s">
        <v>226</v>
      </c>
      <c r="AW5" s="0"/>
      <c r="AX5" s="6" t="n">
        <v>945.2</v>
      </c>
      <c r="AY5" s="0" t="s">
        <v>225</v>
      </c>
      <c r="AZ5" s="0"/>
      <c r="BA5" s="6" t="n">
        <v>5</v>
      </c>
      <c r="BB5" s="0" t="s">
        <v>226</v>
      </c>
      <c r="BC5" s="0"/>
      <c r="BD5" s="6" t="n">
        <v>100</v>
      </c>
      <c r="BE5" s="0" t="s">
        <v>226</v>
      </c>
      <c r="BF5" s="0"/>
      <c r="BG5" s="6" t="n">
        <v>2</v>
      </c>
      <c r="BH5" s="0" t="s">
        <v>226</v>
      </c>
      <c r="BI5" s="0"/>
      <c r="BJ5" s="5" t="s">
        <f>=SUM(BK2:BK4)/SUM(BJ2:BJ4)</f>
      </c>
      <c r="BK5" s="0" t="s">
        <v>11</v>
      </c>
      <c r="BL5" s="0"/>
      <c r="BM5" s="6" t="n">
        <v>40</v>
      </c>
      <c r="BN5" s="0" t="s">
        <v>226</v>
      </c>
      <c r="BO5" s="0"/>
      <c r="BP5" s="6" t="n">
        <v>10</v>
      </c>
      <c r="BQ5" s="0" t="s">
        <v>226</v>
      </c>
      <c r="BR5" s="0"/>
      <c r="BS5" s="5" t="s">
        <f>=SUM(BT2:BT4)/SUM(BS2:BS4)</f>
      </c>
      <c r="BT5" s="0" t="s">
        <v>11</v>
      </c>
      <c r="BU5" s="0"/>
      <c r="BV5" s="6" t="n">
        <v>2</v>
      </c>
      <c r="BW5" s="0" t="s">
        <v>226</v>
      </c>
      <c r="BX5" s="0"/>
      <c r="BY5" s="6" t="n">
        <v>1</v>
      </c>
      <c r="BZ5" s="0" t="s">
        <v>226</v>
      </c>
      <c r="CA5" s="0"/>
      <c r="CB5" s="6" t="n">
        <v>10</v>
      </c>
      <c r="CC5" s="0" t="s">
        <v>226</v>
      </c>
      <c r="CD5" s="0"/>
      <c r="CE5" s="6" t="n">
        <v>5</v>
      </c>
      <c r="CF5" s="0" t="s">
        <v>226</v>
      </c>
    </row>
    <row collapsed="false" customFormat="false" customHeight="false" hidden="false" ht="12.1" outlineLevel="0" r="6">
      <c r="A6" s="0"/>
      <c r="B6" s="5" t="s">
        <f>=B5*(ABS(B4)-ABS(B3))</f>
      </c>
      <c r="C6" s="0" t="s">
        <v>227</v>
      </c>
      <c r="D6" s="0"/>
      <c r="E6" s="5" t="s">
        <f>=E5*(ABS(E4)-ABS(E3))</f>
      </c>
      <c r="F6" s="0" t="s">
        <v>227</v>
      </c>
      <c r="G6" s="0"/>
      <c r="H6" s="6" t="n">
        <v>2</v>
      </c>
      <c r="I6" s="0" t="s">
        <v>226</v>
      </c>
      <c r="J6" s="0"/>
      <c r="K6" s="6" t="n">
        <v>3</v>
      </c>
      <c r="L6" s="0" t="s">
        <v>226</v>
      </c>
      <c r="M6" s="0"/>
      <c r="N6" s="5" t="s">
        <f>=N5*(ABS(N4)-ABS(N3))</f>
      </c>
      <c r="O6" s="0" t="s">
        <v>227</v>
      </c>
      <c r="P6" s="0"/>
      <c r="Q6" s="5" t="s">
        <f>=Q5*(ABS(Q4)-ABS(Q3))</f>
      </c>
      <c r="R6" s="0" t="s">
        <v>227</v>
      </c>
      <c r="S6" s="0"/>
      <c r="T6" s="5" t="s">
        <f>=T5*(ABS(T4)-ABS(T3))</f>
      </c>
      <c r="U6" s="0" t="s">
        <v>227</v>
      </c>
      <c r="V6" s="0"/>
      <c r="W6" s="6" t="n">
        <v>2</v>
      </c>
      <c r="X6" s="0" t="s">
        <v>226</v>
      </c>
      <c r="Y6" s="0"/>
      <c r="Z6" s="6" t="n">
        <v>107.08</v>
      </c>
      <c r="AA6" s="0" t="s">
        <v>225</v>
      </c>
      <c r="AB6" s="0"/>
      <c r="AC6" s="6" t="n">
        <v>2</v>
      </c>
      <c r="AD6" s="0" t="s">
        <v>226</v>
      </c>
      <c r="AE6" s="0"/>
      <c r="AF6" s="5" t="s">
        <f>=AF5*(ABS(AF4)-ABS(AF3))</f>
      </c>
      <c r="AG6" s="0" t="s">
        <v>227</v>
      </c>
      <c r="AH6" s="0"/>
      <c r="AI6" s="5" t="s">
        <f>=AI5*(ABS(AI4)-ABS(AI3))</f>
      </c>
      <c r="AJ6" s="0" t="s">
        <v>227</v>
      </c>
      <c r="AK6" s="0"/>
      <c r="AL6" s="6" t="n">
        <v>2</v>
      </c>
      <c r="AM6" s="0" t="s">
        <v>226</v>
      </c>
      <c r="AN6" s="0"/>
      <c r="AO6" s="5" t="s">
        <f>=AO5*(ABS(AO4)-ABS(AO3))</f>
      </c>
      <c r="AP6" s="0" t="s">
        <v>227</v>
      </c>
      <c r="AQ6" s="0"/>
      <c r="AR6" s="5" t="s">
        <f>=AR5*(ABS(AR4)-ABS(AR3))</f>
      </c>
      <c r="AS6" s="0" t="s">
        <v>227</v>
      </c>
      <c r="AT6" s="0"/>
      <c r="AU6" s="5" t="s">
        <f>=AU5*(ABS(AU4)-ABS(AU3))</f>
      </c>
      <c r="AV6" s="0" t="s">
        <v>227</v>
      </c>
      <c r="AW6" s="0"/>
      <c r="AX6" s="6" t="n">
        <v>5</v>
      </c>
      <c r="AY6" s="0" t="s">
        <v>226</v>
      </c>
      <c r="AZ6" s="0"/>
      <c r="BA6" s="5" t="s">
        <f>=BA5*(ABS(BA4)-ABS(BA3))</f>
      </c>
      <c r="BB6" s="0" t="s">
        <v>227</v>
      </c>
      <c r="BC6" s="0"/>
      <c r="BD6" s="5" t="s">
        <f>=BD5*(ABS(BD4)-ABS(BD3))</f>
      </c>
      <c r="BE6" s="0" t="s">
        <v>227</v>
      </c>
      <c r="BF6" s="0"/>
      <c r="BG6" s="5" t="s">
        <f>=BG5*(ABS(BG4)-ABS(BG3))</f>
      </c>
      <c r="BH6" s="0" t="s">
        <v>227</v>
      </c>
      <c r="BI6" s="0"/>
      <c r="BJ6" s="6" t="n">
        <v>170.2</v>
      </c>
      <c r="BK6" s="0" t="s">
        <v>225</v>
      </c>
      <c r="BL6" s="0"/>
      <c r="BM6" s="5" t="s">
        <f>=BM5*(ABS(BM4)-ABS(BM3))</f>
      </c>
      <c r="BN6" s="0" t="s">
        <v>227</v>
      </c>
      <c r="BO6" s="0"/>
      <c r="BP6" s="5" t="s">
        <f>=BP5*(ABS(BP4)-ABS(BP3))</f>
      </c>
      <c r="BQ6" s="0" t="s">
        <v>227</v>
      </c>
      <c r="BR6" s="0"/>
      <c r="BS6" s="6" t="n">
        <v>26.645</v>
      </c>
      <c r="BT6" s="0" t="s">
        <v>225</v>
      </c>
      <c r="BU6" s="0"/>
      <c r="BV6" s="5" t="s">
        <f>=BV5*(ABS(BV4)-ABS(BV3))</f>
      </c>
      <c r="BW6" s="0" t="s">
        <v>227</v>
      </c>
      <c r="BX6" s="0"/>
      <c r="BY6" s="5" t="s">
        <f>=BY5*(ABS(BY4)-ABS(BY3))</f>
      </c>
      <c r="BZ6" s="0" t="s">
        <v>227</v>
      </c>
      <c r="CA6" s="0"/>
      <c r="CB6" s="5" t="s">
        <f>=CB5*(ABS(CB4)-ABS(CB3))</f>
      </c>
      <c r="CC6" s="0" t="s">
        <v>227</v>
      </c>
      <c r="CD6" s="0"/>
      <c r="CE6" s="5" t="s">
        <f>=CE5*(ABS(CE4)-ABS(CE3))</f>
      </c>
      <c r="CF6" s="0" t="s">
        <v>227</v>
      </c>
    </row>
    <row collapsed="false" customFormat="false" customHeight="false" hidden="false" ht="12.1" outlineLevel="0" r="7">
      <c r="A7" s="0"/>
      <c r="B7" s="0"/>
      <c r="C7" s="0"/>
      <c r="D7" s="0"/>
      <c r="E7" s="0"/>
      <c r="F7" s="0"/>
      <c r="G7" s="0"/>
      <c r="H7" s="5" t="s">
        <f>=H6*(ABS(H5)-ABS(H4))</f>
      </c>
      <c r="I7" s="0" t="s">
        <v>227</v>
      </c>
      <c r="J7" s="0"/>
      <c r="K7" s="5" t="s">
        <f>=K6*(ABS(K5)-ABS(K4))</f>
      </c>
      <c r="L7" s="0" t="s">
        <v>227</v>
      </c>
      <c r="M7" s="0"/>
      <c r="N7" s="0"/>
      <c r="O7" s="0"/>
      <c r="P7" s="0"/>
      <c r="Q7" s="0"/>
      <c r="R7" s="0"/>
      <c r="S7" s="0"/>
      <c r="T7" s="0"/>
      <c r="U7" s="0"/>
      <c r="V7" s="0"/>
      <c r="W7" s="5" t="s">
        <f>=W6*(ABS(W5)-ABS(W4))</f>
      </c>
      <c r="X7" s="0" t="s">
        <v>227</v>
      </c>
      <c r="Y7" s="0"/>
      <c r="Z7" s="6" t="n">
        <v>80</v>
      </c>
      <c r="AA7" s="0" t="s">
        <v>226</v>
      </c>
      <c r="AB7" s="0"/>
      <c r="AC7" s="5" t="s">
        <f>=AC6*(ABS(AC5)-ABS(AC4))</f>
      </c>
      <c r="AD7" s="0" t="s">
        <v>227</v>
      </c>
      <c r="AE7" s="0"/>
      <c r="AF7" s="0"/>
      <c r="AG7" s="0"/>
      <c r="AH7" s="0"/>
      <c r="AI7" s="0"/>
      <c r="AJ7" s="0"/>
      <c r="AK7" s="0"/>
      <c r="AL7" s="5" t="s">
        <f>=AL6*(ABS(AL5)-ABS(AL4))</f>
      </c>
      <c r="AM7" s="0" t="s">
        <v>227</v>
      </c>
      <c r="AN7" s="0"/>
      <c r="AO7" s="0"/>
      <c r="AP7" s="0"/>
      <c r="AQ7" s="0"/>
      <c r="AR7" s="0"/>
      <c r="AS7" s="0"/>
      <c r="AT7" s="0"/>
      <c r="AU7" s="0"/>
      <c r="AV7" s="0"/>
      <c r="AW7" s="0"/>
      <c r="AX7" s="5" t="s">
        <f>=AX6*(ABS(AX5)-ABS(AX4))</f>
      </c>
      <c r="AY7" s="0" t="s">
        <v>227</v>
      </c>
      <c r="AZ7" s="0"/>
      <c r="BA7" s="0"/>
      <c r="BB7" s="0"/>
      <c r="BC7" s="0"/>
      <c r="BD7" s="0"/>
      <c r="BE7" s="0"/>
      <c r="BF7" s="0"/>
      <c r="BG7" s="0"/>
      <c r="BH7" s="0"/>
      <c r="BI7" s="0"/>
      <c r="BJ7" s="6" t="n">
        <v>20</v>
      </c>
      <c r="BK7" s="0" t="s">
        <v>226</v>
      </c>
      <c r="BL7" s="0"/>
      <c r="BM7" s="0"/>
      <c r="BN7" s="0"/>
      <c r="BO7" s="0"/>
      <c r="BP7" s="0"/>
      <c r="BQ7" s="0"/>
      <c r="BR7" s="0"/>
      <c r="BS7" s="6" t="n">
        <v>100</v>
      </c>
      <c r="BT7" s="0" t="s">
        <v>226</v>
      </c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5" t="s">
        <f>=Z7*(ABS(Z6)-ABS(Z5))</f>
      </c>
      <c r="AA8" s="0" t="s">
        <v>227</v>
      </c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5" t="s">
        <f>=BJ7*(ABS(BJ6)-ABS(BJ5))</f>
      </c>
      <c r="BK8" s="0" t="s">
        <v>227</v>
      </c>
      <c r="BL8" s="0"/>
      <c r="BM8" s="0"/>
      <c r="BN8" s="0"/>
      <c r="BO8" s="0"/>
      <c r="BP8" s="0"/>
      <c r="BQ8" s="0"/>
      <c r="BR8" s="0"/>
      <c r="BS8" s="5" t="s">
        <f>=BS7*(ABS(BS6)-ABS(BS5))</f>
      </c>
      <c r="BT8" s="0" t="s">
        <v>227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5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96</v>
      </c>
      <c r="B1" s="18" t="s">
        <v>0</v>
      </c>
      <c r="C1" s="18" t="s">
        <v>2</v>
      </c>
      <c r="D1" s="18" t="s">
        <v>228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229</v>
      </c>
      <c r="L1" s="18" t="s">
        <v>230</v>
      </c>
      <c r="M1" s="18" t="s">
        <v>64</v>
      </c>
      <c r="N1" s="18" t="s">
        <v>19</v>
      </c>
      <c r="O1" s="18" t="s">
        <v>231</v>
      </c>
    </row>
    <row collapsed="false" customFormat="false" customHeight="false" hidden="false" ht="12.1" outlineLevel="0" r="2">
      <c r="A2" s="21" t="n">
        <v>44536</v>
      </c>
      <c r="B2" s="22" t="s">
        <v>232</v>
      </c>
      <c r="C2" s="22" t="s">
        <v>103</v>
      </c>
      <c r="D2" s="22" t="s">
        <v>232</v>
      </c>
      <c r="E2" s="22" t="s">
        <v>232</v>
      </c>
      <c r="F2" s="22" t="s">
        <v>19</v>
      </c>
      <c r="G2" s="23" t="n">
        <v>1</v>
      </c>
      <c r="H2" s="24" t="n">
        <v>112570.97</v>
      </c>
      <c r="I2" s="24" t="n">
        <v>112570.97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5" t="n">
        <v>44536.938888889</v>
      </c>
      <c r="B3" s="26" t="s">
        <v>233</v>
      </c>
      <c r="C3" s="26" t="s">
        <v>234</v>
      </c>
      <c r="D3" s="26" t="s">
        <v>233</v>
      </c>
      <c r="E3" s="26" t="s">
        <v>235</v>
      </c>
      <c r="F3" s="26" t="s">
        <v>19</v>
      </c>
      <c r="G3" s="27" t="n">
        <v>-0.61</v>
      </c>
      <c r="H3" s="28" t="n">
        <v>1</v>
      </c>
      <c r="I3" s="28" t="n">
        <v>-0.61</v>
      </c>
      <c r="J3" s="28" t="n">
        <v>0</v>
      </c>
      <c r="K3" s="28" t="n">
        <v>0</v>
      </c>
      <c r="L3" s="28" t="n">
        <v>0</v>
      </c>
      <c r="M3" s="28"/>
      <c r="N3" s="6" t="s">
        <f>=I3+J3+K3+L3</f>
      </c>
      <c r="O3" s="26"/>
    </row>
    <row collapsed="false" customFormat="false" customHeight="false" hidden="false" ht="12.1" outlineLevel="0" r="4">
      <c r="A4" s="25" t="n">
        <v>44536.940277778</v>
      </c>
      <c r="B4" s="26" t="s">
        <v>233</v>
      </c>
      <c r="C4" s="26" t="s">
        <v>234</v>
      </c>
      <c r="D4" s="26" t="s">
        <v>233</v>
      </c>
      <c r="E4" s="26" t="s">
        <v>235</v>
      </c>
      <c r="F4" s="26" t="s">
        <v>19</v>
      </c>
      <c r="G4" s="27" t="n">
        <v>-1.22</v>
      </c>
      <c r="H4" s="28" t="n">
        <v>1</v>
      </c>
      <c r="I4" s="28" t="n">
        <v>-1.22</v>
      </c>
      <c r="J4" s="28" t="n">
        <v>0</v>
      </c>
      <c r="K4" s="28" t="n">
        <v>0</v>
      </c>
      <c r="L4" s="28" t="n">
        <v>0</v>
      </c>
      <c r="M4" s="28"/>
      <c r="N4" s="6" t="s">
        <f>=I4+J4+K4+L4</f>
      </c>
      <c r="O4" s="26"/>
    </row>
    <row collapsed="false" customFormat="false" customHeight="false" hidden="false" ht="12.1" outlineLevel="0" r="5">
      <c r="A5" s="20" t="n">
        <v>44536.990219907</v>
      </c>
      <c r="B5" s="16" t="s">
        <v>56</v>
      </c>
      <c r="C5" s="16" t="s">
        <v>236</v>
      </c>
      <c r="D5" s="16" t="s">
        <v>194</v>
      </c>
      <c r="E5" s="16" t="s">
        <v>17</v>
      </c>
      <c r="F5" s="16" t="s">
        <v>19</v>
      </c>
      <c r="G5" s="7" t="n">
        <v>10</v>
      </c>
      <c r="H5" s="6" t="n">
        <v>1090</v>
      </c>
      <c r="I5" s="6" t="n">
        <v>-10900</v>
      </c>
      <c r="J5" s="6" t="n">
        <v>0</v>
      </c>
      <c r="K5" s="6" t="n">
        <v>-0.9</v>
      </c>
      <c r="L5" s="6" t="n">
        <v>0</v>
      </c>
      <c r="M5" s="6"/>
      <c r="N5" s="6" t="s">
        <f>=I5+J5+K5+L5</f>
      </c>
      <c r="O5" s="16"/>
    </row>
    <row collapsed="false" customFormat="false" customHeight="false" hidden="false" ht="12.1" outlineLevel="0" r="6">
      <c r="A6" s="20" t="n">
        <v>44537.781296296</v>
      </c>
      <c r="B6" s="16" t="s">
        <v>48</v>
      </c>
      <c r="C6" s="16" t="s">
        <v>237</v>
      </c>
      <c r="D6" s="16" t="s">
        <v>194</v>
      </c>
      <c r="E6" s="16" t="s">
        <v>17</v>
      </c>
      <c r="F6" s="16" t="s">
        <v>19</v>
      </c>
      <c r="G6" s="7" t="n">
        <v>10</v>
      </c>
      <c r="H6" s="6" t="n">
        <v>729</v>
      </c>
      <c r="I6" s="6" t="n">
        <v>-7290</v>
      </c>
      <c r="J6" s="6" t="n">
        <v>0</v>
      </c>
      <c r="K6" s="6" t="n">
        <v>-0.61</v>
      </c>
      <c r="L6" s="6" t="n">
        <v>0</v>
      </c>
      <c r="M6" s="6"/>
      <c r="N6" s="6" t="s">
        <f>=I6+J6+K6+L6</f>
      </c>
      <c r="O6" s="16"/>
    </row>
    <row collapsed="false" customFormat="false" customHeight="false" hidden="false" ht="12.1" outlineLevel="0" r="7">
      <c r="A7" s="20" t="n">
        <v>44537.782002315</v>
      </c>
      <c r="B7" s="16" t="s">
        <v>88</v>
      </c>
      <c r="C7" s="16" t="s">
        <v>90</v>
      </c>
      <c r="D7" s="16" t="s">
        <v>194</v>
      </c>
      <c r="E7" s="16" t="s">
        <v>89</v>
      </c>
      <c r="F7" s="16" t="s">
        <v>64</v>
      </c>
      <c r="G7" s="7" t="n">
        <v>5</v>
      </c>
      <c r="H7" s="6" t="n">
        <v>22.5</v>
      </c>
      <c r="I7" s="6" t="n">
        <v>-112.5</v>
      </c>
      <c r="J7" s="6" t="n">
        <v>0</v>
      </c>
      <c r="K7" s="6" t="n">
        <v>-0.04</v>
      </c>
      <c r="L7" s="6" t="n">
        <v>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5" t="n">
        <v>44537.782013889</v>
      </c>
      <c r="B8" s="26" t="s">
        <v>233</v>
      </c>
      <c r="C8" s="26" t="s">
        <v>238</v>
      </c>
      <c r="D8" s="26" t="s">
        <v>233</v>
      </c>
      <c r="E8" s="26" t="s">
        <v>233</v>
      </c>
      <c r="F8" s="26" t="s">
        <v>19</v>
      </c>
      <c r="G8" s="27" t="n">
        <v>1</v>
      </c>
      <c r="H8" s="28" t="n">
        <v>-2.24</v>
      </c>
      <c r="I8" s="28" t="n">
        <v>-2.24</v>
      </c>
      <c r="J8" s="28" t="n">
        <v>0</v>
      </c>
      <c r="K8" s="28" t="n">
        <v>0</v>
      </c>
      <c r="L8" s="28" t="n">
        <v>0</v>
      </c>
      <c r="M8" s="28"/>
      <c r="N8" s="6" t="s">
        <f>=I8+J8+K8+L8</f>
      </c>
      <c r="O8" s="26"/>
    </row>
    <row collapsed="false" customFormat="false" customHeight="false" hidden="false" ht="12.1" outlineLevel="0" r="9">
      <c r="A9" s="20" t="n">
        <v>44537.800277778</v>
      </c>
      <c r="B9" s="16" t="s">
        <v>30</v>
      </c>
      <c r="C9" s="16" t="s">
        <v>239</v>
      </c>
      <c r="D9" s="16" t="s">
        <v>194</v>
      </c>
      <c r="E9" s="16" t="s">
        <v>17</v>
      </c>
      <c r="F9" s="16" t="s">
        <v>19</v>
      </c>
      <c r="G9" s="7" t="n">
        <v>1</v>
      </c>
      <c r="H9" s="6" t="n">
        <v>24000</v>
      </c>
      <c r="I9" s="6" t="n">
        <v>-24000</v>
      </c>
      <c r="J9" s="6" t="n">
        <v>0</v>
      </c>
      <c r="K9" s="6" t="n">
        <v>-2</v>
      </c>
      <c r="L9" s="6" t="n">
        <v>0</v>
      </c>
      <c r="M9" s="6"/>
      <c r="N9" s="6" t="s">
        <f>=I9+J9+K9+L9</f>
      </c>
      <c r="O9" s="16"/>
    </row>
    <row collapsed="false" customFormat="false" customHeight="false" hidden="false" ht="12.1" outlineLevel="0" r="10">
      <c r="A10" s="20" t="n">
        <v>44537.80181713</v>
      </c>
      <c r="B10" s="16" t="s">
        <v>59</v>
      </c>
      <c r="C10" s="16" t="s">
        <v>240</v>
      </c>
      <c r="D10" s="16" t="s">
        <v>194</v>
      </c>
      <c r="E10" s="16" t="s">
        <v>17</v>
      </c>
      <c r="F10" s="16" t="s">
        <v>19</v>
      </c>
      <c r="G10" s="7" t="n">
        <v>10</v>
      </c>
      <c r="H10" s="6" t="n">
        <v>729</v>
      </c>
      <c r="I10" s="6" t="n">
        <v>-7290</v>
      </c>
      <c r="J10" s="6" t="n">
        <v>0</v>
      </c>
      <c r="K10" s="6" t="n">
        <v>-0.61</v>
      </c>
      <c r="L10" s="6" t="n">
        <v>0</v>
      </c>
      <c r="M10" s="6"/>
      <c r="N10" s="6" t="s">
        <f>=I10+J10+K10+L10</f>
      </c>
      <c r="O10" s="16"/>
    </row>
    <row collapsed="false" customFormat="false" customHeight="false" hidden="false" ht="12.1" outlineLevel="0" r="11">
      <c r="A11" s="20" t="n">
        <v>44537.851446759</v>
      </c>
      <c r="B11" s="16" t="s">
        <v>24</v>
      </c>
      <c r="C11" s="16" t="s">
        <v>241</v>
      </c>
      <c r="D11" s="16" t="s">
        <v>194</v>
      </c>
      <c r="E11" s="16" t="s">
        <v>17</v>
      </c>
      <c r="F11" s="16" t="s">
        <v>19</v>
      </c>
      <c r="G11" s="7" t="n">
        <v>1</v>
      </c>
      <c r="H11" s="6" t="n">
        <v>11100</v>
      </c>
      <c r="I11" s="6" t="n">
        <v>-11100</v>
      </c>
      <c r="J11" s="6" t="n">
        <v>0</v>
      </c>
      <c r="K11" s="6" t="n">
        <v>-0.92</v>
      </c>
      <c r="L11" s="6" t="n">
        <v>0</v>
      </c>
      <c r="M11" s="6"/>
      <c r="N11" s="6" t="s">
        <f>=I11+J11+K11+L11</f>
      </c>
      <c r="O11" s="16"/>
    </row>
    <row collapsed="false" customFormat="false" customHeight="false" hidden="false" ht="12.1" outlineLevel="0" r="12">
      <c r="A12" s="20" t="n">
        <v>44538.580104167</v>
      </c>
      <c r="B12" s="16" t="s">
        <v>73</v>
      </c>
      <c r="C12" s="16" t="s">
        <v>242</v>
      </c>
      <c r="D12" s="16" t="s">
        <v>194</v>
      </c>
      <c r="E12" s="16" t="s">
        <v>17</v>
      </c>
      <c r="F12" s="16" t="s">
        <v>19</v>
      </c>
      <c r="G12" s="7" t="n">
        <v>5</v>
      </c>
      <c r="H12" s="6" t="n">
        <v>610</v>
      </c>
      <c r="I12" s="6" t="n">
        <v>-3050</v>
      </c>
      <c r="J12" s="6" t="n">
        <v>0</v>
      </c>
      <c r="K12" s="6" t="n">
        <v>-0.26</v>
      </c>
      <c r="L12" s="6" t="n">
        <v>0</v>
      </c>
      <c r="M12" s="6"/>
      <c r="N12" s="6" t="s">
        <f>=I12+J12+K12+L12</f>
      </c>
      <c r="O12" s="16"/>
    </row>
    <row collapsed="false" customFormat="false" customHeight="false" hidden="false" ht="12.1" outlineLevel="0" r="13">
      <c r="A13" s="20" t="n">
        <v>44538.612164352</v>
      </c>
      <c r="B13" s="16" t="s">
        <v>73</v>
      </c>
      <c r="C13" s="16" t="s">
        <v>242</v>
      </c>
      <c r="D13" s="16" t="s">
        <v>194</v>
      </c>
      <c r="E13" s="16" t="s">
        <v>17</v>
      </c>
      <c r="F13" s="16" t="s">
        <v>19</v>
      </c>
      <c r="G13" s="7" t="n">
        <v>5</v>
      </c>
      <c r="H13" s="6" t="n">
        <v>605</v>
      </c>
      <c r="I13" s="6" t="n">
        <v>-3025</v>
      </c>
      <c r="J13" s="6" t="n">
        <v>0</v>
      </c>
      <c r="K13" s="6" t="n">
        <v>-0.25</v>
      </c>
      <c r="L13" s="6" t="n">
        <v>0</v>
      </c>
      <c r="M13" s="6"/>
      <c r="N13" s="6" t="s">
        <f>=I13+J13+K13+L13</f>
      </c>
      <c r="O13" s="16"/>
    </row>
    <row collapsed="false" customFormat="false" customHeight="false" hidden="false" ht="12.1" outlineLevel="0" r="14">
      <c r="A14" s="20" t="n">
        <v>44538.912685185</v>
      </c>
      <c r="B14" s="16" t="s">
        <v>39</v>
      </c>
      <c r="C14" s="16" t="s">
        <v>243</v>
      </c>
      <c r="D14" s="16" t="s">
        <v>194</v>
      </c>
      <c r="E14" s="16" t="s">
        <v>17</v>
      </c>
      <c r="F14" s="16" t="s">
        <v>19</v>
      </c>
      <c r="G14" s="7" t="n">
        <v>1</v>
      </c>
      <c r="H14" s="6" t="n">
        <v>4400</v>
      </c>
      <c r="I14" s="6" t="n">
        <v>-4400</v>
      </c>
      <c r="J14" s="6" t="n">
        <v>0</v>
      </c>
      <c r="K14" s="6" t="n">
        <v>-0.37</v>
      </c>
      <c r="L14" s="6" t="n">
        <v>0</v>
      </c>
      <c r="M14" s="6"/>
      <c r="N14" s="6" t="s">
        <f>=I14+J14+K14+L14</f>
      </c>
      <c r="O14" s="16"/>
    </row>
    <row collapsed="false" customFormat="false" customHeight="false" hidden="false" ht="12.1" outlineLevel="0" r="15">
      <c r="A15" s="21" t="n">
        <v>44539</v>
      </c>
      <c r="B15" s="22" t="s">
        <v>232</v>
      </c>
      <c r="C15" s="22" t="s">
        <v>103</v>
      </c>
      <c r="D15" s="22" t="s">
        <v>232</v>
      </c>
      <c r="E15" s="22" t="s">
        <v>232</v>
      </c>
      <c r="F15" s="22" t="s">
        <v>19</v>
      </c>
      <c r="G15" s="23" t="n">
        <v>1</v>
      </c>
      <c r="H15" s="24" t="n">
        <v>27429.03</v>
      </c>
      <c r="I15" s="24" t="n">
        <v>27429.03</v>
      </c>
      <c r="J15" s="24" t="n">
        <v>0</v>
      </c>
      <c r="K15" s="24" t="n">
        <v>0</v>
      </c>
      <c r="L15" s="24" t="n">
        <v>0</v>
      </c>
      <c r="M15" s="24"/>
      <c r="N15" s="6" t="s">
        <f>=I15+J15+K15+L15</f>
      </c>
      <c r="O15" s="22"/>
    </row>
    <row collapsed="false" customFormat="false" customHeight="false" hidden="false" ht="12.1" outlineLevel="0" r="16">
      <c r="A16" s="20" t="n">
        <v>44543.510694444</v>
      </c>
      <c r="B16" s="16" t="s">
        <v>24</v>
      </c>
      <c r="C16" s="16" t="s">
        <v>241</v>
      </c>
      <c r="D16" s="16" t="s">
        <v>194</v>
      </c>
      <c r="E16" s="16" t="s">
        <v>17</v>
      </c>
      <c r="F16" s="16" t="s">
        <v>19</v>
      </c>
      <c r="G16" s="7" t="n">
        <v>1</v>
      </c>
      <c r="H16" s="6" t="n">
        <v>10900</v>
      </c>
      <c r="I16" s="6" t="n">
        <v>-10900</v>
      </c>
      <c r="J16" s="6" t="n">
        <v>0</v>
      </c>
      <c r="K16" s="6" t="n">
        <v>-0.9</v>
      </c>
      <c r="L16" s="6" t="n">
        <v>0</v>
      </c>
      <c r="M16" s="6"/>
      <c r="N16" s="6" t="s">
        <f>=I16+J16+K16+L16</f>
      </c>
      <c r="O16" s="16"/>
    </row>
    <row collapsed="false" customFormat="false" customHeight="false" hidden="false" ht="12.1" outlineLevel="0" r="17">
      <c r="A17" s="20" t="n">
        <v>44543.706851852</v>
      </c>
      <c r="B17" s="16" t="s">
        <v>73</v>
      </c>
      <c r="C17" s="16" t="s">
        <v>242</v>
      </c>
      <c r="D17" s="16" t="s">
        <v>194</v>
      </c>
      <c r="E17" s="16" t="s">
        <v>17</v>
      </c>
      <c r="F17" s="16" t="s">
        <v>19</v>
      </c>
      <c r="G17" s="7" t="n">
        <v>10</v>
      </c>
      <c r="H17" s="6" t="n">
        <v>582.5</v>
      </c>
      <c r="I17" s="6" t="n">
        <v>-5825</v>
      </c>
      <c r="J17" s="6" t="n">
        <v>0</v>
      </c>
      <c r="K17" s="6" t="n">
        <v>-0.49</v>
      </c>
      <c r="L17" s="6" t="n">
        <v>0</v>
      </c>
      <c r="M17" s="6"/>
      <c r="N17" s="6" t="s">
        <f>=I17+J17+K17+L17</f>
      </c>
      <c r="O17" s="16"/>
    </row>
    <row collapsed="false" customFormat="false" customHeight="false" hidden="false" ht="12.1" outlineLevel="0" r="18">
      <c r="A18" s="20" t="n">
        <v>44543.723321759</v>
      </c>
      <c r="B18" s="16" t="s">
        <v>83</v>
      </c>
      <c r="C18" s="16" t="s">
        <v>244</v>
      </c>
      <c r="D18" s="16" t="s">
        <v>194</v>
      </c>
      <c r="E18" s="16" t="s">
        <v>17</v>
      </c>
      <c r="F18" s="16" t="s">
        <v>19</v>
      </c>
      <c r="G18" s="7" t="n">
        <v>1</v>
      </c>
      <c r="H18" s="6" t="n">
        <v>3400</v>
      </c>
      <c r="I18" s="6" t="n">
        <v>-3400</v>
      </c>
      <c r="J18" s="6" t="n">
        <v>0</v>
      </c>
      <c r="K18" s="6" t="n">
        <v>-0.28</v>
      </c>
      <c r="L18" s="6" t="n">
        <v>0</v>
      </c>
      <c r="M18" s="6"/>
      <c r="N18" s="6" t="s">
        <f>=I18+J18+K18+L18</f>
      </c>
      <c r="O18" s="16"/>
    </row>
    <row collapsed="false" customFormat="false" customHeight="false" hidden="false" ht="12.1" outlineLevel="0" r="19">
      <c r="A19" s="21" t="n">
        <v>44544</v>
      </c>
      <c r="B19" s="22" t="s">
        <v>232</v>
      </c>
      <c r="C19" s="22" t="s">
        <v>103</v>
      </c>
      <c r="D19" s="22" t="s">
        <v>232</v>
      </c>
      <c r="E19" s="22" t="s">
        <v>232</v>
      </c>
      <c r="F19" s="22" t="s">
        <v>19</v>
      </c>
      <c r="G19" s="23" t="n">
        <v>1</v>
      </c>
      <c r="H19" s="24" t="n">
        <v>160000</v>
      </c>
      <c r="I19" s="24" t="n">
        <v>160000</v>
      </c>
      <c r="J19" s="24" t="n">
        <v>0</v>
      </c>
      <c r="K19" s="24" t="n">
        <v>0</v>
      </c>
      <c r="L19" s="24" t="n">
        <v>0</v>
      </c>
      <c r="M19" s="24"/>
      <c r="N19" s="6" t="s">
        <f>=I19+J19+K19+L19</f>
      </c>
      <c r="O19" s="22"/>
    </row>
    <row collapsed="false" customFormat="false" customHeight="false" hidden="false" ht="12.1" outlineLevel="0" r="20">
      <c r="A20" s="20" t="n">
        <v>44544.977291667</v>
      </c>
      <c r="B20" s="16" t="s">
        <v>81</v>
      </c>
      <c r="C20" s="16" t="s">
        <v>245</v>
      </c>
      <c r="D20" s="16" t="s">
        <v>194</v>
      </c>
      <c r="E20" s="16" t="s">
        <v>17</v>
      </c>
      <c r="F20" s="16" t="s">
        <v>19</v>
      </c>
      <c r="G20" s="7" t="n">
        <v>2</v>
      </c>
      <c r="H20" s="6" t="n">
        <v>1230</v>
      </c>
      <c r="I20" s="6" t="n">
        <v>-2460</v>
      </c>
      <c r="J20" s="6" t="n">
        <v>0</v>
      </c>
      <c r="K20" s="6" t="n">
        <v>-0.21</v>
      </c>
      <c r="L20" s="6" t="n">
        <v>0</v>
      </c>
      <c r="M20" s="6"/>
      <c r="N20" s="6" t="s">
        <f>=I20+J20+K20+L20</f>
      </c>
      <c r="O20" s="16"/>
    </row>
    <row collapsed="false" customFormat="false" customHeight="false" hidden="false" ht="12.1" outlineLevel="0" r="21">
      <c r="A21" s="20" t="n">
        <v>44544.979768519</v>
      </c>
      <c r="B21" s="16" t="s">
        <v>33</v>
      </c>
      <c r="C21" s="16" t="s">
        <v>246</v>
      </c>
      <c r="D21" s="16" t="s">
        <v>194</v>
      </c>
      <c r="E21" s="16" t="s">
        <v>17</v>
      </c>
      <c r="F21" s="16" t="s">
        <v>19</v>
      </c>
      <c r="G21" s="7" t="n">
        <v>1</v>
      </c>
      <c r="H21" s="6" t="n">
        <v>21000</v>
      </c>
      <c r="I21" s="6" t="n">
        <v>-21000</v>
      </c>
      <c r="J21" s="6" t="n">
        <v>0</v>
      </c>
      <c r="K21" s="6" t="n">
        <v>-1.74</v>
      </c>
      <c r="L21" s="6" t="n">
        <v>0</v>
      </c>
      <c r="M21" s="6"/>
      <c r="N21" s="6" t="s">
        <f>=I21+J21+K21+L21</f>
      </c>
      <c r="O21" s="16"/>
    </row>
    <row collapsed="false" customFormat="false" customHeight="false" hidden="false" ht="12.1" outlineLevel="0" r="22">
      <c r="A22" s="20" t="n">
        <v>44544.985300926</v>
      </c>
      <c r="B22" s="16" t="s">
        <v>16</v>
      </c>
      <c r="C22" s="16" t="s">
        <v>247</v>
      </c>
      <c r="D22" s="16" t="s">
        <v>194</v>
      </c>
      <c r="E22" s="16" t="s">
        <v>17</v>
      </c>
      <c r="F22" s="16" t="s">
        <v>19</v>
      </c>
      <c r="G22" s="7" t="n">
        <v>100</v>
      </c>
      <c r="H22" s="6" t="n">
        <v>285</v>
      </c>
      <c r="I22" s="6" t="n">
        <v>-28500</v>
      </c>
      <c r="J22" s="6" t="n">
        <v>0</v>
      </c>
      <c r="K22" s="6" t="n">
        <v>-2.37</v>
      </c>
      <c r="L22" s="6" t="n">
        <v>0</v>
      </c>
      <c r="M22" s="6"/>
      <c r="N22" s="6" t="s">
        <f>=I22+J22+K22+L22</f>
      </c>
      <c r="O22" s="16"/>
    </row>
    <row collapsed="false" customFormat="false" customHeight="false" hidden="false" ht="12.1" outlineLevel="0" r="23">
      <c r="A23" s="20" t="n">
        <v>44544.9853125</v>
      </c>
      <c r="B23" s="16" t="s">
        <v>62</v>
      </c>
      <c r="C23" s="16" t="s">
        <v>248</v>
      </c>
      <c r="D23" s="16" t="s">
        <v>194</v>
      </c>
      <c r="E23" s="16" t="s">
        <v>17</v>
      </c>
      <c r="F23" s="16" t="s">
        <v>19</v>
      </c>
      <c r="G23" s="7" t="n">
        <v>1</v>
      </c>
      <c r="H23" s="6" t="n">
        <v>7070</v>
      </c>
      <c r="I23" s="6" t="n">
        <v>-7070</v>
      </c>
      <c r="J23" s="6" t="n">
        <v>0</v>
      </c>
      <c r="K23" s="6" t="n">
        <v>-0.59</v>
      </c>
      <c r="L23" s="6" t="n">
        <v>0</v>
      </c>
      <c r="M23" s="6"/>
      <c r="N23" s="6" t="s">
        <f>=I23+J23+K23+L23</f>
      </c>
      <c r="O23" s="16"/>
    </row>
    <row collapsed="false" customFormat="false" customHeight="false" hidden="false" ht="12.1" outlineLevel="0" r="24">
      <c r="A24" s="20" t="n">
        <v>44544.985578704</v>
      </c>
      <c r="B24" s="16" t="s">
        <v>42</v>
      </c>
      <c r="C24" s="16" t="s">
        <v>249</v>
      </c>
      <c r="D24" s="16" t="s">
        <v>194</v>
      </c>
      <c r="E24" s="16" t="s">
        <v>17</v>
      </c>
      <c r="F24" s="16" t="s">
        <v>19</v>
      </c>
      <c r="G24" s="7" t="n">
        <v>20</v>
      </c>
      <c r="H24" s="6" t="n">
        <v>200</v>
      </c>
      <c r="I24" s="6" t="n">
        <v>-4000</v>
      </c>
      <c r="J24" s="6" t="n">
        <v>0</v>
      </c>
      <c r="K24" s="6" t="n">
        <v>-0.33</v>
      </c>
      <c r="L24" s="6" t="n">
        <v>0</v>
      </c>
      <c r="M24" s="6"/>
      <c r="N24" s="6" t="s">
        <f>=I24+J24+K24+L24</f>
      </c>
      <c r="O24" s="16"/>
    </row>
    <row collapsed="false" customFormat="false" customHeight="false" hidden="false" ht="12.1" outlineLevel="0" r="25">
      <c r="A25" s="20" t="n">
        <v>44544.987615741</v>
      </c>
      <c r="B25" s="16" t="s">
        <v>79</v>
      </c>
      <c r="C25" s="16" t="s">
        <v>250</v>
      </c>
      <c r="D25" s="16" t="s">
        <v>194</v>
      </c>
      <c r="E25" s="16" t="s">
        <v>17</v>
      </c>
      <c r="F25" s="16" t="s">
        <v>19</v>
      </c>
      <c r="G25" s="7" t="n">
        <v>30</v>
      </c>
      <c r="H25" s="6" t="n">
        <v>61.5</v>
      </c>
      <c r="I25" s="6" t="n">
        <v>-1845</v>
      </c>
      <c r="J25" s="6" t="n">
        <v>0</v>
      </c>
      <c r="K25" s="6" t="n">
        <v>-0.16</v>
      </c>
      <c r="L25" s="6" t="n">
        <v>0</v>
      </c>
      <c r="M25" s="6"/>
      <c r="N25" s="6" t="s">
        <f>=I25+J25+K25+L25</f>
      </c>
      <c r="O25" s="16"/>
    </row>
    <row collapsed="false" customFormat="false" customHeight="false" hidden="false" ht="12.1" outlineLevel="0" r="26">
      <c r="A26" s="20" t="n">
        <v>44544.987824074</v>
      </c>
      <c r="B26" s="16" t="s">
        <v>45</v>
      </c>
      <c r="C26" s="16" t="s">
        <v>251</v>
      </c>
      <c r="D26" s="16" t="s">
        <v>194</v>
      </c>
      <c r="E26" s="16" t="s">
        <v>17</v>
      </c>
      <c r="F26" s="16" t="s">
        <v>19</v>
      </c>
      <c r="G26" s="7" t="n">
        <v>1</v>
      </c>
      <c r="H26" s="6" t="n">
        <v>4580</v>
      </c>
      <c r="I26" s="6" t="n">
        <v>-4580</v>
      </c>
      <c r="J26" s="6" t="n">
        <v>0</v>
      </c>
      <c r="K26" s="6" t="n">
        <v>-0.38</v>
      </c>
      <c r="L26" s="6" t="n">
        <v>0</v>
      </c>
      <c r="M26" s="6"/>
      <c r="N26" s="6" t="s">
        <f>=I26+J26+K26+L26</f>
      </c>
      <c r="O26" s="16"/>
    </row>
    <row collapsed="false" customFormat="false" customHeight="false" hidden="false" ht="12.1" outlineLevel="0" r="27">
      <c r="A27" s="20" t="n">
        <v>44545.549791667</v>
      </c>
      <c r="B27" s="16" t="s">
        <v>53</v>
      </c>
      <c r="C27" s="16" t="s">
        <v>252</v>
      </c>
      <c r="D27" s="16" t="s">
        <v>194</v>
      </c>
      <c r="E27" s="16" t="s">
        <v>17</v>
      </c>
      <c r="F27" s="16" t="s">
        <v>19</v>
      </c>
      <c r="G27" s="7" t="n">
        <v>1</v>
      </c>
      <c r="H27" s="6" t="n">
        <v>6000</v>
      </c>
      <c r="I27" s="6" t="n">
        <v>-6000</v>
      </c>
      <c r="J27" s="6" t="n">
        <v>0</v>
      </c>
      <c r="K27" s="6" t="n">
        <v>-0.5</v>
      </c>
      <c r="L27" s="6" t="n">
        <v>0</v>
      </c>
      <c r="M27" s="6"/>
      <c r="N27" s="6" t="s">
        <f>=I27+J27+K27+L27</f>
      </c>
      <c r="O27" s="16"/>
    </row>
    <row collapsed="false" customFormat="false" customHeight="false" hidden="false" ht="12.1" outlineLevel="0" r="28">
      <c r="A28" s="20" t="n">
        <v>44545.610949074</v>
      </c>
      <c r="B28" s="16" t="s">
        <v>65</v>
      </c>
      <c r="C28" s="16" t="s">
        <v>253</v>
      </c>
      <c r="D28" s="16" t="s">
        <v>194</v>
      </c>
      <c r="E28" s="16" t="s">
        <v>17</v>
      </c>
      <c r="F28" s="16" t="s">
        <v>19</v>
      </c>
      <c r="G28" s="7" t="n">
        <v>3</v>
      </c>
      <c r="H28" s="6" t="n">
        <v>1460</v>
      </c>
      <c r="I28" s="6" t="n">
        <v>-4380</v>
      </c>
      <c r="J28" s="6" t="n">
        <v>0</v>
      </c>
      <c r="K28" s="6" t="n">
        <v>-0.36</v>
      </c>
      <c r="L28" s="6" t="n">
        <v>0</v>
      </c>
      <c r="M28" s="6"/>
      <c r="N28" s="6" t="s">
        <f>=I28+J28+K28+L28</f>
      </c>
      <c r="O28" s="16"/>
    </row>
    <row collapsed="false" customFormat="false" customHeight="false" hidden="false" ht="12.1" outlineLevel="0" r="29">
      <c r="A29" s="20" t="n">
        <v>44545.612280093</v>
      </c>
      <c r="B29" s="16" t="s">
        <v>79</v>
      </c>
      <c r="C29" s="16" t="s">
        <v>250</v>
      </c>
      <c r="D29" s="16" t="s">
        <v>194</v>
      </c>
      <c r="E29" s="16" t="s">
        <v>17</v>
      </c>
      <c r="F29" s="16" t="s">
        <v>19</v>
      </c>
      <c r="G29" s="7" t="n">
        <v>30</v>
      </c>
      <c r="H29" s="6" t="n">
        <v>62.5</v>
      </c>
      <c r="I29" s="6" t="n">
        <v>-1875</v>
      </c>
      <c r="J29" s="6" t="n">
        <v>0</v>
      </c>
      <c r="K29" s="6" t="n">
        <v>-0.16</v>
      </c>
      <c r="L29" s="6" t="n">
        <v>0</v>
      </c>
      <c r="M29" s="6"/>
      <c r="N29" s="6" t="s">
        <f>=I29+J29+K29+L29</f>
      </c>
      <c r="O29" s="16"/>
    </row>
    <row collapsed="false" customFormat="false" customHeight="false" hidden="false" ht="12.1" outlineLevel="0" r="30">
      <c r="A30" s="20" t="n">
        <v>44545.694652778</v>
      </c>
      <c r="B30" s="16" t="s">
        <v>65</v>
      </c>
      <c r="C30" s="16" t="s">
        <v>253</v>
      </c>
      <c r="D30" s="16" t="s">
        <v>194</v>
      </c>
      <c r="E30" s="16" t="s">
        <v>17</v>
      </c>
      <c r="F30" s="16" t="s">
        <v>19</v>
      </c>
      <c r="G30" s="7" t="n">
        <v>2</v>
      </c>
      <c r="H30" s="6" t="n">
        <v>1460</v>
      </c>
      <c r="I30" s="6" t="n">
        <v>-2920</v>
      </c>
      <c r="J30" s="6" t="n">
        <v>0</v>
      </c>
      <c r="K30" s="6" t="n">
        <v>-0.24</v>
      </c>
      <c r="L30" s="6" t="n">
        <v>0</v>
      </c>
      <c r="M30" s="6"/>
      <c r="N30" s="6" t="s">
        <f>=I30+J30+K30+L30</f>
      </c>
      <c r="O30" s="16"/>
    </row>
    <row collapsed="false" customFormat="false" customHeight="false" hidden="false" ht="12.1" outlineLevel="0" r="31">
      <c r="A31" s="20" t="n">
        <v>44545.734594907</v>
      </c>
      <c r="B31" s="16" t="s">
        <v>79</v>
      </c>
      <c r="C31" s="16" t="s">
        <v>250</v>
      </c>
      <c r="D31" s="16" t="s">
        <v>194</v>
      </c>
      <c r="E31" s="16" t="s">
        <v>17</v>
      </c>
      <c r="F31" s="16" t="s">
        <v>19</v>
      </c>
      <c r="G31" s="7" t="n">
        <v>40</v>
      </c>
      <c r="H31" s="6" t="n">
        <v>62</v>
      </c>
      <c r="I31" s="6" t="n">
        <v>-2480</v>
      </c>
      <c r="J31" s="6" t="n">
        <v>0</v>
      </c>
      <c r="K31" s="6" t="n">
        <v>-0.21</v>
      </c>
      <c r="L31" s="6" t="n">
        <v>0</v>
      </c>
      <c r="M31" s="6"/>
      <c r="N31" s="6" t="s">
        <f>=I31+J31+K31+L31</f>
      </c>
      <c r="O31" s="16"/>
    </row>
    <row collapsed="false" customFormat="false" customHeight="false" hidden="false" ht="12.1" outlineLevel="0" r="32">
      <c r="A32" s="20" t="n">
        <v>44546.454768519</v>
      </c>
      <c r="B32" s="16" t="s">
        <v>53</v>
      </c>
      <c r="C32" s="16" t="s">
        <v>252</v>
      </c>
      <c r="D32" s="16" t="s">
        <v>194</v>
      </c>
      <c r="E32" s="16" t="s">
        <v>17</v>
      </c>
      <c r="F32" s="16" t="s">
        <v>19</v>
      </c>
      <c r="G32" s="7" t="n">
        <v>1</v>
      </c>
      <c r="H32" s="6" t="n">
        <v>6200</v>
      </c>
      <c r="I32" s="6" t="n">
        <v>-6200</v>
      </c>
      <c r="J32" s="6" t="n">
        <v>0</v>
      </c>
      <c r="K32" s="6" t="n">
        <v>-0.52</v>
      </c>
      <c r="L32" s="6" t="n">
        <v>0</v>
      </c>
      <c r="M32" s="6"/>
      <c r="N32" s="6" t="s">
        <f>=I32+J32+K32+L32</f>
      </c>
      <c r="O32" s="16"/>
    </row>
    <row collapsed="false" customFormat="false" customHeight="false" hidden="false" ht="12.1" outlineLevel="0" r="33">
      <c r="A33" s="20" t="n">
        <v>44546.459340278</v>
      </c>
      <c r="B33" s="16" t="s">
        <v>36</v>
      </c>
      <c r="C33" s="16" t="s">
        <v>254</v>
      </c>
      <c r="D33" s="16" t="s">
        <v>194</v>
      </c>
      <c r="E33" s="16" t="s">
        <v>17</v>
      </c>
      <c r="F33" s="16" t="s">
        <v>19</v>
      </c>
      <c r="G33" s="7" t="n">
        <v>20</v>
      </c>
      <c r="H33" s="6" t="n">
        <v>444</v>
      </c>
      <c r="I33" s="6" t="n">
        <v>-8880</v>
      </c>
      <c r="J33" s="6" t="n">
        <v>0</v>
      </c>
      <c r="K33" s="6" t="n">
        <v>-0.73</v>
      </c>
      <c r="L33" s="6" t="n">
        <v>0</v>
      </c>
      <c r="M33" s="6"/>
      <c r="N33" s="6" t="s">
        <f>=I33+J33+K33+L33</f>
      </c>
      <c r="O33" s="16"/>
    </row>
    <row collapsed="false" customFormat="false" customHeight="false" hidden="false" ht="12.1" outlineLevel="0" r="34">
      <c r="A34" s="20" t="n">
        <v>44546.610046296</v>
      </c>
      <c r="B34" s="16" t="s">
        <v>69</v>
      </c>
      <c r="C34" s="16" t="s">
        <v>255</v>
      </c>
      <c r="D34" s="16" t="s">
        <v>194</v>
      </c>
      <c r="E34" s="16" t="s">
        <v>17</v>
      </c>
      <c r="F34" s="16" t="s">
        <v>19</v>
      </c>
      <c r="G34" s="7" t="n">
        <v>100</v>
      </c>
      <c r="H34" s="6" t="n">
        <v>116</v>
      </c>
      <c r="I34" s="6" t="n">
        <v>-11600</v>
      </c>
      <c r="J34" s="6" t="n">
        <v>0</v>
      </c>
      <c r="K34" s="6" t="n">
        <v>-0.96</v>
      </c>
      <c r="L34" s="6" t="n">
        <v>0</v>
      </c>
      <c r="M34" s="6"/>
      <c r="N34" s="6" t="s">
        <f>=I34+J34+K34+L34</f>
      </c>
      <c r="O34" s="16"/>
    </row>
    <row collapsed="false" customFormat="false" customHeight="false" hidden="false" ht="12.1" outlineLevel="0" r="35">
      <c r="A35" s="20" t="n">
        <v>44546.63130787</v>
      </c>
      <c r="B35" s="16" t="s">
        <v>42</v>
      </c>
      <c r="C35" s="16" t="s">
        <v>249</v>
      </c>
      <c r="D35" s="16" t="s">
        <v>194</v>
      </c>
      <c r="E35" s="16" t="s">
        <v>17</v>
      </c>
      <c r="F35" s="16" t="s">
        <v>19</v>
      </c>
      <c r="G35" s="7" t="n">
        <v>20</v>
      </c>
      <c r="H35" s="6" t="n">
        <v>210</v>
      </c>
      <c r="I35" s="6" t="n">
        <v>-4200</v>
      </c>
      <c r="J35" s="6" t="n">
        <v>0</v>
      </c>
      <c r="K35" s="6" t="n">
        <v>-0.35</v>
      </c>
      <c r="L35" s="6" t="n">
        <v>0</v>
      </c>
      <c r="M35" s="6"/>
      <c r="N35" s="6" t="s">
        <f>=I35+J35+K35+L35</f>
      </c>
      <c r="O35" s="16"/>
    </row>
    <row collapsed="false" customFormat="false" customHeight="false" hidden="false" ht="12.1" outlineLevel="0" r="36">
      <c r="A36" s="20" t="n">
        <v>44546.832615741</v>
      </c>
      <c r="B36" s="16" t="s">
        <v>45</v>
      </c>
      <c r="C36" s="16" t="s">
        <v>251</v>
      </c>
      <c r="D36" s="16" t="s">
        <v>194</v>
      </c>
      <c r="E36" s="16" t="s">
        <v>17</v>
      </c>
      <c r="F36" s="16" t="s">
        <v>19</v>
      </c>
      <c r="G36" s="7" t="n">
        <v>1</v>
      </c>
      <c r="H36" s="6" t="n">
        <v>4620</v>
      </c>
      <c r="I36" s="6" t="n">
        <v>-4620</v>
      </c>
      <c r="J36" s="6" t="n">
        <v>0</v>
      </c>
      <c r="K36" s="6" t="n">
        <v>-0.38</v>
      </c>
      <c r="L36" s="6" t="n">
        <v>0</v>
      </c>
      <c r="M36" s="6"/>
      <c r="N36" s="6" t="s">
        <f>=I36+J36+K36+L36</f>
      </c>
      <c r="O36" s="16"/>
    </row>
    <row collapsed="false" customFormat="false" customHeight="false" hidden="false" ht="12.1" outlineLevel="0" r="37">
      <c r="A37" s="20" t="n">
        <v>44547.458310185</v>
      </c>
      <c r="B37" s="16" t="s">
        <v>77</v>
      </c>
      <c r="C37" s="16" t="s">
        <v>256</v>
      </c>
      <c r="D37" s="16" t="s">
        <v>194</v>
      </c>
      <c r="E37" s="16" t="s">
        <v>17</v>
      </c>
      <c r="F37" s="16" t="s">
        <v>19</v>
      </c>
      <c r="G37" s="7" t="n">
        <v>10</v>
      </c>
      <c r="H37" s="6" t="n">
        <v>1280</v>
      </c>
      <c r="I37" s="6" t="n">
        <v>-12800</v>
      </c>
      <c r="J37" s="6" t="n">
        <v>0</v>
      </c>
      <c r="K37" s="6" t="n">
        <v>-1.06</v>
      </c>
      <c r="L37" s="6" t="n">
        <v>0</v>
      </c>
      <c r="M37" s="6"/>
      <c r="N37" s="6" t="s">
        <f>=I37+J37+K37+L37</f>
      </c>
      <c r="O37" s="16"/>
    </row>
    <row collapsed="false" customFormat="false" customHeight="false" hidden="false" ht="12.1" outlineLevel="0" r="38">
      <c r="A38" s="20" t="n">
        <v>44547.459247685</v>
      </c>
      <c r="B38" s="16" t="s">
        <v>21</v>
      </c>
      <c r="C38" s="16" t="s">
        <v>257</v>
      </c>
      <c r="D38" s="16" t="s">
        <v>194</v>
      </c>
      <c r="E38" s="16" t="s">
        <v>17</v>
      </c>
      <c r="F38" s="16" t="s">
        <v>19</v>
      </c>
      <c r="G38" s="7" t="n">
        <v>1</v>
      </c>
      <c r="H38" s="6" t="n">
        <v>13200</v>
      </c>
      <c r="I38" s="6" t="n">
        <v>-13200</v>
      </c>
      <c r="J38" s="6" t="n">
        <v>0</v>
      </c>
      <c r="K38" s="6" t="n">
        <v>-1.1</v>
      </c>
      <c r="L38" s="6" t="n">
        <v>0</v>
      </c>
      <c r="M38" s="6"/>
      <c r="N38" s="6" t="s">
        <f>=I38+J38+K38+L38</f>
      </c>
      <c r="O38" s="16"/>
    </row>
    <row collapsed="false" customFormat="false" customHeight="false" hidden="false" ht="12.1" outlineLevel="0" r="39">
      <c r="A39" s="20" t="n">
        <v>44547.689201389</v>
      </c>
      <c r="B39" s="16" t="s">
        <v>75</v>
      </c>
      <c r="C39" s="16" t="s">
        <v>258</v>
      </c>
      <c r="D39" s="16" t="s">
        <v>194</v>
      </c>
      <c r="E39" s="16" t="s">
        <v>17</v>
      </c>
      <c r="F39" s="16" t="s">
        <v>19</v>
      </c>
      <c r="G39" s="7" t="n">
        <v>200000</v>
      </c>
      <c r="H39" s="6" t="n">
        <v>0.047</v>
      </c>
      <c r="I39" s="6" t="n">
        <v>-9400</v>
      </c>
      <c r="J39" s="6" t="n">
        <v>0</v>
      </c>
      <c r="K39" s="6" t="n">
        <v>-0.78</v>
      </c>
      <c r="L39" s="6" t="n">
        <v>0</v>
      </c>
      <c r="M39" s="6"/>
      <c r="N39" s="6" t="s">
        <f>=I39+J39+K39+L39</f>
      </c>
      <c r="O39" s="16"/>
    </row>
    <row collapsed="false" customFormat="false" customHeight="false" hidden="false" ht="12.1" outlineLevel="0" r="40">
      <c r="A40" s="20" t="n">
        <v>44547.732094907</v>
      </c>
      <c r="B40" s="16" t="s">
        <v>27</v>
      </c>
      <c r="C40" s="16" t="s">
        <v>259</v>
      </c>
      <c r="D40" s="16" t="s">
        <v>194</v>
      </c>
      <c r="E40" s="16" t="s">
        <v>17</v>
      </c>
      <c r="F40" s="16" t="s">
        <v>19</v>
      </c>
      <c r="G40" s="7" t="n">
        <v>2</v>
      </c>
      <c r="H40" s="6" t="n">
        <v>6650</v>
      </c>
      <c r="I40" s="6" t="n">
        <v>-13300</v>
      </c>
      <c r="J40" s="6" t="n">
        <v>0</v>
      </c>
      <c r="K40" s="6" t="n">
        <v>-1.1</v>
      </c>
      <c r="L40" s="6" t="n">
        <v>0</v>
      </c>
      <c r="M40" s="6"/>
      <c r="N40" s="6" t="s">
        <f>=I40+J40+K40+L40</f>
      </c>
      <c r="O40" s="16"/>
    </row>
    <row collapsed="false" customFormat="false" customHeight="false" hidden="false" ht="12.1" outlineLevel="0" r="41">
      <c r="A41" s="20" t="n">
        <v>44547.737372685</v>
      </c>
      <c r="B41" s="16" t="s">
        <v>51</v>
      </c>
      <c r="C41" s="16" t="s">
        <v>260</v>
      </c>
      <c r="D41" s="16" t="s">
        <v>194</v>
      </c>
      <c r="E41" s="16" t="s">
        <v>17</v>
      </c>
      <c r="F41" s="16" t="s">
        <v>19</v>
      </c>
      <c r="G41" s="7" t="n">
        <v>50</v>
      </c>
      <c r="H41" s="6" t="n">
        <v>327</v>
      </c>
      <c r="I41" s="6" t="n">
        <v>-16350</v>
      </c>
      <c r="J41" s="6" t="n">
        <v>0</v>
      </c>
      <c r="K41" s="6" t="n">
        <v>-1.36</v>
      </c>
      <c r="L41" s="6" t="n">
        <v>0</v>
      </c>
      <c r="M41" s="6"/>
      <c r="N41" s="6" t="s">
        <f>=I41+J41+K41+L41</f>
      </c>
      <c r="O41" s="16"/>
    </row>
    <row collapsed="false" customFormat="false" customHeight="false" hidden="false" ht="12.1" outlineLevel="0" r="42">
      <c r="A42" s="20" t="n">
        <v>44550.456770833</v>
      </c>
      <c r="B42" s="16" t="s">
        <v>67</v>
      </c>
      <c r="C42" s="16" t="s">
        <v>261</v>
      </c>
      <c r="D42" s="16" t="s">
        <v>194</v>
      </c>
      <c r="E42" s="16" t="s">
        <v>17</v>
      </c>
      <c r="F42" s="16" t="s">
        <v>19</v>
      </c>
      <c r="G42" s="7" t="n">
        <v>5</v>
      </c>
      <c r="H42" s="6" t="n">
        <v>1000</v>
      </c>
      <c r="I42" s="6" t="n">
        <v>-5000</v>
      </c>
      <c r="J42" s="6" t="n">
        <v>0</v>
      </c>
      <c r="K42" s="6" t="n">
        <v>-0.42</v>
      </c>
      <c r="L42" s="6" t="n">
        <v>0</v>
      </c>
      <c r="M42" s="6"/>
      <c r="N42" s="6" t="s">
        <f>=I42+J42+K42+L42</f>
      </c>
      <c r="O42" s="16"/>
    </row>
    <row collapsed="false" customFormat="false" customHeight="false" hidden="false" ht="12.1" outlineLevel="0" r="43">
      <c r="A43" s="20" t="n">
        <v>44550.469537037</v>
      </c>
      <c r="B43" s="16" t="s">
        <v>85</v>
      </c>
      <c r="C43" s="16" t="s">
        <v>262</v>
      </c>
      <c r="D43" s="16" t="s">
        <v>194</v>
      </c>
      <c r="E43" s="16" t="s">
        <v>17</v>
      </c>
      <c r="F43" s="16" t="s">
        <v>19</v>
      </c>
      <c r="G43" s="7" t="n">
        <v>10</v>
      </c>
      <c r="H43" s="6" t="n">
        <v>275</v>
      </c>
      <c r="I43" s="6" t="n">
        <v>-2750</v>
      </c>
      <c r="J43" s="6" t="n">
        <v>0</v>
      </c>
      <c r="K43" s="6" t="n">
        <v>-0.23</v>
      </c>
      <c r="L43" s="6" t="n">
        <v>0</v>
      </c>
      <c r="M43" s="6"/>
      <c r="N43" s="6" t="s">
        <f>=I43+J43+K43+L43</f>
      </c>
      <c r="O43" s="16"/>
    </row>
    <row collapsed="false" customFormat="false" customHeight="false" hidden="false" ht="12.1" outlineLevel="0" r="44">
      <c r="A44" s="25" t="n">
        <v>44550.635416667</v>
      </c>
      <c r="B44" s="26" t="s">
        <v>233</v>
      </c>
      <c r="C44" s="26" t="s">
        <v>263</v>
      </c>
      <c r="D44" s="26" t="s">
        <v>233</v>
      </c>
      <c r="E44" s="26" t="s">
        <v>235</v>
      </c>
      <c r="F44" s="26" t="s">
        <v>19</v>
      </c>
      <c r="G44" s="27" t="n">
        <v>-5.12</v>
      </c>
      <c r="H44" s="28" t="n">
        <v>1</v>
      </c>
      <c r="I44" s="28" t="n">
        <v>-5.12</v>
      </c>
      <c r="J44" s="28" t="n">
        <v>0</v>
      </c>
      <c r="K44" s="28" t="n">
        <v>0</v>
      </c>
      <c r="L44" s="28" t="n">
        <v>0</v>
      </c>
      <c r="M44" s="28"/>
      <c r="N44" s="6" t="s">
        <f>=I44+J44+K44+L44</f>
      </c>
      <c r="O44" s="26"/>
    </row>
    <row collapsed="false" customFormat="false" customHeight="false" hidden="false" ht="12.1" outlineLevel="0" r="45">
      <c r="A45" s="20" t="n">
        <v>44558.704930556</v>
      </c>
      <c r="B45" s="16" t="s">
        <v>27</v>
      </c>
      <c r="C45" s="16" t="s">
        <v>259</v>
      </c>
      <c r="D45" s="16" t="s">
        <v>194</v>
      </c>
      <c r="E45" s="16" t="s">
        <v>17</v>
      </c>
      <c r="F45" s="16" t="s">
        <v>19</v>
      </c>
      <c r="G45" s="7" t="n">
        <v>1</v>
      </c>
      <c r="H45" s="6" t="n">
        <v>6500</v>
      </c>
      <c r="I45" s="6" t="n">
        <v>-6500</v>
      </c>
      <c r="J45" s="6" t="n">
        <v>0</v>
      </c>
      <c r="K45" s="6" t="n">
        <v>-0.54</v>
      </c>
      <c r="L45" s="6" t="n">
        <v>0</v>
      </c>
      <c r="M45" s="6"/>
      <c r="N45" s="6" t="s">
        <f>=I45+J45+K45+L45</f>
      </c>
      <c r="O45" s="16"/>
    </row>
    <row collapsed="false" customFormat="false" customHeight="false" hidden="false" ht="12.1" outlineLevel="0" r="46">
      <c r="A46" s="21" t="n">
        <v>44559</v>
      </c>
      <c r="B46" s="22" t="s">
        <v>232</v>
      </c>
      <c r="C46" s="22" t="s">
        <v>103</v>
      </c>
      <c r="D46" s="22" t="s">
        <v>232</v>
      </c>
      <c r="E46" s="22" t="s">
        <v>232</v>
      </c>
      <c r="F46" s="22" t="s">
        <v>19</v>
      </c>
      <c r="G46" s="23" t="n">
        <v>1</v>
      </c>
      <c r="H46" s="24" t="n">
        <v>100000</v>
      </c>
      <c r="I46" s="24" t="n">
        <v>100000</v>
      </c>
      <c r="J46" s="24" t="n">
        <v>0</v>
      </c>
      <c r="K46" s="24" t="n">
        <v>0</v>
      </c>
      <c r="L46" s="24" t="n">
        <v>0</v>
      </c>
      <c r="M46" s="24"/>
      <c r="N46" s="6" t="s">
        <f>=I46+J46+K46+L46</f>
      </c>
      <c r="O46" s="22"/>
    </row>
    <row collapsed="false" customFormat="false" customHeight="false" hidden="false" ht="12.1" outlineLevel="0" r="47">
      <c r="A47" s="20" t="n">
        <v>44559.944606481</v>
      </c>
      <c r="B47" s="16" t="s">
        <v>71</v>
      </c>
      <c r="C47" s="16" t="s">
        <v>264</v>
      </c>
      <c r="D47" s="16" t="s">
        <v>194</v>
      </c>
      <c r="E47" s="16" t="s">
        <v>17</v>
      </c>
      <c r="F47" s="16" t="s">
        <v>19</v>
      </c>
      <c r="G47" s="7" t="n">
        <v>2</v>
      </c>
      <c r="H47" s="6" t="n">
        <v>2000</v>
      </c>
      <c r="I47" s="6" t="n">
        <v>-4000</v>
      </c>
      <c r="J47" s="6" t="n">
        <v>0</v>
      </c>
      <c r="K47" s="6" t="n">
        <v>-0.33</v>
      </c>
      <c r="L47" s="6" t="n">
        <v>0</v>
      </c>
      <c r="M47" s="6"/>
      <c r="N47" s="6" t="s">
        <f>=I47+J47+K47+L47</f>
      </c>
      <c r="O47" s="16"/>
    </row>
    <row collapsed="false" customFormat="false" customHeight="false" hidden="false" ht="12.1" outlineLevel="0" r="48">
      <c r="A48" s="21" t="n">
        <v>44560</v>
      </c>
      <c r="B48" s="22" t="s">
        <v>265</v>
      </c>
      <c r="C48" s="22" t="s">
        <v>266</v>
      </c>
      <c r="D48" s="22" t="s">
        <v>265</v>
      </c>
      <c r="E48" s="22" t="s">
        <v>265</v>
      </c>
      <c r="F48" s="22" t="s">
        <v>19</v>
      </c>
      <c r="G48" s="23" t="n">
        <v>1</v>
      </c>
      <c r="H48" s="24" t="n">
        <v>592</v>
      </c>
      <c r="I48" s="24" t="n">
        <v>592</v>
      </c>
      <c r="J48" s="24" t="n">
        <v>0</v>
      </c>
      <c r="K48" s="24" t="n">
        <v>0</v>
      </c>
      <c r="L48" s="24" t="n">
        <v>0</v>
      </c>
      <c r="M48" s="24"/>
      <c r="N48" s="6" t="s">
        <f>=I48+J48+K48+L48</f>
      </c>
      <c r="O48" s="22"/>
    </row>
    <row collapsed="false" customFormat="false" customHeight="false" hidden="false" ht="12.1" outlineLevel="0" r="49">
      <c r="A49" s="25" t="n">
        <v>44560</v>
      </c>
      <c r="B49" s="26" t="s">
        <v>233</v>
      </c>
      <c r="C49" s="26" t="s">
        <v>267</v>
      </c>
      <c r="D49" s="26" t="s">
        <v>233</v>
      </c>
      <c r="E49" s="26" t="s">
        <v>233</v>
      </c>
      <c r="F49" s="26" t="s">
        <v>19</v>
      </c>
      <c r="G49" s="27" t="n">
        <v>1</v>
      </c>
      <c r="H49" s="28" t="n">
        <v>-5.92</v>
      </c>
      <c r="I49" s="28" t="n">
        <v>-5.92</v>
      </c>
      <c r="J49" s="28" t="n">
        <v>0</v>
      </c>
      <c r="K49" s="28" t="n">
        <v>0</v>
      </c>
      <c r="L49" s="28" t="n">
        <v>0</v>
      </c>
      <c r="M49" s="28"/>
      <c r="N49" s="6" t="s">
        <f>=I49+J49+K49+L49</f>
      </c>
      <c r="O49" s="26"/>
    </row>
    <row collapsed="false" customFormat="false" customHeight="false" hidden="false" ht="12.1" outlineLevel="0" r="50">
      <c r="A50" s="20" t="n">
        <v>44560.467685185</v>
      </c>
      <c r="B50" s="16" t="s">
        <v>42</v>
      </c>
      <c r="C50" s="16" t="s">
        <v>249</v>
      </c>
      <c r="D50" s="16" t="s">
        <v>194</v>
      </c>
      <c r="E50" s="16" t="s">
        <v>17</v>
      </c>
      <c r="F50" s="16" t="s">
        <v>19</v>
      </c>
      <c r="G50" s="7" t="n">
        <v>40</v>
      </c>
      <c r="H50" s="6" t="n">
        <v>215</v>
      </c>
      <c r="I50" s="6" t="n">
        <v>-8600</v>
      </c>
      <c r="J50" s="6" t="n">
        <v>0</v>
      </c>
      <c r="K50" s="6" t="n">
        <v>-0.71</v>
      </c>
      <c r="L50" s="6" t="n">
        <v>0</v>
      </c>
      <c r="M50" s="6"/>
      <c r="N50" s="6" t="s">
        <f>=I50+J50+K50+L50</f>
      </c>
      <c r="O50" s="16"/>
    </row>
    <row collapsed="false" customFormat="false" customHeight="false" hidden="false" ht="12.1" outlineLevel="0" r="51">
      <c r="A51" s="20" t="n">
        <v>44560.471030093</v>
      </c>
      <c r="B51" s="16" t="s">
        <v>39</v>
      </c>
      <c r="C51" s="16" t="s">
        <v>243</v>
      </c>
      <c r="D51" s="16" t="s">
        <v>194</v>
      </c>
      <c r="E51" s="16" t="s">
        <v>17</v>
      </c>
      <c r="F51" s="16" t="s">
        <v>19</v>
      </c>
      <c r="G51" s="7" t="n">
        <v>1</v>
      </c>
      <c r="H51" s="6" t="n">
        <v>5000</v>
      </c>
      <c r="I51" s="6" t="n">
        <v>-5000</v>
      </c>
      <c r="J51" s="6" t="n">
        <v>0</v>
      </c>
      <c r="K51" s="6" t="n">
        <v>-0.42</v>
      </c>
      <c r="L51" s="6" t="n">
        <v>0</v>
      </c>
      <c r="M51" s="6"/>
      <c r="N51" s="6" t="s">
        <f>=I51+J51+K51+L51</f>
      </c>
      <c r="O51" s="16"/>
    </row>
    <row collapsed="false" customFormat="false" customHeight="false" hidden="false" ht="12.1" outlineLevel="0" r="5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 t="s">
        <v>268</v>
      </c>
      <c r="M52" s="5" t="s">
        <f>=SUM(M2:M51)</f>
      </c>
      <c r="N52" s="5" t="s">
        <f>=SUM(N2:N51)</f>
      </c>
      <c r="O52" s="4"/>
    </row>
  </sheetData>
  <autoFilter ref="A1:O5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9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0" t="s">
        <v>96</v>
      </c>
      <c r="B1" s="30" t="s">
        <v>269</v>
      </c>
      <c r="C1" s="30" t="s">
        <v>0</v>
      </c>
      <c r="D1" s="30" t="s">
        <v>2</v>
      </c>
      <c r="E1" s="30" t="s">
        <v>270</v>
      </c>
      <c r="F1" s="30" t="s">
        <v>3</v>
      </c>
      <c r="G1" s="30" t="s">
        <v>271</v>
      </c>
      <c r="H1" s="30" t="s">
        <v>272</v>
      </c>
      <c r="I1" s="30" t="s">
        <v>273</v>
      </c>
      <c r="J1" s="30" t="s">
        <v>274</v>
      </c>
      <c r="K1" s="30" t="s">
        <v>275</v>
      </c>
      <c r="L1" s="30" t="s">
        <v>276</v>
      </c>
      <c r="M1" s="30" t="s">
        <v>277</v>
      </c>
      <c r="N1" s="30" t="s">
        <v>278</v>
      </c>
    </row>
    <row collapsed="false" customFormat="false" customHeight="false" hidden="false" ht="12.1" outlineLevel="0" r="2">
      <c r="A2" s="29" t="n">
        <v>44551</v>
      </c>
      <c r="B2" s="16" t="s">
        <v>279</v>
      </c>
      <c r="C2" s="16" t="s">
        <v>27</v>
      </c>
      <c r="D2" s="16" t="s">
        <v>28</v>
      </c>
      <c r="E2" s="7" t="n">
        <v>2</v>
      </c>
      <c r="F2" s="16" t="s">
        <v>19</v>
      </c>
      <c r="G2" s="6" t="n">
        <v>340</v>
      </c>
      <c r="H2" s="6" t="n">
        <v>6348.5</v>
      </c>
      <c r="I2" s="6" t="n">
        <v>6650.55</v>
      </c>
      <c r="J2" s="6" t="n">
        <v>88</v>
      </c>
      <c r="K2" s="6" t="n">
        <v>680</v>
      </c>
      <c r="L2" s="6" t="n">
        <v>592</v>
      </c>
      <c r="M2" s="6" t="n">
        <v>4.45</v>
      </c>
      <c r="N2" s="6" t="n">
        <v>4.66</v>
      </c>
    </row>
    <row collapsed="false" customFormat="false" customHeight="false" hidden="false" ht="12.1" outlineLevel="0" r="3">
      <c r="A3" s="29" t="n">
        <v>44565</v>
      </c>
      <c r="B3" s="16" t="s">
        <v>279</v>
      </c>
      <c r="C3" s="16" t="s">
        <v>81</v>
      </c>
      <c r="D3" s="16" t="s">
        <v>82</v>
      </c>
      <c r="E3" s="7" t="n">
        <v>2</v>
      </c>
      <c r="F3" s="16" t="s">
        <v>64</v>
      </c>
      <c r="G3" s="6" t="n">
        <v>8.9151</v>
      </c>
      <c r="H3" s="6" t="n">
        <v>1406</v>
      </c>
      <c r="I3" s="6" t="n">
        <v>1230.11</v>
      </c>
      <c r="J3" s="6" t="n">
        <v>0.02</v>
      </c>
      <c r="K3" s="6" t="n">
        <v>17.8302</v>
      </c>
      <c r="L3" s="6" t="n">
        <v>16.34</v>
      </c>
      <c r="M3" s="6" t="n">
        <v>0.66</v>
      </c>
      <c r="N3" s="6" t="n">
        <v>0.58</v>
      </c>
    </row>
    <row collapsed="false" customFormat="false" customHeight="false" hidden="false" ht="12.1" outlineLevel="0" r="4">
      <c r="A4" s="29" t="n">
        <v>44571</v>
      </c>
      <c r="B4" s="16" t="s">
        <v>279</v>
      </c>
      <c r="C4" s="16" t="s">
        <v>36</v>
      </c>
      <c r="D4" s="16" t="s">
        <v>37</v>
      </c>
      <c r="E4" s="7" t="n">
        <v>20</v>
      </c>
      <c r="F4" s="16" t="s">
        <v>19</v>
      </c>
      <c r="G4" s="6" t="n">
        <v>9.98</v>
      </c>
      <c r="H4" s="6" t="n">
        <v>460</v>
      </c>
      <c r="I4" s="6" t="n">
        <v>444.04</v>
      </c>
      <c r="J4" s="6" t="n">
        <v>26</v>
      </c>
      <c r="K4" s="6" t="n">
        <v>199.6</v>
      </c>
      <c r="L4" s="6" t="n">
        <v>173.6</v>
      </c>
      <c r="M4" s="6" t="n">
        <v>1.95</v>
      </c>
      <c r="N4" s="6" t="n">
        <v>1.89</v>
      </c>
    </row>
    <row collapsed="false" customFormat="false" customHeight="false" hidden="false" ht="12.1" outlineLevel="0" r="5">
      <c r="A5" s="29" t="n">
        <v>44574</v>
      </c>
      <c r="B5" s="16" t="s">
        <v>279</v>
      </c>
      <c r="C5" s="16" t="s">
        <v>79</v>
      </c>
      <c r="D5" s="16" t="s">
        <v>80</v>
      </c>
      <c r="E5" s="7" t="n">
        <v>100</v>
      </c>
      <c r="F5" s="16" t="s">
        <v>19</v>
      </c>
      <c r="G5" s="6" t="n">
        <v>2.663</v>
      </c>
      <c r="H5" s="6" t="n">
        <v>67.38</v>
      </c>
      <c r="I5" s="6" t="n">
        <v>62.01</v>
      </c>
      <c r="J5" s="6" t="n">
        <v>35</v>
      </c>
      <c r="K5" s="6" t="n">
        <v>266.3</v>
      </c>
      <c r="L5" s="6" t="n">
        <v>231.3</v>
      </c>
      <c r="M5" s="6" t="n">
        <v>3.73</v>
      </c>
      <c r="N5" s="6" t="n">
        <v>3.43</v>
      </c>
    </row>
    <row collapsed="false" customFormat="false" customHeight="false" hidden="false" ht="12.1" outlineLevel="0" r="6">
      <c r="A6" s="29" t="n">
        <v>44575</v>
      </c>
      <c r="B6" s="16" t="s">
        <v>279</v>
      </c>
      <c r="C6" s="16" t="s">
        <v>33</v>
      </c>
      <c r="D6" s="16" t="s">
        <v>34</v>
      </c>
      <c r="E6" s="7" t="n">
        <v>1</v>
      </c>
      <c r="F6" s="16" t="s">
        <v>19</v>
      </c>
      <c r="G6" s="6" t="n">
        <v>1523.17</v>
      </c>
      <c r="H6" s="6" t="n">
        <v>22648</v>
      </c>
      <c r="I6" s="6" t="n">
        <v>21001.74</v>
      </c>
      <c r="J6" s="6" t="n">
        <v>198</v>
      </c>
      <c r="K6" s="6" t="n">
        <v>1523.17</v>
      </c>
      <c r="L6" s="6" t="n">
        <v>1325.17</v>
      </c>
      <c r="M6" s="6" t="n">
        <v>6.31</v>
      </c>
      <c r="N6" s="6" t="n">
        <v>5.85</v>
      </c>
    </row>
    <row collapsed="false" customFormat="false" customHeight="false" hidden="false" ht="12.1" outlineLevel="0" r="7">
      <c r="A7" s="29" t="n">
        <v>44634</v>
      </c>
      <c r="B7" s="16" t="s">
        <v>279</v>
      </c>
      <c r="C7" s="16" t="s">
        <v>71</v>
      </c>
      <c r="D7" s="16" t="s">
        <v>72</v>
      </c>
      <c r="E7" s="7" t="n">
        <v>2</v>
      </c>
      <c r="F7" s="16" t="s">
        <v>64</v>
      </c>
      <c r="G7" s="6" t="n">
        <v>18.4468</v>
      </c>
      <c r="H7" s="6" t="n">
        <v>1950</v>
      </c>
      <c r="I7" s="6" t="n">
        <v>2000.17</v>
      </c>
      <c r="J7" s="6" t="n">
        <v>0.03</v>
      </c>
      <c r="K7" s="6" t="n">
        <v>36.8935</v>
      </c>
      <c r="L7" s="6" t="n">
        <v>33.39</v>
      </c>
      <c r="M7" s="6" t="n">
        <v>0.83</v>
      </c>
      <c r="N7" s="6" t="n">
        <v>0.86</v>
      </c>
    </row>
    <row collapsed="false" customFormat="false" customHeight="false" hidden="false" ht="12.1" outlineLevel="0" r="8">
      <c r="A8" s="29" t="n">
        <v>44656</v>
      </c>
      <c r="B8" s="16" t="s">
        <v>279</v>
      </c>
      <c r="C8" s="16" t="s">
        <v>81</v>
      </c>
      <c r="D8" s="16" t="s">
        <v>82</v>
      </c>
      <c r="E8" s="7" t="n">
        <v>2</v>
      </c>
      <c r="F8" s="16" t="s">
        <v>64</v>
      </c>
      <c r="G8" s="6" t="n">
        <v>12.539</v>
      </c>
      <c r="H8" s="6" t="n">
        <v>1202</v>
      </c>
      <c r="I8" s="6" t="n">
        <v>1230.11</v>
      </c>
      <c r="J8" s="6" t="n">
        <v>0.03</v>
      </c>
      <c r="K8" s="6" t="n">
        <v>25.078</v>
      </c>
      <c r="L8" s="6" t="n">
        <v>22.57</v>
      </c>
      <c r="M8" s="6" t="n">
        <v>0.92</v>
      </c>
      <c r="N8" s="6" t="n">
        <v>0.94</v>
      </c>
    </row>
    <row collapsed="false" customFormat="false" customHeight="false" hidden="false" ht="12.1" outlineLevel="0" r="9">
      <c r="A9" s="29" t="n">
        <v>44663</v>
      </c>
      <c r="B9" s="16" t="s">
        <v>279</v>
      </c>
      <c r="C9" s="16" t="s">
        <v>48</v>
      </c>
      <c r="D9" s="16" t="s">
        <v>49</v>
      </c>
      <c r="E9" s="7" t="n">
        <v>10</v>
      </c>
      <c r="F9" s="16" t="s">
        <v>64</v>
      </c>
      <c r="G9" s="6" t="n">
        <v>50.6621</v>
      </c>
      <c r="H9" s="6" t="n">
        <v>651</v>
      </c>
      <c r="I9" s="6" t="n">
        <v>729.06</v>
      </c>
      <c r="J9" s="6" t="n">
        <v>0.64</v>
      </c>
      <c r="K9" s="6" t="n">
        <v>506.6214</v>
      </c>
      <c r="L9" s="6" t="n">
        <v>455.96</v>
      </c>
      <c r="M9" s="6" t="n">
        <v>6.25</v>
      </c>
      <c r="N9" s="6" t="n">
        <v>7</v>
      </c>
    </row>
    <row collapsed="false" customFormat="false" customHeight="false" hidden="false" ht="12.1" outlineLevel="0" r="10">
      <c r="A10" s="29" t="n">
        <v>44664</v>
      </c>
      <c r="B10" s="16" t="s">
        <v>279</v>
      </c>
      <c r="C10" s="16" t="s">
        <v>39</v>
      </c>
      <c r="D10" s="16" t="s">
        <v>40</v>
      </c>
      <c r="E10" s="7" t="n">
        <v>2</v>
      </c>
      <c r="F10" s="16" t="s">
        <v>64</v>
      </c>
      <c r="G10" s="6" t="n">
        <v>37.4249</v>
      </c>
      <c r="H10" s="6" t="n">
        <v>5301</v>
      </c>
      <c r="I10" s="6" t="n">
        <v>4700.4</v>
      </c>
      <c r="J10" s="6" t="n">
        <v>0.09</v>
      </c>
      <c r="K10" s="6" t="n">
        <v>74.8498</v>
      </c>
      <c r="L10" s="6" t="n">
        <v>67.68</v>
      </c>
      <c r="M10" s="6" t="n">
        <v>0.72</v>
      </c>
      <c r="N10" s="6" t="n">
        <v>0.64</v>
      </c>
    </row>
    <row collapsed="false" customFormat="false" customHeight="false" hidden="false" ht="12.1" outlineLevel="0" r="11">
      <c r="A11" s="29" t="n">
        <v>44726</v>
      </c>
      <c r="B11" s="16" t="s">
        <v>279</v>
      </c>
      <c r="C11" s="16" t="s">
        <v>33</v>
      </c>
      <c r="D11" s="16" t="s">
        <v>34</v>
      </c>
      <c r="E11" s="7" t="n">
        <v>1</v>
      </c>
      <c r="F11" s="16" t="s">
        <v>19</v>
      </c>
      <c r="G11" s="6" t="n">
        <v>1166.22</v>
      </c>
      <c r="H11" s="6" t="n">
        <v>19102</v>
      </c>
      <c r="I11" s="6" t="n">
        <v>21001.74</v>
      </c>
      <c r="J11" s="6" t="n">
        <v>152</v>
      </c>
      <c r="K11" s="6" t="n">
        <v>1166.22</v>
      </c>
      <c r="L11" s="6" t="n">
        <v>1014.22</v>
      </c>
      <c r="M11" s="6" t="n">
        <v>4.83</v>
      </c>
      <c r="N11" s="6" t="n">
        <v>5.31</v>
      </c>
    </row>
    <row collapsed="false" customFormat="false" customHeight="false" hidden="false" ht="12.1" outlineLevel="0" r="12">
      <c r="A12" s="29" t="n">
        <v>44726</v>
      </c>
      <c r="B12" s="16" t="s">
        <v>279</v>
      </c>
      <c r="C12" s="16" t="s">
        <v>71</v>
      </c>
      <c r="D12" s="16" t="s">
        <v>72</v>
      </c>
      <c r="E12" s="7" t="n">
        <v>2</v>
      </c>
      <c r="F12" s="16" t="s">
        <v>64</v>
      </c>
      <c r="G12" s="6" t="n">
        <v>9.1289</v>
      </c>
      <c r="H12" s="6" t="n">
        <v>1950</v>
      </c>
      <c r="I12" s="6" t="n">
        <v>2000.17</v>
      </c>
      <c r="J12" s="6" t="n">
        <v>0.03</v>
      </c>
      <c r="K12" s="6" t="n">
        <v>18.2578</v>
      </c>
      <c r="L12" s="6" t="n">
        <v>16.52</v>
      </c>
      <c r="M12" s="6" t="n">
        <v>0.41</v>
      </c>
      <c r="N12" s="6" t="n">
        <v>0.42</v>
      </c>
    </row>
    <row collapsed="false" customFormat="false" customHeight="false" hidden="false" ht="12.1" outlineLevel="0" r="13">
      <c r="A13" s="29" t="n">
        <v>44750</v>
      </c>
      <c r="B13" s="16" t="s">
        <v>279</v>
      </c>
      <c r="C13" s="16" t="s">
        <v>36</v>
      </c>
      <c r="D13" s="16" t="s">
        <v>37</v>
      </c>
      <c r="E13" s="7" t="n">
        <v>20</v>
      </c>
      <c r="F13" s="16" t="s">
        <v>19</v>
      </c>
      <c r="G13" s="6" t="n">
        <v>16.14</v>
      </c>
      <c r="H13" s="6" t="n">
        <v>361.9</v>
      </c>
      <c r="I13" s="6" t="n">
        <v>444.04</v>
      </c>
      <c r="J13" s="6" t="n">
        <v>42</v>
      </c>
      <c r="K13" s="6" t="n">
        <v>322.8</v>
      </c>
      <c r="L13" s="6" t="n">
        <v>280.8</v>
      </c>
      <c r="M13" s="6" t="n">
        <v>3.16</v>
      </c>
      <c r="N13" s="6" t="n">
        <v>3.88</v>
      </c>
    </row>
    <row collapsed="false" customFormat="false" customHeight="false" hidden="false" ht="12.1" outlineLevel="0" r="14">
      <c r="A14" s="29" t="n">
        <v>44753</v>
      </c>
      <c r="B14" s="16" t="s">
        <v>279</v>
      </c>
      <c r="C14" s="16" t="s">
        <v>67</v>
      </c>
      <c r="D14" s="16" t="s">
        <v>68</v>
      </c>
      <c r="E14" s="7" t="n">
        <v>5</v>
      </c>
      <c r="F14" s="16" t="s">
        <v>19</v>
      </c>
      <c r="G14" s="6" t="n">
        <v>117.29</v>
      </c>
      <c r="H14" s="6" t="n">
        <v>715</v>
      </c>
      <c r="I14" s="6" t="n">
        <v>1000.08</v>
      </c>
      <c r="J14" s="6" t="n">
        <v>76</v>
      </c>
      <c r="K14" s="6" t="n">
        <v>586.45</v>
      </c>
      <c r="L14" s="6" t="n">
        <v>510.45</v>
      </c>
      <c r="M14" s="6" t="n">
        <v>10.21</v>
      </c>
      <c r="N14" s="6" t="n">
        <v>14.28</v>
      </c>
    </row>
    <row collapsed="false" customFormat="false" customHeight="false" hidden="false" ht="12.1" outlineLevel="0" r="15">
      <c r="A15" s="29" t="n">
        <v>44818</v>
      </c>
      <c r="B15" s="16" t="s">
        <v>279</v>
      </c>
      <c r="C15" s="16" t="s">
        <v>71</v>
      </c>
      <c r="D15" s="16" t="s">
        <v>72</v>
      </c>
      <c r="E15" s="7" t="n">
        <v>2</v>
      </c>
      <c r="F15" s="16" t="s">
        <v>64</v>
      </c>
      <c r="G15" s="6" t="n">
        <v>9.4907</v>
      </c>
      <c r="H15" s="6" t="n">
        <v>1950</v>
      </c>
      <c r="I15" s="6" t="n">
        <v>2000.17</v>
      </c>
      <c r="J15" s="6" t="n">
        <v>0.03</v>
      </c>
      <c r="K15" s="6" t="n">
        <v>18.9814</v>
      </c>
      <c r="L15" s="6" t="n">
        <v>17.18</v>
      </c>
      <c r="M15" s="6" t="n">
        <v>0.43</v>
      </c>
      <c r="N15" s="6" t="n">
        <v>0.44</v>
      </c>
    </row>
    <row collapsed="false" customFormat="false" customHeight="false" hidden="false" ht="12.1" outlineLevel="0" r="16">
      <c r="A16" s="29" t="n">
        <v>44838</v>
      </c>
      <c r="B16" s="16" t="s">
        <v>279</v>
      </c>
      <c r="C16" s="16" t="s">
        <v>81</v>
      </c>
      <c r="D16" s="16" t="s">
        <v>82</v>
      </c>
      <c r="E16" s="7" t="n">
        <v>2</v>
      </c>
      <c r="F16" s="16" t="s">
        <v>64</v>
      </c>
      <c r="G16" s="6" t="n">
        <v>8.635</v>
      </c>
      <c r="H16" s="6" t="n">
        <v>1202</v>
      </c>
      <c r="I16" s="6" t="n">
        <v>1230.11</v>
      </c>
      <c r="J16" s="6" t="n">
        <v>0.03</v>
      </c>
      <c r="K16" s="6" t="n">
        <v>17.2699</v>
      </c>
      <c r="L16" s="6" t="n">
        <v>15.54</v>
      </c>
      <c r="M16" s="6" t="n">
        <v>0.63</v>
      </c>
      <c r="N16" s="6" t="n">
        <v>0.65</v>
      </c>
    </row>
    <row collapsed="false" customFormat="false" customHeight="false" hidden="false" ht="12.1" outlineLevel="0" r="17">
      <c r="A17" s="29" t="n">
        <v>44845</v>
      </c>
      <c r="B17" s="16" t="s">
        <v>279</v>
      </c>
      <c r="C17" s="16" t="s">
        <v>36</v>
      </c>
      <c r="D17" s="16" t="s">
        <v>37</v>
      </c>
      <c r="E17" s="7" t="n">
        <v>20</v>
      </c>
      <c r="F17" s="16" t="s">
        <v>19</v>
      </c>
      <c r="G17" s="6" t="n">
        <v>32.71</v>
      </c>
      <c r="H17" s="6" t="n">
        <v>339.4</v>
      </c>
      <c r="I17" s="6" t="n">
        <v>444.04</v>
      </c>
      <c r="J17" s="6" t="n">
        <v>85</v>
      </c>
      <c r="K17" s="6" t="n">
        <v>654.2</v>
      </c>
      <c r="L17" s="6" t="n">
        <v>569.2</v>
      </c>
      <c r="M17" s="6" t="n">
        <v>6.41</v>
      </c>
      <c r="N17" s="6" t="n">
        <v>8.39</v>
      </c>
    </row>
    <row collapsed="false" customFormat="false" customHeight="false" hidden="false" ht="12.1" outlineLevel="0" r="18">
      <c r="A18" s="29" t="n">
        <v>44845</v>
      </c>
      <c r="B18" s="16" t="s">
        <v>279</v>
      </c>
      <c r="C18" s="16" t="s">
        <v>51</v>
      </c>
      <c r="D18" s="16" t="s">
        <v>52</v>
      </c>
      <c r="E18" s="7" t="n">
        <v>50</v>
      </c>
      <c r="F18" s="16" t="s">
        <v>19</v>
      </c>
      <c r="G18" s="6" t="n">
        <v>51.03</v>
      </c>
      <c r="H18" s="6" t="n">
        <v>162.89</v>
      </c>
      <c r="I18" s="6" t="n">
        <v>327.03</v>
      </c>
      <c r="J18" s="6" t="n">
        <v>332</v>
      </c>
      <c r="K18" s="6" t="n">
        <v>2551.5</v>
      </c>
      <c r="L18" s="6" t="n">
        <v>2219.5</v>
      </c>
      <c r="M18" s="6" t="n">
        <v>13.57</v>
      </c>
      <c r="N18" s="6" t="n">
        <v>27.25</v>
      </c>
    </row>
    <row collapsed="false" customFormat="false" customHeight="false" hidden="false" ht="12.1" outlineLevel="0" r="19">
      <c r="A19" s="29" t="n">
        <v>44909</v>
      </c>
      <c r="B19" s="16" t="s">
        <v>279</v>
      </c>
      <c r="C19" s="16" t="s">
        <v>71</v>
      </c>
      <c r="D19" s="16" t="s">
        <v>72</v>
      </c>
      <c r="E19" s="7" t="n">
        <v>2</v>
      </c>
      <c r="F19" s="16" t="s">
        <v>64</v>
      </c>
      <c r="G19" s="6" t="n">
        <v>9.9875</v>
      </c>
      <c r="H19" s="6" t="n">
        <v>1950</v>
      </c>
      <c r="I19" s="6" t="n">
        <v>2000.17</v>
      </c>
      <c r="J19" s="6" t="n">
        <v>0.03</v>
      </c>
      <c r="K19" s="6" t="n">
        <v>19.975</v>
      </c>
      <c r="L19" s="6" t="n">
        <v>18.08</v>
      </c>
      <c r="M19" s="6" t="n">
        <v>0.45</v>
      </c>
      <c r="N19" s="6" t="n">
        <v>0.46</v>
      </c>
    </row>
    <row collapsed="false" customFormat="false" customHeight="false" hidden="false" ht="12.1" outlineLevel="0" r="20">
      <c r="A20" s="29" t="n">
        <v>44916</v>
      </c>
      <c r="B20" s="16" t="s">
        <v>279</v>
      </c>
      <c r="C20" s="16" t="s">
        <v>27</v>
      </c>
      <c r="D20" s="16" t="s">
        <v>28</v>
      </c>
      <c r="E20" s="7" t="n">
        <v>3</v>
      </c>
      <c r="F20" s="16" t="s">
        <v>19</v>
      </c>
      <c r="G20" s="6" t="n">
        <v>537</v>
      </c>
      <c r="H20" s="6" t="n">
        <v>4040.5</v>
      </c>
      <c r="I20" s="6" t="n">
        <v>6600.55</v>
      </c>
      <c r="J20" s="6" t="n">
        <v>209</v>
      </c>
      <c r="K20" s="6" t="n">
        <v>1611</v>
      </c>
      <c r="L20" s="6" t="n">
        <v>1402</v>
      </c>
      <c r="M20" s="6" t="n">
        <v>7.08</v>
      </c>
      <c r="N20" s="6" t="n">
        <v>11.57</v>
      </c>
    </row>
    <row collapsed="false" customFormat="false" customHeight="false" hidden="false" ht="12.1" outlineLevel="0" r="21">
      <c r="A21" s="29" t="n">
        <v>44916</v>
      </c>
      <c r="B21" s="16" t="s">
        <v>279</v>
      </c>
      <c r="C21" s="16" t="s">
        <v>27</v>
      </c>
      <c r="D21" s="16" t="s">
        <v>28</v>
      </c>
      <c r="E21" s="7" t="n">
        <v>3</v>
      </c>
      <c r="F21" s="16" t="s">
        <v>19</v>
      </c>
      <c r="G21" s="6" t="n">
        <v>256</v>
      </c>
      <c r="H21" s="6" t="n">
        <v>4040.5</v>
      </c>
      <c r="I21" s="6" t="n">
        <v>6600.55</v>
      </c>
      <c r="J21" s="6" t="n">
        <v>100</v>
      </c>
      <c r="K21" s="6" t="n">
        <v>768</v>
      </c>
      <c r="L21" s="6" t="n">
        <v>668</v>
      </c>
      <c r="M21" s="6" t="n">
        <v>3.37</v>
      </c>
      <c r="N21" s="6" t="n">
        <v>5.51</v>
      </c>
    </row>
    <row collapsed="false" customFormat="false" customHeight="false" hidden="false" ht="12.1" outlineLevel="0" r="22">
      <c r="A22" s="29" t="n">
        <v>44936</v>
      </c>
      <c r="B22" s="16" t="s">
        <v>279</v>
      </c>
      <c r="C22" s="16" t="s">
        <v>36</v>
      </c>
      <c r="D22" s="16" t="s">
        <v>37</v>
      </c>
      <c r="E22" s="7" t="n">
        <v>20</v>
      </c>
      <c r="F22" s="16" t="s">
        <v>19</v>
      </c>
      <c r="G22" s="6" t="n">
        <v>6.86</v>
      </c>
      <c r="H22" s="6" t="n">
        <v>336.7</v>
      </c>
      <c r="I22" s="6" t="n">
        <v>444.04</v>
      </c>
      <c r="J22" s="6" t="n">
        <v>18</v>
      </c>
      <c r="K22" s="6" t="n">
        <v>137.2</v>
      </c>
      <c r="L22" s="6" t="n">
        <v>119.2</v>
      </c>
      <c r="M22" s="6" t="n">
        <v>1.34</v>
      </c>
      <c r="N22" s="6" t="n">
        <v>1.77</v>
      </c>
    </row>
    <row collapsed="false" customFormat="false" customHeight="false" hidden="false" ht="12.1" outlineLevel="0" r="23">
      <c r="A23" s="29" t="n">
        <v>44999</v>
      </c>
      <c r="B23" s="16" t="s">
        <v>279</v>
      </c>
      <c r="C23" s="16" t="s">
        <v>71</v>
      </c>
      <c r="D23" s="16" t="s">
        <v>72</v>
      </c>
      <c r="E23" s="7" t="n">
        <v>2</v>
      </c>
      <c r="F23" s="16" t="s">
        <v>64</v>
      </c>
      <c r="G23" s="6" t="n">
        <v>12.451</v>
      </c>
      <c r="H23" s="6" t="n">
        <v>1950</v>
      </c>
      <c r="I23" s="6" t="n">
        <v>2000.17</v>
      </c>
      <c r="J23" s="6" t="n">
        <v>0.03</v>
      </c>
      <c r="K23" s="6" t="n">
        <v>24.9021</v>
      </c>
      <c r="L23" s="6" t="n">
        <v>22.64</v>
      </c>
      <c r="M23" s="6" t="n">
        <v>0.57</v>
      </c>
      <c r="N23" s="6" t="n">
        <v>0.58</v>
      </c>
    </row>
    <row collapsed="false" customFormat="false" customHeight="false" hidden="false" ht="12.1" outlineLevel="0" r="24">
      <c r="A24" s="29" t="n">
        <v>45020</v>
      </c>
      <c r="B24" s="16" t="s">
        <v>279</v>
      </c>
      <c r="C24" s="16" t="s">
        <v>81</v>
      </c>
      <c r="D24" s="16" t="s">
        <v>82</v>
      </c>
      <c r="E24" s="7" t="n">
        <v>2</v>
      </c>
      <c r="F24" s="16" t="s">
        <v>64</v>
      </c>
      <c r="G24" s="6" t="n">
        <v>11.6927</v>
      </c>
      <c r="H24" s="6" t="n">
        <v>1202</v>
      </c>
      <c r="I24" s="6" t="n">
        <v>1230.11</v>
      </c>
      <c r="J24" s="6" t="n">
        <v>0.03</v>
      </c>
      <c r="K24" s="6" t="n">
        <v>23.3853</v>
      </c>
      <c r="L24" s="6" t="n">
        <v>21.05</v>
      </c>
      <c r="M24" s="6" t="n">
        <v>0.86</v>
      </c>
      <c r="N24" s="6" t="n">
        <v>0.88</v>
      </c>
    </row>
    <row collapsed="false" customFormat="false" customHeight="false" hidden="false" ht="12.1" outlineLevel="0" r="25">
      <c r="A25" s="29" t="n">
        <v>45043</v>
      </c>
      <c r="B25" s="16" t="s">
        <v>279</v>
      </c>
      <c r="C25" s="16" t="s">
        <v>48</v>
      </c>
      <c r="D25" s="16" t="s">
        <v>49</v>
      </c>
      <c r="E25" s="7" t="n">
        <v>10</v>
      </c>
      <c r="F25" s="16" t="s">
        <v>64</v>
      </c>
      <c r="G25" s="6" t="n">
        <v>58.7717</v>
      </c>
      <c r="H25" s="6" t="n">
        <v>651</v>
      </c>
      <c r="I25" s="6" t="n">
        <v>729.06</v>
      </c>
      <c r="J25" s="6" t="n">
        <v>0.72</v>
      </c>
      <c r="K25" s="6" t="n">
        <v>587.7173</v>
      </c>
      <c r="L25" s="6" t="n">
        <v>528.95</v>
      </c>
      <c r="M25" s="6" t="n">
        <v>7.26</v>
      </c>
      <c r="N25" s="6" t="n">
        <v>8.13</v>
      </c>
    </row>
    <row collapsed="false" customFormat="false" customHeight="false" hidden="false" ht="12.1" outlineLevel="0" r="26">
      <c r="A26" s="29" t="n">
        <v>45057</v>
      </c>
      <c r="B26" s="16" t="s">
        <v>279</v>
      </c>
      <c r="C26" s="16" t="s">
        <v>16</v>
      </c>
      <c r="D26" s="16" t="s">
        <v>18</v>
      </c>
      <c r="E26" s="7" t="n">
        <v>100</v>
      </c>
      <c r="F26" s="16" t="s">
        <v>19</v>
      </c>
      <c r="G26" s="6" t="n">
        <v>25</v>
      </c>
      <c r="H26" s="6" t="n">
        <v>229.32</v>
      </c>
      <c r="I26" s="6" t="n">
        <v>285.02</v>
      </c>
      <c r="J26" s="6" t="n">
        <v>325</v>
      </c>
      <c r="K26" s="6" t="n">
        <v>2500</v>
      </c>
      <c r="L26" s="6" t="n">
        <v>2175</v>
      </c>
      <c r="M26" s="6" t="n">
        <v>7.63</v>
      </c>
      <c r="N26" s="6" t="n">
        <v>9.48</v>
      </c>
    </row>
    <row collapsed="false" customFormat="false" customHeight="false" hidden="false" ht="12.1" outlineLevel="0" r="27">
      <c r="A27" s="29" t="n">
        <v>45082</v>
      </c>
      <c r="B27" s="16" t="s">
        <v>279</v>
      </c>
      <c r="C27" s="16" t="s">
        <v>27</v>
      </c>
      <c r="D27" s="16" t="s">
        <v>28</v>
      </c>
      <c r="E27" s="7" t="n">
        <v>3</v>
      </c>
      <c r="F27" s="16" t="s">
        <v>19</v>
      </c>
      <c r="G27" s="6" t="n">
        <v>438</v>
      </c>
      <c r="H27" s="6" t="n">
        <v>5166.5</v>
      </c>
      <c r="I27" s="6" t="n">
        <v>6600.55</v>
      </c>
      <c r="J27" s="6" t="n">
        <v>171</v>
      </c>
      <c r="K27" s="6" t="n">
        <v>1314</v>
      </c>
      <c r="L27" s="6" t="n">
        <v>1143</v>
      </c>
      <c r="M27" s="6" t="n">
        <v>5.77</v>
      </c>
      <c r="N27" s="6" t="n">
        <v>7.37</v>
      </c>
    </row>
    <row collapsed="false" customFormat="false" customHeight="false" hidden="false" ht="12.1" outlineLevel="0" r="28">
      <c r="A28" s="29" t="n">
        <v>45091</v>
      </c>
      <c r="B28" s="16" t="s">
        <v>279</v>
      </c>
      <c r="C28" s="16" t="s">
        <v>71</v>
      </c>
      <c r="D28" s="16" t="s">
        <v>72</v>
      </c>
      <c r="E28" s="7" t="n">
        <v>2</v>
      </c>
      <c r="F28" s="16" t="s">
        <v>64</v>
      </c>
      <c r="G28" s="6" t="n">
        <v>13.8007</v>
      </c>
      <c r="H28" s="6" t="n">
        <v>1950</v>
      </c>
      <c r="I28" s="6" t="n">
        <v>2000.17</v>
      </c>
      <c r="J28" s="6" t="n">
        <v>0.03</v>
      </c>
      <c r="K28" s="6" t="n">
        <v>27.6014</v>
      </c>
      <c r="L28" s="6" t="n">
        <v>25.09</v>
      </c>
      <c r="M28" s="6" t="n">
        <v>0.63</v>
      </c>
      <c r="N28" s="6" t="n">
        <v>0.64</v>
      </c>
    </row>
    <row collapsed="false" customFormat="false" customHeight="false" hidden="false" ht="12.1" outlineLevel="0" r="29">
      <c r="A29" s="29" t="n">
        <v>45110</v>
      </c>
      <c r="B29" s="16" t="s">
        <v>279</v>
      </c>
      <c r="C29" s="16" t="s">
        <v>81</v>
      </c>
      <c r="D29" s="16" t="s">
        <v>82</v>
      </c>
      <c r="E29" s="7" t="n">
        <v>2</v>
      </c>
      <c r="F29" s="16" t="s">
        <v>64</v>
      </c>
      <c r="G29" s="6" t="n">
        <v>13.2577</v>
      </c>
      <c r="H29" s="6" t="n">
        <v>1202</v>
      </c>
      <c r="I29" s="6" t="n">
        <v>1230.11</v>
      </c>
      <c r="J29" s="6" t="n">
        <v>0.03</v>
      </c>
      <c r="K29" s="6" t="n">
        <v>26.5153</v>
      </c>
      <c r="L29" s="6" t="n">
        <v>23.86</v>
      </c>
      <c r="M29" s="6" t="n">
        <v>0.97</v>
      </c>
      <c r="N29" s="6" t="n">
        <v>0.99</v>
      </c>
    </row>
    <row collapsed="false" customFormat="false" customHeight="false" hidden="false" ht="12.1" outlineLevel="0" r="30">
      <c r="A30" s="29" t="n">
        <v>45114</v>
      </c>
      <c r="B30" s="16" t="s">
        <v>279</v>
      </c>
      <c r="C30" s="16" t="s">
        <v>67</v>
      </c>
      <c r="D30" s="16" t="s">
        <v>68</v>
      </c>
      <c r="E30" s="7" t="n">
        <v>5</v>
      </c>
      <c r="F30" s="16" t="s">
        <v>19</v>
      </c>
      <c r="G30" s="6" t="n">
        <v>199.89</v>
      </c>
      <c r="H30" s="6" t="n">
        <v>1366</v>
      </c>
      <c r="I30" s="6" t="n">
        <v>1000.08</v>
      </c>
      <c r="J30" s="6" t="n">
        <v>130</v>
      </c>
      <c r="K30" s="6" t="n">
        <v>999.45</v>
      </c>
      <c r="L30" s="6" t="n">
        <v>869.45</v>
      </c>
      <c r="M30" s="6" t="n">
        <v>17.39</v>
      </c>
      <c r="N30" s="6" t="n">
        <v>12.73</v>
      </c>
    </row>
    <row collapsed="false" customFormat="false" customHeight="false" hidden="false" ht="12.1" outlineLevel="0" r="31">
      <c r="A31" s="29" t="n">
        <v>45118</v>
      </c>
      <c r="B31" s="16" t="s">
        <v>279</v>
      </c>
      <c r="C31" s="16" t="s">
        <v>36</v>
      </c>
      <c r="D31" s="16" t="s">
        <v>37</v>
      </c>
      <c r="E31" s="7" t="n">
        <v>20</v>
      </c>
      <c r="F31" s="16" t="s">
        <v>19</v>
      </c>
      <c r="G31" s="6" t="n">
        <v>27.71</v>
      </c>
      <c r="H31" s="6" t="n">
        <v>487.6</v>
      </c>
      <c r="I31" s="6" t="n">
        <v>444.04</v>
      </c>
      <c r="J31" s="6" t="n">
        <v>72</v>
      </c>
      <c r="K31" s="6" t="n">
        <v>554.2</v>
      </c>
      <c r="L31" s="6" t="n">
        <v>482.2</v>
      </c>
      <c r="M31" s="6" t="n">
        <v>5.43</v>
      </c>
      <c r="N31" s="6" t="n">
        <v>4.94</v>
      </c>
    </row>
    <row collapsed="false" customFormat="false" customHeight="false" hidden="false" ht="12.1" outlineLevel="0" r="32">
      <c r="A32" s="29" t="n">
        <v>45139</v>
      </c>
      <c r="B32" s="16" t="s">
        <v>279</v>
      </c>
      <c r="C32" s="16" t="s">
        <v>39</v>
      </c>
      <c r="D32" s="16" t="s">
        <v>40</v>
      </c>
      <c r="E32" s="7" t="n">
        <v>2</v>
      </c>
      <c r="F32" s="16" t="s">
        <v>64</v>
      </c>
      <c r="G32" s="6" t="n">
        <v>90.6764</v>
      </c>
      <c r="H32" s="6" t="n">
        <v>5301</v>
      </c>
      <c r="I32" s="6" t="n">
        <v>4700.4</v>
      </c>
      <c r="J32" s="6" t="n">
        <v>0.2</v>
      </c>
      <c r="K32" s="6" t="n">
        <v>181.3528</v>
      </c>
      <c r="L32" s="6" t="n">
        <v>163.03</v>
      </c>
      <c r="M32" s="6" t="n">
        <v>1.73</v>
      </c>
      <c r="N32" s="6" t="n">
        <v>1.54</v>
      </c>
    </row>
    <row collapsed="false" customFormat="false" customHeight="false" hidden="false" ht="12.1" outlineLevel="0" r="33">
      <c r="A33" s="29" t="n">
        <v>45183</v>
      </c>
      <c r="B33" s="16" t="s">
        <v>279</v>
      </c>
      <c r="C33" s="16" t="s">
        <v>71</v>
      </c>
      <c r="D33" s="16" t="s">
        <v>72</v>
      </c>
      <c r="E33" s="7" t="n">
        <v>2</v>
      </c>
      <c r="F33" s="16" t="s">
        <v>64</v>
      </c>
      <c r="G33" s="6" t="n">
        <v>15.8366</v>
      </c>
      <c r="H33" s="6" t="n">
        <v>1950</v>
      </c>
      <c r="I33" s="6" t="n">
        <v>2000.17</v>
      </c>
      <c r="J33" s="6" t="n">
        <v>0.03</v>
      </c>
      <c r="K33" s="6" t="n">
        <v>31.6732</v>
      </c>
      <c r="L33" s="6" t="n">
        <v>28.79</v>
      </c>
      <c r="M33" s="6" t="n">
        <v>0.72</v>
      </c>
      <c r="N33" s="6" t="n">
        <v>0.74</v>
      </c>
    </row>
    <row collapsed="false" customFormat="false" customHeight="false" hidden="false" ht="12.1" outlineLevel="0" r="34">
      <c r="A34" s="29" t="n">
        <v>45202</v>
      </c>
      <c r="B34" s="16" t="s">
        <v>279</v>
      </c>
      <c r="C34" s="16" t="s">
        <v>81</v>
      </c>
      <c r="D34" s="16" t="s">
        <v>82</v>
      </c>
      <c r="E34" s="7" t="n">
        <v>2</v>
      </c>
      <c r="F34" s="16" t="s">
        <v>64</v>
      </c>
      <c r="G34" s="6" t="n">
        <v>14.7718</v>
      </c>
      <c r="H34" s="6" t="n">
        <v>1202</v>
      </c>
      <c r="I34" s="6" t="n">
        <v>1230.11</v>
      </c>
      <c r="J34" s="6" t="n">
        <v>0.03</v>
      </c>
      <c r="K34" s="6" t="n">
        <v>29.5436</v>
      </c>
      <c r="L34" s="6" t="n">
        <v>26.59</v>
      </c>
      <c r="M34" s="6" t="n">
        <v>1.08</v>
      </c>
      <c r="N34" s="6" t="n">
        <v>1.11</v>
      </c>
    </row>
    <row collapsed="false" customFormat="false" customHeight="false" hidden="false" ht="12.1" outlineLevel="0" r="35">
      <c r="A35" s="29" t="n">
        <v>45210</v>
      </c>
      <c r="B35" s="16" t="s">
        <v>279</v>
      </c>
      <c r="C35" s="16" t="s">
        <v>36</v>
      </c>
      <c r="D35" s="16" t="s">
        <v>37</v>
      </c>
      <c r="E35" s="7" t="n">
        <v>20</v>
      </c>
      <c r="F35" s="16" t="s">
        <v>19</v>
      </c>
      <c r="G35" s="6" t="n">
        <v>27.54</v>
      </c>
      <c r="H35" s="6" t="n">
        <v>618.7</v>
      </c>
      <c r="I35" s="6" t="n">
        <v>444.04</v>
      </c>
      <c r="J35" s="6" t="n">
        <v>72</v>
      </c>
      <c r="K35" s="6" t="n">
        <v>550.8</v>
      </c>
      <c r="L35" s="6" t="n">
        <v>478.8</v>
      </c>
      <c r="M35" s="6" t="n">
        <v>5.39</v>
      </c>
      <c r="N35" s="6" t="n">
        <v>3.87</v>
      </c>
    </row>
    <row collapsed="false" customFormat="false" customHeight="false" hidden="false" ht="12.1" outlineLevel="0" r="36">
      <c r="A36" s="29" t="n">
        <v>45217</v>
      </c>
      <c r="B36" s="16" t="s">
        <v>279</v>
      </c>
      <c r="C36" s="16" t="s">
        <v>69</v>
      </c>
      <c r="D36" s="16" t="s">
        <v>70</v>
      </c>
      <c r="E36" s="7" t="n">
        <v>100</v>
      </c>
      <c r="F36" s="16" t="s">
        <v>19</v>
      </c>
      <c r="G36" s="6" t="n">
        <v>3.77</v>
      </c>
      <c r="H36" s="6" t="n">
        <v>72.82</v>
      </c>
      <c r="I36" s="6" t="n">
        <v>116.01</v>
      </c>
      <c r="J36" s="6" t="n">
        <v>49</v>
      </c>
      <c r="K36" s="6" t="n">
        <v>377</v>
      </c>
      <c r="L36" s="6" t="n">
        <v>328</v>
      </c>
      <c r="M36" s="6" t="n">
        <v>2.83</v>
      </c>
      <c r="N36" s="6" t="n">
        <v>4.5</v>
      </c>
    </row>
    <row collapsed="false" customFormat="false" customHeight="false" hidden="false" ht="12.1" outlineLevel="0" r="37">
      <c r="A37" s="29" t="n">
        <v>45277</v>
      </c>
      <c r="B37" s="16" t="s">
        <v>279</v>
      </c>
      <c r="C37" s="16" t="s">
        <v>27</v>
      </c>
      <c r="D37" s="16" t="s">
        <v>28</v>
      </c>
      <c r="E37" s="7" t="n">
        <v>3</v>
      </c>
      <c r="F37" s="16" t="s">
        <v>19</v>
      </c>
      <c r="G37" s="6" t="n">
        <v>447</v>
      </c>
      <c r="H37" s="6" t="n">
        <v>6560</v>
      </c>
      <c r="I37" s="6" t="n">
        <v>6600.55</v>
      </c>
      <c r="J37" s="6" t="n">
        <v>174</v>
      </c>
      <c r="K37" s="6" t="n">
        <v>1341</v>
      </c>
      <c r="L37" s="6" t="n">
        <v>1167</v>
      </c>
      <c r="M37" s="6" t="n">
        <v>5.89</v>
      </c>
      <c r="N37" s="6" t="n">
        <v>5.93</v>
      </c>
    </row>
    <row collapsed="false" customFormat="false" customHeight="false" hidden="false" ht="12.1" outlineLevel="0" r="38">
      <c r="A38" s="29" t="n">
        <v>45274</v>
      </c>
      <c r="B38" s="16" t="s">
        <v>279</v>
      </c>
      <c r="C38" s="16" t="s">
        <v>71</v>
      </c>
      <c r="D38" s="16" t="s">
        <v>72</v>
      </c>
      <c r="E38" s="7" t="n">
        <v>2</v>
      </c>
      <c r="F38" s="16" t="s">
        <v>64</v>
      </c>
      <c r="G38" s="6" t="n">
        <v>14.8323</v>
      </c>
      <c r="H38" s="6" t="n">
        <v>1950</v>
      </c>
      <c r="I38" s="6" t="n">
        <v>2000.17</v>
      </c>
      <c r="J38" s="6" t="n">
        <v>0.03</v>
      </c>
      <c r="K38" s="6" t="n">
        <v>29.6646</v>
      </c>
      <c r="L38" s="6" t="n">
        <v>26.97</v>
      </c>
      <c r="M38" s="6" t="n">
        <v>0.67</v>
      </c>
      <c r="N38" s="6" t="n">
        <v>0.69</v>
      </c>
    </row>
    <row collapsed="false" customFormat="false" customHeight="false" hidden="false" ht="12.1" outlineLevel="0" r="39">
      <c r="A39" s="29" t="n">
        <v>45286</v>
      </c>
      <c r="B39" s="16" t="s">
        <v>279</v>
      </c>
      <c r="C39" s="16" t="s">
        <v>33</v>
      </c>
      <c r="D39" s="16" t="s">
        <v>34</v>
      </c>
      <c r="E39" s="7" t="n">
        <v>1</v>
      </c>
      <c r="F39" s="16" t="s">
        <v>19</v>
      </c>
      <c r="G39" s="6" t="n">
        <v>915.33</v>
      </c>
      <c r="H39" s="6" t="n">
        <v>16360</v>
      </c>
      <c r="I39" s="6" t="n">
        <v>21001.74</v>
      </c>
      <c r="J39" s="6" t="n">
        <v>119</v>
      </c>
      <c r="K39" s="6" t="n">
        <v>915.33</v>
      </c>
      <c r="L39" s="6" t="n">
        <v>796.33</v>
      </c>
      <c r="M39" s="6" t="n">
        <v>3.79</v>
      </c>
      <c r="N39" s="6" t="n">
        <v>4.87</v>
      </c>
    </row>
    <row collapsed="false" customFormat="false" customHeight="false" hidden="false" ht="12.1" outlineLevel="0" r="40">
      <c r="A40" s="29" t="n">
        <v>45293</v>
      </c>
      <c r="B40" s="16" t="s">
        <v>279</v>
      </c>
      <c r="C40" s="16" t="s">
        <v>81</v>
      </c>
      <c r="D40" s="16" t="s">
        <v>82</v>
      </c>
      <c r="E40" s="7" t="n">
        <v>2</v>
      </c>
      <c r="F40" s="16" t="s">
        <v>64</v>
      </c>
      <c r="G40" s="6" t="n">
        <v>13.4532</v>
      </c>
      <c r="H40" s="6" t="n">
        <v>1202</v>
      </c>
      <c r="I40" s="6" t="n">
        <v>1230.11</v>
      </c>
      <c r="J40" s="6" t="n">
        <v>0.03</v>
      </c>
      <c r="K40" s="6" t="n">
        <v>26.9065</v>
      </c>
      <c r="L40" s="6" t="n">
        <v>24.22</v>
      </c>
      <c r="M40" s="6" t="n">
        <v>0.98</v>
      </c>
      <c r="N40" s="6" t="n">
        <v>1.01</v>
      </c>
    </row>
    <row collapsed="false" customFormat="false" customHeight="false" hidden="false" ht="12.1" outlineLevel="0" r="41">
      <c r="A41" s="29" t="n">
        <v>45300</v>
      </c>
      <c r="B41" s="16" t="s">
        <v>279</v>
      </c>
      <c r="C41" s="16" t="s">
        <v>36</v>
      </c>
      <c r="D41" s="16" t="s">
        <v>37</v>
      </c>
      <c r="E41" s="7" t="n">
        <v>20</v>
      </c>
      <c r="F41" s="16" t="s">
        <v>19</v>
      </c>
      <c r="G41" s="6" t="n">
        <v>35.17</v>
      </c>
      <c r="H41" s="6" t="n">
        <v>686.5</v>
      </c>
      <c r="I41" s="6" t="n">
        <v>444.04</v>
      </c>
      <c r="J41" s="6" t="n">
        <v>91</v>
      </c>
      <c r="K41" s="6" t="n">
        <v>703.4</v>
      </c>
      <c r="L41" s="6" t="n">
        <v>612.4</v>
      </c>
      <c r="M41" s="6" t="n">
        <v>6.9</v>
      </c>
      <c r="N41" s="6" t="n">
        <v>4.46</v>
      </c>
    </row>
    <row collapsed="false" customFormat="false" customHeight="false" hidden="false" ht="12.1" outlineLevel="0" r="42">
      <c r="A42" s="29" t="n">
        <v>45365</v>
      </c>
      <c r="B42" s="16" t="s">
        <v>279</v>
      </c>
      <c r="C42" s="16" t="s">
        <v>59</v>
      </c>
      <c r="D42" s="16" t="s">
        <v>60</v>
      </c>
      <c r="E42" s="7" t="n">
        <v>10</v>
      </c>
      <c r="F42" s="16" t="s">
        <v>64</v>
      </c>
      <c r="G42" s="6" t="n">
        <v>39.3643</v>
      </c>
      <c r="H42" s="6" t="n">
        <v>566</v>
      </c>
      <c r="I42" s="6" t="n">
        <v>729.06</v>
      </c>
      <c r="J42" s="6" t="n">
        <v>0.56</v>
      </c>
      <c r="K42" s="6" t="n">
        <v>393.6431</v>
      </c>
      <c r="L42" s="6" t="n">
        <v>342.38</v>
      </c>
      <c r="M42" s="6" t="n">
        <v>4.7</v>
      </c>
      <c r="N42" s="6" t="n">
        <v>6.05</v>
      </c>
    </row>
    <row collapsed="false" customFormat="false" customHeight="false" hidden="false" ht="12.1" outlineLevel="0" r="43">
      <c r="A43" s="29" t="n">
        <v>45365</v>
      </c>
      <c r="B43" s="16" t="s">
        <v>279</v>
      </c>
      <c r="C43" s="16" t="s">
        <v>71</v>
      </c>
      <c r="D43" s="16" t="s">
        <v>72</v>
      </c>
      <c r="E43" s="7" t="n">
        <v>2</v>
      </c>
      <c r="F43" s="16" t="s">
        <v>64</v>
      </c>
      <c r="G43" s="6" t="n">
        <v>15.9288</v>
      </c>
      <c r="H43" s="6" t="n">
        <v>1950</v>
      </c>
      <c r="I43" s="6" t="n">
        <v>2000.17</v>
      </c>
      <c r="J43" s="6" t="n">
        <v>0.03</v>
      </c>
      <c r="K43" s="6" t="n">
        <v>31.8576</v>
      </c>
      <c r="L43" s="6" t="n">
        <v>29.11</v>
      </c>
      <c r="M43" s="6" t="n">
        <v>0.73</v>
      </c>
      <c r="N43" s="6" t="n">
        <v>0.75</v>
      </c>
    </row>
    <row collapsed="false" customFormat="false" customHeight="false" hidden="false" ht="12.1" outlineLevel="0" r="44">
      <c r="A44" s="29" t="n">
        <v>45391</v>
      </c>
      <c r="B44" s="16" t="s">
        <v>279</v>
      </c>
      <c r="C44" s="16" t="s">
        <v>81</v>
      </c>
      <c r="D44" s="16" t="s">
        <v>82</v>
      </c>
      <c r="E44" s="7" t="n">
        <v>2</v>
      </c>
      <c r="F44" s="16" t="s">
        <v>64</v>
      </c>
      <c r="G44" s="6" t="n">
        <v>13.8872</v>
      </c>
      <c r="H44" s="6" t="n">
        <v>1202</v>
      </c>
      <c r="I44" s="6" t="n">
        <v>1230.11</v>
      </c>
      <c r="J44" s="6" t="n">
        <v>0.03</v>
      </c>
      <c r="K44" s="6" t="n">
        <v>27.7743</v>
      </c>
      <c r="L44" s="6" t="n">
        <v>25</v>
      </c>
      <c r="M44" s="6" t="n">
        <v>1.02</v>
      </c>
      <c r="N44" s="6" t="n">
        <v>1.04</v>
      </c>
    </row>
    <row collapsed="false" customFormat="false" customHeight="false" hidden="false" ht="12.1" outlineLevel="0" r="45">
      <c r="A45" s="29" t="n">
        <v>45393</v>
      </c>
      <c r="B45" s="16" t="s">
        <v>279</v>
      </c>
      <c r="C45" s="16" t="s">
        <v>48</v>
      </c>
      <c r="D45" s="16" t="s">
        <v>49</v>
      </c>
      <c r="E45" s="7" t="n">
        <v>10</v>
      </c>
      <c r="F45" s="16" t="s">
        <v>64</v>
      </c>
      <c r="G45" s="6" t="n">
        <v>50.3387</v>
      </c>
      <c r="H45" s="6" t="n">
        <v>651</v>
      </c>
      <c r="I45" s="6" t="n">
        <v>729.06</v>
      </c>
      <c r="J45" s="6" t="n">
        <v>0.54</v>
      </c>
      <c r="K45" s="6" t="n">
        <v>503.3869</v>
      </c>
      <c r="L45" s="6" t="n">
        <v>453.05</v>
      </c>
      <c r="M45" s="6" t="n">
        <v>6.21</v>
      </c>
      <c r="N45" s="6" t="n">
        <v>6.96</v>
      </c>
    </row>
    <row collapsed="false" customFormat="false" customHeight="false" hidden="false" ht="12.1" outlineLevel="0" r="46">
      <c r="A46" s="29" t="n">
        <v>45419</v>
      </c>
      <c r="B46" s="16" t="s">
        <v>279</v>
      </c>
      <c r="C46" s="16" t="s">
        <v>27</v>
      </c>
      <c r="D46" s="16" t="s">
        <v>28</v>
      </c>
      <c r="E46" s="7" t="n">
        <v>3</v>
      </c>
      <c r="F46" s="16" t="s">
        <v>19</v>
      </c>
      <c r="G46" s="6" t="n">
        <v>498</v>
      </c>
      <c r="H46" s="6" t="n">
        <v>7722.5</v>
      </c>
      <c r="I46" s="6" t="n">
        <v>6600.55</v>
      </c>
      <c r="J46" s="6" t="n">
        <v>194</v>
      </c>
      <c r="K46" s="6" t="n">
        <v>1494</v>
      </c>
      <c r="L46" s="6" t="n">
        <v>1300</v>
      </c>
      <c r="M46" s="6" t="n">
        <v>6.57</v>
      </c>
      <c r="N46" s="6" t="n">
        <v>5.61</v>
      </c>
    </row>
    <row collapsed="false" customFormat="false" customHeight="false" hidden="false" ht="12.1" outlineLevel="0" r="47">
      <c r="A47" s="29" t="n">
        <v>45439</v>
      </c>
      <c r="B47" s="16" t="s">
        <v>279</v>
      </c>
      <c r="C47" s="16" t="s">
        <v>42</v>
      </c>
      <c r="D47" s="16" t="s">
        <v>43</v>
      </c>
      <c r="E47" s="7" t="n">
        <v>80</v>
      </c>
      <c r="F47" s="16" t="s">
        <v>19</v>
      </c>
      <c r="G47" s="6" t="n">
        <v>25.43</v>
      </c>
      <c r="H47" s="6" t="n">
        <v>219.22</v>
      </c>
      <c r="I47" s="6" t="n">
        <v>210.02</v>
      </c>
      <c r="J47" s="6" t="n">
        <v>264</v>
      </c>
      <c r="K47" s="6" t="n">
        <v>2034.4</v>
      </c>
      <c r="L47" s="6" t="n">
        <v>1770.4</v>
      </c>
      <c r="M47" s="6" t="n">
        <v>10.54</v>
      </c>
      <c r="N47" s="6" t="n">
        <v>10.09</v>
      </c>
    </row>
    <row collapsed="false" customFormat="false" customHeight="false" hidden="false" ht="12.1" outlineLevel="0" r="48">
      <c r="A48" s="29" t="n">
        <v>45443</v>
      </c>
      <c r="B48" s="16" t="s">
        <v>279</v>
      </c>
      <c r="C48" s="16" t="s">
        <v>69</v>
      </c>
      <c r="D48" s="16" t="s">
        <v>70</v>
      </c>
      <c r="E48" s="7" t="n">
        <v>100</v>
      </c>
      <c r="F48" s="16" t="s">
        <v>19</v>
      </c>
      <c r="G48" s="6" t="n">
        <v>2.02</v>
      </c>
      <c r="H48" s="6" t="n">
        <v>74.98</v>
      </c>
      <c r="I48" s="6" t="n">
        <v>116.01</v>
      </c>
      <c r="J48" s="6" t="n">
        <v>26</v>
      </c>
      <c r="K48" s="6" t="n">
        <v>202</v>
      </c>
      <c r="L48" s="6" t="n">
        <v>176</v>
      </c>
      <c r="M48" s="6" t="n">
        <v>1.52</v>
      </c>
      <c r="N48" s="6" t="n">
        <v>2.35</v>
      </c>
    </row>
    <row collapsed="false" customFormat="false" customHeight="false" hidden="false" ht="12.1" outlineLevel="0" r="49">
      <c r="A49" s="29" t="n">
        <v>45453</v>
      </c>
      <c r="B49" s="16" t="s">
        <v>279</v>
      </c>
      <c r="C49" s="16" t="s">
        <v>79</v>
      </c>
      <c r="D49" s="16" t="s">
        <v>80</v>
      </c>
      <c r="E49" s="7" t="n">
        <v>100</v>
      </c>
      <c r="F49" s="16" t="s">
        <v>19</v>
      </c>
      <c r="G49" s="6" t="n">
        <v>2.752</v>
      </c>
      <c r="H49" s="6" t="n">
        <v>55.06</v>
      </c>
      <c r="I49" s="6" t="n">
        <v>62.01</v>
      </c>
      <c r="J49" s="6" t="n">
        <v>36</v>
      </c>
      <c r="K49" s="6" t="n">
        <v>275.2</v>
      </c>
      <c r="L49" s="6" t="n">
        <v>239.2</v>
      </c>
      <c r="M49" s="6" t="n">
        <v>3.86</v>
      </c>
      <c r="N49" s="6" t="n">
        <v>4.34</v>
      </c>
    </row>
    <row collapsed="false" customFormat="false" customHeight="false" hidden="false" ht="12.1" outlineLevel="0" r="50">
      <c r="A50" s="29" t="n">
        <v>45457</v>
      </c>
      <c r="B50" s="16" t="s">
        <v>279</v>
      </c>
      <c r="C50" s="16" t="s">
        <v>71</v>
      </c>
      <c r="D50" s="16" t="s">
        <v>72</v>
      </c>
      <c r="E50" s="7" t="n">
        <v>2</v>
      </c>
      <c r="F50" s="16" t="s">
        <v>64</v>
      </c>
      <c r="G50" s="6" t="n">
        <v>15.3482</v>
      </c>
      <c r="H50" s="6" t="n">
        <v>1950</v>
      </c>
      <c r="I50" s="6" t="n">
        <v>2000.17</v>
      </c>
      <c r="J50" s="6" t="n">
        <v>0.03</v>
      </c>
      <c r="K50" s="6" t="n">
        <v>30.6964</v>
      </c>
      <c r="L50" s="6" t="n">
        <v>28.05</v>
      </c>
      <c r="M50" s="6" t="n">
        <v>0.7</v>
      </c>
      <c r="N50" s="6" t="n">
        <v>0.72</v>
      </c>
    </row>
    <row collapsed="false" customFormat="false" customHeight="false" hidden="false" ht="12.1" outlineLevel="0" r="51">
      <c r="A51" s="29" t="n">
        <v>45460</v>
      </c>
      <c r="B51" s="16" t="s">
        <v>279</v>
      </c>
      <c r="C51" s="16" t="s">
        <v>56</v>
      </c>
      <c r="D51" s="16" t="s">
        <v>57</v>
      </c>
      <c r="E51" s="7" t="n">
        <v>10</v>
      </c>
      <c r="F51" s="16" t="s">
        <v>64</v>
      </c>
      <c r="G51" s="6" t="n">
        <v>4.4533</v>
      </c>
      <c r="H51" s="6" t="n">
        <v>590</v>
      </c>
      <c r="I51" s="6" t="n">
        <v>1090.09</v>
      </c>
      <c r="J51" s="6" t="n">
        <v>0.05</v>
      </c>
      <c r="K51" s="6" t="n">
        <v>44.5329</v>
      </c>
      <c r="L51" s="6" t="n">
        <v>40.08</v>
      </c>
      <c r="M51" s="6" t="n">
        <v>0.37</v>
      </c>
      <c r="N51" s="6" t="n">
        <v>0.68</v>
      </c>
    </row>
    <row collapsed="false" customFormat="false" customHeight="false" hidden="false" ht="12.1" outlineLevel="0" r="52">
      <c r="A52" s="29" t="n">
        <v>45461</v>
      </c>
      <c r="B52" s="16" t="s">
        <v>279</v>
      </c>
      <c r="C52" s="16" t="s">
        <v>65</v>
      </c>
      <c r="D52" s="16" t="s">
        <v>66</v>
      </c>
      <c r="E52" s="7" t="n">
        <v>5</v>
      </c>
      <c r="F52" s="16" t="s">
        <v>19</v>
      </c>
      <c r="G52" s="6" t="n">
        <v>38.3</v>
      </c>
      <c r="H52" s="6" t="n">
        <v>1555.6</v>
      </c>
      <c r="I52" s="6" t="n">
        <v>1460.12</v>
      </c>
      <c r="J52" s="6" t="n">
        <v>25</v>
      </c>
      <c r="K52" s="6" t="n">
        <v>191.5</v>
      </c>
      <c r="L52" s="6" t="n">
        <v>166.5</v>
      </c>
      <c r="M52" s="6" t="n">
        <v>2.28</v>
      </c>
      <c r="N52" s="6" t="n">
        <v>2.14</v>
      </c>
    </row>
    <row collapsed="false" customFormat="false" customHeight="false" hidden="false" ht="12.1" outlineLevel="0" r="53">
      <c r="A53" s="29" t="n">
        <v>45461</v>
      </c>
      <c r="B53" s="16" t="s">
        <v>279</v>
      </c>
      <c r="C53" s="16" t="s">
        <v>65</v>
      </c>
      <c r="D53" s="16" t="s">
        <v>66</v>
      </c>
      <c r="E53" s="7" t="n">
        <v>5</v>
      </c>
      <c r="F53" s="16" t="s">
        <v>19</v>
      </c>
      <c r="G53" s="6" t="n">
        <v>191.51</v>
      </c>
      <c r="H53" s="6" t="n">
        <v>1555.6</v>
      </c>
      <c r="I53" s="6" t="n">
        <v>1460.12</v>
      </c>
      <c r="J53" s="6" t="n">
        <v>124</v>
      </c>
      <c r="K53" s="6" t="n">
        <v>957.55</v>
      </c>
      <c r="L53" s="6" t="n">
        <v>833.55</v>
      </c>
      <c r="M53" s="6" t="n">
        <v>11.42</v>
      </c>
      <c r="N53" s="6" t="n">
        <v>10.72</v>
      </c>
    </row>
    <row collapsed="false" customFormat="false" customHeight="false" hidden="false" ht="12.1" outlineLevel="0" r="54">
      <c r="A54" s="29" t="n">
        <v>45482</v>
      </c>
      <c r="B54" s="16" t="s">
        <v>279</v>
      </c>
      <c r="C54" s="16" t="s">
        <v>36</v>
      </c>
      <c r="D54" s="16" t="s">
        <v>37</v>
      </c>
      <c r="E54" s="7" t="n">
        <v>20</v>
      </c>
      <c r="F54" s="16" t="s">
        <v>19</v>
      </c>
      <c r="G54" s="6" t="n">
        <v>25.17</v>
      </c>
      <c r="H54" s="6" t="n">
        <v>639.1</v>
      </c>
      <c r="I54" s="6" t="n">
        <v>444.04</v>
      </c>
      <c r="J54" s="6" t="n">
        <v>65</v>
      </c>
      <c r="K54" s="6" t="n">
        <v>503.4</v>
      </c>
      <c r="L54" s="6" t="n">
        <v>438.4</v>
      </c>
      <c r="M54" s="6" t="n">
        <v>4.94</v>
      </c>
      <c r="N54" s="6" t="n">
        <v>3.43</v>
      </c>
    </row>
    <row collapsed="false" customFormat="false" customHeight="false" hidden="false" ht="12.1" outlineLevel="0" r="55">
      <c r="A55" s="29" t="n">
        <v>45484</v>
      </c>
      <c r="B55" s="16" t="s">
        <v>279</v>
      </c>
      <c r="C55" s="16" t="s">
        <v>16</v>
      </c>
      <c r="D55" s="16" t="s">
        <v>18</v>
      </c>
      <c r="E55" s="7" t="n">
        <v>100</v>
      </c>
      <c r="F55" s="16" t="s">
        <v>19</v>
      </c>
      <c r="G55" s="6" t="n">
        <v>33.3</v>
      </c>
      <c r="H55" s="6" t="n">
        <v>295.87</v>
      </c>
      <c r="I55" s="6" t="n">
        <v>285.02</v>
      </c>
      <c r="J55" s="6" t="n">
        <v>433</v>
      </c>
      <c r="K55" s="6" t="n">
        <v>3330</v>
      </c>
      <c r="L55" s="6" t="n">
        <v>2897</v>
      </c>
      <c r="M55" s="6" t="n">
        <v>10.16</v>
      </c>
      <c r="N55" s="6" t="n">
        <v>9.79</v>
      </c>
    </row>
    <row collapsed="false" customFormat="false" customHeight="false" hidden="false" ht="12.1" outlineLevel="0" r="56">
      <c r="A56" s="29" t="n">
        <v>45483</v>
      </c>
      <c r="B56" s="16" t="s">
        <v>279</v>
      </c>
      <c r="C56" s="16" t="s">
        <v>81</v>
      </c>
      <c r="D56" s="16" t="s">
        <v>82</v>
      </c>
      <c r="E56" s="7" t="n">
        <v>2</v>
      </c>
      <c r="F56" s="16" t="s">
        <v>64</v>
      </c>
      <c r="G56" s="6" t="n">
        <v>13.2005</v>
      </c>
      <c r="H56" s="6" t="n">
        <v>1202</v>
      </c>
      <c r="I56" s="6" t="n">
        <v>1230.11</v>
      </c>
      <c r="J56" s="6" t="n">
        <v>0.03</v>
      </c>
      <c r="K56" s="6" t="n">
        <v>26.4009</v>
      </c>
      <c r="L56" s="6" t="n">
        <v>23.76</v>
      </c>
      <c r="M56" s="6" t="n">
        <v>0.97</v>
      </c>
      <c r="N56" s="6" t="n">
        <v>0.99</v>
      </c>
    </row>
    <row collapsed="false" customFormat="false" customHeight="false" hidden="false" ht="12.1" outlineLevel="0" r="57">
      <c r="A57" s="29" t="n">
        <v>45485</v>
      </c>
      <c r="B57" s="16" t="s">
        <v>279</v>
      </c>
      <c r="C57" s="16" t="s">
        <v>67</v>
      </c>
      <c r="D57" s="16" t="s">
        <v>68</v>
      </c>
      <c r="E57" s="7" t="n">
        <v>5</v>
      </c>
      <c r="F57" s="16" t="s">
        <v>19</v>
      </c>
      <c r="G57" s="6" t="n">
        <v>249.69</v>
      </c>
      <c r="H57" s="6" t="n">
        <v>1643</v>
      </c>
      <c r="I57" s="6" t="n">
        <v>1000.08</v>
      </c>
      <c r="J57" s="6" t="n">
        <v>162</v>
      </c>
      <c r="K57" s="6" t="n">
        <v>1248.45</v>
      </c>
      <c r="L57" s="6" t="n">
        <v>1086.45</v>
      </c>
      <c r="M57" s="6" t="n">
        <v>21.73</v>
      </c>
      <c r="N57" s="6" t="n">
        <v>13.23</v>
      </c>
    </row>
    <row collapsed="false" customFormat="false" customHeight="false" hidden="false" ht="12.1" outlineLevel="0" r="58">
      <c r="A58" s="29" t="n">
        <v>45545</v>
      </c>
      <c r="B58" s="16" t="s">
        <v>279</v>
      </c>
      <c r="C58" s="16" t="s">
        <v>65</v>
      </c>
      <c r="D58" s="16" t="s">
        <v>66</v>
      </c>
      <c r="E58" s="7" t="n">
        <v>5</v>
      </c>
      <c r="F58" s="16" t="s">
        <v>19</v>
      </c>
      <c r="G58" s="6" t="n">
        <v>31.06</v>
      </c>
      <c r="H58" s="6" t="n">
        <v>1254.2</v>
      </c>
      <c r="I58" s="6" t="n">
        <v>1460.12</v>
      </c>
      <c r="J58" s="6" t="n">
        <v>20</v>
      </c>
      <c r="K58" s="6" t="n">
        <v>155.3</v>
      </c>
      <c r="L58" s="6" t="n">
        <v>135.3</v>
      </c>
      <c r="M58" s="6" t="n">
        <v>1.85</v>
      </c>
      <c r="N58" s="6" t="n">
        <v>2.16</v>
      </c>
    </row>
    <row collapsed="false" customFormat="false" customHeight="false" hidden="false" ht="12.1" outlineLevel="0" r="59">
      <c r="A59" s="29" t="n">
        <v>45548</v>
      </c>
      <c r="B59" s="16" t="s">
        <v>279</v>
      </c>
      <c r="C59" s="16" t="s">
        <v>71</v>
      </c>
      <c r="D59" s="16" t="s">
        <v>72</v>
      </c>
      <c r="E59" s="7" t="n">
        <v>2</v>
      </c>
      <c r="F59" s="16" t="s">
        <v>64</v>
      </c>
      <c r="G59" s="6" t="n">
        <v>15.8531</v>
      </c>
      <c r="H59" s="6" t="n">
        <v>1950</v>
      </c>
      <c r="I59" s="6" t="n">
        <v>2000.17</v>
      </c>
      <c r="J59" s="6" t="n">
        <v>0.03</v>
      </c>
      <c r="K59" s="6" t="n">
        <v>31.7061</v>
      </c>
      <c r="L59" s="6" t="n">
        <v>28.97</v>
      </c>
      <c r="M59" s="6" t="n">
        <v>0.72</v>
      </c>
      <c r="N59" s="6" t="n">
        <v>0.74</v>
      </c>
    </row>
    <row collapsed="false" customFormat="false" customHeight="false" hidden="false" ht="12.1" outlineLevel="0" r="60">
      <c r="A60" s="29" t="n">
        <v>45555</v>
      </c>
      <c r="B60" s="16" t="s">
        <v>279</v>
      </c>
      <c r="C60" s="16" t="s">
        <v>45</v>
      </c>
      <c r="D60" s="16" t="s">
        <v>46</v>
      </c>
      <c r="E60" s="7" t="n">
        <v>2</v>
      </c>
      <c r="F60" s="16" t="s">
        <v>19</v>
      </c>
      <c r="G60" s="6" t="n">
        <v>80</v>
      </c>
      <c r="H60" s="6" t="n">
        <v>4071.2</v>
      </c>
      <c r="I60" s="6" t="n">
        <v>4600.38</v>
      </c>
      <c r="J60" s="6" t="n">
        <v>21</v>
      </c>
      <c r="K60" s="6" t="n">
        <v>160</v>
      </c>
      <c r="L60" s="6" t="n">
        <v>139</v>
      </c>
      <c r="M60" s="6" t="n">
        <v>1.51</v>
      </c>
      <c r="N60" s="6" t="n">
        <v>1.71</v>
      </c>
    </row>
    <row collapsed="false" customFormat="false" customHeight="false" hidden="false" ht="12.1" outlineLevel="0" r="61">
      <c r="A61" s="29" t="n">
        <v>45573</v>
      </c>
      <c r="B61" s="16" t="s">
        <v>279</v>
      </c>
      <c r="C61" s="16" t="s">
        <v>36</v>
      </c>
      <c r="D61" s="16" t="s">
        <v>37</v>
      </c>
      <c r="E61" s="7" t="n">
        <v>20</v>
      </c>
      <c r="F61" s="16" t="s">
        <v>19</v>
      </c>
      <c r="G61" s="6" t="n">
        <v>38.2</v>
      </c>
      <c r="H61" s="6" t="n">
        <v>621.1</v>
      </c>
      <c r="I61" s="6" t="n">
        <v>444.04</v>
      </c>
      <c r="J61" s="6" t="n">
        <v>99</v>
      </c>
      <c r="K61" s="6" t="n">
        <v>764</v>
      </c>
      <c r="L61" s="6" t="n">
        <v>665</v>
      </c>
      <c r="M61" s="6" t="n">
        <v>7.49</v>
      </c>
      <c r="N61" s="6" t="n">
        <v>5.35</v>
      </c>
    </row>
    <row collapsed="false" customFormat="false" customHeight="false" hidden="false" ht="12.1" outlineLevel="0" r="62">
      <c r="A62" s="29" t="n">
        <v>45574</v>
      </c>
      <c r="B62" s="16" t="s">
        <v>279</v>
      </c>
      <c r="C62" s="16" t="s">
        <v>81</v>
      </c>
      <c r="D62" s="16" t="s">
        <v>82</v>
      </c>
      <c r="E62" s="7" t="n">
        <v>2</v>
      </c>
      <c r="F62" s="16" t="s">
        <v>64</v>
      </c>
      <c r="G62" s="6" t="n">
        <v>14.4162</v>
      </c>
      <c r="H62" s="6" t="n">
        <v>1202</v>
      </c>
      <c r="I62" s="6" t="n">
        <v>1230.11</v>
      </c>
      <c r="J62" s="6" t="n">
        <v>0.03</v>
      </c>
      <c r="K62" s="6" t="n">
        <v>28.8324</v>
      </c>
      <c r="L62" s="6" t="n">
        <v>25.95</v>
      </c>
      <c r="M62" s="6" t="n">
        <v>1.05</v>
      </c>
      <c r="N62" s="6" t="n">
        <v>1.08</v>
      </c>
    </row>
    <row collapsed="false" customFormat="false" customHeight="false" hidden="false" ht="12.1" outlineLevel="0" r="63">
      <c r="A63" s="29" t="n">
        <v>45582</v>
      </c>
      <c r="B63" s="16" t="s">
        <v>279</v>
      </c>
      <c r="C63" s="16" t="s">
        <v>79</v>
      </c>
      <c r="D63" s="16" t="s">
        <v>80</v>
      </c>
      <c r="E63" s="7" t="n">
        <v>100</v>
      </c>
      <c r="F63" s="16" t="s">
        <v>19</v>
      </c>
      <c r="G63" s="6" t="n">
        <v>2.494</v>
      </c>
      <c r="H63" s="6" t="n">
        <v>40.655</v>
      </c>
      <c r="I63" s="6" t="n">
        <v>62.01</v>
      </c>
      <c r="J63" s="6" t="n">
        <v>32</v>
      </c>
      <c r="K63" s="6" t="n">
        <v>249.4</v>
      </c>
      <c r="L63" s="6" t="n">
        <v>217.4</v>
      </c>
      <c r="M63" s="6" t="n">
        <v>3.51</v>
      </c>
      <c r="N63" s="6" t="n">
        <v>5.35</v>
      </c>
    </row>
    <row collapsed="false" customFormat="false" customHeight="false" hidden="false" ht="12.1" outlineLevel="0" r="64">
      <c r="A64" s="29" t="n">
        <v>45584</v>
      </c>
      <c r="B64" s="16" t="s">
        <v>279</v>
      </c>
      <c r="C64" s="16" t="s">
        <v>69</v>
      </c>
      <c r="D64" s="16" t="s">
        <v>70</v>
      </c>
      <c r="E64" s="7" t="n">
        <v>100</v>
      </c>
      <c r="F64" s="16" t="s">
        <v>19</v>
      </c>
      <c r="G64" s="6" t="n">
        <v>2.49</v>
      </c>
      <c r="H64" s="6" t="n">
        <v>52.2</v>
      </c>
      <c r="I64" s="6" t="n">
        <v>116.01</v>
      </c>
      <c r="J64" s="6" t="n">
        <v>32</v>
      </c>
      <c r="K64" s="6" t="n">
        <v>249</v>
      </c>
      <c r="L64" s="6" t="n">
        <v>217</v>
      </c>
      <c r="M64" s="6" t="n">
        <v>1.87</v>
      </c>
      <c r="N64" s="6" t="n">
        <v>4.16</v>
      </c>
    </row>
    <row collapsed="false" customFormat="false" customHeight="false" hidden="false" ht="12.1" outlineLevel="0" r="65">
      <c r="A65" s="29" t="n">
        <v>45621</v>
      </c>
      <c r="B65" s="16" t="s">
        <v>279</v>
      </c>
      <c r="C65" s="16" t="s">
        <v>53</v>
      </c>
      <c r="D65" s="16" t="s">
        <v>54</v>
      </c>
      <c r="E65" s="7" t="n">
        <v>2</v>
      </c>
      <c r="F65" s="16" t="s">
        <v>19</v>
      </c>
      <c r="G65" s="6" t="n">
        <v>92.5</v>
      </c>
      <c r="H65" s="6" t="n">
        <v>2339.6</v>
      </c>
      <c r="I65" s="6" t="n">
        <v>6100.51</v>
      </c>
      <c r="J65" s="6" t="n">
        <v>24</v>
      </c>
      <c r="K65" s="6" t="n">
        <v>185</v>
      </c>
      <c r="L65" s="6" t="n">
        <v>161</v>
      </c>
      <c r="M65" s="6" t="n">
        <v>1.32</v>
      </c>
      <c r="N65" s="6" t="n">
        <v>3.44</v>
      </c>
    </row>
    <row collapsed="false" customFormat="false" customHeight="false" hidden="false" ht="12.1" outlineLevel="0" r="66">
      <c r="A66" s="29" t="n">
        <v>45639</v>
      </c>
      <c r="B66" s="16" t="s">
        <v>279</v>
      </c>
      <c r="C66" s="16" t="s">
        <v>21</v>
      </c>
      <c r="D66" s="16" t="s">
        <v>22</v>
      </c>
      <c r="E66" s="7" t="n">
        <v>1</v>
      </c>
      <c r="F66" s="16" t="s">
        <v>19</v>
      </c>
      <c r="G66" s="6" t="n">
        <v>1301.75</v>
      </c>
      <c r="H66" s="6" t="n">
        <v>13692.5</v>
      </c>
      <c r="I66" s="6" t="n">
        <v>13201.1</v>
      </c>
      <c r="J66" s="6" t="n">
        <v>169</v>
      </c>
      <c r="K66" s="6" t="n">
        <v>1301.75</v>
      </c>
      <c r="L66" s="6" t="n">
        <v>1132.75</v>
      </c>
      <c r="M66" s="6" t="n">
        <v>8.58</v>
      </c>
      <c r="N66" s="6" t="n">
        <v>8.27</v>
      </c>
    </row>
    <row collapsed="false" customFormat="false" customHeight="false" hidden="false" ht="12.1" outlineLevel="0" r="67">
      <c r="A67" s="29" t="n">
        <v>45639</v>
      </c>
      <c r="B67" s="16" t="s">
        <v>279</v>
      </c>
      <c r="C67" s="16" t="s">
        <v>71</v>
      </c>
      <c r="D67" s="16" t="s">
        <v>72</v>
      </c>
      <c r="E67" s="7" t="n">
        <v>2</v>
      </c>
      <c r="F67" s="16" t="s">
        <v>64</v>
      </c>
      <c r="G67" s="6" t="n">
        <v>18.0873</v>
      </c>
      <c r="H67" s="6" t="n">
        <v>1950</v>
      </c>
      <c r="I67" s="6" t="n">
        <v>2000.17</v>
      </c>
      <c r="J67" s="6" t="n">
        <v>0.03</v>
      </c>
      <c r="K67" s="6" t="n">
        <v>36.1746</v>
      </c>
      <c r="L67" s="6" t="n">
        <v>33.06</v>
      </c>
      <c r="M67" s="6" t="n">
        <v>0.83</v>
      </c>
      <c r="N67" s="6" t="n">
        <v>0.85</v>
      </c>
    </row>
    <row collapsed="false" customFormat="false" customHeight="false" hidden="false" ht="12.1" outlineLevel="0" r="68">
      <c r="A68" s="29" t="n">
        <v>45643</v>
      </c>
      <c r="B68" s="16" t="s">
        <v>279</v>
      </c>
      <c r="C68" s="16" t="s">
        <v>27</v>
      </c>
      <c r="D68" s="16" t="s">
        <v>28</v>
      </c>
      <c r="E68" s="7" t="n">
        <v>3</v>
      </c>
      <c r="F68" s="16" t="s">
        <v>19</v>
      </c>
      <c r="G68" s="6" t="n">
        <v>514</v>
      </c>
      <c r="H68" s="6" t="n">
        <v>6290.5</v>
      </c>
      <c r="I68" s="6" t="n">
        <v>6600.55</v>
      </c>
      <c r="J68" s="6" t="n">
        <v>200</v>
      </c>
      <c r="K68" s="6" t="n">
        <v>1542</v>
      </c>
      <c r="L68" s="6" t="n">
        <v>1342</v>
      </c>
      <c r="M68" s="6" t="n">
        <v>6.78</v>
      </c>
      <c r="N68" s="6" t="n">
        <v>7.11</v>
      </c>
    </row>
    <row collapsed="false" customFormat="false" customHeight="false" hidden="false" ht="12.1" outlineLevel="0" r="69">
      <c r="A69" s="29" t="n">
        <v>45643</v>
      </c>
      <c r="B69" s="16" t="s">
        <v>279</v>
      </c>
      <c r="C69" s="16" t="s">
        <v>65</v>
      </c>
      <c r="D69" s="16" t="s">
        <v>66</v>
      </c>
      <c r="E69" s="7" t="n">
        <v>5</v>
      </c>
      <c r="F69" s="16" t="s">
        <v>19</v>
      </c>
      <c r="G69" s="6" t="n">
        <v>49.06</v>
      </c>
      <c r="H69" s="6" t="n">
        <v>1016.4</v>
      </c>
      <c r="I69" s="6" t="n">
        <v>1460.12</v>
      </c>
      <c r="J69" s="6" t="n">
        <v>32</v>
      </c>
      <c r="K69" s="6" t="n">
        <v>245.3</v>
      </c>
      <c r="L69" s="6" t="n">
        <v>213.3</v>
      </c>
      <c r="M69" s="6" t="n">
        <v>2.92</v>
      </c>
      <c r="N69" s="6" t="n">
        <v>4.2</v>
      </c>
    </row>
    <row collapsed="false" customFormat="false" customHeight="false" hidden="false" ht="12.1" outlineLevel="0" r="70">
      <c r="A70" s="29" t="n">
        <v>45665</v>
      </c>
      <c r="B70" s="16" t="s">
        <v>279</v>
      </c>
      <c r="C70" s="16" t="s">
        <v>36</v>
      </c>
      <c r="D70" s="16" t="s">
        <v>37</v>
      </c>
      <c r="E70" s="7" t="n">
        <v>20</v>
      </c>
      <c r="F70" s="16" t="s">
        <v>19</v>
      </c>
      <c r="G70" s="6" t="n">
        <v>17.39</v>
      </c>
      <c r="H70" s="6" t="n">
        <v>645.5</v>
      </c>
      <c r="I70" s="6" t="n">
        <v>444.04</v>
      </c>
      <c r="J70" s="6" t="n">
        <v>45</v>
      </c>
      <c r="K70" s="6" t="n">
        <v>347.8</v>
      </c>
      <c r="L70" s="6" t="n">
        <v>302.8</v>
      </c>
      <c r="M70" s="6" t="n">
        <v>3.41</v>
      </c>
      <c r="N70" s="6" t="n">
        <v>2.35</v>
      </c>
    </row>
    <row collapsed="false" customFormat="false" customHeight="false" hidden="false" ht="12.1" outlineLevel="0" r="71">
      <c r="A71" s="29" t="n">
        <v>45730</v>
      </c>
      <c r="B71" s="16" t="s">
        <v>279</v>
      </c>
      <c r="C71" s="16" t="s">
        <v>71</v>
      </c>
      <c r="D71" s="16" t="s">
        <v>72</v>
      </c>
      <c r="E71" s="7" t="n">
        <v>2</v>
      </c>
      <c r="F71" s="16" t="s">
        <v>64</v>
      </c>
      <c r="G71" s="6" t="n">
        <v>15.7647</v>
      </c>
      <c r="H71" s="6" t="n">
        <v>1950</v>
      </c>
      <c r="I71" s="6" t="n">
        <v>2000.17</v>
      </c>
      <c r="J71" s="6" t="n">
        <v>0.04</v>
      </c>
      <c r="K71" s="6" t="n">
        <v>31.5293</v>
      </c>
      <c r="L71" s="6" t="n">
        <v>28.06</v>
      </c>
      <c r="M71" s="6" t="n">
        <v>0.7</v>
      </c>
      <c r="N71" s="6" t="n">
        <v>0.72</v>
      </c>
    </row>
    <row collapsed="false" customFormat="false" customHeight="false" hidden="false" ht="12.1" outlineLevel="0" r="72">
      <c r="A72" s="29" t="n">
        <v>45758</v>
      </c>
      <c r="B72" s="16" t="s">
        <v>279</v>
      </c>
      <c r="C72" s="16" t="s">
        <v>48</v>
      </c>
      <c r="D72" s="16" t="s">
        <v>49</v>
      </c>
      <c r="E72" s="7" t="n">
        <v>10</v>
      </c>
      <c r="F72" s="16" t="s">
        <v>64</v>
      </c>
      <c r="G72" s="6" t="n">
        <v>25.5048</v>
      </c>
      <c r="H72" s="6" t="n">
        <v>651</v>
      </c>
      <c r="I72" s="6" t="n">
        <v>729.06</v>
      </c>
      <c r="J72" s="6" t="n">
        <v>0.3</v>
      </c>
      <c r="K72" s="6" t="n">
        <v>255.0477</v>
      </c>
      <c r="L72" s="6" t="n">
        <v>229.54</v>
      </c>
      <c r="M72" s="6" t="n">
        <v>3.15</v>
      </c>
      <c r="N72" s="6" t="n">
        <v>3.53</v>
      </c>
    </row>
    <row collapsed="false" customFormat="false" customHeight="false" hidden="false" ht="12.1" outlineLevel="0" r="73">
      <c r="A73" s="29" t="n">
        <v>45772</v>
      </c>
      <c r="B73" s="16" t="s">
        <v>279</v>
      </c>
      <c r="C73" s="16" t="s">
        <v>21</v>
      </c>
      <c r="D73" s="16" t="s">
        <v>22</v>
      </c>
      <c r="E73" s="7" t="n">
        <v>10</v>
      </c>
      <c r="F73" s="16" t="s">
        <v>19</v>
      </c>
      <c r="G73" s="6" t="n">
        <v>73</v>
      </c>
      <c r="H73" s="6" t="n">
        <v>1856.8</v>
      </c>
      <c r="I73" s="6" t="n">
        <v>1320.11</v>
      </c>
      <c r="J73" s="6" t="n">
        <v>95</v>
      </c>
      <c r="K73" s="6" t="n">
        <v>730</v>
      </c>
      <c r="L73" s="6" t="n">
        <v>635</v>
      </c>
      <c r="M73" s="6" t="n">
        <v>4.81</v>
      </c>
      <c r="N73" s="6" t="n">
        <v>3.42</v>
      </c>
    </row>
    <row collapsed="false" customFormat="false" customHeight="false" hidden="false" ht="12.1" outlineLevel="0" r="74">
      <c r="A74" s="29" t="n">
        <v>45793</v>
      </c>
      <c r="B74" s="16" t="s">
        <v>279</v>
      </c>
      <c r="C74" s="16" t="s">
        <v>53</v>
      </c>
      <c r="D74" s="16" t="s">
        <v>54</v>
      </c>
      <c r="E74" s="7" t="n">
        <v>2</v>
      </c>
      <c r="F74" s="16" t="s">
        <v>19</v>
      </c>
      <c r="G74" s="6" t="n">
        <v>32</v>
      </c>
      <c r="H74" s="6" t="n">
        <v>3072.8</v>
      </c>
      <c r="I74" s="6" t="n">
        <v>6100.51</v>
      </c>
      <c r="J74" s="6" t="n">
        <v>8</v>
      </c>
      <c r="K74" s="6" t="n">
        <v>64</v>
      </c>
      <c r="L74" s="6" t="n">
        <v>56</v>
      </c>
      <c r="M74" s="6" t="n">
        <v>0.46</v>
      </c>
      <c r="N74" s="6" t="n">
        <v>0.91</v>
      </c>
    </row>
    <row collapsed="false" customFormat="false" customHeight="false" hidden="false" ht="12.1" outlineLevel="0" r="75">
      <c r="A75" s="29" t="n">
        <v>45810</v>
      </c>
      <c r="B75" s="16" t="s">
        <v>279</v>
      </c>
      <c r="C75" s="16" t="s">
        <v>36</v>
      </c>
      <c r="D75" s="16" t="s">
        <v>37</v>
      </c>
      <c r="E75" s="7" t="n">
        <v>20</v>
      </c>
      <c r="F75" s="16" t="s">
        <v>19</v>
      </c>
      <c r="G75" s="6" t="n">
        <v>43.11</v>
      </c>
      <c r="H75" s="6" t="n">
        <v>627.6</v>
      </c>
      <c r="I75" s="6" t="n">
        <v>444.04</v>
      </c>
      <c r="J75" s="6" t="n">
        <v>112</v>
      </c>
      <c r="K75" s="6" t="n">
        <v>862.2</v>
      </c>
      <c r="L75" s="6" t="n">
        <v>750.2</v>
      </c>
      <c r="M75" s="6" t="n">
        <v>8.45</v>
      </c>
      <c r="N75" s="6" t="n">
        <v>5.98</v>
      </c>
    </row>
    <row collapsed="false" customFormat="false" customHeight="false" hidden="false" ht="12.1" outlineLevel="0" r="76">
      <c r="A76" s="29" t="n">
        <v>45811</v>
      </c>
      <c r="B76" s="16" t="s">
        <v>279</v>
      </c>
      <c r="C76" s="16" t="s">
        <v>27</v>
      </c>
      <c r="D76" s="16" t="s">
        <v>28</v>
      </c>
      <c r="E76" s="7" t="n">
        <v>3</v>
      </c>
      <c r="F76" s="16" t="s">
        <v>19</v>
      </c>
      <c r="G76" s="6" t="n">
        <v>541</v>
      </c>
      <c r="H76" s="6" t="n">
        <v>6473</v>
      </c>
      <c r="I76" s="6" t="n">
        <v>6600.55</v>
      </c>
      <c r="J76" s="6" t="n">
        <v>211</v>
      </c>
      <c r="K76" s="6" t="n">
        <v>1623</v>
      </c>
      <c r="L76" s="6" t="n">
        <v>1412</v>
      </c>
      <c r="M76" s="6" t="n">
        <v>7.13</v>
      </c>
      <c r="N76" s="6" t="n">
        <v>7.27</v>
      </c>
    </row>
    <row collapsed="false" customFormat="false" customHeight="false" hidden="false" ht="12.1" outlineLevel="0" r="77">
      <c r="A77" s="29" t="n">
        <v>45821</v>
      </c>
      <c r="B77" s="16" t="s">
        <v>279</v>
      </c>
      <c r="C77" s="16" t="s">
        <v>71</v>
      </c>
      <c r="D77" s="16" t="s">
        <v>72</v>
      </c>
      <c r="E77" s="7" t="n">
        <v>2</v>
      </c>
      <c r="F77" s="16" t="s">
        <v>64</v>
      </c>
      <c r="G77" s="6" t="n">
        <v>14.3785</v>
      </c>
      <c r="H77" s="6" t="n">
        <v>1950</v>
      </c>
      <c r="I77" s="6" t="n">
        <v>2000.17</v>
      </c>
      <c r="J77" s="6" t="n">
        <v>0.04</v>
      </c>
      <c r="K77" s="6" t="n">
        <v>28.757</v>
      </c>
      <c r="L77" s="6" t="n">
        <v>25.6</v>
      </c>
      <c r="M77" s="6" t="n">
        <v>0.64</v>
      </c>
      <c r="N77" s="6" t="n">
        <v>0.66</v>
      </c>
    </row>
    <row collapsed="false" customFormat="false" customHeight="false" hidden="false" ht="12.1" outlineLevel="0" r="78">
      <c r="A78" s="29" t="n">
        <v>45849</v>
      </c>
      <c r="B78" s="16" t="s">
        <v>279</v>
      </c>
      <c r="C78" s="16" t="s">
        <v>75</v>
      </c>
      <c r="D78" s="16" t="s">
        <v>76</v>
      </c>
      <c r="E78" s="7" t="n">
        <v>40</v>
      </c>
      <c r="F78" s="16" t="s">
        <v>19</v>
      </c>
      <c r="G78" s="6" t="n">
        <v>25.58</v>
      </c>
      <c r="H78" s="6" t="n">
        <v>72.79</v>
      </c>
      <c r="I78" s="6" t="n">
        <v>235.02</v>
      </c>
      <c r="J78" s="6" t="n">
        <v>133</v>
      </c>
      <c r="K78" s="6" t="n">
        <v>1023.2</v>
      </c>
      <c r="L78" s="6" t="n">
        <v>890.2</v>
      </c>
      <c r="M78" s="6" t="n">
        <v>9.47</v>
      </c>
      <c r="N78" s="6" t="n">
        <v>30.57</v>
      </c>
    </row>
    <row collapsed="false" customFormat="false" customHeight="false" hidden="false" ht="12.1" outlineLevel="0" r="79">
      <c r="A79" s="29" t="n">
        <v>45852</v>
      </c>
      <c r="B79" s="16" t="s">
        <v>279</v>
      </c>
      <c r="C79" s="16" t="s">
        <v>67</v>
      </c>
      <c r="D79" s="16" t="s">
        <v>68</v>
      </c>
      <c r="E79" s="7" t="n">
        <v>5</v>
      </c>
      <c r="F79" s="16" t="s">
        <v>19</v>
      </c>
      <c r="G79" s="6" t="n">
        <v>147.31</v>
      </c>
      <c r="H79" s="6" t="n">
        <v>1004.5</v>
      </c>
      <c r="I79" s="6" t="n">
        <v>1000.08</v>
      </c>
      <c r="J79" s="6" t="n">
        <v>96</v>
      </c>
      <c r="K79" s="6" t="n">
        <v>736.55</v>
      </c>
      <c r="L79" s="6" t="n">
        <v>640.55</v>
      </c>
      <c r="M79" s="6" t="n">
        <v>12.81</v>
      </c>
      <c r="N79" s="6" t="n">
        <v>12.75</v>
      </c>
    </row>
    <row collapsed="false" customFormat="false" customHeight="false" hidden="false" ht="12.1" outlineLevel="0" r="80">
      <c r="A80" s="29" t="n">
        <v>45855</v>
      </c>
      <c r="B80" s="16" t="s">
        <v>279</v>
      </c>
      <c r="C80" s="16" t="s">
        <v>53</v>
      </c>
      <c r="D80" s="16" t="s">
        <v>54</v>
      </c>
      <c r="E80" s="7" t="n">
        <v>2</v>
      </c>
      <c r="F80" s="16" t="s">
        <v>19</v>
      </c>
      <c r="G80" s="6" t="n">
        <v>33</v>
      </c>
      <c r="H80" s="6" t="n">
        <v>3281.6</v>
      </c>
      <c r="I80" s="6" t="n">
        <v>6100.51</v>
      </c>
      <c r="J80" s="6" t="n">
        <v>9</v>
      </c>
      <c r="K80" s="6" t="n">
        <v>66</v>
      </c>
      <c r="L80" s="6" t="n">
        <v>57</v>
      </c>
      <c r="M80" s="6" t="n">
        <v>0.47</v>
      </c>
      <c r="N80" s="6" t="n">
        <v>0.87</v>
      </c>
    </row>
    <row collapsed="false" customFormat="false" customHeight="false" hidden="false" ht="12.1" outlineLevel="0" r="81">
      <c r="A81" s="29" t="n">
        <v>45856</v>
      </c>
      <c r="B81" s="16" t="s">
        <v>279</v>
      </c>
      <c r="C81" s="16" t="s">
        <v>16</v>
      </c>
      <c r="D81" s="16" t="s">
        <v>18</v>
      </c>
      <c r="E81" s="7" t="n">
        <v>100</v>
      </c>
      <c r="F81" s="16" t="s">
        <v>19</v>
      </c>
      <c r="G81" s="6" t="n">
        <v>34.84</v>
      </c>
      <c r="H81" s="6" t="n">
        <v>309</v>
      </c>
      <c r="I81" s="6" t="n">
        <v>285.02</v>
      </c>
      <c r="J81" s="6" t="n">
        <v>453</v>
      </c>
      <c r="K81" s="6" t="n">
        <v>3484</v>
      </c>
      <c r="L81" s="6" t="n">
        <v>3031</v>
      </c>
      <c r="M81" s="6" t="n">
        <v>10.63</v>
      </c>
      <c r="N81" s="6" t="n">
        <v>9.81</v>
      </c>
    </row>
    <row collapsed="false" customFormat="false" customHeight="false" hidden="false" ht="12.1" outlineLevel="0" r="82">
      <c r="A82" s="29" t="n">
        <v>45915</v>
      </c>
      <c r="B82" s="16" t="s">
        <v>279</v>
      </c>
      <c r="C82" s="16" t="s">
        <v>71</v>
      </c>
      <c r="D82" s="16" t="s">
        <v>72</v>
      </c>
      <c r="E82" s="7" t="n">
        <v>2</v>
      </c>
      <c r="F82" s="16" t="s">
        <v>64</v>
      </c>
      <c r="G82" s="6" t="n">
        <v>15.3571</v>
      </c>
      <c r="H82" s="6" t="n">
        <v>1950</v>
      </c>
      <c r="I82" s="6" t="n">
        <v>2000.17</v>
      </c>
      <c r="J82" s="6" t="n">
        <v>0.04</v>
      </c>
      <c r="K82" s="6" t="n">
        <v>30.7142</v>
      </c>
      <c r="L82" s="6" t="n">
        <v>27.34</v>
      </c>
      <c r="M82" s="6" t="n">
        <v>0.68</v>
      </c>
      <c r="N82" s="6" t="n">
        <v>0.7</v>
      </c>
    </row>
    <row collapsed="false" customFormat="false" customHeight="false" hidden="false" ht="12.1" outlineLevel="0" r="83">
      <c r="A83" s="29" t="n">
        <v>45936</v>
      </c>
      <c r="B83" s="16" t="s">
        <v>279</v>
      </c>
      <c r="C83" s="16" t="s">
        <v>53</v>
      </c>
      <c r="D83" s="16" t="s">
        <v>54</v>
      </c>
      <c r="E83" s="7" t="n">
        <v>2</v>
      </c>
      <c r="F83" s="16" t="s">
        <v>19</v>
      </c>
      <c r="G83" s="6" t="n">
        <v>35</v>
      </c>
      <c r="H83" s="6" t="n">
        <v>3021.2</v>
      </c>
      <c r="I83" s="6" t="n">
        <v>6100.51</v>
      </c>
      <c r="J83" s="6" t="n">
        <v>9</v>
      </c>
      <c r="K83" s="6" t="n">
        <v>70</v>
      </c>
      <c r="L83" s="6" t="n">
        <v>61</v>
      </c>
      <c r="M83" s="6" t="n">
        <v>0.5</v>
      </c>
      <c r="N83" s="6" t="n">
        <v>1.01</v>
      </c>
    </row>
    <row collapsed="false" customFormat="false" customHeight="false" hidden="false" ht="12.1" outlineLevel="0" r="84">
      <c r="A84" s="29" t="n">
        <v>45943</v>
      </c>
      <c r="B84" s="16" t="s">
        <v>279</v>
      </c>
      <c r="C84" s="16" t="s">
        <v>21</v>
      </c>
      <c r="D84" s="16" t="s">
        <v>22</v>
      </c>
      <c r="E84" s="7" t="n">
        <v>10</v>
      </c>
      <c r="F84" s="16" t="s">
        <v>19</v>
      </c>
      <c r="G84" s="6" t="n">
        <v>70.85</v>
      </c>
      <c r="H84" s="6" t="n">
        <v>2223.6</v>
      </c>
      <c r="I84" s="6" t="n">
        <v>1320.11</v>
      </c>
      <c r="J84" s="6" t="n">
        <v>92</v>
      </c>
      <c r="K84" s="6" t="n">
        <v>708.5</v>
      </c>
      <c r="L84" s="6" t="n">
        <v>616.5</v>
      </c>
      <c r="M84" s="6" t="n">
        <v>4.67</v>
      </c>
      <c r="N84" s="6" t="n">
        <v>2.77</v>
      </c>
    </row>
    <row collapsed="false" customFormat="false" customHeight="false" hidden="false" ht="12.1" outlineLevel="0" r="85">
      <c r="A85" s="29" t="n">
        <v>45944</v>
      </c>
      <c r="B85" s="16" t="s">
        <v>279</v>
      </c>
      <c r="C85" s="16" t="s">
        <v>36</v>
      </c>
      <c r="D85" s="16" t="s">
        <v>37</v>
      </c>
      <c r="E85" s="7" t="n">
        <v>20</v>
      </c>
      <c r="F85" s="16" t="s">
        <v>19</v>
      </c>
      <c r="G85" s="6" t="n">
        <v>14.35</v>
      </c>
      <c r="H85" s="6" t="n">
        <v>525.2</v>
      </c>
      <c r="I85" s="6" t="n">
        <v>444.04</v>
      </c>
      <c r="J85" s="6" t="n">
        <v>37</v>
      </c>
      <c r="K85" s="6" t="n">
        <v>287</v>
      </c>
      <c r="L85" s="6" t="n">
        <v>250</v>
      </c>
      <c r="M85" s="6" t="n">
        <v>2.82</v>
      </c>
      <c r="N85" s="6" t="n">
        <v>2.38</v>
      </c>
    </row>
    <row collapsed="false" customFormat="false" customHeight="false" hidden="false" ht="12.1" outlineLevel="0" r="86">
      <c r="A86" s="29"/>
      <c r="B86" s="16"/>
      <c r="C86" s="16"/>
      <c r="D86" s="16"/>
      <c r="E86" s="7"/>
      <c r="F86" s="16"/>
      <c r="G86" s="6"/>
      <c r="H86" s="6"/>
      <c r="I86" s="6"/>
      <c r="J86" s="6"/>
      <c r="K86" s="6"/>
      <c r="L86" s="6"/>
      <c r="M86" s="6"/>
      <c r="N86" s="6"/>
    </row>
    <row collapsed="false" customFormat="false" customHeight="false" hidden="false" ht="12.1" outlineLevel="0" r="87">
      <c r="A87" s="29" t="n">
        <v>46013</v>
      </c>
      <c r="B87" s="16" t="s">
        <v>279</v>
      </c>
      <c r="C87" s="16" t="s">
        <v>21</v>
      </c>
      <c r="D87" s="16" t="s">
        <v>22</v>
      </c>
      <c r="E87" s="7" t="n">
        <v>10</v>
      </c>
      <c r="F87" s="16" t="s">
        <v>19</v>
      </c>
      <c r="G87" s="6" t="n">
        <v>36</v>
      </c>
      <c r="H87" s="6" t="n">
        <v>2168.6</v>
      </c>
      <c r="I87" s="6" t="n">
        <v>1320.11</v>
      </c>
      <c r="J87" s="6" t="n">
        <v>47</v>
      </c>
      <c r="K87" s="6" t="n">
        <v>360</v>
      </c>
      <c r="L87" s="6" t="n">
        <v>313</v>
      </c>
      <c r="M87" s="6" t="n">
        <v>2.37</v>
      </c>
      <c r="N87" s="6" t="n">
        <v>1.44</v>
      </c>
    </row>
    <row collapsed="false" customFormat="false" customHeight="false" hidden="false" ht="12.1" outlineLevel="0" r="88">
      <c r="A88" s="29" t="n">
        <v>46030</v>
      </c>
      <c r="B88" s="16" t="s">
        <v>279</v>
      </c>
      <c r="C88" s="16" t="s">
        <v>53</v>
      </c>
      <c r="D88" s="16" t="s">
        <v>54</v>
      </c>
      <c r="E88" s="7" t="n">
        <v>2</v>
      </c>
      <c r="F88" s="16" t="s">
        <v>19</v>
      </c>
      <c r="G88" s="6" t="n">
        <v>36</v>
      </c>
      <c r="H88" s="6" t="n">
        <v>3190</v>
      </c>
      <c r="I88" s="6" t="n">
        <v>6100.51</v>
      </c>
      <c r="J88" s="6" t="n">
        <v>9</v>
      </c>
      <c r="K88" s="6" t="n">
        <v>72</v>
      </c>
      <c r="L88" s="6" t="n">
        <v>63</v>
      </c>
      <c r="M88" s="6" t="n">
        <v>0.52</v>
      </c>
      <c r="N88" s="6" t="n">
        <v>0.99</v>
      </c>
    </row>
    <row collapsed="false" customFormat="false" customHeight="false" hidden="false" ht="12.1" outlineLevel="0" r="89">
      <c r="A89" s="29" t="n">
        <v>46033</v>
      </c>
      <c r="B89" s="16" t="s">
        <v>279</v>
      </c>
      <c r="C89" s="16" t="s">
        <v>36</v>
      </c>
      <c r="D89" s="16" t="s">
        <v>37</v>
      </c>
      <c r="E89" s="7" t="n">
        <v>20</v>
      </c>
      <c r="F89" s="16" t="s">
        <v>19</v>
      </c>
      <c r="G89" s="6" t="n">
        <v>8.13</v>
      </c>
      <c r="H89" s="6" t="n">
        <v>566.2</v>
      </c>
      <c r="I89" s="6" t="n">
        <v>444.04</v>
      </c>
      <c r="J89" s="6" t="n">
        <v>21</v>
      </c>
      <c r="K89" s="6" t="n">
        <v>162.6</v>
      </c>
      <c r="L89" s="6" t="n">
        <v>141.6</v>
      </c>
      <c r="M89" s="6" t="n">
        <v>1.59</v>
      </c>
      <c r="N89" s="6" t="n">
        <v>1.25</v>
      </c>
    </row>
    <row collapsed="false" customFormat="false" customHeight="false" hidden="false" ht="12.1" outlineLevel="0" r="90">
      <c r="A90" s="29" t="n">
        <v>46034</v>
      </c>
      <c r="B90" s="16" t="s">
        <v>279</v>
      </c>
      <c r="C90" s="16" t="s">
        <v>27</v>
      </c>
      <c r="D90" s="16" t="s">
        <v>28</v>
      </c>
      <c r="E90" s="7" t="n">
        <v>3</v>
      </c>
      <c r="F90" s="16" t="s">
        <v>19</v>
      </c>
      <c r="G90" s="6" t="n">
        <v>397</v>
      </c>
      <c r="H90" s="6" t="n">
        <v>5555</v>
      </c>
      <c r="I90" s="6" t="n">
        <v>6600.55</v>
      </c>
      <c r="J90" s="6" t="n">
        <v>155</v>
      </c>
      <c r="K90" s="6" t="n">
        <v>1191</v>
      </c>
      <c r="L90" s="6" t="n">
        <v>1036</v>
      </c>
      <c r="M90" s="6" t="n">
        <v>5.23</v>
      </c>
      <c r="N90" s="6" t="n">
        <v>6.22</v>
      </c>
    </row>
  </sheetData>
  <autoFilter ref="A1:N9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4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96</v>
      </c>
      <c r="B1" s="30" t="s">
        <v>269</v>
      </c>
      <c r="C1" s="30" t="s">
        <v>0</v>
      </c>
      <c r="D1" s="30" t="s">
        <v>2</v>
      </c>
      <c r="E1" s="30" t="s">
        <v>270</v>
      </c>
      <c r="F1" s="30" t="s">
        <v>280</v>
      </c>
      <c r="G1" s="30" t="s">
        <v>281</v>
      </c>
      <c r="H1" s="30" t="s">
        <v>100</v>
      </c>
      <c r="I1" s="30" t="s">
        <v>282</v>
      </c>
      <c r="J1" s="30" t="s">
        <v>283</v>
      </c>
      <c r="K1" s="30" t="s">
        <v>284</v>
      </c>
      <c r="L1" s="30" t="s">
        <v>285</v>
      </c>
      <c r="M1" s="30" t="s">
        <v>286</v>
      </c>
      <c r="N1" s="30" t="s">
        <v>287</v>
      </c>
      <c r="O1" s="30" t="s">
        <v>288</v>
      </c>
    </row>
    <row collapsed="false" customFormat="false" customHeight="false" hidden="false" ht="12.1" outlineLevel="0" r="2">
      <c r="A2" s="31" t="n">
        <v>44544</v>
      </c>
      <c r="B2" s="16" t="s">
        <v>279</v>
      </c>
      <c r="C2" s="16" t="s">
        <v>16</v>
      </c>
      <c r="D2" s="16" t="s">
        <v>18</v>
      </c>
      <c r="E2" s="17" t="n">
        <v>100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1453</v>
      </c>
      <c r="J2" s="17" t="n">
        <v>285.0237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31" t="n">
        <v>44547</v>
      </c>
      <c r="B3" s="16" t="s">
        <v>279</v>
      </c>
      <c r="C3" s="16" t="s">
        <v>21</v>
      </c>
      <c r="D3" s="16" t="s">
        <v>22</v>
      </c>
      <c r="E3" s="17" t="n">
        <v>10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1451</v>
      </c>
      <c r="J3" s="17" t="n">
        <v>1320.11</v>
      </c>
      <c r="K3" s="6" t="s">
        <f>=Портфель!F3*Портфель!$Q$13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31" t="n">
        <v>44537</v>
      </c>
      <c r="B4" s="16" t="s">
        <v>279</v>
      </c>
      <c r="C4" s="16" t="s">
        <v>24</v>
      </c>
      <c r="D4" s="16" t="s">
        <v>25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1461</v>
      </c>
      <c r="J4" s="17" t="n">
        <v>11100.92</v>
      </c>
      <c r="K4" s="6" t="s">
        <f>=Портфель!F4*Портфель!$Q$13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31" t="n">
        <v>44543</v>
      </c>
      <c r="B5" s="16" t="s">
        <v>279</v>
      </c>
      <c r="C5" s="16" t="s">
        <v>24</v>
      </c>
      <c r="D5" s="16" t="s">
        <v>25</v>
      </c>
      <c r="E5" s="17" t="n">
        <v>1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1455</v>
      </c>
      <c r="J5" s="17" t="n">
        <v>10900.9</v>
      </c>
      <c r="K5" s="6" t="s">
        <f>=Портфель!F4*Портфель!$Q$13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31" t="n">
        <v>44547</v>
      </c>
      <c r="B6" s="16" t="s">
        <v>279</v>
      </c>
      <c r="C6" s="16" t="s">
        <v>27</v>
      </c>
      <c r="D6" s="16" t="s">
        <v>28</v>
      </c>
      <c r="E6" s="17" t="n">
        <v>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1451</v>
      </c>
      <c r="J6" s="17" t="n">
        <v>6650.55</v>
      </c>
      <c r="K6" s="6" t="s">
        <f>=Портфель!F5*Портфель!$Q$13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31" t="n">
        <v>44558</v>
      </c>
      <c r="B7" s="16" t="s">
        <v>279</v>
      </c>
      <c r="C7" s="16" t="s">
        <v>27</v>
      </c>
      <c r="D7" s="16" t="s">
        <v>28</v>
      </c>
      <c r="E7" s="17" t="n">
        <v>1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1440</v>
      </c>
      <c r="J7" s="17" t="n">
        <v>6500.54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31" t="n">
        <v>44537</v>
      </c>
      <c r="B8" s="16" t="s">
        <v>279</v>
      </c>
      <c r="C8" s="16" t="s">
        <v>30</v>
      </c>
      <c r="D8" s="16" t="s">
        <v>31</v>
      </c>
      <c r="E8" s="17" t="n">
        <v>1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1461</v>
      </c>
      <c r="J8" s="17" t="n">
        <v>24002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31" t="n">
        <v>44544</v>
      </c>
      <c r="B9" s="16" t="s">
        <v>279</v>
      </c>
      <c r="C9" s="16" t="s">
        <v>33</v>
      </c>
      <c r="D9" s="16" t="s">
        <v>34</v>
      </c>
      <c r="E9" s="17" t="n">
        <v>100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1453</v>
      </c>
      <c r="J9" s="17" t="n">
        <v>210.0174</v>
      </c>
      <c r="K9" s="6" t="s">
        <f>=Портфель!F7*Портфель!$Q$13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31" t="n">
        <v>44546</v>
      </c>
      <c r="B10" s="16" t="s">
        <v>279</v>
      </c>
      <c r="C10" s="16" t="s">
        <v>36</v>
      </c>
      <c r="D10" s="16" t="s">
        <v>37</v>
      </c>
      <c r="E10" s="17" t="n">
        <v>20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1452</v>
      </c>
      <c r="J10" s="17" t="n">
        <v>444.0365</v>
      </c>
      <c r="K10" s="6" t="s">
        <f>=Портфель!F8*Портфель!$Q$13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31" t="n">
        <v>44538</v>
      </c>
      <c r="B11" s="16" t="s">
        <v>279</v>
      </c>
      <c r="C11" s="16" t="s">
        <v>39</v>
      </c>
      <c r="D11" s="16" t="s">
        <v>40</v>
      </c>
      <c r="E11" s="17" t="n">
        <v>1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1460</v>
      </c>
      <c r="J11" s="17" t="n">
        <v>4400.37</v>
      </c>
      <c r="K11" s="6" t="s">
        <f>=Портфель!F9*Портфель!$Q$13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31" t="n">
        <v>44560</v>
      </c>
      <c r="B12" s="16" t="s">
        <v>279</v>
      </c>
      <c r="C12" s="16" t="s">
        <v>39</v>
      </c>
      <c r="D12" s="16" t="s">
        <v>40</v>
      </c>
      <c r="E12" s="17" t="n">
        <v>1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1438</v>
      </c>
      <c r="J12" s="17" t="n">
        <v>5000.42</v>
      </c>
      <c r="K12" s="6" t="s">
        <f>=Портфель!F9*Портфель!$Q$13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31" t="n">
        <v>44544</v>
      </c>
      <c r="B13" s="16" t="s">
        <v>279</v>
      </c>
      <c r="C13" s="16" t="s">
        <v>42</v>
      </c>
      <c r="D13" s="16" t="s">
        <v>43</v>
      </c>
      <c r="E13" s="17" t="n">
        <v>20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1453</v>
      </c>
      <c r="J13" s="17" t="n">
        <v>200.0165</v>
      </c>
      <c r="K13" s="6" t="s">
        <f>=Портфель!F10*Портфель!$Q$13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31" t="n">
        <v>44546</v>
      </c>
      <c r="B14" s="16" t="s">
        <v>279</v>
      </c>
      <c r="C14" s="16" t="s">
        <v>42</v>
      </c>
      <c r="D14" s="16" t="s">
        <v>43</v>
      </c>
      <c r="E14" s="17" t="n">
        <v>20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1452</v>
      </c>
      <c r="J14" s="17" t="n">
        <v>210.0175</v>
      </c>
      <c r="K14" s="6" t="s">
        <f>=Портфель!F10*Портфель!$Q$13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31" t="n">
        <v>44560</v>
      </c>
      <c r="B15" s="16" t="s">
        <v>279</v>
      </c>
      <c r="C15" s="16" t="s">
        <v>42</v>
      </c>
      <c r="D15" s="16" t="s">
        <v>43</v>
      </c>
      <c r="E15" s="17" t="n">
        <v>40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1438</v>
      </c>
      <c r="J15" s="17" t="n">
        <v>215.01775</v>
      </c>
      <c r="K15" s="6" t="s">
        <f>=Портфель!F10*Портфель!$Q$13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31" t="n">
        <v>44544</v>
      </c>
      <c r="B16" s="16" t="s">
        <v>279</v>
      </c>
      <c r="C16" s="16" t="s">
        <v>45</v>
      </c>
      <c r="D16" s="16" t="s">
        <v>46</v>
      </c>
      <c r="E16" s="17" t="n">
        <v>1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1453</v>
      </c>
      <c r="J16" s="17" t="n">
        <v>4580.38</v>
      </c>
      <c r="K16" s="6" t="s">
        <f>=Портфель!F11*Портфель!$Q$13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31" t="n">
        <v>44546</v>
      </c>
      <c r="B17" s="16" t="s">
        <v>279</v>
      </c>
      <c r="C17" s="16" t="s">
        <v>45</v>
      </c>
      <c r="D17" s="16" t="s">
        <v>46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1452</v>
      </c>
      <c r="J17" s="17" t="n">
        <v>4620.38</v>
      </c>
      <c r="K17" s="6" t="s">
        <f>=Портфель!F11*Портфель!$Q$13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31" t="n">
        <v>44537</v>
      </c>
      <c r="B18" s="16" t="s">
        <v>279</v>
      </c>
      <c r="C18" s="16" t="s">
        <v>48</v>
      </c>
      <c r="D18" s="16" t="s">
        <v>49</v>
      </c>
      <c r="E18" s="17" t="n">
        <v>10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1461</v>
      </c>
      <c r="J18" s="17" t="n">
        <v>729.061</v>
      </c>
      <c r="K18" s="6" t="s">
        <f>=Портфель!F12*Портфель!$Q$13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31" t="n">
        <v>44547</v>
      </c>
      <c r="B19" s="16" t="s">
        <v>279</v>
      </c>
      <c r="C19" s="16" t="s">
        <v>51</v>
      </c>
      <c r="D19" s="16" t="s">
        <v>52</v>
      </c>
      <c r="E19" s="17" t="n">
        <v>50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1451</v>
      </c>
      <c r="J19" s="17" t="n">
        <v>327.0272</v>
      </c>
      <c r="K19" s="6" t="s">
        <f>=Портфель!F13*Портфель!$Q$13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31" t="n">
        <v>44545</v>
      </c>
      <c r="B20" s="16" t="s">
        <v>279</v>
      </c>
      <c r="C20" s="16" t="s">
        <v>53</v>
      </c>
      <c r="D20" s="16" t="s">
        <v>54</v>
      </c>
      <c r="E20" s="17" t="n">
        <v>1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1453</v>
      </c>
      <c r="J20" s="17" t="n">
        <v>6000.5</v>
      </c>
      <c r="K20" s="6" t="s">
        <f>=Портфель!F14*Портфель!$Q$13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31" t="n">
        <v>44546</v>
      </c>
      <c r="B21" s="16" t="s">
        <v>279</v>
      </c>
      <c r="C21" s="16" t="s">
        <v>53</v>
      </c>
      <c r="D21" s="16" t="s">
        <v>54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1452</v>
      </c>
      <c r="J21" s="17" t="n">
        <v>6200.52</v>
      </c>
      <c r="K21" s="6" t="s">
        <f>=Портфель!F14*Портфель!$Q$13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31" t="n">
        <v>44536</v>
      </c>
      <c r="B22" s="16" t="s">
        <v>279</v>
      </c>
      <c r="C22" s="16" t="s">
        <v>56</v>
      </c>
      <c r="D22" s="16" t="s">
        <v>57</v>
      </c>
      <c r="E22" s="17" t="n">
        <v>10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1461</v>
      </c>
      <c r="J22" s="17" t="n">
        <v>1090.09</v>
      </c>
      <c r="K22" s="6" t="s">
        <f>=Портфель!F15*Портфель!$Q$13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31" t="n">
        <v>44537</v>
      </c>
      <c r="B23" s="16" t="s">
        <v>279</v>
      </c>
      <c r="C23" s="16" t="s">
        <v>59</v>
      </c>
      <c r="D23" s="16" t="s">
        <v>60</v>
      </c>
      <c r="E23" s="17" t="n">
        <v>10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1461</v>
      </c>
      <c r="J23" s="17" t="n">
        <v>729.061</v>
      </c>
      <c r="K23" s="6" t="s">
        <f>=Портфель!F16*Портфель!$Q$13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31" t="n">
        <v>44544</v>
      </c>
      <c r="B24" s="16" t="s">
        <v>279</v>
      </c>
      <c r="C24" s="16" t="s">
        <v>62</v>
      </c>
      <c r="D24" s="16" t="s">
        <v>63</v>
      </c>
      <c r="E24" s="17" t="n">
        <v>1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1453</v>
      </c>
      <c r="J24" s="17" t="n">
        <v>7070.59</v>
      </c>
      <c r="K24" s="6" t="s">
        <f>=Портфель!F17*Портфель!$Q$13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31" t="n">
        <v>44545</v>
      </c>
      <c r="B25" s="16" t="s">
        <v>279</v>
      </c>
      <c r="C25" s="16" t="s">
        <v>65</v>
      </c>
      <c r="D25" s="16" t="s">
        <v>66</v>
      </c>
      <c r="E25" s="17" t="n">
        <v>3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1453</v>
      </c>
      <c r="J25" s="17" t="n">
        <v>1460.12</v>
      </c>
      <c r="K25" s="6" t="s">
        <f>=Портфель!F18*Портфель!$Q$13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31" t="n">
        <v>44545</v>
      </c>
      <c r="B26" s="16" t="s">
        <v>279</v>
      </c>
      <c r="C26" s="16" t="s">
        <v>65</v>
      </c>
      <c r="D26" s="16" t="s">
        <v>66</v>
      </c>
      <c r="E26" s="17" t="n">
        <v>2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1453</v>
      </c>
      <c r="J26" s="17" t="n">
        <v>1460.12</v>
      </c>
      <c r="K26" s="6" t="s">
        <f>=Портфель!F18*Портфель!$Q$13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31" t="n">
        <v>44550</v>
      </c>
      <c r="B27" s="16" t="s">
        <v>279</v>
      </c>
      <c r="C27" s="16" t="s">
        <v>67</v>
      </c>
      <c r="D27" s="16" t="s">
        <v>68</v>
      </c>
      <c r="E27" s="17" t="n">
        <v>5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1448</v>
      </c>
      <c r="J27" s="17" t="n">
        <v>1000.084</v>
      </c>
      <c r="K27" s="6" t="s">
        <f>=Портфель!F19*Портфель!$Q$13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31" t="n">
        <v>44546</v>
      </c>
      <c r="B28" s="16" t="s">
        <v>279</v>
      </c>
      <c r="C28" s="16" t="s">
        <v>69</v>
      </c>
      <c r="D28" s="16" t="s">
        <v>70</v>
      </c>
      <c r="E28" s="17" t="n">
        <v>100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1452</v>
      </c>
      <c r="J28" s="17" t="n">
        <v>116.0096</v>
      </c>
      <c r="K28" s="6" t="s">
        <f>=Портфель!F20*Портфель!$Q$13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31" t="n">
        <v>44559</v>
      </c>
      <c r="B29" s="16" t="s">
        <v>279</v>
      </c>
      <c r="C29" s="16" t="s">
        <v>71</v>
      </c>
      <c r="D29" s="16" t="s">
        <v>72</v>
      </c>
      <c r="E29" s="17" t="n">
        <v>2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1439</v>
      </c>
      <c r="J29" s="17" t="n">
        <v>2000.165</v>
      </c>
      <c r="K29" s="6" t="s">
        <f>=Портфель!F21*Портфель!$Q$13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31" t="n">
        <v>44538</v>
      </c>
      <c r="B30" s="16" t="s">
        <v>279</v>
      </c>
      <c r="C30" s="16" t="s">
        <v>73</v>
      </c>
      <c r="D30" s="16" t="s">
        <v>74</v>
      </c>
      <c r="E30" s="17" t="n">
        <v>5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1460</v>
      </c>
      <c r="J30" s="17" t="n">
        <v>610.052</v>
      </c>
      <c r="K30" s="6" t="s">
        <f>=Портфель!F22*Портфель!$Q$13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31" t="n">
        <v>44538</v>
      </c>
      <c r="B31" s="16" t="s">
        <v>279</v>
      </c>
      <c r="C31" s="16" t="s">
        <v>73</v>
      </c>
      <c r="D31" s="16" t="s">
        <v>74</v>
      </c>
      <c r="E31" s="17" t="n">
        <v>5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1460</v>
      </c>
      <c r="J31" s="17" t="n">
        <v>605.05</v>
      </c>
      <c r="K31" s="6" t="s">
        <f>=Портфель!F22*Портфель!$Q$13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31" t="n">
        <v>44543</v>
      </c>
      <c r="B32" s="16" t="s">
        <v>279</v>
      </c>
      <c r="C32" s="16" t="s">
        <v>73</v>
      </c>
      <c r="D32" s="16" t="s">
        <v>74</v>
      </c>
      <c r="E32" s="17" t="n">
        <v>10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1455</v>
      </c>
      <c r="J32" s="17" t="n">
        <v>582.549</v>
      </c>
      <c r="K32" s="6" t="s">
        <f>=Портфель!F22*Портфель!$Q$13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31" t="n">
        <v>44547</v>
      </c>
      <c r="B33" s="16" t="s">
        <v>279</v>
      </c>
      <c r="C33" s="16" t="s">
        <v>75</v>
      </c>
      <c r="D33" s="16" t="s">
        <v>76</v>
      </c>
      <c r="E33" s="17" t="n">
        <v>40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1451</v>
      </c>
      <c r="J33" s="17" t="n">
        <v>235.0195</v>
      </c>
      <c r="K33" s="6" t="s">
        <f>=Портфель!F23*Портфель!$Q$13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31" t="n">
        <v>44547</v>
      </c>
      <c r="B34" s="16" t="s">
        <v>279</v>
      </c>
      <c r="C34" s="16" t="s">
        <v>77</v>
      </c>
      <c r="D34" s="16" t="s">
        <v>78</v>
      </c>
      <c r="E34" s="17" t="n">
        <v>10</v>
      </c>
      <c r="F34" s="7" t="s">
        <f>=DATEDIF(A34,$O$2,"y")</f>
      </c>
      <c r="G34" s="7" t="s">
        <f>=DATEDIF(A34,$O$2,"ym")</f>
      </c>
      <c r="H34" s="7" t="s">
        <f>=DATEDIF(A34,$O$2,"md")</f>
      </c>
      <c r="I34" s="7" t="n">
        <v>1451</v>
      </c>
      <c r="J34" s="17" t="n">
        <v>1280.106</v>
      </c>
      <c r="K34" s="6" t="s">
        <f>=Портфель!F24*Портфель!$Q$13</f>
      </c>
      <c r="L34" s="6" t="s">
        <f>=E34*K34</f>
      </c>
      <c r="M34" s="6" t="s">
        <f>=(K34-J34)*E34</f>
      </c>
      <c r="N34" s="6" t="s">
        <f>=MAX(0,M34*0.13)</f>
      </c>
    </row>
    <row collapsed="false" customFormat="false" customHeight="false" hidden="false" ht="12.1" outlineLevel="0" r="35">
      <c r="A35" s="31" t="n">
        <v>44544</v>
      </c>
      <c r="B35" s="16" t="s">
        <v>279</v>
      </c>
      <c r="C35" s="16" t="s">
        <v>79</v>
      </c>
      <c r="D35" s="16" t="s">
        <v>80</v>
      </c>
      <c r="E35" s="17" t="n">
        <v>30</v>
      </c>
      <c r="F35" s="7" t="s">
        <f>=DATEDIF(A35,$O$2,"y")</f>
      </c>
      <c r="G35" s="7" t="s">
        <f>=DATEDIF(A35,$O$2,"ym")</f>
      </c>
      <c r="H35" s="7" t="s">
        <f>=DATEDIF(A35,$O$2,"md")</f>
      </c>
      <c r="I35" s="7" t="n">
        <v>1453</v>
      </c>
      <c r="J35" s="17" t="n">
        <v>61.505333333333</v>
      </c>
      <c r="K35" s="6" t="s">
        <f>=Портфель!F25*Портфель!$Q$13</f>
      </c>
      <c r="L35" s="6" t="s">
        <f>=E35*K35</f>
      </c>
      <c r="M35" s="6" t="s">
        <f>=(K35-J35)*E35</f>
      </c>
      <c r="N35" s="6" t="s">
        <f>=MAX(0,M35*0.13)</f>
      </c>
    </row>
    <row collapsed="false" customFormat="false" customHeight="false" hidden="false" ht="12.1" outlineLevel="0" r="36">
      <c r="A36" s="31" t="n">
        <v>44545</v>
      </c>
      <c r="B36" s="16" t="s">
        <v>279</v>
      </c>
      <c r="C36" s="16" t="s">
        <v>79</v>
      </c>
      <c r="D36" s="16" t="s">
        <v>80</v>
      </c>
      <c r="E36" s="17" t="n">
        <v>30</v>
      </c>
      <c r="F36" s="7" t="s">
        <f>=DATEDIF(A36,$O$2,"y")</f>
      </c>
      <c r="G36" s="7" t="s">
        <f>=DATEDIF(A36,$O$2,"ym")</f>
      </c>
      <c r="H36" s="7" t="s">
        <f>=DATEDIF(A36,$O$2,"md")</f>
      </c>
      <c r="I36" s="7" t="n">
        <v>1453</v>
      </c>
      <c r="J36" s="17" t="n">
        <v>62.505333333333</v>
      </c>
      <c r="K36" s="6" t="s">
        <f>=Портфель!F25*Портфель!$Q$13</f>
      </c>
      <c r="L36" s="6" t="s">
        <f>=E36*K36</f>
      </c>
      <c r="M36" s="6" t="s">
        <f>=(K36-J36)*E36</f>
      </c>
      <c r="N36" s="6" t="s">
        <f>=MAX(0,M36*0.13)</f>
      </c>
    </row>
    <row collapsed="false" customFormat="false" customHeight="false" hidden="false" ht="12.1" outlineLevel="0" r="37">
      <c r="A37" s="31" t="n">
        <v>44545</v>
      </c>
      <c r="B37" s="16" t="s">
        <v>279</v>
      </c>
      <c r="C37" s="16" t="s">
        <v>79</v>
      </c>
      <c r="D37" s="16" t="s">
        <v>80</v>
      </c>
      <c r="E37" s="17" t="n">
        <v>40</v>
      </c>
      <c r="F37" s="7" t="s">
        <f>=DATEDIF(A37,$O$2,"y")</f>
      </c>
      <c r="G37" s="7" t="s">
        <f>=DATEDIF(A37,$O$2,"ym")</f>
      </c>
      <c r="H37" s="7" t="s">
        <f>=DATEDIF(A37,$O$2,"md")</f>
      </c>
      <c r="I37" s="7" t="n">
        <v>1453</v>
      </c>
      <c r="J37" s="17" t="n">
        <v>62.00525</v>
      </c>
      <c r="K37" s="6" t="s">
        <f>=Портфель!F25*Портфель!$Q$13</f>
      </c>
      <c r="L37" s="6" t="s">
        <f>=E37*K37</f>
      </c>
      <c r="M37" s="6" t="s">
        <f>=(K37-J37)*E37</f>
      </c>
      <c r="N37" s="6" t="s">
        <f>=MAX(0,M37*0.13)</f>
      </c>
    </row>
    <row collapsed="false" customFormat="false" customHeight="false" hidden="false" ht="12.1" outlineLevel="0" r="38">
      <c r="A38" s="31" t="n">
        <v>44544</v>
      </c>
      <c r="B38" s="16" t="s">
        <v>279</v>
      </c>
      <c r="C38" s="16" t="s">
        <v>81</v>
      </c>
      <c r="D38" s="16" t="s">
        <v>82</v>
      </c>
      <c r="E38" s="17" t="n">
        <v>2</v>
      </c>
      <c r="F38" s="7" t="s">
        <f>=DATEDIF(A38,$O$2,"y")</f>
      </c>
      <c r="G38" s="7" t="s">
        <f>=DATEDIF(A38,$O$2,"ym")</f>
      </c>
      <c r="H38" s="7" t="s">
        <f>=DATEDIF(A38,$O$2,"md")</f>
      </c>
      <c r="I38" s="7" t="n">
        <v>1453</v>
      </c>
      <c r="J38" s="17" t="n">
        <v>1230.105</v>
      </c>
      <c r="K38" s="6" t="s">
        <f>=Портфель!F26*Портфель!$Q$13</f>
      </c>
      <c r="L38" s="6" t="s">
        <f>=E38*K38</f>
      </c>
      <c r="M38" s="6" t="s">
        <f>=(K38-J38)*E38</f>
      </c>
      <c r="N38" s="6" t="s">
        <f>=MAX(0,M38*0.13)</f>
      </c>
    </row>
    <row collapsed="false" customFormat="false" customHeight="false" hidden="false" ht="12.1" outlineLevel="0" r="39">
      <c r="A39" s="31" t="n">
        <v>44543</v>
      </c>
      <c r="B39" s="16" t="s">
        <v>279</v>
      </c>
      <c r="C39" s="16" t="s">
        <v>83</v>
      </c>
      <c r="D39" s="16" t="s">
        <v>84</v>
      </c>
      <c r="E39" s="17" t="n">
        <v>1</v>
      </c>
      <c r="F39" s="7" t="s">
        <f>=DATEDIF(A39,$O$2,"y")</f>
      </c>
      <c r="G39" s="7" t="s">
        <f>=DATEDIF(A39,$O$2,"ym")</f>
      </c>
      <c r="H39" s="7" t="s">
        <f>=DATEDIF(A39,$O$2,"md")</f>
      </c>
      <c r="I39" s="7" t="n">
        <v>1455</v>
      </c>
      <c r="J39" s="17" t="n">
        <v>3400.28</v>
      </c>
      <c r="K39" s="6" t="s">
        <f>=Портфель!F27*Портфель!$Q$13</f>
      </c>
      <c r="L39" s="6" t="s">
        <f>=E39*K39</f>
      </c>
      <c r="M39" s="6" t="s">
        <f>=(K39-J39)*E39</f>
      </c>
      <c r="N39" s="6" t="s">
        <f>=MAX(0,M39*0.13)</f>
      </c>
    </row>
    <row collapsed="false" customFormat="false" customHeight="false" hidden="false" ht="12.1" outlineLevel="0" r="40">
      <c r="A40" s="31" t="n">
        <v>44550</v>
      </c>
      <c r="B40" s="16" t="s">
        <v>279</v>
      </c>
      <c r="C40" s="16" t="s">
        <v>85</v>
      </c>
      <c r="D40" s="16" t="s">
        <v>86</v>
      </c>
      <c r="E40" s="17" t="n">
        <v>10</v>
      </c>
      <c r="F40" s="7" t="s">
        <f>=DATEDIF(A40,$O$2,"y")</f>
      </c>
      <c r="G40" s="7" t="s">
        <f>=DATEDIF(A40,$O$2,"ym")</f>
      </c>
      <c r="H40" s="7" t="s">
        <f>=DATEDIF(A40,$O$2,"md")</f>
      </c>
      <c r="I40" s="7" t="n">
        <v>1448</v>
      </c>
      <c r="J40" s="17" t="n">
        <v>275.023</v>
      </c>
      <c r="K40" s="6" t="s">
        <f>=Портфель!F28*Портфель!$Q$13</f>
      </c>
      <c r="L40" s="6" t="s">
        <f>=E40*K40</f>
      </c>
      <c r="M40" s="6" t="s">
        <f>=(K40-J40)*E40</f>
      </c>
      <c r="N40" s="6" t="s">
        <f>=MAX(0,M40*0.13)</f>
      </c>
    </row>
    <row collapsed="false" customFormat="false" customHeight="false" hidden="false" ht="12.1" outlineLevel="0" r="41">
      <c r="A41" s="31" t="n">
        <v>44537</v>
      </c>
      <c r="B41" s="16" t="s">
        <v>279</v>
      </c>
      <c r="C41" s="16" t="s">
        <v>88</v>
      </c>
      <c r="D41" s="16" t="s">
        <v>90</v>
      </c>
      <c r="E41" s="17" t="n">
        <v>5</v>
      </c>
      <c r="F41" s="7" t="s">
        <f>=DATEDIF(A41,$O$2,"y")</f>
      </c>
      <c r="G41" s="7" t="s">
        <f>=DATEDIF(A41,$O$2,"ym")</f>
      </c>
      <c r="H41" s="7" t="s">
        <f>=DATEDIF(A41,$O$2,"md")</f>
      </c>
      <c r="I41" s="7" t="n">
        <v>1461</v>
      </c>
      <c r="J41" s="17" t="n">
        <v>1658.1508552</v>
      </c>
      <c r="K41" s="6" t="s">
        <f>=Портфель!F30*Портфель!$Q$17</f>
      </c>
      <c r="L41" s="6" t="s">
        <f>=E41*K41</f>
      </c>
      <c r="M41" s="6" t="s">
        <f>=(K41-J41)*E41</f>
      </c>
      <c r="N41" s="6" t="s">
        <f>=MAX(0,M41*0.13)</f>
      </c>
    </row>
    <row collapsed="false" customFormat="false" customHeight="false" hidden="false" ht="12.1" outlineLevel="0" r="42">
      <c r="A42" s="31"/>
      <c r="B42" s="16"/>
      <c r="C42" s="16"/>
      <c r="D42" s="16"/>
      <c r="E42" s="17"/>
      <c r="F42" s="7"/>
      <c r="G42" s="17"/>
      <c r="H42" s="16"/>
      <c r="I42" s="7"/>
      <c r="J42" s="17"/>
      <c r="K42" s="4" t="s">
        <v>95</v>
      </c>
      <c r="L42" s="8" t="s">
        <f>=SUBTOTAL(109,L2:L41)</f>
      </c>
      <c r="M42" s="8" t="s">
        <f>=SUBTOTAL(109,M2:M41)</f>
      </c>
      <c r="N42" s="8" t="s">
        <f>=MAX(0,M42*0.13)</f>
      </c>
    </row>
  </sheetData>
  <autoFilter ref="A1:O4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289</v>
      </c>
      <c r="D1" s="30" t="s">
        <v>290</v>
      </c>
      <c r="E1" s="30" t="s">
        <v>273</v>
      </c>
      <c r="F1" s="30" t="s">
        <v>291</v>
      </c>
      <c r="G1" s="30" t="s">
        <v>270</v>
      </c>
      <c r="H1" s="30" t="s">
        <v>292</v>
      </c>
      <c r="I1" s="30" t="s">
        <v>293</v>
      </c>
      <c r="J1" s="30" t="s">
        <v>294</v>
      </c>
      <c r="K1" s="30" t="s">
        <v>295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2025-12-06T23:06:07.00Z</dcterms:created>
  <dc:creator>izi-invest.ru</dc:creator>
  <cp:revision>0</cp:revision>
</cp:coreProperties>
</file>