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Возраст" sheetId="6" state="visible" r:id="rId7"/>
    <sheet name="FIFO" sheetId="7" state="visible" r:id="rId8"/>
  </sheets>
  <calcPr iterateCount="100" refMode="A1" iterate="false" iterateDelta="0.001"/>
</workbook>
</file>

<file path=xl/sharedStrings.xml><?xml version="1.0" encoding="utf-8"?>
<sst xmlns="http://schemas.openxmlformats.org/spreadsheetml/2006/main" count="158" uniqueCount="86">
  <si>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</si>
  <si>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</si>
  <si>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</si>
  <si>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</si>
  <si>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</si>
  <si>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</si>
  <si>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</si>
  <si>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</si>
  <si>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</si>
  <si>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</si>
  <si>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</si>
  <si>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</si>
  <si>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</si>
  <si>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</si>
  <si>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</si>
  <si>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</si>
  <si>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FXUS</t>
  </si>
  <si>
    <t>etf</t>
  </si>
  <si>
    <t>FXUS ETF</t>
  </si>
  <si>
    <t>RUR</t>
  </si>
  <si>
    <t>AMD</t>
  </si>
  <si>
    <t>Сумма по фондам:</t>
  </si>
  <si>
    <t>BYN</t>
  </si>
  <si>
    <t>Рубль</t>
  </si>
  <si>
    <t>CAD</t>
  </si>
  <si>
    <t>Сумма по валютам:</t>
  </si>
  <si>
    <t>CHF</t>
  </si>
  <si>
    <t>Сумма:</t>
  </si>
  <si>
    <t>CNY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</si>
  <si>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</si>
  <si>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</si>
  <si>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</si>
  <si>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</si>
  <si>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</si>
  <si>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</si>
  <si>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</si>
  <si>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</si>
  <si>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</si>
  <si>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</si>
  <si>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</si>
  <si>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</si>
  <si>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</si>
  <si>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</si>
  <si>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</si>
  <si>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</si>
  <si>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</si>
  <si>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Пополнение счета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</si>
  <si>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</si>
  <si>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</si>
  <si>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</si>
  <si>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</si>
  <si>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</si>
  <si>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</si>
  <si>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</si>
  <si>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</si>
  <si>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FXUS
FXUS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</si>
  <si>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</si>
  <si>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</si>
  <si>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</si>
  <si>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</si>
  <si>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</si>
  <si>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</si>
  <si>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</si>
  <si>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</si>
  <si>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USA UCITS ETF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</si>
  <si>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</si>
  <si>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</si>
  <si>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</si>
  <si>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</si>
  <si>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</si>
  <si>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</si>
  <si>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</si>
  <si>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</si>
  <si>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</si>
  <si>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</si>
  <si>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</si>
  <si>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Муся-ИИС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</si>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</sst>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10106</v>
      </c>
      <c r="F2" s="6" t="n">
        <v>100.56154187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0.1233</v>
      </c>
      <c r="L2" s="6" t="n">
        <v>64.31</v>
      </c>
      <c r="M2" s="18" t="n">
        <v>0.2132</v>
      </c>
      <c r="N2" s="17"/>
      <c r="O2" s="17" t="s">
        <v>20</v>
      </c>
      <c r="P2" s="18" t="n">
        <v>0.2132</v>
      </c>
      <c r="Q2" s="6" t="s">
        <f>=P2/$P$13</f>
      </c>
    </row>
    <row collapsed="false" customFormat="false" customHeight="false" hidden="false" ht="12.1" outlineLevel="0" r="3">
      <c r="A3" s="17"/>
      <c r="B3" s="17"/>
      <c r="C3" s="17"/>
      <c r="D3" s="17"/>
      <c r="E3" s="7"/>
      <c r="F3" s="6"/>
      <c r="G3" s="4"/>
      <c r="H3" s="4" t="s">
        <v>21</v>
      </c>
      <c r="I3" s="4"/>
      <c r="J3" s="5" t="s">
        <f>=SUM(J2:J2)</f>
      </c>
      <c r="K3" s="4"/>
      <c r="L3" s="4"/>
      <c r="M3" s="18" t="n">
        <v>27.375</v>
      </c>
      <c r="N3" s="17"/>
      <c r="O3" s="17" t="s">
        <v>22</v>
      </c>
      <c r="P3" s="18" t="n">
        <v>27.375</v>
      </c>
      <c r="Q3" s="6" t="s">
        <f>=P3/$P$13</f>
      </c>
    </row>
    <row collapsed="false" customFormat="false" customHeight="false" hidden="false" ht="12.1" outlineLevel="0" r="4">
      <c r="A4" s="17" t="s">
        <v>19</v>
      </c>
      <c r="B4" s="17" t="s">
        <v>3</v>
      </c>
      <c r="C4" s="17" t="s">
        <v>23</v>
      </c>
      <c r="D4" s="17" t="s">
        <v>19</v>
      </c>
      <c r="E4" s="7" t="n">
        <v>45.39</v>
      </c>
      <c r="F4" s="6" t="n">
        <v>1</v>
      </c>
      <c r="G4" s="18" t="n">
        <v>0</v>
      </c>
      <c r="H4" s="6" t="n">
        <v>0</v>
      </c>
      <c r="I4" s="17"/>
      <c r="J4" s="6" t="s">
        <f>=E4*F4</f>
      </c>
      <c r="K4" s="18"/>
      <c r="L4" s="6"/>
      <c r="M4" s="18" t="n">
        <v>58.046660958904</v>
      </c>
      <c r="N4" s="17"/>
      <c r="O4" s="17" t="s">
        <v>24</v>
      </c>
      <c r="P4" s="18" t="n">
        <v>58.046660958904</v>
      </c>
      <c r="Q4" s="6" t="s">
        <f>=P4/$P$13</f>
      </c>
    </row>
    <row collapsed="false" customFormat="false" customHeight="false" hidden="false" ht="12.1" outlineLevel="0" r="5">
      <c r="A5" s="17"/>
      <c r="B5" s="17"/>
      <c r="C5" s="17"/>
      <c r="D5" s="17"/>
      <c r="E5" s="7"/>
      <c r="F5" s="6"/>
      <c r="G5" s="4"/>
      <c r="H5" s="4" t="s">
        <v>25</v>
      </c>
      <c r="I5" s="4"/>
      <c r="J5" s="5" t="s">
        <f>=SUM(J4:J4)</f>
      </c>
      <c r="K5" s="4"/>
      <c r="L5" s="4"/>
      <c r="M5" s="18" t="n">
        <v>102.6472</v>
      </c>
      <c r="N5" s="17"/>
      <c r="O5" s="17" t="s">
        <v>26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/>
      <c r="B6" s="17"/>
      <c r="C6" s="17"/>
      <c r="D6" s="17"/>
      <c r="E6" s="7"/>
      <c r="F6" s="6"/>
      <c r="G6" s="4"/>
      <c r="H6" s="4" t="s">
        <v>27</v>
      </c>
      <c r="I6" s="4"/>
      <c r="J6" s="5" t="s">
        <f>=J3+J5</f>
      </c>
      <c r="K6" s="18"/>
      <c r="L6" s="6"/>
      <c r="M6" s="18" t="n">
        <v>11.354</v>
      </c>
      <c r="N6" s="17"/>
      <c r="O6" s="17" t="s">
        <v>28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/>
      <c r="B7" s="17"/>
      <c r="C7" s="17"/>
      <c r="D7" s="17"/>
      <c r="E7" s="7"/>
      <c r="F7" s="6"/>
      <c r="G7" s="18"/>
      <c r="H7" s="6"/>
      <c r="I7" s="17"/>
      <c r="J7" s="6"/>
      <c r="K7" s="18"/>
      <c r="L7" s="6"/>
      <c r="M7" s="18" t="n">
        <v>94.3845</v>
      </c>
      <c r="N7" s="17"/>
      <c r="O7" s="17" t="s">
        <v>29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/>
      <c r="B8" s="17"/>
      <c r="C8" s="17"/>
      <c r="D8" s="17"/>
      <c r="E8" s="7"/>
      <c r="F8" s="6"/>
      <c r="G8" s="18"/>
      <c r="H8" s="6"/>
      <c r="I8" s="17"/>
      <c r="J8" s="6"/>
      <c r="K8" s="18"/>
      <c r="L8" s="6"/>
      <c r="M8" s="18" t="n">
        <v>108.9549</v>
      </c>
      <c r="N8" s="17"/>
      <c r="O8" s="17" t="s">
        <v>30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/>
      <c r="B9" s="17"/>
      <c r="C9" s="17"/>
      <c r="D9" s="17"/>
      <c r="E9" s="7"/>
      <c r="F9" s="6"/>
      <c r="G9" s="18"/>
      <c r="H9" s="6"/>
      <c r="I9" s="17"/>
      <c r="J9" s="6"/>
      <c r="K9" s="18"/>
      <c r="L9" s="6"/>
      <c r="M9" s="18" t="n">
        <v>10880</v>
      </c>
      <c r="N9" s="17"/>
      <c r="O9" s="17" t="s">
        <v>31</v>
      </c>
      <c r="P9" s="18" t="n">
        <v>10880</v>
      </c>
      <c r="Q9" s="6" t="s">
        <f>=P9/$P$13</f>
      </c>
    </row>
    <row collapsed="false" customFormat="false" customHeight="false" hidden="false" ht="12.1" outlineLevel="0" r="10">
      <c r="A10" s="17"/>
      <c r="B10" s="17"/>
      <c r="C10" s="17"/>
      <c r="D10" s="17"/>
      <c r="E10" s="7"/>
      <c r="F10" s="6"/>
      <c r="G10" s="18"/>
      <c r="H10" s="6"/>
      <c r="I10" s="17"/>
      <c r="J10" s="6"/>
      <c r="K10" s="18"/>
      <c r="L10" s="6"/>
      <c r="M10" s="18" t="n">
        <v>10.4904</v>
      </c>
      <c r="N10" s="17"/>
      <c r="O10" s="17" t="s">
        <v>32</v>
      </c>
      <c r="P10" s="18" t="n">
        <v>10.4904</v>
      </c>
      <c r="Q10" s="6" t="s">
        <f>=P10/$P$13</f>
      </c>
    </row>
    <row collapsed="false" customFormat="false" customHeight="false" hidden="false" ht="12.1" outlineLevel="0" r="11">
      <c r="A11" s="17"/>
      <c r="B11" s="17"/>
      <c r="C11" s="17"/>
      <c r="D11" s="17"/>
      <c r="E11" s="7"/>
      <c r="F11" s="6"/>
      <c r="G11" s="18"/>
      <c r="H11" s="6"/>
      <c r="I11" s="17"/>
      <c r="J11" s="6"/>
      <c r="K11" s="18"/>
      <c r="L11" s="6"/>
      <c r="M11" s="18" t="n">
        <v>0.44</v>
      </c>
      <c r="N11" s="17"/>
      <c r="O11" s="17" t="s">
        <v>33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/>
      <c r="B12" s="17"/>
      <c r="C12" s="17"/>
      <c r="D12" s="17"/>
      <c r="E12" s="7"/>
      <c r="F12" s="6"/>
      <c r="G12" s="18"/>
      <c r="H12" s="6"/>
      <c r="I12" s="17"/>
      <c r="J12" s="6"/>
      <c r="K12" s="18"/>
      <c r="L12" s="6"/>
      <c r="M12" s="18" t="n">
        <v>0.148</v>
      </c>
      <c r="N12" s="17"/>
      <c r="O12" s="17" t="s">
        <v>34</v>
      </c>
      <c r="P12" s="18" t="n">
        <v>0.148</v>
      </c>
      <c r="Q12" s="6" t="s">
        <f>=P12/$P$13</f>
      </c>
    </row>
    <row collapsed="false" customFormat="false" customHeight="false" hidden="false" ht="12.1" outlineLevel="0" r="13">
      <c r="A13" s="17"/>
      <c r="B13" s="17"/>
      <c r="C13" s="17"/>
      <c r="D13" s="17"/>
      <c r="E13" s="7"/>
      <c r="F13" s="6"/>
      <c r="G13" s="18"/>
      <c r="H13" s="6"/>
      <c r="I13" s="17"/>
      <c r="J13" s="6"/>
      <c r="K13" s="18"/>
      <c r="L13" s="6"/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/>
      <c r="B14" s="17"/>
      <c r="C14" s="17"/>
      <c r="D14" s="17"/>
      <c r="E14" s="7"/>
      <c r="F14" s="6"/>
      <c r="G14" s="18"/>
      <c r="H14" s="6"/>
      <c r="I14" s="17"/>
      <c r="J14" s="6"/>
      <c r="K14" s="18"/>
      <c r="L14" s="6"/>
      <c r="M14" s="18" t="n">
        <v>166.8</v>
      </c>
      <c r="N14" s="17"/>
      <c r="O14" s="17" t="s">
        <v>35</v>
      </c>
      <c r="P14" s="18" t="n">
        <v>166.8</v>
      </c>
      <c r="Q14" s="6" t="s">
        <f>=P14/$P$13</f>
      </c>
    </row>
    <row collapsed="false" customFormat="false" customHeight="false" hidden="false" ht="12.1" outlineLevel="0" r="15">
      <c r="A15" s="17"/>
      <c r="B15" s="17"/>
      <c r="C15" s="17"/>
      <c r="D15" s="17"/>
      <c r="E15" s="7"/>
      <c r="F15" s="6"/>
      <c r="G15" s="18"/>
      <c r="H15" s="6"/>
      <c r="I15" s="17"/>
      <c r="J15" s="6"/>
      <c r="K15" s="18"/>
      <c r="L15" s="6"/>
      <c r="M15" s="18" t="n">
        <v>1.84</v>
      </c>
      <c r="N15" s="17"/>
      <c r="O15" s="17" t="s">
        <v>36</v>
      </c>
      <c r="P15" s="18" t="n">
        <v>1.84</v>
      </c>
      <c r="Q15" s="6" t="s">
        <f>=P15/$P$13</f>
      </c>
    </row>
    <row collapsed="false" customFormat="false" customHeight="false" hidden="false" ht="12.1" outlineLevel="0" r="16">
      <c r="A16" s="17"/>
      <c r="B16" s="17"/>
      <c r="C16" s="17"/>
      <c r="D16" s="17"/>
      <c r="E16" s="7"/>
      <c r="F16" s="6"/>
      <c r="G16" s="18"/>
      <c r="H16" s="6"/>
      <c r="I16" s="17"/>
      <c r="J16" s="6"/>
      <c r="K16" s="18"/>
      <c r="L16" s="6"/>
      <c r="M16" s="18" t="n">
        <v>2.11125</v>
      </c>
      <c r="N16" s="17"/>
      <c r="O16" s="17" t="s">
        <v>37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/>
      <c r="B17" s="17"/>
      <c r="C17" s="17"/>
      <c r="D17" s="17"/>
      <c r="E17" s="7"/>
      <c r="F17" s="6"/>
      <c r="G17" s="18"/>
      <c r="H17" s="6"/>
      <c r="I17" s="17"/>
      <c r="J17" s="6"/>
      <c r="K17" s="18"/>
      <c r="L17" s="6"/>
      <c r="M17" s="18" t="n">
        <v>81.3582</v>
      </c>
      <c r="N17" s="17"/>
      <c r="O17" s="17" t="s">
        <v>38</v>
      </c>
      <c r="P17" s="18" t="n">
        <v>81.3582</v>
      </c>
      <c r="Q17" s="6" t="s">
        <f>=P17/$P$13</f>
      </c>
    </row>
  </sheetData>
  <mergeCells>
    <mergeCell ref="H3:I3"/>
    <mergeCell ref="H5:I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39</v>
      </c>
      <c r="B1" s="19" t="s">
        <v>9</v>
      </c>
      <c r="C1" s="19" t="s">
        <v>40</v>
      </c>
      <c r="D1" s="19" t="s">
        <v>41</v>
      </c>
      <c r="E1" s="19" t="s">
        <v>42</v>
      </c>
      <c r="F1" s="19" t="s">
        <v>43</v>
      </c>
      <c r="G1" s="19" t="s">
        <v>44</v>
      </c>
      <c r="H1" s="19" t="s">
        <v>45</v>
      </c>
    </row>
    <row collapsed="false" customFormat="false" customHeight="false" hidden="false" ht="12.1" outlineLevel="0" r="2">
      <c r="A2" s="14" t="n">
        <v>44537.494444444</v>
      </c>
      <c r="B2" s="6" t="n">
        <v>400000</v>
      </c>
      <c r="C2" s="17" t="s">
        <v>46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44566.928472222</v>
      </c>
      <c r="B3" s="6" t="n">
        <v>250000</v>
      </c>
      <c r="C3" s="17" t="s">
        <v>46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2" t="n">
        <v>45951.925787037</v>
      </c>
      <c r="B4" s="5" t="n">
        <v>-1016320.33</v>
      </c>
      <c r="C4" s="15" t="s">
        <v>47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/>
      <c r="B5" s="9" t="s">
        <f>=XIRR(B2:B4,A2:A4)</f>
      </c>
      <c r="C5" s="17" t="s">
        <v>48</v>
      </c>
      <c r="D5" s="17"/>
      <c r="E5" s="17"/>
      <c r="F5" s="7"/>
      <c r="G5" s="2" t="s">
        <v>49</v>
      </c>
      <c r="H5" s="6" t="s">
        <f>=SUM(I2:H4)/365</f>
      </c>
    </row>
    <row collapsed="false" customFormat="false" customHeight="false" hidden="false" ht="12.1" outlineLevel="0" r="6">
      <c r="A6" s="14"/>
      <c r="B6" s="5" t="s">
        <f>=-SUM(B2:B4)</f>
      </c>
      <c r="C6" s="17" t="s">
        <v>50</v>
      </c>
      <c r="D6" s="17"/>
      <c r="E6" s="17"/>
      <c r="F6" s="7"/>
      <c r="G6" s="15" t="s">
        <v>51</v>
      </c>
      <c r="H6" s="9" t="s">
        <f>=B6/H5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</row>
    <row collapsed="false" customFormat="false" customHeight="false" hidden="false" ht="12.1" outlineLevel="0" r="2">
      <c r="A2" s="11" t="n">
        <v>44537</v>
      </c>
      <c r="B2" s="6" t="n">
        <v>398808.04</v>
      </c>
      <c r="C2" s="0" t="s">
        <v>52</v>
      </c>
    </row>
    <row collapsed="false" customFormat="false" customHeight="false" hidden="false" ht="12.1" outlineLevel="0" r="3">
      <c r="A3" s="11" t="n">
        <v>44537</v>
      </c>
      <c r="B3" s="6" t="n">
        <v>1144.26</v>
      </c>
      <c r="C3" s="0" t="s">
        <v>52</v>
      </c>
    </row>
    <row collapsed="false" customFormat="false" customHeight="false" hidden="false" ht="12.1" outlineLevel="0" r="4">
      <c r="A4" s="11" t="n">
        <v>44567</v>
      </c>
      <c r="B4" s="6" t="n">
        <v>249281.53</v>
      </c>
      <c r="C4" s="0" t="s">
        <v>52</v>
      </c>
    </row>
    <row collapsed="false" customFormat="false" customHeight="false" hidden="false" ht="12.1" outlineLevel="0" r="5">
      <c r="A5" s="11" t="n">
        <v>44567</v>
      </c>
      <c r="B5" s="6" t="n">
        <v>720.78</v>
      </c>
      <c r="C5" s="0" t="s">
        <v>52</v>
      </c>
    </row>
    <row collapsed="false" customFormat="false" customHeight="false" hidden="false" ht="12.1" outlineLevel="0" r="6">
      <c r="A6" s="11" t="n">
        <v>45951</v>
      </c>
      <c r="B6" s="8" t="s">
        <f>=-Портфель!J2</f>
      </c>
      <c r="C6" s="0" t="s">
        <v>53</v>
      </c>
    </row>
    <row collapsed="false" customFormat="false" customHeight="false" hidden="false" ht="12.1" outlineLevel="0" r="7">
      <c r="A7" s="0"/>
      <c r="B7" s="10" t="s">
        <f>=XIRR(B2:B6,A2:A6)</f>
      </c>
      <c r="C7" s="0"/>
    </row>
    <row collapsed="false" customFormat="false" customHeight="false" hidden="false" ht="12.1" outlineLevel="0" r="8">
      <c r="A8" s="0"/>
      <c r="B8" s="8" t="s">
        <f>=-SUM(B2:B6)</f>
      </c>
      <c r="C8" s="0" t="s">
        <v>54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55</v>
      </c>
      <c r="C1" s="0"/>
    </row>
    <row collapsed="false" customFormat="false" customHeight="false" hidden="false" ht="12.1" outlineLevel="0" r="2">
      <c r="A2" s="11" t="n">
        <v>44537</v>
      </c>
      <c r="B2" s="6" t="n">
        <v>6273</v>
      </c>
      <c r="C2" s="6" t="n">
        <v>398808.04</v>
      </c>
    </row>
    <row collapsed="false" customFormat="false" customHeight="false" hidden="false" ht="12.1" outlineLevel="0" r="3">
      <c r="A3" s="11" t="n">
        <v>44537</v>
      </c>
      <c r="B3" s="6" t="n">
        <v>18</v>
      </c>
      <c r="C3" s="6" t="n">
        <v>1144.26</v>
      </c>
    </row>
    <row collapsed="false" customFormat="false" customHeight="false" hidden="false" ht="12.1" outlineLevel="0" r="4">
      <c r="A4" s="11" t="n">
        <v>44567</v>
      </c>
      <c r="B4" s="6" t="n">
        <v>3804</v>
      </c>
      <c r="C4" s="6" t="n">
        <v>249281.53</v>
      </c>
    </row>
    <row collapsed="false" customFormat="false" customHeight="false" hidden="false" ht="12.1" outlineLevel="0" r="5">
      <c r="A5" s="11" t="n">
        <v>44567</v>
      </c>
      <c r="B5" s="6" t="n">
        <v>11</v>
      </c>
      <c r="C5" s="6" t="n">
        <v>720.78</v>
      </c>
    </row>
    <row collapsed="false" customFormat="false" customHeight="false" hidden="false" ht="12.1" outlineLevel="0" r="6">
      <c r="A6" s="0"/>
      <c r="B6" s="5" t="s">
        <f>=SUM(C2:C5)/SUM(B2:B5)</f>
      </c>
      <c r="C6" s="0" t="s">
        <v>11</v>
      </c>
    </row>
    <row collapsed="false" customFormat="false" customHeight="false" hidden="false" ht="12.1" outlineLevel="0" r="7">
      <c r="A7" s="0"/>
      <c r="B7" s="6" t="n">
        <v>100.56154187</v>
      </c>
      <c r="C7" s="0" t="s">
        <v>56</v>
      </c>
    </row>
    <row collapsed="false" customFormat="false" customHeight="false" hidden="false" ht="12.1" outlineLevel="0" r="8">
      <c r="A8" s="0"/>
      <c r="B8" s="6" t="n">
        <v>10106</v>
      </c>
      <c r="C8" s="0" t="s">
        <v>57</v>
      </c>
    </row>
    <row collapsed="false" customFormat="false" customHeight="false" hidden="false" ht="12.1" outlineLevel="0" r="9">
      <c r="A9" s="0"/>
      <c r="B9" s="5" t="s">
        <f>=B8*(ABS(B7)-ABS(B6))</f>
      </c>
      <c r="C9" s="0" t="s">
        <v>58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39</v>
      </c>
      <c r="B1" s="19" t="s">
        <v>0</v>
      </c>
      <c r="C1" s="19" t="s">
        <v>2</v>
      </c>
      <c r="D1" s="19" t="s">
        <v>59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60</v>
      </c>
      <c r="L1" s="19" t="s">
        <v>61</v>
      </c>
      <c r="M1" s="19" t="s">
        <v>19</v>
      </c>
      <c r="N1" s="19" t="s">
        <v>62</v>
      </c>
    </row>
    <row collapsed="false" customFormat="false" customHeight="false" hidden="false" ht="12.1" outlineLevel="0" r="2">
      <c r="A2" s="22" t="n">
        <v>44537.494444444</v>
      </c>
      <c r="B2" s="23" t="s">
        <v>63</v>
      </c>
      <c r="C2" s="23" t="s">
        <v>46</v>
      </c>
      <c r="D2" s="23" t="s">
        <v>63</v>
      </c>
      <c r="E2" s="23" t="s">
        <v>63</v>
      </c>
      <c r="F2" s="23" t="s">
        <v>19</v>
      </c>
      <c r="G2" s="24" t="n">
        <v>1</v>
      </c>
      <c r="H2" s="25" t="n">
        <v>400000</v>
      </c>
      <c r="I2" s="25" t="n">
        <v>400000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1" t="n">
        <v>44537.533333333</v>
      </c>
      <c r="B3" s="17" t="s">
        <v>16</v>
      </c>
      <c r="C3" s="17" t="s">
        <v>64</v>
      </c>
      <c r="D3" s="17" t="s">
        <v>52</v>
      </c>
      <c r="E3" s="17" t="s">
        <v>17</v>
      </c>
      <c r="F3" s="17" t="s">
        <v>19</v>
      </c>
      <c r="G3" s="7" t="n">
        <v>6273</v>
      </c>
      <c r="H3" s="6" t="n">
        <v>63.385</v>
      </c>
      <c r="I3" s="6" t="n">
        <v>-397615.19</v>
      </c>
      <c r="J3" s="6" t="n">
        <v>0</v>
      </c>
      <c r="K3" s="6" t="n">
        <v>-1192.85</v>
      </c>
      <c r="L3" s="6" t="n">
        <v>0</v>
      </c>
      <c r="M3" s="6" t="s">
        <f>=I3+J3+K3+L3</f>
      </c>
      <c r="N3" s="17"/>
    </row>
    <row collapsed="false" customFormat="false" customHeight="false" hidden="false" ht="12.1" outlineLevel="0" r="4">
      <c r="A4" s="21" t="n">
        <v>44537.533333333</v>
      </c>
      <c r="B4" s="17" t="s">
        <v>16</v>
      </c>
      <c r="C4" s="17" t="s">
        <v>64</v>
      </c>
      <c r="D4" s="17" t="s">
        <v>52</v>
      </c>
      <c r="E4" s="17" t="s">
        <v>17</v>
      </c>
      <c r="F4" s="17" t="s">
        <v>19</v>
      </c>
      <c r="G4" s="7" t="n">
        <v>18</v>
      </c>
      <c r="H4" s="6" t="n">
        <v>63.38</v>
      </c>
      <c r="I4" s="6" t="n">
        <v>-1140.84</v>
      </c>
      <c r="J4" s="6" t="n">
        <v>0</v>
      </c>
      <c r="K4" s="6" t="n">
        <v>-3.42</v>
      </c>
      <c r="L4" s="6" t="n">
        <v>0</v>
      </c>
      <c r="M4" s="6" t="s">
        <f>=I4+J4+K4+L4</f>
      </c>
      <c r="N4" s="17"/>
    </row>
    <row collapsed="false" customFormat="false" customHeight="false" hidden="false" ht="12.1" outlineLevel="0" r="5">
      <c r="A5" s="22" t="n">
        <v>44566.928472222</v>
      </c>
      <c r="B5" s="23" t="s">
        <v>63</v>
      </c>
      <c r="C5" s="23" t="s">
        <v>46</v>
      </c>
      <c r="D5" s="23" t="s">
        <v>63</v>
      </c>
      <c r="E5" s="23" t="s">
        <v>63</v>
      </c>
      <c r="F5" s="23" t="s">
        <v>19</v>
      </c>
      <c r="G5" s="24" t="n">
        <v>1</v>
      </c>
      <c r="H5" s="25" t="n">
        <v>250000</v>
      </c>
      <c r="I5" s="25" t="n">
        <v>250000</v>
      </c>
      <c r="J5" s="25" t="n">
        <v>0</v>
      </c>
      <c r="K5" s="25" t="n">
        <v>0</v>
      </c>
      <c r="L5" s="25" t="n">
        <v>0</v>
      </c>
      <c r="M5" s="6" t="s">
        <f>=I5+J5+K5+L5</f>
      </c>
      <c r="N5" s="23"/>
    </row>
    <row collapsed="false" customFormat="false" customHeight="false" hidden="false" ht="12.1" outlineLevel="0" r="6">
      <c r="A6" s="21" t="n">
        <v>44567.928472222</v>
      </c>
      <c r="B6" s="17" t="s">
        <v>16</v>
      </c>
      <c r="C6" s="17" t="s">
        <v>64</v>
      </c>
      <c r="D6" s="17" t="s">
        <v>52</v>
      </c>
      <c r="E6" s="17" t="s">
        <v>17</v>
      </c>
      <c r="F6" s="17" t="s">
        <v>19</v>
      </c>
      <c r="G6" s="7" t="n">
        <v>3804</v>
      </c>
      <c r="H6" s="6" t="n">
        <v>65.335415</v>
      </c>
      <c r="I6" s="6" t="n">
        <v>-248535.92</v>
      </c>
      <c r="J6" s="6" t="n">
        <v>0</v>
      </c>
      <c r="K6" s="6" t="n">
        <v>-745.61</v>
      </c>
      <c r="L6" s="6" t="n">
        <v>0</v>
      </c>
      <c r="M6" s="6" t="s">
        <f>=I6+J6+K6+L6</f>
      </c>
      <c r="N6" s="17"/>
    </row>
    <row collapsed="false" customFormat="false" customHeight="false" hidden="false" ht="12.1" outlineLevel="0" r="7">
      <c r="A7" s="21" t="n">
        <v>44567.928472222</v>
      </c>
      <c r="B7" s="17" t="s">
        <v>16</v>
      </c>
      <c r="C7" s="17" t="s">
        <v>64</v>
      </c>
      <c r="D7" s="17" t="s">
        <v>52</v>
      </c>
      <c r="E7" s="17" t="s">
        <v>17</v>
      </c>
      <c r="F7" s="17" t="s">
        <v>19</v>
      </c>
      <c r="G7" s="7" t="n">
        <v>11</v>
      </c>
      <c r="H7" s="6" t="n">
        <v>65.33</v>
      </c>
      <c r="I7" s="6" t="n">
        <v>-718.63</v>
      </c>
      <c r="J7" s="6" t="n">
        <v>0</v>
      </c>
      <c r="K7" s="6" t="n">
        <v>-2.15</v>
      </c>
      <c r="L7" s="6" t="n">
        <v>0</v>
      </c>
      <c r="M7" s="6" t="s">
        <f>=I7+J7+K7+L7</f>
      </c>
      <c r="N7" s="17"/>
    </row>
    <row collapsed="false" customFormat="false" customHeight="false" hidden="false" ht="12.1" outlineLevel="0" r="8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 t="s">
        <v>65</v>
      </c>
      <c r="M8" s="5" t="s">
        <f>=SUM(M2:M7)</f>
      </c>
      <c r="N8" s="4"/>
    </row>
  </sheetData>
  <autoFilter ref="A1:N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7" t="s">
        <v>39</v>
      </c>
      <c r="B1" s="27" t="s">
        <v>66</v>
      </c>
      <c r="C1" s="27" t="s">
        <v>0</v>
      </c>
      <c r="D1" s="27" t="s">
        <v>2</v>
      </c>
      <c r="E1" s="27" t="s">
        <v>67</v>
      </c>
      <c r="F1" s="27" t="s">
        <v>68</v>
      </c>
      <c r="G1" s="27" t="s">
        <v>69</v>
      </c>
      <c r="H1" s="27" t="s">
        <v>43</v>
      </c>
      <c r="I1" s="27" t="s">
        <v>70</v>
      </c>
      <c r="J1" s="27" t="s">
        <v>71</v>
      </c>
      <c r="K1" s="27" t="s">
        <v>72</v>
      </c>
      <c r="L1" s="27" t="s">
        <v>73</v>
      </c>
      <c r="M1" s="27" t="s">
        <v>74</v>
      </c>
      <c r="N1" s="27" t="s">
        <v>75</v>
      </c>
    </row>
    <row collapsed="false" customFormat="false" customHeight="false" hidden="false" ht="12.1" outlineLevel="0" r="2">
      <c r="A2" s="26" t="n">
        <v>44537</v>
      </c>
      <c r="B2" s="17" t="s">
        <v>76</v>
      </c>
      <c r="C2" s="17" t="s">
        <v>16</v>
      </c>
      <c r="D2" s="17" t="s">
        <v>18</v>
      </c>
      <c r="E2" s="18" t="n">
        <v>6273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1415</v>
      </c>
      <c r="J2" s="18" t="n">
        <v>63.575329188586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6" t="n">
        <v>44537</v>
      </c>
      <c r="B3" s="17" t="s">
        <v>76</v>
      </c>
      <c r="C3" s="17" t="s">
        <v>16</v>
      </c>
      <c r="D3" s="17" t="s">
        <v>18</v>
      </c>
      <c r="E3" s="18" t="n">
        <v>18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1415</v>
      </c>
      <c r="J3" s="18" t="n">
        <v>63.57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6" t="n">
        <v>44567</v>
      </c>
      <c r="B4" s="17" t="s">
        <v>76</v>
      </c>
      <c r="C4" s="17" t="s">
        <v>16</v>
      </c>
      <c r="D4" s="17" t="s">
        <v>18</v>
      </c>
      <c r="E4" s="18" t="n">
        <v>3804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1384</v>
      </c>
      <c r="J4" s="18" t="n">
        <v>65.531422187171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6" t="n">
        <v>44567</v>
      </c>
      <c r="B5" s="17" t="s">
        <v>76</v>
      </c>
      <c r="C5" s="17" t="s">
        <v>16</v>
      </c>
      <c r="D5" s="17" t="s">
        <v>18</v>
      </c>
      <c r="E5" s="18" t="n">
        <v>11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1384</v>
      </c>
      <c r="J5" s="18" t="n">
        <v>65.525454545455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6" t="n">
        <v>0</v>
      </c>
      <c r="B6" s="17" t="s">
        <v>77</v>
      </c>
      <c r="C6" s="17" t="s">
        <v>77</v>
      </c>
      <c r="D6" s="17" t="s">
        <v>77</v>
      </c>
      <c r="E6" s="18" t="n">
        <v> </v>
      </c>
      <c r="F6" s="7" t="n">
        <v> </v>
      </c>
      <c r="G6" s="18" t="n">
        <v> </v>
      </c>
      <c r="H6" s="17" t="s">
        <v>77</v>
      </c>
      <c r="I6" s="7" t="n">
        <v> </v>
      </c>
      <c r="J6" s="18" t="n">
        <v> </v>
      </c>
      <c r="K6" s="18" t="n">
        <v> </v>
      </c>
      <c r="L6" s="18" t="n">
        <v> </v>
      </c>
      <c r="M6" s="18" t="n">
        <v> </v>
      </c>
    </row>
    <row collapsed="false" customFormat="false" customHeight="false" hidden="false" ht="12.1" outlineLevel="0" r="7">
      <c r="A7" s="26"/>
      <c r="B7" s="17"/>
      <c r="C7" s="17"/>
      <c r="D7" s="17" t="s">
        <v>78</v>
      </c>
      <c r="E7" s="18" t="n">
        <v> </v>
      </c>
      <c r="F7" s="7" t="n">
        <v> </v>
      </c>
      <c r="G7" s="18" t="n">
        <v> </v>
      </c>
      <c r="H7" s="17" t="s">
        <v>77</v>
      </c>
      <c r="I7" s="7" t="n">
        <v> </v>
      </c>
      <c r="J7" s="18" t="n">
        <v> </v>
      </c>
      <c r="K7" s="18" t="n">
        <v> </v>
      </c>
      <c r="L7" s="18" t="n">
        <v> </v>
      </c>
      <c r="M7" s="18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7" t="s">
        <v>0</v>
      </c>
      <c r="B1" s="27" t="s">
        <v>2</v>
      </c>
      <c r="C1" s="27" t="s">
        <v>79</v>
      </c>
      <c r="D1" s="27" t="s">
        <v>80</v>
      </c>
      <c r="E1" s="27" t="s">
        <v>71</v>
      </c>
      <c r="F1" s="27" t="s">
        <v>81</v>
      </c>
      <c r="G1" s="27" t="s">
        <v>67</v>
      </c>
      <c r="H1" s="27" t="s">
        <v>82</v>
      </c>
      <c r="I1" s="27" t="s">
        <v>83</v>
      </c>
      <c r="J1" s="27" t="s">
        <v>84</v>
      </c>
      <c r="K1" s="27" t="s">
        <v>85</v>
      </c>
    </row>
    <row collapsed="false" customFormat="false" customHeight="false" hidden="false" ht="12.1" outlineLevel="0" r="2">
      <c r="A2" s="17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2025-10-21T22:13:08.00Z</dcterms:created>
  <dc:creator>izi-invest.ru</dc:creator>
  <cp:revision>0</cp:revision>
</cp:coreProperties>
</file>