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Возраст" sheetId="6" state="visible" r:id="rId7"/>
    <sheet name="FIFO" sheetId="7" state="visible" r:id="rId8"/>
  </sheets>
  <calcPr iterateCount="100" refMode="A1" iterate="false" iterateDelta="0.001"/>
</workbook>
</file>

<file path=xl/sharedStrings.xml><?xml version="1.0" encoding="utf-8"?>
<sst xmlns="http://schemas.openxmlformats.org/spreadsheetml/2006/main" count="154" uniqueCount="86">
  <si>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</si>
  <si>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</si>
  <si>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</si>
  <si>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</si>
  <si>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</si>
  <si>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</si>
  <si>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</si>
  <si>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</si>
  <si>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</si>
  <si>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</si>
  <si>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</si>
  <si>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</si>
  <si>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</si>
  <si>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</si>
  <si>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</si>
  <si>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</si>
  <si>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FXUS</t>
  </si>
  <si>
    <t>etf</t>
  </si>
  <si>
    <t>FXUS ETF</t>
  </si>
  <si>
    <t>RUR</t>
  </si>
  <si>
    <t>AMD</t>
  </si>
  <si>
    <t>Сумма по фондам:</t>
  </si>
  <si>
    <t>BYN</t>
  </si>
  <si>
    <t>Рубль</t>
  </si>
  <si>
    <t>CAD</t>
  </si>
  <si>
    <t>Сумма по валютам:</t>
  </si>
  <si>
    <t>CHF</t>
  </si>
  <si>
    <t>Сумма:</t>
  </si>
  <si>
    <t>CNY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</si>
  <si>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</si>
  <si>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</si>
  <si>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</si>
  <si>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</si>
  <si>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</si>
  <si>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</si>
  <si>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</si>
  <si>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</si>
  <si>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</si>
  <si>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</si>
  <si>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</si>
  <si>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</si>
  <si>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</si>
  <si>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</si>
  <si>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</si>
  <si>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</si>
  <si>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</si>
  <si>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</si>
  <si>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</si>
  <si>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</si>
  <si>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</si>
  <si>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</si>
  <si>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</si>
  <si>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</si>
  <si>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</si>
  <si>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</si>
  <si>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FXUS
FXUS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</si>
  <si>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</si>
  <si>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</si>
  <si>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</si>
  <si>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</si>
  <si>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</si>
  <si>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</si>
  <si>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</si>
  <si>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</si>
  <si>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USA UCITS ETF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</si>
  <si>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</si>
  <si>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</si>
  <si>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</si>
  <si>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</si>
  <si>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</si>
  <si>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</si>
  <si>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</si>
  <si>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</si>
  <si>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</si>
  <si>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</si>
  <si>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</si>
  <si>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</si>
  <si>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Муся-ИИС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</si>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</sst>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10106</v>
      </c>
      <c r="F2" s="6" t="n">
        <v>97.41108868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0.1102</v>
      </c>
      <c r="L2" s="6" t="n">
        <v>64.31</v>
      </c>
      <c r="M2" s="17" t="n">
        <v>0.202</v>
      </c>
      <c r="N2" s="16"/>
      <c r="O2" s="16" t="s">
        <v>20</v>
      </c>
      <c r="P2" s="17" t="n">
        <v>0.202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7" t="n">
        <v>26.5875</v>
      </c>
      <c r="N3" s="16"/>
      <c r="O3" s="16" t="s">
        <v>22</v>
      </c>
      <c r="P3" s="17" t="n">
        <v>26.5875</v>
      </c>
      <c r="Q3" s="6" t="s">
        <f>=P3/$P$13</f>
      </c>
    </row>
    <row collapsed="false" customFormat="false" customHeight="false" hidden="false" ht="12.1" outlineLevel="0" r="4">
      <c r="A4" s="16" t="s">
        <v>19</v>
      </c>
      <c r="B4" s="16" t="s">
        <v>3</v>
      </c>
      <c r="C4" s="16" t="s">
        <v>23</v>
      </c>
      <c r="D4" s="16" t="s">
        <v>19</v>
      </c>
      <c r="E4" s="7" t="n">
        <v>45.39</v>
      </c>
      <c r="F4" s="6" t="n">
        <v>1</v>
      </c>
      <c r="G4" s="17" t="n">
        <v>0</v>
      </c>
      <c r="H4" s="6" t="n">
        <v>0</v>
      </c>
      <c r="I4" s="16"/>
      <c r="J4" s="6" t="s">
        <f>=E4*F4</f>
      </c>
      <c r="K4" s="17"/>
      <c r="L4" s="6"/>
      <c r="M4" s="17" t="n">
        <v>55.080492218603</v>
      </c>
      <c r="N4" s="16"/>
      <c r="O4" s="16" t="s">
        <v>24</v>
      </c>
      <c r="P4" s="17" t="n">
        <v>55.080492218603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25</v>
      </c>
      <c r="I5" s="4"/>
      <c r="J5" s="5" t="s">
        <f>=SUM(J4:J4)</f>
      </c>
      <c r="K5" s="4"/>
      <c r="L5" s="4"/>
      <c r="M5" s="17" t="n">
        <v>94.7736</v>
      </c>
      <c r="N5" s="16"/>
      <c r="O5" s="16" t="s">
        <v>26</v>
      </c>
      <c r="P5" s="17" t="n">
        <v>94.7736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27</v>
      </c>
      <c r="I6" s="4"/>
      <c r="J6" s="5" t="s">
        <f>=J3+J5</f>
      </c>
      <c r="K6" s="17"/>
      <c r="L6" s="6"/>
      <c r="M6" s="17" t="n">
        <v>10.7328</v>
      </c>
      <c r="N6" s="16"/>
      <c r="O6" s="16" t="s">
        <v>28</v>
      </c>
      <c r="P6" s="17" t="n">
        <v>10.7328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 t="n">
        <v>88.7028</v>
      </c>
      <c r="N7" s="16"/>
      <c r="O7" s="16" t="s">
        <v>29</v>
      </c>
      <c r="P7" s="17" t="n">
        <v>88.7028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 t="n">
        <v>101.7601</v>
      </c>
      <c r="N8" s="16"/>
      <c r="O8" s="16" t="s">
        <v>30</v>
      </c>
      <c r="P8" s="17" t="n">
        <v>101.7601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 t="n">
        <v>10459.9</v>
      </c>
      <c r="N9" s="16"/>
      <c r="O9" s="16" t="s">
        <v>31</v>
      </c>
      <c r="P9" s="17" t="n">
        <v>10459.9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 t="n">
        <v>9.792</v>
      </c>
      <c r="N10" s="16"/>
      <c r="O10" s="16" t="s">
        <v>32</v>
      </c>
      <c r="P10" s="17" t="n">
        <v>9.792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 t="n">
        <v>0.44</v>
      </c>
      <c r="N11" s="16"/>
      <c r="O11" s="16" t="s">
        <v>33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 t="n">
        <v>0.1488</v>
      </c>
      <c r="N12" s="16"/>
      <c r="O12" s="16" t="s">
        <v>34</v>
      </c>
      <c r="P12" s="17" t="n">
        <v>0.1488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 t="n">
        <v>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 t="n">
        <v>144.2</v>
      </c>
      <c r="N14" s="16"/>
      <c r="O14" s="16" t="s">
        <v>35</v>
      </c>
      <c r="P14" s="17" t="n">
        <v>144.2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 t="n">
        <v>1.83</v>
      </c>
      <c r="N15" s="16"/>
      <c r="O15" s="16" t="s">
        <v>36</v>
      </c>
      <c r="P15" s="17" t="n">
        <v>1.83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 t="n">
        <v>2.11125</v>
      </c>
      <c r="N16" s="16"/>
      <c r="O16" s="16" t="s">
        <v>37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 t="n">
        <v>76.0937</v>
      </c>
      <c r="N17" s="16"/>
      <c r="O17" s="16" t="s">
        <v>38</v>
      </c>
      <c r="P17" s="17" t="n">
        <v>76.0937</v>
      </c>
      <c r="Q17" s="6" t="s">
        <f>=P17/$P$13</f>
      </c>
    </row>
  </sheetData>
  <mergeCells>
    <mergeCell ref="H3:I3"/>
    <mergeCell ref="H5:I5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39</v>
      </c>
      <c r="B1" s="18" t="s">
        <v>9</v>
      </c>
      <c r="C1" s="18" t="s">
        <v>40</v>
      </c>
      <c r="D1" s="18" t="s">
        <v>41</v>
      </c>
      <c r="E1" s="18" t="s">
        <v>42</v>
      </c>
      <c r="F1" s="18" t="s">
        <v>43</v>
      </c>
      <c r="G1" s="18" t="s">
        <v>44</v>
      </c>
      <c r="H1" s="18" t="s">
        <v>45</v>
      </c>
    </row>
    <row collapsed="false" customFormat="false" customHeight="false" hidden="false" ht="12.1" outlineLevel="0" r="2">
      <c r="A2" s="13" t="n">
        <v>44537.494444444</v>
      </c>
      <c r="B2" s="6" t="n">
        <v>400000</v>
      </c>
      <c r="C2" s="16" t="s">
        <v>46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44566.928472222</v>
      </c>
      <c r="B3" s="6" t="n">
        <v>250000</v>
      </c>
      <c r="C3" s="16" t="s">
        <v>46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2" t="n">
        <v>45997.958541667</v>
      </c>
      <c r="B4" s="5" t="n">
        <v>-984481.85</v>
      </c>
      <c r="C4" s="14" t="s">
        <v>47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/>
      <c r="B5" s="9" t="s">
        <f>=XIRR(B2:B4,A2:A4)</f>
      </c>
      <c r="C5" s="16" t="s">
        <v>48</v>
      </c>
      <c r="D5" s="16"/>
      <c r="E5" s="16"/>
      <c r="F5" s="7"/>
      <c r="G5" s="2" t="s">
        <v>49</v>
      </c>
      <c r="H5" s="6" t="s">
        <f>=SUM(I2:H4)/365</f>
      </c>
    </row>
    <row collapsed="false" customFormat="false" customHeight="false" hidden="false" ht="12.1" outlineLevel="0" r="6">
      <c r="A6" s="13"/>
      <c r="B6" s="5" t="s">
        <f>=-SUM(B2:B4)</f>
      </c>
      <c r="C6" s="16" t="s">
        <v>50</v>
      </c>
      <c r="D6" s="16"/>
      <c r="E6" s="16"/>
      <c r="F6" s="7"/>
      <c r="G6" s="14" t="s">
        <v>51</v>
      </c>
      <c r="H6" s="9" t="s">
        <f>=B6/H5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</row>
    <row collapsed="false" customFormat="false" customHeight="false" hidden="false" ht="12.1" outlineLevel="0" r="2">
      <c r="A2" s="11" t="n">
        <v>44537</v>
      </c>
      <c r="B2" s="6" t="n">
        <v>398808.04</v>
      </c>
      <c r="C2" s="0" t="s">
        <v>52</v>
      </c>
    </row>
    <row collapsed="false" customFormat="false" customHeight="false" hidden="false" ht="12.1" outlineLevel="0" r="3">
      <c r="A3" s="11" t="n">
        <v>44537</v>
      </c>
      <c r="B3" s="6" t="n">
        <v>1144.26</v>
      </c>
      <c r="C3" s="0" t="s">
        <v>52</v>
      </c>
    </row>
    <row collapsed="false" customFormat="false" customHeight="false" hidden="false" ht="12.1" outlineLevel="0" r="4">
      <c r="A4" s="11" t="n">
        <v>44567</v>
      </c>
      <c r="B4" s="6" t="n">
        <v>249281.53</v>
      </c>
      <c r="C4" s="0" t="s">
        <v>52</v>
      </c>
    </row>
    <row collapsed="false" customFormat="false" customHeight="false" hidden="false" ht="12.1" outlineLevel="0" r="5">
      <c r="A5" s="11" t="n">
        <v>44567</v>
      </c>
      <c r="B5" s="6" t="n">
        <v>720.78</v>
      </c>
      <c r="C5" s="0" t="s">
        <v>52</v>
      </c>
    </row>
    <row collapsed="false" customFormat="false" customHeight="false" hidden="false" ht="12.1" outlineLevel="0" r="6">
      <c r="A6" s="11" t="n">
        <v>45997</v>
      </c>
      <c r="B6" s="8" t="s">
        <f>=-Портфель!J2</f>
      </c>
      <c r="C6" s="0" t="s">
        <v>53</v>
      </c>
    </row>
    <row collapsed="false" customFormat="false" customHeight="false" hidden="false" ht="12.1" outlineLevel="0" r="7">
      <c r="A7" s="0"/>
      <c r="B7" s="10" t="s">
        <f>=XIRR(B2:B6,A2:A6)</f>
      </c>
      <c r="C7" s="0"/>
    </row>
    <row collapsed="false" customFormat="false" customHeight="false" hidden="false" ht="12.1" outlineLevel="0" r="8">
      <c r="A8" s="0"/>
      <c r="B8" s="8" t="s">
        <f>=-SUM(B2:B6)</f>
      </c>
      <c r="C8" s="0" t="s">
        <v>54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55</v>
      </c>
      <c r="C1" s="0"/>
    </row>
    <row collapsed="false" customFormat="false" customHeight="false" hidden="false" ht="12.1" outlineLevel="0" r="2">
      <c r="A2" s="11" t="n">
        <v>44537</v>
      </c>
      <c r="B2" s="6" t="n">
        <v>6273</v>
      </c>
      <c r="C2" s="6" t="n">
        <v>398808.04</v>
      </c>
    </row>
    <row collapsed="false" customFormat="false" customHeight="false" hidden="false" ht="12.1" outlineLevel="0" r="3">
      <c r="A3" s="11" t="n">
        <v>44537</v>
      </c>
      <c r="B3" s="6" t="n">
        <v>18</v>
      </c>
      <c r="C3" s="6" t="n">
        <v>1144.26</v>
      </c>
    </row>
    <row collapsed="false" customFormat="false" customHeight="false" hidden="false" ht="12.1" outlineLevel="0" r="4">
      <c r="A4" s="11" t="n">
        <v>44567</v>
      </c>
      <c r="B4" s="6" t="n">
        <v>3804</v>
      </c>
      <c r="C4" s="6" t="n">
        <v>249281.53</v>
      </c>
    </row>
    <row collapsed="false" customFormat="false" customHeight="false" hidden="false" ht="12.1" outlineLevel="0" r="5">
      <c r="A5" s="11" t="n">
        <v>44567</v>
      </c>
      <c r="B5" s="6" t="n">
        <v>11</v>
      </c>
      <c r="C5" s="6" t="n">
        <v>720.78</v>
      </c>
    </row>
    <row collapsed="false" customFormat="false" customHeight="false" hidden="false" ht="12.1" outlineLevel="0" r="6">
      <c r="A6" s="0"/>
      <c r="B6" s="5" t="s">
        <f>=SUM(C2:C5)/SUM(B2:B5)</f>
      </c>
      <c r="C6" s="0" t="s">
        <v>11</v>
      </c>
    </row>
    <row collapsed="false" customFormat="false" customHeight="false" hidden="false" ht="12.1" outlineLevel="0" r="7">
      <c r="A7" s="0"/>
      <c r="B7" s="6" t="n">
        <v>97.41108868</v>
      </c>
      <c r="C7" s="0" t="s">
        <v>56</v>
      </c>
    </row>
    <row collapsed="false" customFormat="false" customHeight="false" hidden="false" ht="12.1" outlineLevel="0" r="8">
      <c r="A8" s="0"/>
      <c r="B8" s="6" t="n">
        <v>10106</v>
      </c>
      <c r="C8" s="0" t="s">
        <v>57</v>
      </c>
    </row>
    <row collapsed="false" customFormat="false" customHeight="false" hidden="false" ht="12.1" outlineLevel="0" r="9">
      <c r="A9" s="0"/>
      <c r="B9" s="5" t="s">
        <f>=B8*(ABS(B7)-ABS(B6))</f>
      </c>
      <c r="C9" s="0" t="s">
        <v>58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39</v>
      </c>
      <c r="B1" s="18" t="s">
        <v>0</v>
      </c>
      <c r="C1" s="18" t="s">
        <v>2</v>
      </c>
      <c r="D1" s="18" t="s">
        <v>59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60</v>
      </c>
      <c r="L1" s="18" t="s">
        <v>61</v>
      </c>
      <c r="M1" s="18" t="s">
        <v>19</v>
      </c>
      <c r="N1" s="18" t="s">
        <v>62</v>
      </c>
    </row>
    <row collapsed="false" customFormat="false" customHeight="false" hidden="false" ht="12.1" outlineLevel="0" r="2">
      <c r="A2" s="21" t="n">
        <v>44537.494444444</v>
      </c>
      <c r="B2" s="22" t="s">
        <v>63</v>
      </c>
      <c r="C2" s="22" t="s">
        <v>46</v>
      </c>
      <c r="D2" s="22" t="s">
        <v>63</v>
      </c>
      <c r="E2" s="22" t="s">
        <v>63</v>
      </c>
      <c r="F2" s="22" t="s">
        <v>19</v>
      </c>
      <c r="G2" s="23" t="n">
        <v>1</v>
      </c>
      <c r="H2" s="24" t="n">
        <v>400000</v>
      </c>
      <c r="I2" s="24" t="n">
        <v>400000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44537.533333333</v>
      </c>
      <c r="B3" s="16" t="s">
        <v>16</v>
      </c>
      <c r="C3" s="16" t="s">
        <v>64</v>
      </c>
      <c r="D3" s="16" t="s">
        <v>52</v>
      </c>
      <c r="E3" s="16" t="s">
        <v>17</v>
      </c>
      <c r="F3" s="16" t="s">
        <v>19</v>
      </c>
      <c r="G3" s="7" t="n">
        <v>6273</v>
      </c>
      <c r="H3" s="6" t="n">
        <v>63.385</v>
      </c>
      <c r="I3" s="6" t="n">
        <v>-397615.19</v>
      </c>
      <c r="J3" s="6" t="n">
        <v>0</v>
      </c>
      <c r="K3" s="6" t="n">
        <v>-1192.85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44537.533333333</v>
      </c>
      <c r="B4" s="16" t="s">
        <v>16</v>
      </c>
      <c r="C4" s="16" t="s">
        <v>64</v>
      </c>
      <c r="D4" s="16" t="s">
        <v>52</v>
      </c>
      <c r="E4" s="16" t="s">
        <v>17</v>
      </c>
      <c r="F4" s="16" t="s">
        <v>19</v>
      </c>
      <c r="G4" s="7" t="n">
        <v>18</v>
      </c>
      <c r="H4" s="6" t="n">
        <v>63.38</v>
      </c>
      <c r="I4" s="6" t="n">
        <v>-1140.84</v>
      </c>
      <c r="J4" s="6" t="n">
        <v>0</v>
      </c>
      <c r="K4" s="6" t="n">
        <v>-3.42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1" t="n">
        <v>44566.928472222</v>
      </c>
      <c r="B5" s="22" t="s">
        <v>63</v>
      </c>
      <c r="C5" s="22" t="s">
        <v>46</v>
      </c>
      <c r="D5" s="22" t="s">
        <v>63</v>
      </c>
      <c r="E5" s="22" t="s">
        <v>63</v>
      </c>
      <c r="F5" s="22" t="s">
        <v>19</v>
      </c>
      <c r="G5" s="23" t="n">
        <v>1</v>
      </c>
      <c r="H5" s="24" t="n">
        <v>250000</v>
      </c>
      <c r="I5" s="24" t="n">
        <v>250000</v>
      </c>
      <c r="J5" s="24" t="n">
        <v>0</v>
      </c>
      <c r="K5" s="24" t="n">
        <v>0</v>
      </c>
      <c r="L5" s="24" t="n">
        <v>0</v>
      </c>
      <c r="M5" s="6" t="s">
        <f>=I5+J5+K5+L5</f>
      </c>
      <c r="N5" s="22"/>
    </row>
    <row collapsed="false" customFormat="false" customHeight="false" hidden="false" ht="12.1" outlineLevel="0" r="6">
      <c r="A6" s="20" t="n">
        <v>44567.928472222</v>
      </c>
      <c r="B6" s="16" t="s">
        <v>16</v>
      </c>
      <c r="C6" s="16" t="s">
        <v>64</v>
      </c>
      <c r="D6" s="16" t="s">
        <v>52</v>
      </c>
      <c r="E6" s="16" t="s">
        <v>17</v>
      </c>
      <c r="F6" s="16" t="s">
        <v>19</v>
      </c>
      <c r="G6" s="7" t="n">
        <v>3804</v>
      </c>
      <c r="H6" s="6" t="n">
        <v>65.335415</v>
      </c>
      <c r="I6" s="6" t="n">
        <v>-248535.92</v>
      </c>
      <c r="J6" s="6" t="n">
        <v>0</v>
      </c>
      <c r="K6" s="6" t="n">
        <v>-745.61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44567.928472222</v>
      </c>
      <c r="B7" s="16" t="s">
        <v>16</v>
      </c>
      <c r="C7" s="16" t="s">
        <v>64</v>
      </c>
      <c r="D7" s="16" t="s">
        <v>52</v>
      </c>
      <c r="E7" s="16" t="s">
        <v>17</v>
      </c>
      <c r="F7" s="16" t="s">
        <v>19</v>
      </c>
      <c r="G7" s="7" t="n">
        <v>11</v>
      </c>
      <c r="H7" s="6" t="n">
        <v>65.33</v>
      </c>
      <c r="I7" s="6" t="n">
        <v>-718.63</v>
      </c>
      <c r="J7" s="6" t="n">
        <v>0</v>
      </c>
      <c r="K7" s="6" t="n">
        <v>-2.15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 t="s">
        <v>65</v>
      </c>
      <c r="M8" s="5" t="s">
        <f>=SUM(M2:M7)</f>
      </c>
      <c r="N8" s="4"/>
    </row>
  </sheetData>
  <autoFilter ref="A1:N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39</v>
      </c>
      <c r="B1" s="26" t="s">
        <v>66</v>
      </c>
      <c r="C1" s="26" t="s">
        <v>0</v>
      </c>
      <c r="D1" s="26" t="s">
        <v>2</v>
      </c>
      <c r="E1" s="26" t="s">
        <v>67</v>
      </c>
      <c r="F1" s="26" t="s">
        <v>68</v>
      </c>
      <c r="G1" s="26" t="s">
        <v>69</v>
      </c>
      <c r="H1" s="26" t="s">
        <v>43</v>
      </c>
      <c r="I1" s="26" t="s">
        <v>70</v>
      </c>
      <c r="J1" s="26" t="s">
        <v>71</v>
      </c>
      <c r="K1" s="26" t="s">
        <v>72</v>
      </c>
      <c r="L1" s="26" t="s">
        <v>73</v>
      </c>
      <c r="M1" s="26" t="s">
        <v>74</v>
      </c>
      <c r="N1" s="26" t="s">
        <v>75</v>
      </c>
      <c r="O1" s="26" t="s">
        <v>76</v>
      </c>
    </row>
    <row collapsed="false" customFormat="false" customHeight="false" hidden="false" ht="12.1" outlineLevel="0" r="2">
      <c r="A2" s="25" t="n">
        <v>44537</v>
      </c>
      <c r="B2" s="16" t="s">
        <v>77</v>
      </c>
      <c r="C2" s="16" t="s">
        <v>16</v>
      </c>
      <c r="D2" s="16" t="s">
        <v>18</v>
      </c>
      <c r="E2" s="17" t="n">
        <v>6273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1461</v>
      </c>
      <c r="J2" s="17" t="n">
        <v>63.575329188586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5" t="n">
        <v>44537</v>
      </c>
      <c r="B3" s="16" t="s">
        <v>77</v>
      </c>
      <c r="C3" s="16" t="s">
        <v>16</v>
      </c>
      <c r="D3" s="16" t="s">
        <v>18</v>
      </c>
      <c r="E3" s="17" t="n">
        <v>18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1461</v>
      </c>
      <c r="J3" s="17" t="n">
        <v>63.57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5" t="n">
        <v>44567</v>
      </c>
      <c r="B4" s="16" t="s">
        <v>77</v>
      </c>
      <c r="C4" s="16" t="s">
        <v>16</v>
      </c>
      <c r="D4" s="16" t="s">
        <v>18</v>
      </c>
      <c r="E4" s="17" t="n">
        <v>3804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1431</v>
      </c>
      <c r="J4" s="17" t="n">
        <v>65.531422187171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5" t="n">
        <v>44567</v>
      </c>
      <c r="B5" s="16" t="s">
        <v>77</v>
      </c>
      <c r="C5" s="16" t="s">
        <v>16</v>
      </c>
      <c r="D5" s="16" t="s">
        <v>18</v>
      </c>
      <c r="E5" s="17" t="n">
        <v>11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1431</v>
      </c>
      <c r="J5" s="17" t="n">
        <v>65.525454545455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5"/>
      <c r="B6" s="16"/>
      <c r="C6" s="16"/>
      <c r="D6" s="16"/>
      <c r="E6" s="17"/>
      <c r="F6" s="7"/>
      <c r="G6" s="17"/>
      <c r="H6" s="16"/>
      <c r="I6" s="7"/>
      <c r="J6" s="17"/>
      <c r="K6" s="4" t="s">
        <v>27</v>
      </c>
      <c r="L6" s="8" t="s">
        <f>=SUBTOTAL(109,L2:L5)</f>
      </c>
      <c r="M6" s="8" t="s">
        <f>=SUBTOTAL(109,M2:M5)</f>
      </c>
      <c r="N6" s="8" t="s">
        <f>=MAX(0,M6*0.13)</f>
      </c>
    </row>
  </sheetData>
  <autoFilter ref="A1:O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78</v>
      </c>
      <c r="D1" s="26" t="s">
        <v>79</v>
      </c>
      <c r="E1" s="26" t="s">
        <v>80</v>
      </c>
      <c r="F1" s="26" t="s">
        <v>81</v>
      </c>
      <c r="G1" s="26" t="s">
        <v>67</v>
      </c>
      <c r="H1" s="26" t="s">
        <v>82</v>
      </c>
      <c r="I1" s="26" t="s">
        <v>83</v>
      </c>
      <c r="J1" s="26" t="s">
        <v>84</v>
      </c>
      <c r="K1" s="26" t="s">
        <v>85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2025-12-06T23:00:18.00Z</dcterms:created>
  <dc:creator>izi-invest.ru</dc:creator>
  <cp:revision>0</cp:revision>
</cp:coreProperties>
</file>