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<sst xmlns="http://schemas.openxmlformats.org/spreadsheetml/2006/main" count="440" uniqueCount="143">
  <si>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</si>
  <si>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</si>
  <si>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</si>
  <si>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</si>
  <si>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</si>
  <si>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</si>
  <si>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</si>
  <si>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</si>
  <si>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</si>
  <si>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</si>
  <si>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</si>
  <si>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</si>
  <si>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</si>
  <si>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</si>
  <si>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</si>
  <si>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</si>
  <si>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</si>
  <si>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</si>
  <si>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</si>
  <si>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</si>
  <si>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</si>
  <si>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GMKN</t>
  </si>
  <si>
    <t>ГМКНорНик</t>
  </si>
  <si>
    <t>BYN</t>
  </si>
  <si>
    <t>LKOH</t>
  </si>
  <si>
    <t>ЛУКОЙЛ</t>
  </si>
  <si>
    <t>CAD</t>
  </si>
  <si>
    <t>GAZP</t>
  </si>
  <si>
    <t>ГАЗПРОМ ао</t>
  </si>
  <si>
    <t>CHF</t>
  </si>
  <si>
    <t>VTBR</t>
  </si>
  <si>
    <t>ВТБ ао</t>
  </si>
  <si>
    <t>CNY</t>
  </si>
  <si>
    <t>Сумма по акциям:</t>
  </si>
  <si>
    <t>EUR</t>
  </si>
  <si>
    <t>Сумма: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</si>
  <si>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</si>
  <si>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</si>
  <si>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</si>
  <si>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</si>
  <si>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</si>
  <si>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</si>
  <si>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</si>
  <si>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</si>
  <si>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</si>
  <si>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</si>
  <si>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</si>
  <si>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</si>
  <si>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</si>
  <si>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</si>
  <si>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</si>
  <si>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</si>
  <si>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</si>
  <si>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LKOH - ЛУКОЙЛ 4шт. по 95 RUR - налог 49 RUR (данные из БД)</t>
  </si>
  <si>
    <t>Дивиденд по SBER - Сбербанк 90шт. по 16 RUR - налог 187 RUR (данные из БД)</t>
  </si>
  <si>
    <t>Дивиденд по GMKN - ГМКНорНик 2шт. по 792.52 RUR - налог 206 RUR (данные из БД)</t>
  </si>
  <si>
    <t>Дивиденд по VTBR - ВТБ ао 450000шт. по 0 RUR - налог 64 RUR (данные из БД)</t>
  </si>
  <si>
    <t>Дивиденд по LKOH - ЛУКОЙЛ 4шт. по 155 RUR - налог 81 RUR (данные из БД)</t>
  </si>
  <si>
    <t>Дивиденд по GAZP - ГАЗПРОМ ао 110шт. по 16.61 RUR - налог 238 RUR (данные из БД)</t>
  </si>
  <si>
    <t>Дивиденд по GMKN - ГМКНорНик 2шт. по 883.93 RUR - налог 230 RUR (данные из БД)</t>
  </si>
  <si>
    <t>Дивиденд по LKOH - ЛУКОЙЛ 4шт. по 192 RUR - налог 100 RUR (данные из БД)</t>
  </si>
  <si>
    <t>Дивиденд по GMKN - ГМКНорНик 2шт. по 604.09 RUR - налог 157 RUR (данные из БД)</t>
  </si>
  <si>
    <t>Дивиденд по GMKN - ГМКНорНик 2шт. по 557.2 RUR - налог 145 RUR (данные из БД)</t>
  </si>
  <si>
    <t>Дивиденд по LKOH - ЛУКОЙЛ 4шт. по 350 RUR - налог 182 RUR (данные из БД)</t>
  </si>
  <si>
    <t>Дивиденд по GAZP - ГАЗПРОМ ао 110шт. по 15.24 RUR - налог 218 RUR (данные из БД)</t>
  </si>
  <si>
    <t>Дивиденд по SBER - Сбербанк 90шт. по 18.7 RUR - налог 219 RUR (данные из БД)</t>
  </si>
  <si>
    <t>Дивиденд по VTBR - ВТБ ао 450000шт. по 0 RUR - налог 45 RUR (данные из БД)</t>
  </si>
  <si>
    <t>Дивиденд по LKOH - ЛУКОЙЛ 4шт. по 46 RUR - налог 24 RUR (данные из БД)</t>
  </si>
  <si>
    <t>Дивиденд по GMKN - ГМКНорНик 2шт. по 623.35 RUR - налог 162 RUR (данные из БД)</t>
  </si>
  <si>
    <t>Дивиденд по GMKN - ГМКНорНик 2шт. по 1021.22 RUR - налог 266 RUR (данные из БД)</t>
  </si>
  <si>
    <t>Дивиденд по LKOH - ЛУКОЙЛ 4шт. по 213 RUR - налог 111 RUR (данные из БД)</t>
  </si>
  <si>
    <t>Дивиденд по GAZP - ГАЗПРОМ ао 110шт. по 12.55 RUR - налог 179 RUR (данные из БД)</t>
  </si>
  <si>
    <t>Дивиденд по VTBR - ВТБ ао 450000шт. по 0 RUR - налог 82 RUR (данные из БД)</t>
  </si>
  <si>
    <t>Дивиденд по LKOH - ЛУКОЙЛ 4шт. по 340 RUR - налог 177 RUR (данные из БД)</t>
  </si>
  <si>
    <t>Дивиденд по GMKN - ГМКНорНик 2шт. по 1523.17 RUR - налог 396 RUR (данные из БД)</t>
  </si>
  <si>
    <t>Дивиденд по GMKN - ГМКНорНик 2шт. по 1166.22 RUR - налог 303 RUR (данные из БД)</t>
  </si>
  <si>
    <t>Дивиденд по GAZP - ГАЗПРОМ ао 110шт. по 51.03 RUR - налог 730 RUR (данные из БД)</t>
  </si>
  <si>
    <t>Дивиденд по LKOH - ЛУКОЙЛ 4шт. по 256 RUR - налог 133 RUR (данные из БД)</t>
  </si>
  <si>
    <t>Дивиденд по LKOH - ЛУКОЙЛ 4шт. по 537 RUR - налог 279 RUR (данные из БД)</t>
  </si>
  <si>
    <t>Дивиденд по SBER - Сбербанк 90шт. по 25 RUR - налог 293 RUR (данные из БД)</t>
  </si>
  <si>
    <t>Дивиденд по LKOH - ЛУКОЙЛ 4шт. по 438 RUR - налог 228 RUR (данные из БД)</t>
  </si>
  <si>
    <t>Дивиденд по LKOH - ЛУКОЙЛ 4шт. по 447 RUR - налог 232 RUR (данные из БД)</t>
  </si>
  <si>
    <t>Дивиденд по GMKN - ГМКНорНик 2шт. по 915.33 RUR - налог 238 RUR (данные из БД)</t>
  </si>
  <si>
    <t>Дивиденд по LKOH - ЛУКОЙЛ 4шт. по 498 RUR - налог 259 RUR (данные из БД)</t>
  </si>
  <si>
    <t>Дивиденд по SBER - Сбербанк 90шт. по 33.3 RUR - налог 390 RUR (данные из БД)</t>
  </si>
  <si>
    <t>Дивиденд по LKOH - ЛУКОЙЛ 4шт. по 514 RUR - налог 267 RUR (данные из БД)</t>
  </si>
  <si>
    <t>Дивиденд по LKOH - ЛУКОЙЛ 4шт. по 541 RUR - налог 281 RUR (данные из БД)</t>
  </si>
  <si>
    <t>Дивиденд по VTBR - ВТБ ао 90шт. по 25.58 RUR - налог 299 RUR (данные из БД)</t>
  </si>
  <si>
    <t>Дивиденд по SBER - Сбербанк 90шт. по 34.84 RUR - налог 408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</si>
  <si>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</si>
  <si>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</si>
  <si>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</si>
  <si>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</si>
  <si>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</si>
  <si>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</si>
  <si>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</si>
  <si>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</si>
  <si>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SBER
Сбербанк</t>
  </si>
  <si>
    <t>GMKN
ГМКНорНик</t>
  </si>
  <si>
    <t>LKOH
ЛУКОЙЛ</t>
  </si>
  <si>
    <t>GAZP
ГАЗПРОМ ао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</si>
  <si>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</si>
  <si>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</si>
  <si>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</si>
  <si>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</si>
  <si>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</si>
  <si>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</si>
  <si>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</si>
  <si>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</si>
  <si>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Сбербанк России ПАО ао</t>
  </si>
  <si>
    <t>input</t>
  </si>
  <si>
    <t>НК ЛУКОЙЛ (ПАО) - ао</t>
  </si>
  <si>
    <t>ГМК "Нор.Никель" ПАО ао</t>
  </si>
  <si>
    <t>"Газпром" (ПАО) ао</t>
  </si>
  <si>
    <t>ао ПАО Банк ВТБ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</si>
  <si>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</si>
  <si>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</si>
  <si>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</si>
  <si>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</si>
  <si>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</si>
  <si>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</si>
  <si>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</si>
  <si>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</si>
  <si>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</si>
  <si>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</si>
  <si>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</si>
  <si>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3года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</si>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</sst>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90</v>
      </c>
      <c r="F2" s="6" t="n">
        <v>293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0.1346</v>
      </c>
      <c r="L2" s="6" t="n">
        <v>200.3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200</v>
      </c>
      <c r="F3" s="6" t="n">
        <v>127.5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0.089</v>
      </c>
      <c r="L3" s="6" t="n">
        <v>128.17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4</v>
      </c>
      <c r="F4" s="6" t="n">
        <v>6186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0.1315</v>
      </c>
      <c r="L4" s="6" t="n">
        <v>5098.5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110</v>
      </c>
      <c r="F5" s="6" t="n">
        <v>119.53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0.0404</v>
      </c>
      <c r="L5" s="6" t="n">
        <v>165.4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90</v>
      </c>
      <c r="F6" s="6" t="n">
        <v>68.04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-0.0909</v>
      </c>
      <c r="L6" s="6" t="n">
        <v>190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=SUM(J2:J6)</f>
      </c>
      <c r="K7" s="4"/>
      <c r="L7" s="4"/>
      <c r="M7" s="18" t="n">
        <v>94.3845</v>
      </c>
      <c r="N7" s="17"/>
      <c r="O7" s="17" t="s">
        <v>34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35</v>
      </c>
      <c r="I8" s="4"/>
      <c r="J8" s="5" t="s">
        <f>=J7</f>
      </c>
      <c r="K8" s="18"/>
      <c r="L8" s="6"/>
      <c r="M8" s="18" t="n">
        <v>108.9549</v>
      </c>
      <c r="N8" s="17"/>
      <c r="O8" s="17" t="s">
        <v>36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37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38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39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40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41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42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43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44</v>
      </c>
      <c r="P17" s="18" t="n">
        <v>81.3582</v>
      </c>
      <c r="Q17" s="6" t="s">
        <f>=P17/$P$13</f>
      </c>
    </row>
  </sheetData>
  <mergeCells>
    <mergeCell ref="H7:I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45</v>
      </c>
      <c r="B1" s="19" t="s">
        <v>9</v>
      </c>
      <c r="C1" s="19" t="s">
        <v>46</v>
      </c>
      <c r="D1" s="19" t="s">
        <v>47</v>
      </c>
      <c r="E1" s="19" t="s">
        <v>48</v>
      </c>
      <c r="F1" s="19" t="s">
        <v>49</v>
      </c>
      <c r="G1" s="19" t="s">
        <v>50</v>
      </c>
      <c r="H1" s="19" t="s">
        <v>51</v>
      </c>
    </row>
    <row collapsed="false" customFormat="false" customHeight="false" hidden="false" ht="12.1" outlineLevel="0" r="2">
      <c r="A2" s="14" t="n">
        <v>43435</v>
      </c>
      <c r="B2" s="6" t="n">
        <v>99349</v>
      </c>
      <c r="C2" s="17" t="s">
        <v>52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43455</v>
      </c>
      <c r="B3" s="6" t="n">
        <v>-331</v>
      </c>
      <c r="C3" s="17" t="s">
        <v>53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43629</v>
      </c>
      <c r="B4" s="6" t="n">
        <v>-1253</v>
      </c>
      <c r="C4" s="17" t="s">
        <v>54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43637</v>
      </c>
      <c r="B5" s="6" t="n">
        <v>-1379.04</v>
      </c>
      <c r="C5" s="17" t="s">
        <v>55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43640</v>
      </c>
      <c r="B6" s="6" t="n">
        <v>-430.42</v>
      </c>
      <c r="C6" s="17" t="s">
        <v>56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43655</v>
      </c>
      <c r="B7" s="6" t="n">
        <v>-539</v>
      </c>
      <c r="C7" s="17" t="s">
        <v>57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43664</v>
      </c>
      <c r="B8" s="6" t="n">
        <v>-1589.1</v>
      </c>
      <c r="C8" s="17" t="s">
        <v>58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43745</v>
      </c>
      <c r="B9" s="6" t="n">
        <v>-1537.86</v>
      </c>
      <c r="C9" s="17" t="s">
        <v>59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43819</v>
      </c>
      <c r="B10" s="6" t="n">
        <v>-668</v>
      </c>
      <c r="C10" s="17" t="s">
        <v>60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43826</v>
      </c>
      <c r="B11" s="6" t="n">
        <v>-1051.18</v>
      </c>
      <c r="C11" s="17" t="s">
        <v>61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43976</v>
      </c>
      <c r="B12" s="6" t="n">
        <v>-969.4</v>
      </c>
      <c r="C12" s="17" t="s">
        <v>62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44022</v>
      </c>
      <c r="B13" s="6" t="n">
        <v>-1218</v>
      </c>
      <c r="C13" s="17" t="s">
        <v>63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44028</v>
      </c>
      <c r="B14" s="6" t="n">
        <v>-1458.4</v>
      </c>
      <c r="C14" s="17" t="s">
        <v>64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44109</v>
      </c>
      <c r="B15" s="6" t="n">
        <v>-1464</v>
      </c>
      <c r="C15" s="17" t="s">
        <v>65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44109</v>
      </c>
      <c r="B16" s="6" t="n">
        <v>-303.05</v>
      </c>
      <c r="C16" s="17" t="s">
        <v>66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44183</v>
      </c>
      <c r="B17" s="6" t="n">
        <v>-160</v>
      </c>
      <c r="C17" s="17" t="s">
        <v>67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44189</v>
      </c>
      <c r="B18" s="6" t="n">
        <v>-1084.7</v>
      </c>
      <c r="C18" s="17" t="s">
        <v>68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44328</v>
      </c>
      <c r="B19" s="6" t="n">
        <v>-1464</v>
      </c>
      <c r="C19" s="17" t="s">
        <v>65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44348</v>
      </c>
      <c r="B20" s="6" t="n">
        <v>-1776.44</v>
      </c>
      <c r="C20" s="17" t="s">
        <v>69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44382</v>
      </c>
      <c r="B21" s="6" t="n">
        <v>-741</v>
      </c>
      <c r="C21" s="17" t="s">
        <v>70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44392</v>
      </c>
      <c r="B22" s="6" t="n">
        <v>-1201.5</v>
      </c>
      <c r="C22" s="17" t="s">
        <v>71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44392</v>
      </c>
      <c r="B23" s="6" t="n">
        <v>-548</v>
      </c>
      <c r="C23" s="17" t="s">
        <v>72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44551</v>
      </c>
      <c r="B24" s="6" t="n">
        <v>-1183</v>
      </c>
      <c r="C24" s="17" t="s">
        <v>73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44575</v>
      </c>
      <c r="B25" s="6" t="n">
        <v>-2650.34</v>
      </c>
      <c r="C25" s="17" t="s">
        <v>74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44726</v>
      </c>
      <c r="B26" s="6" t="n">
        <v>-2029.44</v>
      </c>
      <c r="C26" s="17" t="s">
        <v>75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44845</v>
      </c>
      <c r="B27" s="6" t="n">
        <v>-4883.3</v>
      </c>
      <c r="C27" s="17" t="s">
        <v>76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44916</v>
      </c>
      <c r="B28" s="6" t="n">
        <v>-891</v>
      </c>
      <c r="C28" s="17" t="s">
        <v>77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44916</v>
      </c>
      <c r="B29" s="6" t="n">
        <v>-1869</v>
      </c>
      <c r="C29" s="17" t="s">
        <v>78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45057</v>
      </c>
      <c r="B30" s="6" t="n">
        <v>-1957</v>
      </c>
      <c r="C30" s="17" t="s">
        <v>79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45082</v>
      </c>
      <c r="B31" s="6" t="n">
        <v>-1524</v>
      </c>
      <c r="C31" s="17" t="s">
        <v>80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45277</v>
      </c>
      <c r="B32" s="6" t="n">
        <v>-1556</v>
      </c>
      <c r="C32" s="17" t="s">
        <v>81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45286</v>
      </c>
      <c r="B33" s="6" t="n">
        <v>-1592.66</v>
      </c>
      <c r="C33" s="17" t="s">
        <v>82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45419</v>
      </c>
      <c r="B34" s="6" t="n">
        <v>-1733</v>
      </c>
      <c r="C34" s="17" t="s">
        <v>83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45484</v>
      </c>
      <c r="B35" s="6" t="n">
        <v>-2607</v>
      </c>
      <c r="C35" s="17" t="s">
        <v>84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45643</v>
      </c>
      <c r="B36" s="6" t="n">
        <v>-1789</v>
      </c>
      <c r="C36" s="17" t="s">
        <v>85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45811</v>
      </c>
      <c r="B37" s="6" t="n">
        <v>-1883</v>
      </c>
      <c r="C37" s="17" t="s">
        <v>86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45849</v>
      </c>
      <c r="B38" s="6" t="n">
        <v>-2003.2</v>
      </c>
      <c r="C38" s="17" t="s">
        <v>87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45856</v>
      </c>
      <c r="B39" s="6" t="n">
        <v>-2727.6</v>
      </c>
      <c r="C39" s="17" t="s">
        <v>88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2" t="n">
        <v>45951.925972222</v>
      </c>
      <c r="B40" s="5" t="n">
        <v>-95885.9</v>
      </c>
      <c r="C40" s="15" t="s">
        <v>89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/>
      <c r="B41" s="9" t="s">
        <f>=XIRR(B2:B40,A2:A40)</f>
      </c>
      <c r="C41" s="17" t="s">
        <v>90</v>
      </c>
      <c r="D41" s="17"/>
      <c r="E41" s="17"/>
      <c r="F41" s="7"/>
      <c r="G41" s="2" t="s">
        <v>91</v>
      </c>
      <c r="H41" s="6" t="s">
        <f>=SUM(I2:H40)/365</f>
      </c>
    </row>
    <row collapsed="false" customFormat="false" customHeight="false" hidden="false" ht="12.1" outlineLevel="0" r="42">
      <c r="A42" s="14"/>
      <c r="B42" s="5" t="s">
        <f>=-SUM(B2:B40)</f>
      </c>
      <c r="C42" s="17" t="s">
        <v>92</v>
      </c>
      <c r="D42" s="17"/>
      <c r="E42" s="17"/>
      <c r="F42" s="7"/>
      <c r="G42" s="15" t="s">
        <v>93</v>
      </c>
      <c r="H42" s="9" t="s">
        <f>=B42/H41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</row>
    <row collapsed="false" customFormat="false" customHeight="false" hidden="false" ht="12.1" outlineLevel="0" r="2">
      <c r="A2" s="11" t="n">
        <v>43435</v>
      </c>
      <c r="B2" s="6" t="n">
        <v>18027</v>
      </c>
      <c r="C2" s="0" t="s">
        <v>94</v>
      </c>
      <c r="D2" s="11" t="n">
        <v>43435</v>
      </c>
      <c r="E2" s="6" t="n">
        <v>25634</v>
      </c>
      <c r="F2" s="0" t="s">
        <v>94</v>
      </c>
      <c r="G2" s="11" t="n">
        <v>43435</v>
      </c>
      <c r="H2" s="6" t="n">
        <v>20394</v>
      </c>
      <c r="I2" s="0" t="s">
        <v>94</v>
      </c>
      <c r="J2" s="11" t="n">
        <v>43435</v>
      </c>
      <c r="K2" s="6" t="n">
        <v>18194</v>
      </c>
      <c r="L2" s="0" t="s">
        <v>94</v>
      </c>
      <c r="M2" s="11" t="n">
        <v>43435</v>
      </c>
      <c r="N2" s="6" t="n">
        <v>17100</v>
      </c>
      <c r="O2" s="0" t="s">
        <v>94</v>
      </c>
    </row>
    <row collapsed="false" customFormat="false" customHeight="false" hidden="false" ht="12.1" outlineLevel="0" r="3">
      <c r="A3" s="11" t="n">
        <v>43629</v>
      </c>
      <c r="B3" s="6" t="n">
        <v>-1253</v>
      </c>
      <c r="C3" s="0" t="s">
        <v>54</v>
      </c>
      <c r="D3" s="11" t="n">
        <v>43637</v>
      </c>
      <c r="E3" s="6" t="n">
        <v>-1379.04</v>
      </c>
      <c r="F3" s="0" t="s">
        <v>55</v>
      </c>
      <c r="G3" s="11" t="n">
        <v>43455</v>
      </c>
      <c r="H3" s="6" t="n">
        <v>-331</v>
      </c>
      <c r="I3" s="0" t="s">
        <v>53</v>
      </c>
      <c r="J3" s="11" t="n">
        <v>43664</v>
      </c>
      <c r="K3" s="6" t="n">
        <v>-1589.1</v>
      </c>
      <c r="L3" s="0" t="s">
        <v>58</v>
      </c>
      <c r="M3" s="11" t="n">
        <v>43640</v>
      </c>
      <c r="N3" s="6" t="n">
        <v>-430.42</v>
      </c>
      <c r="O3" s="0" t="s">
        <v>56</v>
      </c>
    </row>
    <row collapsed="false" customFormat="false" customHeight="false" hidden="false" ht="12.1" outlineLevel="0" r="4">
      <c r="A4" s="11" t="n">
        <v>44109</v>
      </c>
      <c r="B4" s="6" t="n">
        <v>-1464</v>
      </c>
      <c r="C4" s="0" t="s">
        <v>65</v>
      </c>
      <c r="D4" s="11" t="n">
        <v>43745</v>
      </c>
      <c r="E4" s="6" t="n">
        <v>-1537.86</v>
      </c>
      <c r="F4" s="0" t="s">
        <v>59</v>
      </c>
      <c r="G4" s="11" t="n">
        <v>43655</v>
      </c>
      <c r="H4" s="6" t="n">
        <v>-539</v>
      </c>
      <c r="I4" s="0" t="s">
        <v>57</v>
      </c>
      <c r="J4" s="11" t="n">
        <v>44028</v>
      </c>
      <c r="K4" s="6" t="n">
        <v>-1458.4</v>
      </c>
      <c r="L4" s="0" t="s">
        <v>64</v>
      </c>
      <c r="M4" s="11" t="n">
        <v>44109</v>
      </c>
      <c r="N4" s="6" t="n">
        <v>-303.05</v>
      </c>
      <c r="O4" s="0" t="s">
        <v>66</v>
      </c>
    </row>
    <row collapsed="false" customFormat="false" customHeight="false" hidden="false" ht="12.1" outlineLevel="0" r="5">
      <c r="A5" s="11" t="n">
        <v>44328</v>
      </c>
      <c r="B5" s="6" t="n">
        <v>-1464</v>
      </c>
      <c r="C5" s="0" t="s">
        <v>65</v>
      </c>
      <c r="D5" s="11" t="n">
        <v>43826</v>
      </c>
      <c r="E5" s="6" t="n">
        <v>-1051.18</v>
      </c>
      <c r="F5" s="0" t="s">
        <v>61</v>
      </c>
      <c r="G5" s="11" t="n">
        <v>43819</v>
      </c>
      <c r="H5" s="6" t="n">
        <v>-668</v>
      </c>
      <c r="I5" s="0" t="s">
        <v>60</v>
      </c>
      <c r="J5" s="11" t="n">
        <v>44392</v>
      </c>
      <c r="K5" s="6" t="n">
        <v>-1201.5</v>
      </c>
      <c r="L5" s="0" t="s">
        <v>71</v>
      </c>
      <c r="M5" s="11" t="n">
        <v>44392</v>
      </c>
      <c r="N5" s="6" t="n">
        <v>-548</v>
      </c>
      <c r="O5" s="0" t="s">
        <v>72</v>
      </c>
    </row>
    <row collapsed="false" customFormat="false" customHeight="false" hidden="false" ht="12.1" outlineLevel="0" r="6">
      <c r="A6" s="11" t="n">
        <v>45057</v>
      </c>
      <c r="B6" s="6" t="n">
        <v>-1957</v>
      </c>
      <c r="C6" s="0" t="s">
        <v>79</v>
      </c>
      <c r="D6" s="11" t="n">
        <v>43976</v>
      </c>
      <c r="E6" s="6" t="n">
        <v>-969.4</v>
      </c>
      <c r="F6" s="0" t="s">
        <v>62</v>
      </c>
      <c r="G6" s="11" t="n">
        <v>44022</v>
      </c>
      <c r="H6" s="6" t="n">
        <v>-1218</v>
      </c>
      <c r="I6" s="0" t="s">
        <v>63</v>
      </c>
      <c r="J6" s="11" t="n">
        <v>44845</v>
      </c>
      <c r="K6" s="6" t="n">
        <v>-4883.3</v>
      </c>
      <c r="L6" s="0" t="s">
        <v>76</v>
      </c>
      <c r="M6" s="11" t="n">
        <v>45849</v>
      </c>
      <c r="N6" s="6" t="n">
        <v>-2003.2</v>
      </c>
      <c r="O6" s="0" t="s">
        <v>87</v>
      </c>
    </row>
    <row collapsed="false" customFormat="false" customHeight="false" hidden="false" ht="12.1" outlineLevel="0" r="7">
      <c r="A7" s="11" t="n">
        <v>45484</v>
      </c>
      <c r="B7" s="6" t="n">
        <v>-2607</v>
      </c>
      <c r="C7" s="0" t="s">
        <v>84</v>
      </c>
      <c r="D7" s="11" t="n">
        <v>44189</v>
      </c>
      <c r="E7" s="6" t="n">
        <v>-1084.7</v>
      </c>
      <c r="F7" s="0" t="s">
        <v>68</v>
      </c>
      <c r="G7" s="11" t="n">
        <v>44183</v>
      </c>
      <c r="H7" s="6" t="n">
        <v>-160</v>
      </c>
      <c r="I7" s="0" t="s">
        <v>67</v>
      </c>
      <c r="J7" s="11" t="n">
        <v>45951</v>
      </c>
      <c r="K7" s="8" t="s">
        <f>=-Портфель!J5</f>
      </c>
      <c r="L7" s="0" t="s">
        <v>95</v>
      </c>
      <c r="M7" s="11" t="n">
        <v>45951</v>
      </c>
      <c r="N7" s="8" t="s">
        <f>=-Портфель!J6</f>
      </c>
      <c r="O7" s="0" t="s">
        <v>95</v>
      </c>
    </row>
    <row collapsed="false" customFormat="false" customHeight="false" hidden="false" ht="12.1" outlineLevel="0" r="8">
      <c r="A8" s="11" t="n">
        <v>45856</v>
      </c>
      <c r="B8" s="6" t="n">
        <v>-2727.6</v>
      </c>
      <c r="C8" s="0" t="s">
        <v>88</v>
      </c>
      <c r="D8" s="11" t="n">
        <v>44348</v>
      </c>
      <c r="E8" s="6" t="n">
        <v>-1776.44</v>
      </c>
      <c r="F8" s="0" t="s">
        <v>69</v>
      </c>
      <c r="G8" s="11" t="n">
        <v>44382</v>
      </c>
      <c r="H8" s="6" t="n">
        <v>-741</v>
      </c>
      <c r="I8" s="0" t="s">
        <v>70</v>
      </c>
      <c r="J8" s="0"/>
      <c r="K8" s="10" t="s">
        <f>=XIRR(K2:K7,J2:J7)</f>
      </c>
      <c r="L8" s="0"/>
      <c r="M8" s="0"/>
      <c r="N8" s="10" t="s">
        <f>=XIRR(N2:N7,M2:M7)</f>
      </c>
      <c r="O8" s="0"/>
    </row>
    <row collapsed="false" customFormat="false" customHeight="false" hidden="false" ht="12.1" outlineLevel="0" r="9">
      <c r="A9" s="11" t="n">
        <v>45951</v>
      </c>
      <c r="B9" s="8" t="s">
        <f>=-Портфель!J2</f>
      </c>
      <c r="C9" s="0" t="s">
        <v>95</v>
      </c>
      <c r="D9" s="11" t="n">
        <v>44575</v>
      </c>
      <c r="E9" s="6" t="n">
        <v>-2650.34</v>
      </c>
      <c r="F9" s="0" t="s">
        <v>74</v>
      </c>
      <c r="G9" s="11" t="n">
        <v>44551</v>
      </c>
      <c r="H9" s="6" t="n">
        <v>-1183</v>
      </c>
      <c r="I9" s="0" t="s">
        <v>73</v>
      </c>
      <c r="J9" s="0"/>
      <c r="K9" s="8" t="s">
        <f>=-SUM(K2:K7)</f>
      </c>
      <c r="L9" s="0" t="s">
        <v>96</v>
      </c>
      <c r="M9" s="0"/>
      <c r="N9" s="8" t="s">
        <f>=-SUM(N2:N7)</f>
      </c>
      <c r="O9" s="0" t="s">
        <v>96</v>
      </c>
    </row>
    <row collapsed="false" customFormat="false" customHeight="false" hidden="false" ht="12.1" outlineLevel="0" r="10">
      <c r="A10" s="0"/>
      <c r="B10" s="10" t="s">
        <f>=XIRR(B2:B9,A2:A9)</f>
      </c>
      <c r="C10" s="0"/>
      <c r="D10" s="11" t="n">
        <v>44726</v>
      </c>
      <c r="E10" s="6" t="n">
        <v>-2029.44</v>
      </c>
      <c r="F10" s="0" t="s">
        <v>75</v>
      </c>
      <c r="G10" s="11" t="n">
        <v>44916</v>
      </c>
      <c r="H10" s="6" t="n">
        <v>-891</v>
      </c>
      <c r="I10" s="0" t="s">
        <v>77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96</v>
      </c>
      <c r="D11" s="11" t="n">
        <v>45286</v>
      </c>
      <c r="E11" s="6" t="n">
        <v>-1592.66</v>
      </c>
      <c r="F11" s="0" t="s">
        <v>82</v>
      </c>
      <c r="G11" s="11" t="n">
        <v>44916</v>
      </c>
      <c r="H11" s="6" t="n">
        <v>-1869</v>
      </c>
      <c r="I11" s="0" t="s">
        <v>78</v>
      </c>
    </row>
    <row collapsed="false" customFormat="false" customHeight="false" hidden="false" ht="12.1" outlineLevel="0" r="12">
      <c r="A12" s="0"/>
      <c r="B12" s="0"/>
      <c r="C12" s="0"/>
      <c r="D12" s="11" t="n">
        <v>45951</v>
      </c>
      <c r="E12" s="8" t="s">
        <f>=-Портфель!J3</f>
      </c>
      <c r="F12" s="0" t="s">
        <v>95</v>
      </c>
      <c r="G12" s="11" t="n">
        <v>45082</v>
      </c>
      <c r="H12" s="6" t="n">
        <v>-1524</v>
      </c>
      <c r="I12" s="0" t="s">
        <v>80</v>
      </c>
    </row>
    <row collapsed="false" customFormat="false" customHeight="false" hidden="false" ht="12.1" outlineLevel="0" r="13">
      <c r="A13" s="0"/>
      <c r="B13" s="0"/>
      <c r="C13" s="0"/>
      <c r="D13" s="0"/>
      <c r="E13" s="10" t="s">
        <f>=XIRR(E2:E12,D2:D12)</f>
      </c>
      <c r="F13" s="0"/>
      <c r="G13" s="11" t="n">
        <v>45277</v>
      </c>
      <c r="H13" s="6" t="n">
        <v>-1556</v>
      </c>
      <c r="I13" s="0" t="s">
        <v>81</v>
      </c>
    </row>
    <row collapsed="false" customFormat="false" customHeight="false" hidden="false" ht="12.1" outlineLevel="0" r="14">
      <c r="A14" s="0"/>
      <c r="B14" s="0"/>
      <c r="C14" s="0"/>
      <c r="D14" s="0"/>
      <c r="E14" s="8" t="s">
        <f>=-SUM(E2:E12)</f>
      </c>
      <c r="F14" s="0" t="s">
        <v>96</v>
      </c>
      <c r="G14" s="11" t="n">
        <v>45419</v>
      </c>
      <c r="H14" s="6" t="n">
        <v>-1733</v>
      </c>
      <c r="I14" s="0" t="s">
        <v>83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45643</v>
      </c>
      <c r="H15" s="6" t="n">
        <v>-1789</v>
      </c>
      <c r="I15" s="0" t="s">
        <v>85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45811</v>
      </c>
      <c r="H16" s="6" t="n">
        <v>-1883</v>
      </c>
      <c r="I16" s="0" t="s">
        <v>86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11" t="n">
        <v>45951</v>
      </c>
      <c r="H17" s="8" t="s">
        <f>=-Портфель!J4</f>
      </c>
      <c r="I17" s="0" t="s">
        <v>95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10" t="s">
        <f>=XIRR(H2:H17,G2:G17)</f>
      </c>
      <c r="I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8" t="s">
        <f>=-SUM(H2:H17)</f>
      </c>
      <c r="I19" s="0" t="s">
        <v>96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97</v>
      </c>
      <c r="C1" s="0"/>
      <c r="D1" s="0"/>
      <c r="E1" s="3" t="s">
        <v>98</v>
      </c>
      <c r="F1" s="0"/>
      <c r="G1" s="0"/>
      <c r="H1" s="3" t="s">
        <v>99</v>
      </c>
      <c r="I1" s="0"/>
      <c r="J1" s="0"/>
      <c r="K1" s="3" t="s">
        <v>100</v>
      </c>
      <c r="L1" s="0"/>
      <c r="M1" s="0"/>
      <c r="N1" s="3" t="s">
        <v>101</v>
      </c>
      <c r="O1" s="0"/>
    </row>
    <row collapsed="false" customFormat="false" customHeight="false" hidden="false" ht="12.1" outlineLevel="0" r="2">
      <c r="A2" s="11" t="n">
        <v>43435</v>
      </c>
      <c r="B2" s="6" t="n">
        <v>90</v>
      </c>
      <c r="C2" s="6" t="n">
        <v>18027</v>
      </c>
      <c r="D2" s="11" t="n">
        <v>43435</v>
      </c>
      <c r="E2" s="6" t="n">
        <v>200</v>
      </c>
      <c r="F2" s="6" t="n">
        <v>25634</v>
      </c>
      <c r="G2" s="11" t="n">
        <v>43435</v>
      </c>
      <c r="H2" s="6" t="n">
        <v>4</v>
      </c>
      <c r="I2" s="6" t="n">
        <v>20394</v>
      </c>
      <c r="J2" s="11" t="n">
        <v>43435</v>
      </c>
      <c r="K2" s="6" t="n">
        <v>110</v>
      </c>
      <c r="L2" s="6" t="n">
        <v>18194</v>
      </c>
      <c r="M2" s="11" t="n">
        <v>43435</v>
      </c>
      <c r="N2" s="6" t="n">
        <v>90</v>
      </c>
      <c r="O2" s="6" t="n">
        <v>17100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</row>
    <row collapsed="false" customFormat="false" customHeight="false" hidden="false" ht="12.1" outlineLevel="0" r="4">
      <c r="A4" s="0"/>
      <c r="B4" s="6" t="n">
        <v>293</v>
      </c>
      <c r="C4" s="0" t="s">
        <v>102</v>
      </c>
      <c r="D4" s="0"/>
      <c r="E4" s="6" t="n">
        <v>127.5</v>
      </c>
      <c r="F4" s="0" t="s">
        <v>102</v>
      </c>
      <c r="G4" s="0"/>
      <c r="H4" s="6" t="n">
        <v>6186</v>
      </c>
      <c r="I4" s="0" t="s">
        <v>102</v>
      </c>
      <c r="J4" s="0"/>
      <c r="K4" s="6" t="n">
        <v>119.53</v>
      </c>
      <c r="L4" s="0" t="s">
        <v>102</v>
      </c>
      <c r="M4" s="0"/>
      <c r="N4" s="6" t="n">
        <v>68.04</v>
      </c>
      <c r="O4" s="0" t="s">
        <v>102</v>
      </c>
    </row>
    <row collapsed="false" customFormat="false" customHeight="false" hidden="false" ht="12.1" outlineLevel="0" r="5">
      <c r="A5" s="0"/>
      <c r="B5" s="6" t="n">
        <v>90</v>
      </c>
      <c r="C5" s="0" t="s">
        <v>103</v>
      </c>
      <c r="D5" s="0"/>
      <c r="E5" s="6" t="n">
        <v>200</v>
      </c>
      <c r="F5" s="0" t="s">
        <v>103</v>
      </c>
      <c r="G5" s="0"/>
      <c r="H5" s="6" t="n">
        <v>4</v>
      </c>
      <c r="I5" s="0" t="s">
        <v>103</v>
      </c>
      <c r="J5" s="0"/>
      <c r="K5" s="6" t="n">
        <v>110</v>
      </c>
      <c r="L5" s="0" t="s">
        <v>103</v>
      </c>
      <c r="M5" s="0"/>
      <c r="N5" s="6" t="n">
        <v>90</v>
      </c>
      <c r="O5" s="0" t="s">
        <v>103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104</v>
      </c>
      <c r="D6" s="0"/>
      <c r="E6" s="5" t="s">
        <f>=E5*(ABS(E4)-ABS(E3))</f>
      </c>
      <c r="F6" s="0" t="s">
        <v>104</v>
      </c>
      <c r="G6" s="0"/>
      <c r="H6" s="5" t="s">
        <f>=H5*(ABS(H4)-ABS(H3))</f>
      </c>
      <c r="I6" s="0" t="s">
        <v>104</v>
      </c>
      <c r="J6" s="0"/>
      <c r="K6" s="5" t="s">
        <f>=K5*(ABS(K4)-ABS(K3))</f>
      </c>
      <c r="L6" s="0" t="s">
        <v>104</v>
      </c>
      <c r="M6" s="0"/>
      <c r="N6" s="5" t="s">
        <f>=N5*(ABS(N4)-ABS(N3))</f>
      </c>
      <c r="O6" s="0" t="s">
        <v>104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45</v>
      </c>
      <c r="B1" s="19" t="s">
        <v>0</v>
      </c>
      <c r="C1" s="19" t="s">
        <v>2</v>
      </c>
      <c r="D1" s="19" t="s">
        <v>105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106</v>
      </c>
      <c r="L1" s="19" t="s">
        <v>107</v>
      </c>
      <c r="M1" s="19" t="s">
        <v>19</v>
      </c>
      <c r="N1" s="19" t="s">
        <v>108</v>
      </c>
    </row>
    <row collapsed="false" customFormat="false" customHeight="false" hidden="false" ht="12.1" outlineLevel="0" r="2">
      <c r="A2" s="21" t="n">
        <v>43435</v>
      </c>
      <c r="B2" s="17" t="s">
        <v>16</v>
      </c>
      <c r="C2" s="17" t="s">
        <v>109</v>
      </c>
      <c r="D2" s="17" t="s">
        <v>94</v>
      </c>
      <c r="E2" s="17" t="s">
        <v>17</v>
      </c>
      <c r="F2" s="17" t="s">
        <v>19</v>
      </c>
      <c r="G2" s="7" t="n">
        <v>90</v>
      </c>
      <c r="H2" s="6" t="n">
        <v>200.3</v>
      </c>
      <c r="I2" s="6" t="n">
        <v>-18027</v>
      </c>
      <c r="J2" s="6" t="n">
        <v>0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2" t="n">
        <v>43435</v>
      </c>
      <c r="B3" s="23" t="s">
        <v>110</v>
      </c>
      <c r="C3" s="23" t="s">
        <v>52</v>
      </c>
      <c r="D3" s="23" t="s">
        <v>110</v>
      </c>
      <c r="E3" s="23" t="s">
        <v>110</v>
      </c>
      <c r="F3" s="23" t="s">
        <v>19</v>
      </c>
      <c r="G3" s="24" t="n">
        <v>1</v>
      </c>
      <c r="H3" s="25" t="n">
        <v>99349</v>
      </c>
      <c r="I3" s="25" t="n">
        <v>99349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43435</v>
      </c>
      <c r="B4" s="17" t="s">
        <v>24</v>
      </c>
      <c r="C4" s="17" t="s">
        <v>111</v>
      </c>
      <c r="D4" s="17" t="s">
        <v>94</v>
      </c>
      <c r="E4" s="17" t="s">
        <v>17</v>
      </c>
      <c r="F4" s="17" t="s">
        <v>19</v>
      </c>
      <c r="G4" s="7" t="n">
        <v>4</v>
      </c>
      <c r="H4" s="6" t="n">
        <v>5098.5</v>
      </c>
      <c r="I4" s="6" t="n">
        <v>-20394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43435</v>
      </c>
      <c r="B5" s="17" t="s">
        <v>21</v>
      </c>
      <c r="C5" s="17" t="s">
        <v>112</v>
      </c>
      <c r="D5" s="17" t="s">
        <v>94</v>
      </c>
      <c r="E5" s="17" t="s">
        <v>17</v>
      </c>
      <c r="F5" s="17" t="s">
        <v>19</v>
      </c>
      <c r="G5" s="7" t="n">
        <v>2</v>
      </c>
      <c r="H5" s="6" t="n">
        <v>12817</v>
      </c>
      <c r="I5" s="6" t="n">
        <v>-25634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43435</v>
      </c>
      <c r="B6" s="17" t="s">
        <v>27</v>
      </c>
      <c r="C6" s="17" t="s">
        <v>113</v>
      </c>
      <c r="D6" s="17" t="s">
        <v>94</v>
      </c>
      <c r="E6" s="17" t="s">
        <v>17</v>
      </c>
      <c r="F6" s="17" t="s">
        <v>19</v>
      </c>
      <c r="G6" s="7" t="n">
        <v>110</v>
      </c>
      <c r="H6" s="6" t="n">
        <v>165.4</v>
      </c>
      <c r="I6" s="6" t="n">
        <v>-18194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43435</v>
      </c>
      <c r="B7" s="17" t="s">
        <v>30</v>
      </c>
      <c r="C7" s="17" t="s">
        <v>114</v>
      </c>
      <c r="D7" s="17" t="s">
        <v>94</v>
      </c>
      <c r="E7" s="17" t="s">
        <v>17</v>
      </c>
      <c r="F7" s="17" t="s">
        <v>19</v>
      </c>
      <c r="G7" s="7" t="n">
        <v>450000</v>
      </c>
      <c r="H7" s="6" t="n">
        <v>0.038</v>
      </c>
      <c r="I7" s="6" t="n">
        <v>-17100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 t="s">
        <v>115</v>
      </c>
      <c r="M8" s="5" t="s">
        <f>=SUM(M2:M7)</f>
      </c>
      <c r="N8" s="4"/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45</v>
      </c>
      <c r="B1" s="27" t="s">
        <v>116</v>
      </c>
      <c r="C1" s="27" t="s">
        <v>0</v>
      </c>
      <c r="D1" s="27" t="s">
        <v>2</v>
      </c>
      <c r="E1" s="27" t="s">
        <v>117</v>
      </c>
      <c r="F1" s="27" t="s">
        <v>3</v>
      </c>
      <c r="G1" s="27" t="s">
        <v>118</v>
      </c>
      <c r="H1" s="27" t="s">
        <v>119</v>
      </c>
      <c r="I1" s="27" t="s">
        <v>120</v>
      </c>
      <c r="J1" s="27" t="s">
        <v>121</v>
      </c>
      <c r="K1" s="27" t="s">
        <v>122</v>
      </c>
      <c r="L1" s="27" t="s">
        <v>123</v>
      </c>
      <c r="M1" s="27" t="s">
        <v>124</v>
      </c>
      <c r="N1" s="27" t="s">
        <v>125</v>
      </c>
    </row>
    <row collapsed="false" customFormat="false" customHeight="false" hidden="false" ht="12.1" outlineLevel="0" r="2">
      <c r="A2" s="26" t="n">
        <v>43455</v>
      </c>
      <c r="B2" s="17" t="s">
        <v>126</v>
      </c>
      <c r="C2" s="17" t="s">
        <v>24</v>
      </c>
      <c r="D2" s="17" t="s">
        <v>25</v>
      </c>
      <c r="E2" s="7" t="n">
        <v>4</v>
      </c>
      <c r="F2" s="17" t="s">
        <v>19</v>
      </c>
      <c r="G2" s="6" t="n">
        <v>95</v>
      </c>
      <c r="H2" s="6" t="n">
        <v>4930</v>
      </c>
      <c r="I2" s="6" t="n">
        <v>5098.5</v>
      </c>
      <c r="J2" s="6" t="n">
        <v>49</v>
      </c>
      <c r="K2" s="6" t="n">
        <v>380</v>
      </c>
      <c r="L2" s="6" t="n">
        <v>331</v>
      </c>
      <c r="M2" s="6" t="n">
        <v>1.62</v>
      </c>
      <c r="N2" s="6" t="n">
        <v>1.68</v>
      </c>
    </row>
    <row collapsed="false" customFormat="false" customHeight="false" hidden="false" ht="12.1" outlineLevel="0" r="3">
      <c r="A3" s="26" t="n">
        <v>43629</v>
      </c>
      <c r="B3" s="17" t="s">
        <v>126</v>
      </c>
      <c r="C3" s="17" t="s">
        <v>16</v>
      </c>
      <c r="D3" s="17" t="s">
        <v>18</v>
      </c>
      <c r="E3" s="7" t="n">
        <v>90</v>
      </c>
      <c r="F3" s="17" t="s">
        <v>19</v>
      </c>
      <c r="G3" s="6" t="n">
        <v>16</v>
      </c>
      <c r="H3" s="6" t="n">
        <v>240.49</v>
      </c>
      <c r="I3" s="6" t="n">
        <v>200.3</v>
      </c>
      <c r="J3" s="6" t="n">
        <v>187</v>
      </c>
      <c r="K3" s="6" t="n">
        <v>1440</v>
      </c>
      <c r="L3" s="6" t="n">
        <v>1253</v>
      </c>
      <c r="M3" s="6" t="n">
        <v>6.95</v>
      </c>
      <c r="N3" s="6" t="n">
        <v>5.79</v>
      </c>
    </row>
    <row collapsed="false" customFormat="false" customHeight="false" hidden="false" ht="12.1" outlineLevel="0" r="4">
      <c r="A4" s="26" t="n">
        <v>43637</v>
      </c>
      <c r="B4" s="17" t="s">
        <v>126</v>
      </c>
      <c r="C4" s="17" t="s">
        <v>21</v>
      </c>
      <c r="D4" s="17" t="s">
        <v>22</v>
      </c>
      <c r="E4" s="7" t="n">
        <v>2</v>
      </c>
      <c r="F4" s="17" t="s">
        <v>19</v>
      </c>
      <c r="G4" s="6" t="n">
        <v>792.52</v>
      </c>
      <c r="H4" s="6" t="n">
        <v>14180</v>
      </c>
      <c r="I4" s="6" t="n">
        <v>12817</v>
      </c>
      <c r="J4" s="6" t="n">
        <v>206</v>
      </c>
      <c r="K4" s="6" t="n">
        <v>1585.04</v>
      </c>
      <c r="L4" s="6" t="n">
        <v>1379.04</v>
      </c>
      <c r="M4" s="6" t="n">
        <v>5.38</v>
      </c>
      <c r="N4" s="6" t="n">
        <v>4.86</v>
      </c>
    </row>
    <row collapsed="false" customFormat="false" customHeight="false" hidden="false" ht="12.1" outlineLevel="0" r="5">
      <c r="A5" s="26" t="n">
        <v>43640</v>
      </c>
      <c r="B5" s="17" t="s">
        <v>126</v>
      </c>
      <c r="C5" s="17" t="s">
        <v>30</v>
      </c>
      <c r="D5" s="17" t="s">
        <v>31</v>
      </c>
      <c r="E5" s="7" t="n">
        <v>450000</v>
      </c>
      <c r="F5" s="17" t="s">
        <v>19</v>
      </c>
      <c r="G5" s="6" t="n">
        <v>0.0011</v>
      </c>
      <c r="H5" s="6" t="n">
        <v>0.040725</v>
      </c>
      <c r="I5" s="6" t="n">
        <v>0.04</v>
      </c>
      <c r="J5" s="6" t="n">
        <v>64</v>
      </c>
      <c r="K5" s="6" t="n">
        <v>494.415</v>
      </c>
      <c r="L5" s="6" t="n">
        <v>430.42</v>
      </c>
      <c r="M5" s="6" t="n">
        <v>2.52</v>
      </c>
      <c r="N5" s="6" t="n">
        <v>2.35</v>
      </c>
    </row>
    <row collapsed="false" customFormat="false" customHeight="false" hidden="false" ht="12.1" outlineLevel="0" r="6">
      <c r="A6" s="26" t="n">
        <v>43655</v>
      </c>
      <c r="B6" s="17" t="s">
        <v>126</v>
      </c>
      <c r="C6" s="17" t="s">
        <v>24</v>
      </c>
      <c r="D6" s="17" t="s">
        <v>25</v>
      </c>
      <c r="E6" s="7" t="n">
        <v>4</v>
      </c>
      <c r="F6" s="17" t="s">
        <v>19</v>
      </c>
      <c r="G6" s="6" t="n">
        <v>155</v>
      </c>
      <c r="H6" s="6" t="n">
        <v>5374</v>
      </c>
      <c r="I6" s="6" t="n">
        <v>5098.5</v>
      </c>
      <c r="J6" s="6" t="n">
        <v>81</v>
      </c>
      <c r="K6" s="6" t="n">
        <v>620</v>
      </c>
      <c r="L6" s="6" t="n">
        <v>539</v>
      </c>
      <c r="M6" s="6" t="n">
        <v>2.64</v>
      </c>
      <c r="N6" s="6" t="n">
        <v>2.51</v>
      </c>
    </row>
    <row collapsed="false" customFormat="false" customHeight="false" hidden="false" ht="12.1" outlineLevel="0" r="7">
      <c r="A7" s="26" t="n">
        <v>43664</v>
      </c>
      <c r="B7" s="17" t="s">
        <v>126</v>
      </c>
      <c r="C7" s="17" t="s">
        <v>27</v>
      </c>
      <c r="D7" s="17" t="s">
        <v>28</v>
      </c>
      <c r="E7" s="7" t="n">
        <v>110</v>
      </c>
      <c r="F7" s="17" t="s">
        <v>19</v>
      </c>
      <c r="G7" s="6" t="n">
        <v>16.61</v>
      </c>
      <c r="H7" s="6" t="n">
        <v>218.3</v>
      </c>
      <c r="I7" s="6" t="n">
        <v>165.4</v>
      </c>
      <c r="J7" s="6" t="n">
        <v>238</v>
      </c>
      <c r="K7" s="6" t="n">
        <v>1827.1</v>
      </c>
      <c r="L7" s="6" t="n">
        <v>1589.1</v>
      </c>
      <c r="M7" s="6" t="n">
        <v>8.73</v>
      </c>
      <c r="N7" s="6" t="n">
        <v>6.62</v>
      </c>
    </row>
    <row collapsed="false" customFormat="false" customHeight="false" hidden="false" ht="12.1" outlineLevel="0" r="8">
      <c r="A8" s="26" t="n">
        <v>43745</v>
      </c>
      <c r="B8" s="17" t="s">
        <v>126</v>
      </c>
      <c r="C8" s="17" t="s">
        <v>21</v>
      </c>
      <c r="D8" s="17" t="s">
        <v>22</v>
      </c>
      <c r="E8" s="7" t="n">
        <v>2</v>
      </c>
      <c r="F8" s="17" t="s">
        <v>19</v>
      </c>
      <c r="G8" s="6" t="n">
        <v>883.93</v>
      </c>
      <c r="H8" s="6" t="n">
        <v>16048</v>
      </c>
      <c r="I8" s="6" t="n">
        <v>12817</v>
      </c>
      <c r="J8" s="6" t="n">
        <v>230</v>
      </c>
      <c r="K8" s="6" t="n">
        <v>1767.86</v>
      </c>
      <c r="L8" s="6" t="n">
        <v>1537.86</v>
      </c>
      <c r="M8" s="6" t="n">
        <v>6</v>
      </c>
      <c r="N8" s="6" t="n">
        <v>4.79</v>
      </c>
    </row>
    <row collapsed="false" customFormat="false" customHeight="false" hidden="false" ht="12.1" outlineLevel="0" r="9">
      <c r="A9" s="26" t="n">
        <v>43819</v>
      </c>
      <c r="B9" s="17" t="s">
        <v>126</v>
      </c>
      <c r="C9" s="17" t="s">
        <v>24</v>
      </c>
      <c r="D9" s="17" t="s">
        <v>25</v>
      </c>
      <c r="E9" s="7" t="n">
        <v>4</v>
      </c>
      <c r="F9" s="17" t="s">
        <v>19</v>
      </c>
      <c r="G9" s="6" t="n">
        <v>192</v>
      </c>
      <c r="H9" s="6" t="n">
        <v>6079.5</v>
      </c>
      <c r="I9" s="6" t="n">
        <v>5098.5</v>
      </c>
      <c r="J9" s="6" t="n">
        <v>100</v>
      </c>
      <c r="K9" s="6" t="n">
        <v>768</v>
      </c>
      <c r="L9" s="6" t="n">
        <v>668</v>
      </c>
      <c r="M9" s="6" t="n">
        <v>3.28</v>
      </c>
      <c r="N9" s="6" t="n">
        <v>2.75</v>
      </c>
    </row>
    <row collapsed="false" customFormat="false" customHeight="false" hidden="false" ht="12.1" outlineLevel="0" r="10">
      <c r="A10" s="26" t="n">
        <v>43826</v>
      </c>
      <c r="B10" s="17" t="s">
        <v>126</v>
      </c>
      <c r="C10" s="17" t="s">
        <v>21</v>
      </c>
      <c r="D10" s="17" t="s">
        <v>22</v>
      </c>
      <c r="E10" s="7" t="n">
        <v>2</v>
      </c>
      <c r="F10" s="17" t="s">
        <v>19</v>
      </c>
      <c r="G10" s="6" t="n">
        <v>604.09</v>
      </c>
      <c r="H10" s="6" t="n">
        <v>19292</v>
      </c>
      <c r="I10" s="6" t="n">
        <v>12817</v>
      </c>
      <c r="J10" s="6" t="n">
        <v>157</v>
      </c>
      <c r="K10" s="6" t="n">
        <v>1208.18</v>
      </c>
      <c r="L10" s="6" t="n">
        <v>1051.18</v>
      </c>
      <c r="M10" s="6" t="n">
        <v>4.1</v>
      </c>
      <c r="N10" s="6" t="n">
        <v>2.72</v>
      </c>
    </row>
    <row collapsed="false" customFormat="false" customHeight="false" hidden="false" ht="12.1" outlineLevel="0" r="11">
      <c r="A11" s="26" t="n">
        <v>43976</v>
      </c>
      <c r="B11" s="17" t="s">
        <v>126</v>
      </c>
      <c r="C11" s="17" t="s">
        <v>21</v>
      </c>
      <c r="D11" s="17" t="s">
        <v>22</v>
      </c>
      <c r="E11" s="7" t="n">
        <v>2</v>
      </c>
      <c r="F11" s="17" t="s">
        <v>19</v>
      </c>
      <c r="G11" s="6" t="n">
        <v>557.2</v>
      </c>
      <c r="H11" s="6" t="n">
        <v>22394</v>
      </c>
      <c r="I11" s="6" t="n">
        <v>12817</v>
      </c>
      <c r="J11" s="6" t="n">
        <v>145</v>
      </c>
      <c r="K11" s="6" t="n">
        <v>1114.4</v>
      </c>
      <c r="L11" s="6" t="n">
        <v>969.4</v>
      </c>
      <c r="M11" s="6" t="n">
        <v>3.78</v>
      </c>
      <c r="N11" s="6" t="n">
        <v>2.16</v>
      </c>
    </row>
    <row collapsed="false" customFormat="false" customHeight="false" hidden="false" ht="12.1" outlineLevel="0" r="12">
      <c r="A12" s="26" t="n">
        <v>44022</v>
      </c>
      <c r="B12" s="17" t="s">
        <v>126</v>
      </c>
      <c r="C12" s="17" t="s">
        <v>24</v>
      </c>
      <c r="D12" s="17" t="s">
        <v>25</v>
      </c>
      <c r="E12" s="7" t="n">
        <v>4</v>
      </c>
      <c r="F12" s="17" t="s">
        <v>19</v>
      </c>
      <c r="G12" s="6" t="n">
        <v>350</v>
      </c>
      <c r="H12" s="6" t="n">
        <v>5098</v>
      </c>
      <c r="I12" s="6" t="n">
        <v>5098.5</v>
      </c>
      <c r="J12" s="6" t="n">
        <v>182</v>
      </c>
      <c r="K12" s="6" t="n">
        <v>1400</v>
      </c>
      <c r="L12" s="6" t="n">
        <v>1218</v>
      </c>
      <c r="M12" s="6" t="n">
        <v>5.97</v>
      </c>
      <c r="N12" s="6" t="n">
        <v>5.97</v>
      </c>
    </row>
    <row collapsed="false" customFormat="false" customHeight="false" hidden="false" ht="12.1" outlineLevel="0" r="13">
      <c r="A13" s="26" t="n">
        <v>44028</v>
      </c>
      <c r="B13" s="17" t="s">
        <v>126</v>
      </c>
      <c r="C13" s="17" t="s">
        <v>27</v>
      </c>
      <c r="D13" s="17" t="s">
        <v>28</v>
      </c>
      <c r="E13" s="7" t="n">
        <v>110</v>
      </c>
      <c r="F13" s="17" t="s">
        <v>19</v>
      </c>
      <c r="G13" s="6" t="n">
        <v>15.24</v>
      </c>
      <c r="H13" s="6" t="n">
        <v>183.32</v>
      </c>
      <c r="I13" s="6" t="n">
        <v>165.4</v>
      </c>
      <c r="J13" s="6" t="n">
        <v>218</v>
      </c>
      <c r="K13" s="6" t="n">
        <v>1676.4</v>
      </c>
      <c r="L13" s="6" t="n">
        <v>1458.4</v>
      </c>
      <c r="M13" s="6" t="n">
        <v>8.02</v>
      </c>
      <c r="N13" s="6" t="n">
        <v>7.23</v>
      </c>
    </row>
    <row collapsed="false" customFormat="false" customHeight="false" hidden="false" ht="12.1" outlineLevel="0" r="14">
      <c r="A14" s="26" t="n">
        <v>44109</v>
      </c>
      <c r="B14" s="17" t="s">
        <v>126</v>
      </c>
      <c r="C14" s="17" t="s">
        <v>16</v>
      </c>
      <c r="D14" s="17" t="s">
        <v>18</v>
      </c>
      <c r="E14" s="7" t="n">
        <v>90</v>
      </c>
      <c r="F14" s="17" t="s">
        <v>19</v>
      </c>
      <c r="G14" s="6" t="n">
        <v>18.7</v>
      </c>
      <c r="H14" s="6" t="n">
        <v>208.89</v>
      </c>
      <c r="I14" s="6" t="n">
        <v>200.3</v>
      </c>
      <c r="J14" s="6" t="n">
        <v>219</v>
      </c>
      <c r="K14" s="6" t="n">
        <v>1683</v>
      </c>
      <c r="L14" s="6" t="n">
        <v>1464</v>
      </c>
      <c r="M14" s="6" t="n">
        <v>8.12</v>
      </c>
      <c r="N14" s="6" t="n">
        <v>7.79</v>
      </c>
    </row>
    <row collapsed="false" customFormat="false" customHeight="false" hidden="false" ht="12.1" outlineLevel="0" r="15">
      <c r="A15" s="26" t="n">
        <v>44109</v>
      </c>
      <c r="B15" s="17" t="s">
        <v>126</v>
      </c>
      <c r="C15" s="17" t="s">
        <v>30</v>
      </c>
      <c r="D15" s="17" t="s">
        <v>31</v>
      </c>
      <c r="E15" s="7" t="n">
        <v>450000</v>
      </c>
      <c r="F15" s="17" t="s">
        <v>19</v>
      </c>
      <c r="G15" s="6" t="n">
        <v>0.0008</v>
      </c>
      <c r="H15" s="6" t="n">
        <v>0.03375</v>
      </c>
      <c r="I15" s="6" t="n">
        <v>0.04</v>
      </c>
      <c r="J15" s="6" t="n">
        <v>45</v>
      </c>
      <c r="K15" s="6" t="n">
        <v>348.0525</v>
      </c>
      <c r="L15" s="6" t="n">
        <v>303.05</v>
      </c>
      <c r="M15" s="6" t="n">
        <v>1.77</v>
      </c>
      <c r="N15" s="6" t="n">
        <v>2</v>
      </c>
    </row>
    <row collapsed="false" customFormat="false" customHeight="false" hidden="false" ht="12.1" outlineLevel="0" r="16">
      <c r="A16" s="26" t="n">
        <v>44183</v>
      </c>
      <c r="B16" s="17" t="s">
        <v>126</v>
      </c>
      <c r="C16" s="17" t="s">
        <v>24</v>
      </c>
      <c r="D16" s="17" t="s">
        <v>25</v>
      </c>
      <c r="E16" s="7" t="n">
        <v>4</v>
      </c>
      <c r="F16" s="17" t="s">
        <v>19</v>
      </c>
      <c r="G16" s="6" t="n">
        <v>46</v>
      </c>
      <c r="H16" s="6" t="n">
        <v>5140</v>
      </c>
      <c r="I16" s="6" t="n">
        <v>5098.5</v>
      </c>
      <c r="J16" s="6" t="n">
        <v>24</v>
      </c>
      <c r="K16" s="6" t="n">
        <v>184</v>
      </c>
      <c r="L16" s="6" t="n">
        <v>160</v>
      </c>
      <c r="M16" s="6" t="n">
        <v>0.78</v>
      </c>
      <c r="N16" s="6" t="n">
        <v>0.78</v>
      </c>
    </row>
    <row collapsed="false" customFormat="false" customHeight="false" hidden="false" ht="12.1" outlineLevel="0" r="17">
      <c r="A17" s="26" t="n">
        <v>44189</v>
      </c>
      <c r="B17" s="17" t="s">
        <v>126</v>
      </c>
      <c r="C17" s="17" t="s">
        <v>21</v>
      </c>
      <c r="D17" s="17" t="s">
        <v>22</v>
      </c>
      <c r="E17" s="7" t="n">
        <v>2</v>
      </c>
      <c r="F17" s="17" t="s">
        <v>19</v>
      </c>
      <c r="G17" s="6" t="n">
        <v>623.35</v>
      </c>
      <c r="H17" s="6" t="n">
        <v>23220</v>
      </c>
      <c r="I17" s="6" t="n">
        <v>12817</v>
      </c>
      <c r="J17" s="6" t="n">
        <v>162</v>
      </c>
      <c r="K17" s="6" t="n">
        <v>1246.7</v>
      </c>
      <c r="L17" s="6" t="n">
        <v>1084.7</v>
      </c>
      <c r="M17" s="6" t="n">
        <v>4.23</v>
      </c>
      <c r="N17" s="6" t="n">
        <v>2.34</v>
      </c>
    </row>
    <row collapsed="false" customFormat="false" customHeight="false" hidden="false" ht="12.1" outlineLevel="0" r="18">
      <c r="A18" s="26" t="n">
        <v>44328</v>
      </c>
      <c r="B18" s="17" t="s">
        <v>126</v>
      </c>
      <c r="C18" s="17" t="s">
        <v>16</v>
      </c>
      <c r="D18" s="17" t="s">
        <v>18</v>
      </c>
      <c r="E18" s="7" t="n">
        <v>90</v>
      </c>
      <c r="F18" s="17" t="s">
        <v>19</v>
      </c>
      <c r="G18" s="6" t="n">
        <v>18.7</v>
      </c>
      <c r="H18" s="6" t="n">
        <v>302.02</v>
      </c>
      <c r="I18" s="6" t="n">
        <v>200.3</v>
      </c>
      <c r="J18" s="6" t="n">
        <v>219</v>
      </c>
      <c r="K18" s="6" t="n">
        <v>1683</v>
      </c>
      <c r="L18" s="6" t="n">
        <v>1464</v>
      </c>
      <c r="M18" s="6" t="n">
        <v>8.12</v>
      </c>
      <c r="N18" s="6" t="n">
        <v>5.39</v>
      </c>
    </row>
    <row collapsed="false" customFormat="false" customHeight="false" hidden="false" ht="12.1" outlineLevel="0" r="19">
      <c r="A19" s="26" t="n">
        <v>44348</v>
      </c>
      <c r="B19" s="17" t="s">
        <v>126</v>
      </c>
      <c r="C19" s="17" t="s">
        <v>21</v>
      </c>
      <c r="D19" s="17" t="s">
        <v>22</v>
      </c>
      <c r="E19" s="7" t="n">
        <v>2</v>
      </c>
      <c r="F19" s="17" t="s">
        <v>19</v>
      </c>
      <c r="G19" s="6" t="n">
        <v>1021.22</v>
      </c>
      <c r="H19" s="6" t="n">
        <v>26750</v>
      </c>
      <c r="I19" s="6" t="n">
        <v>12817</v>
      </c>
      <c r="J19" s="6" t="n">
        <v>266</v>
      </c>
      <c r="K19" s="6" t="n">
        <v>2042.44</v>
      </c>
      <c r="L19" s="6" t="n">
        <v>1776.44</v>
      </c>
      <c r="M19" s="6" t="n">
        <v>6.93</v>
      </c>
      <c r="N19" s="6" t="n">
        <v>3.32</v>
      </c>
    </row>
    <row collapsed="false" customFormat="false" customHeight="false" hidden="false" ht="12.1" outlineLevel="0" r="20">
      <c r="A20" s="26" t="n">
        <v>44382</v>
      </c>
      <c r="B20" s="17" t="s">
        <v>126</v>
      </c>
      <c r="C20" s="17" t="s">
        <v>24</v>
      </c>
      <c r="D20" s="17" t="s">
        <v>25</v>
      </c>
      <c r="E20" s="7" t="n">
        <v>4</v>
      </c>
      <c r="F20" s="17" t="s">
        <v>19</v>
      </c>
      <c r="G20" s="6" t="n">
        <v>213</v>
      </c>
      <c r="H20" s="6" t="n">
        <v>6845</v>
      </c>
      <c r="I20" s="6" t="n">
        <v>5098.5</v>
      </c>
      <c r="J20" s="6" t="n">
        <v>111</v>
      </c>
      <c r="K20" s="6" t="n">
        <v>852</v>
      </c>
      <c r="L20" s="6" t="n">
        <v>741</v>
      </c>
      <c r="M20" s="6" t="n">
        <v>3.63</v>
      </c>
      <c r="N20" s="6" t="n">
        <v>2.71</v>
      </c>
    </row>
    <row collapsed="false" customFormat="false" customHeight="false" hidden="false" ht="12.1" outlineLevel="0" r="21">
      <c r="A21" s="26" t="n">
        <v>44392</v>
      </c>
      <c r="B21" s="17" t="s">
        <v>126</v>
      </c>
      <c r="C21" s="17" t="s">
        <v>27</v>
      </c>
      <c r="D21" s="17" t="s">
        <v>28</v>
      </c>
      <c r="E21" s="7" t="n">
        <v>110</v>
      </c>
      <c r="F21" s="17" t="s">
        <v>19</v>
      </c>
      <c r="G21" s="6" t="n">
        <v>12.55</v>
      </c>
      <c r="H21" s="6" t="n">
        <v>280.01</v>
      </c>
      <c r="I21" s="6" t="n">
        <v>165.4</v>
      </c>
      <c r="J21" s="6" t="n">
        <v>179</v>
      </c>
      <c r="K21" s="6" t="n">
        <v>1380.5</v>
      </c>
      <c r="L21" s="6" t="n">
        <v>1201.5</v>
      </c>
      <c r="M21" s="6" t="n">
        <v>6.6</v>
      </c>
      <c r="N21" s="6" t="n">
        <v>3.9</v>
      </c>
    </row>
    <row collapsed="false" customFormat="false" customHeight="false" hidden="false" ht="12.1" outlineLevel="0" r="22">
      <c r="A22" s="26" t="n">
        <v>44392</v>
      </c>
      <c r="B22" s="17" t="s">
        <v>126</v>
      </c>
      <c r="C22" s="17" t="s">
        <v>30</v>
      </c>
      <c r="D22" s="17" t="s">
        <v>31</v>
      </c>
      <c r="E22" s="7" t="n">
        <v>450000</v>
      </c>
      <c r="F22" s="17" t="s">
        <v>19</v>
      </c>
      <c r="G22" s="6" t="n">
        <v>0.0014</v>
      </c>
      <c r="H22" s="6" t="n">
        <v>0.04719</v>
      </c>
      <c r="I22" s="6" t="n">
        <v>0.04</v>
      </c>
      <c r="J22" s="6" t="n">
        <v>82</v>
      </c>
      <c r="K22" s="6" t="n">
        <v>630</v>
      </c>
      <c r="L22" s="6" t="n">
        <v>548</v>
      </c>
      <c r="M22" s="6" t="n">
        <v>3.2</v>
      </c>
      <c r="N22" s="6" t="n">
        <v>2.58</v>
      </c>
    </row>
    <row collapsed="false" customFormat="false" customHeight="false" hidden="false" ht="12.1" outlineLevel="0" r="23">
      <c r="A23" s="26" t="n">
        <v>44551</v>
      </c>
      <c r="B23" s="17" t="s">
        <v>126</v>
      </c>
      <c r="C23" s="17" t="s">
        <v>24</v>
      </c>
      <c r="D23" s="17" t="s">
        <v>25</v>
      </c>
      <c r="E23" s="7" t="n">
        <v>4</v>
      </c>
      <c r="F23" s="17" t="s">
        <v>19</v>
      </c>
      <c r="G23" s="6" t="n">
        <v>340</v>
      </c>
      <c r="H23" s="6" t="n">
        <v>6348.5</v>
      </c>
      <c r="I23" s="6" t="n">
        <v>5098.5</v>
      </c>
      <c r="J23" s="6" t="n">
        <v>177</v>
      </c>
      <c r="K23" s="6" t="n">
        <v>1360</v>
      </c>
      <c r="L23" s="6" t="n">
        <v>1183</v>
      </c>
      <c r="M23" s="6" t="n">
        <v>5.8</v>
      </c>
      <c r="N23" s="6" t="n">
        <v>4.66</v>
      </c>
    </row>
    <row collapsed="false" customFormat="false" customHeight="false" hidden="false" ht="12.1" outlineLevel="0" r="24">
      <c r="A24" s="26" t="n">
        <v>44575</v>
      </c>
      <c r="B24" s="17" t="s">
        <v>126</v>
      </c>
      <c r="C24" s="17" t="s">
        <v>21</v>
      </c>
      <c r="D24" s="17" t="s">
        <v>22</v>
      </c>
      <c r="E24" s="7" t="n">
        <v>2</v>
      </c>
      <c r="F24" s="17" t="s">
        <v>19</v>
      </c>
      <c r="G24" s="6" t="n">
        <v>1523.17</v>
      </c>
      <c r="H24" s="6" t="n">
        <v>22648</v>
      </c>
      <c r="I24" s="6" t="n">
        <v>12817</v>
      </c>
      <c r="J24" s="6" t="n">
        <v>396</v>
      </c>
      <c r="K24" s="6" t="n">
        <v>3046.34</v>
      </c>
      <c r="L24" s="6" t="n">
        <v>2650.34</v>
      </c>
      <c r="M24" s="6" t="n">
        <v>10.34</v>
      </c>
      <c r="N24" s="6" t="n">
        <v>5.85</v>
      </c>
    </row>
    <row collapsed="false" customFormat="false" customHeight="false" hidden="false" ht="12.1" outlineLevel="0" r="25">
      <c r="A25" s="26" t="n">
        <v>44726</v>
      </c>
      <c r="B25" s="17" t="s">
        <v>126</v>
      </c>
      <c r="C25" s="17" t="s">
        <v>21</v>
      </c>
      <c r="D25" s="17" t="s">
        <v>22</v>
      </c>
      <c r="E25" s="7" t="n">
        <v>2</v>
      </c>
      <c r="F25" s="17" t="s">
        <v>19</v>
      </c>
      <c r="G25" s="6" t="n">
        <v>1166.22</v>
      </c>
      <c r="H25" s="6" t="n">
        <v>19102</v>
      </c>
      <c r="I25" s="6" t="n">
        <v>12817</v>
      </c>
      <c r="J25" s="6" t="n">
        <v>303</v>
      </c>
      <c r="K25" s="6" t="n">
        <v>2332.44</v>
      </c>
      <c r="L25" s="6" t="n">
        <v>2029.44</v>
      </c>
      <c r="M25" s="6" t="n">
        <v>7.92</v>
      </c>
      <c r="N25" s="6" t="n">
        <v>5.31</v>
      </c>
    </row>
    <row collapsed="false" customFormat="false" customHeight="false" hidden="false" ht="12.1" outlineLevel="0" r="26">
      <c r="A26" s="26" t="n">
        <v>44845</v>
      </c>
      <c r="B26" s="17" t="s">
        <v>126</v>
      </c>
      <c r="C26" s="17" t="s">
        <v>27</v>
      </c>
      <c r="D26" s="17" t="s">
        <v>28</v>
      </c>
      <c r="E26" s="7" t="n">
        <v>110</v>
      </c>
      <c r="F26" s="17" t="s">
        <v>19</v>
      </c>
      <c r="G26" s="6" t="n">
        <v>51.03</v>
      </c>
      <c r="H26" s="6" t="n">
        <v>162.89</v>
      </c>
      <c r="I26" s="6" t="n">
        <v>165.4</v>
      </c>
      <c r="J26" s="6" t="n">
        <v>730</v>
      </c>
      <c r="K26" s="6" t="n">
        <v>5613.3</v>
      </c>
      <c r="L26" s="6" t="n">
        <v>4883.3</v>
      </c>
      <c r="M26" s="6" t="n">
        <v>26.84</v>
      </c>
      <c r="N26" s="6" t="n">
        <v>27.25</v>
      </c>
    </row>
    <row collapsed="false" customFormat="false" customHeight="false" hidden="false" ht="12.1" outlineLevel="0" r="27">
      <c r="A27" s="26" t="n">
        <v>44916</v>
      </c>
      <c r="B27" s="17" t="s">
        <v>126</v>
      </c>
      <c r="C27" s="17" t="s">
        <v>24</v>
      </c>
      <c r="D27" s="17" t="s">
        <v>25</v>
      </c>
      <c r="E27" s="7" t="n">
        <v>4</v>
      </c>
      <c r="F27" s="17" t="s">
        <v>19</v>
      </c>
      <c r="G27" s="6" t="n">
        <v>256</v>
      </c>
      <c r="H27" s="6" t="n">
        <v>4040.5</v>
      </c>
      <c r="I27" s="6" t="n">
        <v>5098.5</v>
      </c>
      <c r="J27" s="6" t="n">
        <v>133</v>
      </c>
      <c r="K27" s="6" t="n">
        <v>1024</v>
      </c>
      <c r="L27" s="6" t="n">
        <v>891</v>
      </c>
      <c r="M27" s="6" t="n">
        <v>4.37</v>
      </c>
      <c r="N27" s="6" t="n">
        <v>5.51</v>
      </c>
    </row>
    <row collapsed="false" customFormat="false" customHeight="false" hidden="false" ht="12.1" outlineLevel="0" r="28">
      <c r="A28" s="26" t="n">
        <v>44916</v>
      </c>
      <c r="B28" s="17" t="s">
        <v>126</v>
      </c>
      <c r="C28" s="17" t="s">
        <v>24</v>
      </c>
      <c r="D28" s="17" t="s">
        <v>25</v>
      </c>
      <c r="E28" s="7" t="n">
        <v>4</v>
      </c>
      <c r="F28" s="17" t="s">
        <v>19</v>
      </c>
      <c r="G28" s="6" t="n">
        <v>537</v>
      </c>
      <c r="H28" s="6" t="n">
        <v>4040.5</v>
      </c>
      <c r="I28" s="6" t="n">
        <v>5098.5</v>
      </c>
      <c r="J28" s="6" t="n">
        <v>279</v>
      </c>
      <c r="K28" s="6" t="n">
        <v>2148</v>
      </c>
      <c r="L28" s="6" t="n">
        <v>1869</v>
      </c>
      <c r="M28" s="6" t="n">
        <v>9.16</v>
      </c>
      <c r="N28" s="6" t="n">
        <v>11.56</v>
      </c>
    </row>
    <row collapsed="false" customFormat="false" customHeight="false" hidden="false" ht="12.1" outlineLevel="0" r="29">
      <c r="A29" s="26" t="n">
        <v>45057</v>
      </c>
      <c r="B29" s="17" t="s">
        <v>126</v>
      </c>
      <c r="C29" s="17" t="s">
        <v>16</v>
      </c>
      <c r="D29" s="17" t="s">
        <v>18</v>
      </c>
      <c r="E29" s="7" t="n">
        <v>90</v>
      </c>
      <c r="F29" s="17" t="s">
        <v>19</v>
      </c>
      <c r="G29" s="6" t="n">
        <v>25</v>
      </c>
      <c r="H29" s="6" t="n">
        <v>229.32</v>
      </c>
      <c r="I29" s="6" t="n">
        <v>200.3</v>
      </c>
      <c r="J29" s="6" t="n">
        <v>293</v>
      </c>
      <c r="K29" s="6" t="n">
        <v>2250</v>
      </c>
      <c r="L29" s="6" t="n">
        <v>1957</v>
      </c>
      <c r="M29" s="6" t="n">
        <v>10.86</v>
      </c>
      <c r="N29" s="6" t="n">
        <v>9.48</v>
      </c>
    </row>
    <row collapsed="false" customFormat="false" customHeight="false" hidden="false" ht="12.1" outlineLevel="0" r="30">
      <c r="A30" s="26" t="n">
        <v>45082</v>
      </c>
      <c r="B30" s="17" t="s">
        <v>126</v>
      </c>
      <c r="C30" s="17" t="s">
        <v>24</v>
      </c>
      <c r="D30" s="17" t="s">
        <v>25</v>
      </c>
      <c r="E30" s="7" t="n">
        <v>4</v>
      </c>
      <c r="F30" s="17" t="s">
        <v>19</v>
      </c>
      <c r="G30" s="6" t="n">
        <v>438</v>
      </c>
      <c r="H30" s="6" t="n">
        <v>5166.5</v>
      </c>
      <c r="I30" s="6" t="n">
        <v>5098.5</v>
      </c>
      <c r="J30" s="6" t="n">
        <v>228</v>
      </c>
      <c r="K30" s="6" t="n">
        <v>1752</v>
      </c>
      <c r="L30" s="6" t="n">
        <v>1524</v>
      </c>
      <c r="M30" s="6" t="n">
        <v>7.47</v>
      </c>
      <c r="N30" s="6" t="n">
        <v>7.37</v>
      </c>
    </row>
    <row collapsed="false" customFormat="false" customHeight="false" hidden="false" ht="12.1" outlineLevel="0" r="31">
      <c r="A31" s="26" t="n">
        <v>45277</v>
      </c>
      <c r="B31" s="17" t="s">
        <v>126</v>
      </c>
      <c r="C31" s="17" t="s">
        <v>24</v>
      </c>
      <c r="D31" s="17" t="s">
        <v>25</v>
      </c>
      <c r="E31" s="7" t="n">
        <v>4</v>
      </c>
      <c r="F31" s="17" t="s">
        <v>19</v>
      </c>
      <c r="G31" s="6" t="n">
        <v>447</v>
      </c>
      <c r="H31" s="6" t="n">
        <v>6560</v>
      </c>
      <c r="I31" s="6" t="n">
        <v>5098.5</v>
      </c>
      <c r="J31" s="6" t="n">
        <v>232</v>
      </c>
      <c r="K31" s="6" t="n">
        <v>1788</v>
      </c>
      <c r="L31" s="6" t="n">
        <v>1556</v>
      </c>
      <c r="M31" s="6" t="n">
        <v>7.63</v>
      </c>
      <c r="N31" s="6" t="n">
        <v>5.93</v>
      </c>
    </row>
    <row collapsed="false" customFormat="false" customHeight="false" hidden="false" ht="12.1" outlineLevel="0" r="32">
      <c r="A32" s="26" t="n">
        <v>45286</v>
      </c>
      <c r="B32" s="17" t="s">
        <v>126</v>
      </c>
      <c r="C32" s="17" t="s">
        <v>21</v>
      </c>
      <c r="D32" s="17" t="s">
        <v>22</v>
      </c>
      <c r="E32" s="7" t="n">
        <v>2</v>
      </c>
      <c r="F32" s="17" t="s">
        <v>19</v>
      </c>
      <c r="G32" s="6" t="n">
        <v>915.33</v>
      </c>
      <c r="H32" s="6" t="n">
        <v>16360</v>
      </c>
      <c r="I32" s="6" t="n">
        <v>12817</v>
      </c>
      <c r="J32" s="6" t="n">
        <v>238</v>
      </c>
      <c r="K32" s="6" t="n">
        <v>1830.66</v>
      </c>
      <c r="L32" s="6" t="n">
        <v>1592.66</v>
      </c>
      <c r="M32" s="6" t="n">
        <v>6.21</v>
      </c>
      <c r="N32" s="6" t="n">
        <v>4.87</v>
      </c>
    </row>
    <row collapsed="false" customFormat="false" customHeight="false" hidden="false" ht="12.1" outlineLevel="0" r="33">
      <c r="A33" s="26" t="n">
        <v>45419</v>
      </c>
      <c r="B33" s="17" t="s">
        <v>126</v>
      </c>
      <c r="C33" s="17" t="s">
        <v>24</v>
      </c>
      <c r="D33" s="17" t="s">
        <v>25</v>
      </c>
      <c r="E33" s="7" t="n">
        <v>4</v>
      </c>
      <c r="F33" s="17" t="s">
        <v>19</v>
      </c>
      <c r="G33" s="6" t="n">
        <v>498</v>
      </c>
      <c r="H33" s="6" t="n">
        <v>7722.5</v>
      </c>
      <c r="I33" s="6" t="n">
        <v>5098.5</v>
      </c>
      <c r="J33" s="6" t="n">
        <v>259</v>
      </c>
      <c r="K33" s="6" t="n">
        <v>1992</v>
      </c>
      <c r="L33" s="6" t="n">
        <v>1733</v>
      </c>
      <c r="M33" s="6" t="n">
        <v>8.5</v>
      </c>
      <c r="N33" s="6" t="n">
        <v>5.61</v>
      </c>
    </row>
    <row collapsed="false" customFormat="false" customHeight="false" hidden="false" ht="12.1" outlineLevel="0" r="34">
      <c r="A34" s="26" t="n">
        <v>45484</v>
      </c>
      <c r="B34" s="17" t="s">
        <v>126</v>
      </c>
      <c r="C34" s="17" t="s">
        <v>16</v>
      </c>
      <c r="D34" s="17" t="s">
        <v>18</v>
      </c>
      <c r="E34" s="7" t="n">
        <v>90</v>
      </c>
      <c r="F34" s="17" t="s">
        <v>19</v>
      </c>
      <c r="G34" s="6" t="n">
        <v>33.3</v>
      </c>
      <c r="H34" s="6" t="n">
        <v>295.87</v>
      </c>
      <c r="I34" s="6" t="n">
        <v>200.3</v>
      </c>
      <c r="J34" s="6" t="n">
        <v>390</v>
      </c>
      <c r="K34" s="6" t="n">
        <v>2997</v>
      </c>
      <c r="L34" s="6" t="n">
        <v>2607</v>
      </c>
      <c r="M34" s="6" t="n">
        <v>14.46</v>
      </c>
      <c r="N34" s="6" t="n">
        <v>9.79</v>
      </c>
    </row>
    <row collapsed="false" customFormat="false" customHeight="false" hidden="false" ht="12.1" outlineLevel="0" r="35">
      <c r="A35" s="26" t="n">
        <v>45643</v>
      </c>
      <c r="B35" s="17" t="s">
        <v>126</v>
      </c>
      <c r="C35" s="17" t="s">
        <v>24</v>
      </c>
      <c r="D35" s="17" t="s">
        <v>25</v>
      </c>
      <c r="E35" s="7" t="n">
        <v>4</v>
      </c>
      <c r="F35" s="17" t="s">
        <v>19</v>
      </c>
      <c r="G35" s="6" t="n">
        <v>514</v>
      </c>
      <c r="H35" s="6" t="n">
        <v>6290.5</v>
      </c>
      <c r="I35" s="6" t="n">
        <v>5098.5</v>
      </c>
      <c r="J35" s="6" t="n">
        <v>267</v>
      </c>
      <c r="K35" s="6" t="n">
        <v>2056</v>
      </c>
      <c r="L35" s="6" t="n">
        <v>1789</v>
      </c>
      <c r="M35" s="6" t="n">
        <v>8.77</v>
      </c>
      <c r="N35" s="6" t="n">
        <v>7.11</v>
      </c>
    </row>
    <row collapsed="false" customFormat="false" customHeight="false" hidden="false" ht="12.1" outlineLevel="0" r="36">
      <c r="A36" s="26" t="n">
        <v>45811</v>
      </c>
      <c r="B36" s="17" t="s">
        <v>126</v>
      </c>
      <c r="C36" s="17" t="s">
        <v>24</v>
      </c>
      <c r="D36" s="17" t="s">
        <v>25</v>
      </c>
      <c r="E36" s="7" t="n">
        <v>4</v>
      </c>
      <c r="F36" s="17" t="s">
        <v>19</v>
      </c>
      <c r="G36" s="6" t="n">
        <v>541</v>
      </c>
      <c r="H36" s="6" t="n">
        <v>6473</v>
      </c>
      <c r="I36" s="6" t="n">
        <v>5098.5</v>
      </c>
      <c r="J36" s="6" t="n">
        <v>281</v>
      </c>
      <c r="K36" s="6" t="n">
        <v>2164</v>
      </c>
      <c r="L36" s="6" t="n">
        <v>1883</v>
      </c>
      <c r="M36" s="6" t="n">
        <v>9.23</v>
      </c>
      <c r="N36" s="6" t="n">
        <v>7.27</v>
      </c>
    </row>
    <row collapsed="false" customFormat="false" customHeight="false" hidden="false" ht="12.1" outlineLevel="0" r="37">
      <c r="A37" s="26" t="n">
        <v>45849</v>
      </c>
      <c r="B37" s="17" t="s">
        <v>126</v>
      </c>
      <c r="C37" s="17" t="s">
        <v>30</v>
      </c>
      <c r="D37" s="17" t="s">
        <v>31</v>
      </c>
      <c r="E37" s="7" t="n">
        <v>90</v>
      </c>
      <c r="F37" s="17" t="s">
        <v>19</v>
      </c>
      <c r="G37" s="6" t="n">
        <v>25.58</v>
      </c>
      <c r="H37" s="6" t="n">
        <v>72.79</v>
      </c>
      <c r="I37" s="6" t="n">
        <v>190</v>
      </c>
      <c r="J37" s="6" t="n">
        <v>299</v>
      </c>
      <c r="K37" s="6" t="n">
        <v>2302.2</v>
      </c>
      <c r="L37" s="6" t="n">
        <v>2003.2</v>
      </c>
      <c r="M37" s="6" t="n">
        <v>11.71</v>
      </c>
      <c r="N37" s="6" t="n">
        <v>30.58</v>
      </c>
    </row>
    <row collapsed="false" customFormat="false" customHeight="false" hidden="false" ht="12.1" outlineLevel="0" r="38">
      <c r="A38" s="26" t="n">
        <v>45856</v>
      </c>
      <c r="B38" s="17" t="s">
        <v>126</v>
      </c>
      <c r="C38" s="17" t="s">
        <v>16</v>
      </c>
      <c r="D38" s="17" t="s">
        <v>18</v>
      </c>
      <c r="E38" s="7" t="n">
        <v>90</v>
      </c>
      <c r="F38" s="17" t="s">
        <v>19</v>
      </c>
      <c r="G38" s="6" t="n">
        <v>34.84</v>
      </c>
      <c r="H38" s="6" t="n">
        <v>309</v>
      </c>
      <c r="I38" s="6" t="n">
        <v>200.3</v>
      </c>
      <c r="J38" s="6" t="n">
        <v>408</v>
      </c>
      <c r="K38" s="6" t="n">
        <v>3135.6</v>
      </c>
      <c r="L38" s="6" t="n">
        <v>2727.6</v>
      </c>
      <c r="M38" s="6" t="n">
        <v>15.13</v>
      </c>
      <c r="N38" s="6" t="n">
        <v>9.81</v>
      </c>
    </row>
  </sheetData>
  <autoFilter ref="A1:N3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45</v>
      </c>
      <c r="B1" s="27" t="s">
        <v>116</v>
      </c>
      <c r="C1" s="27" t="s">
        <v>0</v>
      </c>
      <c r="D1" s="27" t="s">
        <v>2</v>
      </c>
      <c r="E1" s="27" t="s">
        <v>117</v>
      </c>
      <c r="F1" s="27" t="s">
        <v>127</v>
      </c>
      <c r="G1" s="27" t="s">
        <v>128</v>
      </c>
      <c r="H1" s="27" t="s">
        <v>49</v>
      </c>
      <c r="I1" s="27" t="s">
        <v>129</v>
      </c>
      <c r="J1" s="27" t="s">
        <v>120</v>
      </c>
      <c r="K1" s="27" t="s">
        <v>130</v>
      </c>
      <c r="L1" s="27" t="s">
        <v>131</v>
      </c>
      <c r="M1" s="27" t="s">
        <v>132</v>
      </c>
      <c r="N1" s="27" t="s">
        <v>133</v>
      </c>
    </row>
    <row collapsed="false" customFormat="false" customHeight="false" hidden="false" ht="12.1" outlineLevel="0" r="2">
      <c r="A2" s="28" t="n">
        <v>43435</v>
      </c>
      <c r="B2" s="17" t="s">
        <v>126</v>
      </c>
      <c r="C2" s="17" t="s">
        <v>16</v>
      </c>
      <c r="D2" s="17" t="s">
        <v>18</v>
      </c>
      <c r="E2" s="18" t="n">
        <v>90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2517</v>
      </c>
      <c r="J2" s="18" t="n">
        <v>200.3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43435</v>
      </c>
      <c r="B3" s="17" t="s">
        <v>126</v>
      </c>
      <c r="C3" s="17" t="s">
        <v>21</v>
      </c>
      <c r="D3" s="17" t="s">
        <v>22</v>
      </c>
      <c r="E3" s="18" t="n">
        <v>200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2517</v>
      </c>
      <c r="J3" s="18" t="n">
        <v>128.17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43435</v>
      </c>
      <c r="B4" s="17" t="s">
        <v>126</v>
      </c>
      <c r="C4" s="17" t="s">
        <v>24</v>
      </c>
      <c r="D4" s="17" t="s">
        <v>25</v>
      </c>
      <c r="E4" s="18" t="n">
        <v>4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2517</v>
      </c>
      <c r="J4" s="18" t="n">
        <v>5098.5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43435</v>
      </c>
      <c r="B5" s="17" t="s">
        <v>126</v>
      </c>
      <c r="C5" s="17" t="s">
        <v>27</v>
      </c>
      <c r="D5" s="17" t="s">
        <v>28</v>
      </c>
      <c r="E5" s="18" t="n">
        <v>110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2517</v>
      </c>
      <c r="J5" s="18" t="n">
        <v>165.4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43435</v>
      </c>
      <c r="B6" s="17" t="s">
        <v>126</v>
      </c>
      <c r="C6" s="17" t="s">
        <v>30</v>
      </c>
      <c r="D6" s="17" t="s">
        <v>31</v>
      </c>
      <c r="E6" s="18" t="n">
        <v>90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2517</v>
      </c>
      <c r="J6" s="18" t="n">
        <v>190</v>
      </c>
      <c r="K6" s="6" t="s">
        <f>=Портфель!F6*Портфель!$Q$13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0</v>
      </c>
      <c r="B7" s="17" t="s">
        <v>134</v>
      </c>
      <c r="C7" s="17" t="s">
        <v>134</v>
      </c>
      <c r="D7" s="17" t="s">
        <v>134</v>
      </c>
      <c r="E7" s="18" t="n">
        <v> </v>
      </c>
      <c r="F7" s="7" t="n">
        <v> </v>
      </c>
      <c r="G7" s="18" t="n">
        <v> </v>
      </c>
      <c r="H7" s="17" t="s">
        <v>134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  <row collapsed="false" customFormat="false" customHeight="false" hidden="false" ht="12.1" outlineLevel="0" r="8">
      <c r="A8" s="28"/>
      <c r="B8" s="17"/>
      <c r="C8" s="17"/>
      <c r="D8" s="17" t="s">
        <v>135</v>
      </c>
      <c r="E8" s="18" t="n">
        <v> </v>
      </c>
      <c r="F8" s="7" t="n">
        <v> </v>
      </c>
      <c r="G8" s="18" t="n">
        <v> </v>
      </c>
      <c r="H8" s="17" t="s">
        <v>134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136</v>
      </c>
      <c r="D1" s="27" t="s">
        <v>137</v>
      </c>
      <c r="E1" s="27" t="s">
        <v>120</v>
      </c>
      <c r="F1" s="27" t="s">
        <v>138</v>
      </c>
      <c r="G1" s="27" t="s">
        <v>117</v>
      </c>
      <c r="H1" s="27" t="s">
        <v>139</v>
      </c>
      <c r="I1" s="27" t="s">
        <v>140</v>
      </c>
      <c r="J1" s="27" t="s">
        <v>141</v>
      </c>
      <c r="K1" s="27" t="s">
        <v>142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2025-10-21T22:13:24.00Z</dcterms:created>
  <dc:creator>izi-invest.ru</dc:creator>
  <cp:revision>0</cp:revision>
</cp:coreProperties>
</file>