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<sst xmlns="http://schemas.openxmlformats.org/spreadsheetml/2006/main" count="988" uniqueCount="235">
  <si>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</si>
  <si>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</si>
  <si>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</si>
  <si>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</si>
  <si>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</si>
  <si>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</si>
  <si>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</si>
  <si>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</si>
  <si>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</si>
  <si>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</si>
  <si>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</si>
  <si>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</si>
  <si>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</si>
  <si>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</si>
  <si>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</si>
  <si>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</si>
  <si>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</si>
  <si>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</si>
  <si>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</si>
  <si>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</si>
  <si>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</si>
  <si>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</si>
  <si>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</si>
  <si>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</si>
  <si>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ROST</t>
  </si>
  <si>
    <t>Ross Stores Inc</t>
  </si>
  <si>
    <t>USD</t>
  </si>
  <si>
    <t>CAD</t>
  </si>
  <si>
    <t>NLMK</t>
  </si>
  <si>
    <t>НЛМК ао</t>
  </si>
  <si>
    <t>CHF</t>
  </si>
  <si>
    <t>GAZP</t>
  </si>
  <si>
    <t>ГАЗПРОМ ао</t>
  </si>
  <si>
    <t>CNY</t>
  </si>
  <si>
    <t>BANEP</t>
  </si>
  <si>
    <t>Башнефт ап</t>
  </si>
  <si>
    <t>EUR</t>
  </si>
  <si>
    <t>MAGN</t>
  </si>
  <si>
    <t>ММК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</si>
  <si>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</si>
  <si>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</si>
  <si>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</si>
  <si>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</si>
  <si>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</si>
  <si>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</si>
  <si>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</si>
  <si>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</si>
  <si>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</si>
  <si>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</si>
  <si>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</si>
  <si>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</si>
  <si>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</si>
  <si>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</si>
  <si>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</si>
  <si>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</si>
  <si>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</si>
  <si>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</si>
  <si>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</si>
  <si>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</si>
  <si>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</si>
  <si>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</si>
  <si>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</si>
  <si>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</si>
  <si>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</si>
  <si>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</si>
  <si>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</si>
  <si>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</si>
  <si>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</si>
  <si>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</si>
  <si>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</si>
  <si>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</si>
  <si>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</si>
  <si>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</si>
  <si>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</si>
  <si>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</si>
  <si>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</si>
  <si>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</si>
  <si>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</si>
  <si>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</si>
  <si>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</si>
  <si>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</si>
  <si>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</si>
  <si>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</si>
  <si>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</si>
  <si>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</si>
  <si>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</si>
  <si>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</si>
  <si>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</si>
  <si>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</si>
  <si>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</si>
  <si>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</si>
  <si>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</si>
  <si>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</si>
  <si>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</si>
  <si>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</si>
  <si>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</si>
  <si>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</si>
  <si>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</si>
  <si>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</si>
  <si>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</si>
  <si>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</si>
  <si>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</si>
  <si>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</si>
  <si>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</si>
  <si>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</si>
  <si>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</si>
  <si>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</si>
  <si>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</si>
  <si>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</si>
  <si>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</si>
  <si>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</si>
  <si>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</si>
  <si>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</si>
  <si>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</si>
  <si>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</si>
  <si>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</si>
  <si>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</si>
  <si>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</si>
  <si>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</si>
  <si>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</si>
  <si>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</si>
  <si>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</si>
  <si>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</si>
  <si>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</si>
  <si>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</si>
  <si>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</si>
  <si>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</si>
  <si>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</si>
  <si>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</si>
  <si>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</si>
  <si>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</si>
  <si>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</si>
  <si>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</si>
  <si>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</si>
  <si>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</si>
  <si>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</si>
  <si>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</si>
  <si>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</si>
  <si>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</si>
  <si>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</si>
  <si>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</si>
  <si>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</si>
  <si>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</si>
  <si>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</si>
  <si>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</si>
  <si>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</si>
  <si>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</si>
  <si>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</si>
  <si>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</si>
  <si>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</si>
  <si>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</si>
  <si>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</si>
  <si>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</si>
  <si>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</si>
  <si>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</si>
  <si>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</si>
  <si>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</si>
  <si>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</si>
  <si>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</si>
  <si>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Дивиденд по LKOH - ЛУКОЙЛ 20шт. по 278 RUR - налог 723 RUR (данные из БД)</t>
  </si>
  <si>
    <t>Дивиденд по ROST - Ross Stores Inc 1шт. по 0.45 USD - налог 0.04 USD, по курсу 73.2644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</si>
  <si>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</si>
  <si>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</si>
  <si>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</si>
  <si>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</si>
  <si>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</si>
  <si>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</si>
  <si>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</si>
  <si>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</si>
  <si>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</si>
  <si>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</si>
  <si>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</si>
  <si>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</si>
  <si>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ROST
Ross Stores Inc</t>
  </si>
  <si>
    <t>NLMK
НЛМК ао</t>
  </si>
  <si>
    <t>GAZP
ГАЗПРОМ ао</t>
  </si>
  <si>
    <t>BANEP
Башнефт ап</t>
  </si>
  <si>
    <t>MAGN
ММК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</si>
  <si>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</si>
  <si>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</si>
  <si>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</si>
  <si>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</si>
  <si>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</si>
  <si>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</si>
  <si>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</si>
  <si>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</si>
  <si>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</si>
  <si>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</si>
  <si>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</si>
  <si>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</si>
  <si>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Сбербанк России ПАО ао</t>
  </si>
  <si>
    <t>"Газпром" (ПАО) ао</t>
  </si>
  <si>
    <t>ВЭБ.РФ ПБО-001Р-09</t>
  </si>
  <si>
    <t>commission</t>
  </si>
  <si>
    <t>Списание комиссий</t>
  </si>
  <si>
    <t>ПАО "НЛМК" ао</t>
  </si>
  <si>
    <t>"Магнитогорск.мет.комб" ПАО ао</t>
  </si>
  <si>
    <t>FinEx Gold ETF USD</t>
  </si>
  <si>
    <t>Пользовательская сделка</t>
  </si>
  <si>
    <t>Башнефть АНК ап</t>
  </si>
  <si>
    <t>НК ЛУКОЙЛ (ПАО) -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</si>
  <si>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</si>
  <si>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</si>
  <si>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</si>
  <si>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</si>
  <si>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</si>
  <si>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</si>
  <si>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</si>
  <si>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</si>
  <si>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</si>
  <si>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</si>
  <si>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</si>
  <si>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</si>
  <si>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</si>
  <si>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</si>
  <si>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</si>
  <si>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 -import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</si>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</sst>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4463.5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0.081</v>
      </c>
      <c r="L2" s="6" t="n">
        <v>5980.26</v>
      </c>
      <c r="M2" s="17" t="n">
        <v>23.69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292.62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0.111</v>
      </c>
      <c r="L3" s="6" t="n">
        <v>221.57</v>
      </c>
      <c r="M3" s="17" t="n">
        <v>6.21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</v>
      </c>
      <c r="F4" s="6" t="n">
        <v>222.88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2.183</v>
      </c>
      <c r="L4" s="6" t="n">
        <v>50</v>
      </c>
      <c r="M4" s="17" t="n">
        <v>4.53</v>
      </c>
      <c r="N4" s="16"/>
      <c r="O4" s="16" t="s">
        <v>27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200</v>
      </c>
      <c r="F5" s="6" t="n">
        <v>58.44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0.0055</v>
      </c>
      <c r="L5" s="6" t="n">
        <v>146</v>
      </c>
      <c r="M5" s="17" t="n">
        <v>3.1</v>
      </c>
      <c r="N5" s="16"/>
      <c r="O5" s="16" t="s">
        <v>30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93.25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0.0772</v>
      </c>
      <c r="L6" s="6" t="n">
        <v>182.38</v>
      </c>
      <c r="M6" s="17" t="n">
        <v>2.47</v>
      </c>
      <c r="N6" s="16"/>
      <c r="O6" s="16" t="s">
        <v>33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10</v>
      </c>
      <c r="F7" s="6" t="n">
        <v>805.5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-0.0236</v>
      </c>
      <c r="L7" s="6" t="n">
        <v>1725</v>
      </c>
      <c r="M7" s="17" t="n">
        <v>2.14</v>
      </c>
      <c r="N7" s="16"/>
      <c r="O7" s="16" t="s">
        <v>36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400</v>
      </c>
      <c r="F8" s="6" t="n">
        <v>16.03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-0.0358</v>
      </c>
      <c r="L8" s="6" t="n">
        <v>44</v>
      </c>
      <c r="M8" s="17" t="n">
        <v>1.7</v>
      </c>
      <c r="N8" s="16"/>
      <c r="O8" s="16" t="s">
        <v>39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24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66.4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0.0094</v>
      </c>
      <c r="L9" s="6" t="n">
        <v>62.8</v>
      </c>
      <c r="M9" s="17" t="n">
        <v>0.02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204.29300592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0.3152</v>
      </c>
      <c r="L11" s="6" t="n">
        <v>61.4</v>
      </c>
      <c r="M11" s="17" t="n">
        <v>27.11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26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-0.0521</v>
      </c>
      <c r="L13" s="6" t="n">
        <v>80593.86</v>
      </c>
      <c r="M13" s="17" t="n">
        <v>10.17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76.6647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26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228</v>
      </c>
      <c r="D1" s="42" t="s">
        <v>229</v>
      </c>
      <c r="E1" s="42" t="s">
        <v>210</v>
      </c>
      <c r="F1" s="42" t="s">
        <v>230</v>
      </c>
      <c r="G1" s="42" t="s">
        <v>207</v>
      </c>
      <c r="H1" s="42" t="s">
        <v>231</v>
      </c>
      <c r="I1" s="42" t="s">
        <v>232</v>
      </c>
      <c r="J1" s="42" t="s">
        <v>233</v>
      </c>
      <c r="K1" s="42" t="s">
        <v>234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170</v>
      </c>
      <c r="B4" s="16" t="s">
        <v>218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46146</v>
      </c>
      <c r="B99" s="6" t="n">
        <v>-4837</v>
      </c>
      <c r="C99" s="6" t="n">
        <v>-4837</v>
      </c>
      <c r="D99" s="16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46182</v>
      </c>
      <c r="B100" s="6" t="n">
        <v>-29.67</v>
      </c>
      <c r="C100" s="6" t="n">
        <v>-29.67</v>
      </c>
      <c r="D100" s="16" t="s">
        <v>160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2" t="n">
        <v>46215.797314815</v>
      </c>
      <c r="B101" s="5" t="n">
        <v>-376834.08</v>
      </c>
      <c r="C101" s="5" t="n">
        <v>-376834.08</v>
      </c>
      <c r="D101" s="14" t="s">
        <v>161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/>
      <c r="B102" s="9" t="s">
        <f>=XIRR(B2:B101,A2:A101)</f>
      </c>
      <c r="C102" s="9" t="s">
        <f>=XIRR(C2:C101,A2:A101)</f>
      </c>
      <c r="D102" s="16" t="s">
        <v>162</v>
      </c>
      <c r="E102" s="16"/>
      <c r="F102" s="16"/>
      <c r="G102" s="7"/>
      <c r="H102" s="2" t="s">
        <v>163</v>
      </c>
      <c r="I102" s="6" t="s">
        <f>=SUM(I2:I101)/365</f>
      </c>
    </row>
    <row collapsed="false" customFormat="false" customHeight="false" hidden="false" ht="12.1" outlineLevel="0" r="103">
      <c r="A103" s="13"/>
      <c r="B103" s="5" t="s">
        <f>=-SUM(B2:B101)</f>
      </c>
      <c r="C103" s="5" t="s">
        <f>=-SUM(C2:C101)</f>
      </c>
      <c r="D103" s="16" t="s">
        <v>164</v>
      </c>
      <c r="E103" s="16"/>
      <c r="F103" s="16"/>
      <c r="G103" s="7"/>
      <c r="H103" s="14" t="s">
        <v>165</v>
      </c>
      <c r="I103" s="9" t="s">
        <f>=B103/I102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24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166</v>
      </c>
      <c r="D2" s="11" t="n">
        <v>43261</v>
      </c>
      <c r="E2" s="6" t="n">
        <v>22800</v>
      </c>
      <c r="F2" s="0" t="s">
        <v>166</v>
      </c>
      <c r="G2" s="11" t="n">
        <v>43999</v>
      </c>
      <c r="H2" s="6" t="n">
        <v>50</v>
      </c>
      <c r="I2" s="0" t="s">
        <v>166</v>
      </c>
      <c r="J2" s="11" t="n">
        <v>43490</v>
      </c>
      <c r="K2" s="6" t="n">
        <v>29200</v>
      </c>
      <c r="L2" s="0" t="s">
        <v>166</v>
      </c>
      <c r="M2" s="11" t="n">
        <v>43389</v>
      </c>
      <c r="N2" s="6" t="n">
        <v>25137.000274658</v>
      </c>
      <c r="O2" s="0" t="s">
        <v>166</v>
      </c>
      <c r="P2" s="11" t="n">
        <v>43810</v>
      </c>
      <c r="Q2" s="6" t="n">
        <v>17250</v>
      </c>
      <c r="R2" s="0" t="s">
        <v>166</v>
      </c>
      <c r="S2" s="11" t="n">
        <v>43497</v>
      </c>
      <c r="T2" s="6" t="n">
        <v>17600</v>
      </c>
      <c r="U2" s="0" t="s">
        <v>166</v>
      </c>
      <c r="V2" s="11" t="n">
        <v>43999</v>
      </c>
      <c r="W2" s="6" t="n">
        <v>62.8</v>
      </c>
      <c r="X2" s="0" t="s">
        <v>166</v>
      </c>
      <c r="Y2" s="11" t="n">
        <v>43521</v>
      </c>
      <c r="Z2" s="6" t="n">
        <v>30700</v>
      </c>
      <c r="AA2" s="0" t="s">
        <v>166</v>
      </c>
      <c r="AB2" s="11" t="n">
        <v>44075</v>
      </c>
      <c r="AC2" s="6" t="s">
        <f>=80593.8588</f>
      </c>
      <c r="AD2" s="0" t="s">
        <v>166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166</v>
      </c>
      <c r="D3" s="11" t="n">
        <v>43277</v>
      </c>
      <c r="E3" s="6" t="n">
        <v>-1044</v>
      </c>
      <c r="F3" s="0" t="s">
        <v>71</v>
      </c>
      <c r="G3" s="11" t="n">
        <v>44270</v>
      </c>
      <c r="H3" s="6" t="n">
        <v>-18.74</v>
      </c>
      <c r="I3" s="0" t="s">
        <v>98</v>
      </c>
      <c r="J3" s="11" t="n">
        <v>43591</v>
      </c>
      <c r="K3" s="6" t="n">
        <v>-1009</v>
      </c>
      <c r="L3" s="0" t="s">
        <v>73</v>
      </c>
      <c r="M3" s="11" t="n">
        <v>43664</v>
      </c>
      <c r="N3" s="6" t="n">
        <v>-2167.5</v>
      </c>
      <c r="O3" s="0" t="s">
        <v>79</v>
      </c>
      <c r="P3" s="11" t="n">
        <v>44018</v>
      </c>
      <c r="Q3" s="6" t="n">
        <v>-938.1</v>
      </c>
      <c r="R3" s="0" t="s">
        <v>87</v>
      </c>
      <c r="S3" s="11" t="n">
        <v>43627</v>
      </c>
      <c r="T3" s="6" t="n">
        <v>-486.2</v>
      </c>
      <c r="U3" s="0" t="s">
        <v>74</v>
      </c>
      <c r="V3" s="11" t="n">
        <v>46215</v>
      </c>
      <c r="W3" s="8" t="s">
        <f>=-Портфель!J9</f>
      </c>
      <c r="X3" s="0" t="s">
        <v>167</v>
      </c>
      <c r="Y3" s="11" t="n">
        <v>46215</v>
      </c>
      <c r="Z3" s="8" t="s">
        <f>=-Портфель!J11</f>
      </c>
      <c r="AA3" s="0" t="s">
        <v>167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44354</v>
      </c>
      <c r="H4" s="6" t="n">
        <v>-18.68</v>
      </c>
      <c r="I4" s="0" t="s">
        <v>101</v>
      </c>
      <c r="J4" s="11" t="n">
        <v>43635</v>
      </c>
      <c r="K4" s="6" t="n">
        <v>-1277</v>
      </c>
      <c r="L4" s="0" t="s">
        <v>76</v>
      </c>
      <c r="M4" s="11" t="n">
        <v>43881</v>
      </c>
      <c r="N4" s="6" t="n">
        <v>-23400</v>
      </c>
      <c r="O4" s="0" t="s">
        <v>168</v>
      </c>
      <c r="P4" s="11" t="n">
        <v>44391</v>
      </c>
      <c r="Q4" s="6" t="n">
        <v>-1</v>
      </c>
      <c r="R4" s="0" t="s">
        <v>108</v>
      </c>
      <c r="S4" s="11" t="n">
        <v>43636</v>
      </c>
      <c r="T4" s="6" t="n">
        <v>-518.2</v>
      </c>
      <c r="U4" s="0" t="s">
        <v>77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168</v>
      </c>
      <c r="G5" s="11" t="n">
        <v>44442</v>
      </c>
      <c r="H5" s="6" t="n">
        <v>-18.58</v>
      </c>
      <c r="I5" s="0" t="s">
        <v>110</v>
      </c>
      <c r="J5" s="11" t="n">
        <v>43748</v>
      </c>
      <c r="K5" s="6" t="n">
        <v>-640</v>
      </c>
      <c r="L5" s="0" t="s">
        <v>80</v>
      </c>
      <c r="M5" s="11" t="n">
        <v>44016</v>
      </c>
      <c r="N5" s="6" t="n">
        <v>9858.5</v>
      </c>
      <c r="O5" s="0" t="s">
        <v>166</v>
      </c>
      <c r="P5" s="11" t="n">
        <v>44753</v>
      </c>
      <c r="Q5" s="6" t="n">
        <v>-1020.9</v>
      </c>
      <c r="R5" s="0" t="s">
        <v>121</v>
      </c>
      <c r="S5" s="11" t="n">
        <v>43753</v>
      </c>
      <c r="T5" s="6" t="n">
        <v>-240</v>
      </c>
      <c r="U5" s="0" t="s">
        <v>81</v>
      </c>
      <c r="V5" s="0"/>
      <c r="W5" s="8" t="s">
        <f>=-SUM(W2:W3)</f>
      </c>
      <c r="X5" s="0" t="s">
        <v>169</v>
      </c>
      <c r="Y5" s="0"/>
      <c r="Z5" s="8" t="s">
        <f>=-SUM(Z2:Z3)</f>
      </c>
      <c r="AA5" s="0" t="s">
        <v>169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166</v>
      </c>
      <c r="G6" s="11" t="n">
        <v>44536</v>
      </c>
      <c r="H6" s="6" t="n">
        <v>-18.8</v>
      </c>
      <c r="I6" s="0" t="s">
        <v>114</v>
      </c>
      <c r="J6" s="11" t="n">
        <v>43839</v>
      </c>
      <c r="K6" s="6" t="n">
        <v>-560</v>
      </c>
      <c r="L6" s="0" t="s">
        <v>82</v>
      </c>
      <c r="M6" s="11" t="n">
        <v>44028</v>
      </c>
      <c r="N6" s="6" t="n">
        <v>-1326</v>
      </c>
      <c r="O6" s="0" t="s">
        <v>90</v>
      </c>
      <c r="P6" s="11" t="n">
        <v>45114</v>
      </c>
      <c r="Q6" s="6" t="n">
        <v>-1738.9</v>
      </c>
      <c r="R6" s="0" t="s">
        <v>133</v>
      </c>
      <c r="S6" s="11" t="n">
        <v>43845</v>
      </c>
      <c r="T6" s="6" t="n">
        <v>-574</v>
      </c>
      <c r="U6" s="0" t="s">
        <v>83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44634</v>
      </c>
      <c r="H7" s="6" t="n">
        <v>-32.69</v>
      </c>
      <c r="I7" s="0" t="s">
        <v>118</v>
      </c>
      <c r="J7" s="11" t="n">
        <v>43991</v>
      </c>
      <c r="K7" s="6" t="n">
        <v>-543</v>
      </c>
      <c r="L7" s="0" t="s">
        <v>85</v>
      </c>
      <c r="M7" s="11" t="n">
        <v>44392</v>
      </c>
      <c r="N7" s="6" t="n">
        <v>-1092</v>
      </c>
      <c r="O7" s="0" t="s">
        <v>109</v>
      </c>
      <c r="P7" s="11" t="n">
        <v>45485</v>
      </c>
      <c r="Q7" s="6" t="n">
        <v>-2171.9</v>
      </c>
      <c r="R7" s="0" t="s">
        <v>145</v>
      </c>
      <c r="S7" s="11" t="n">
        <v>43999</v>
      </c>
      <c r="T7" s="6" t="n">
        <v>-524.8</v>
      </c>
      <c r="U7" s="0" t="s">
        <v>86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44718</v>
      </c>
      <c r="H8" s="6" t="n">
        <v>-17.35</v>
      </c>
      <c r="I8" s="0" t="s">
        <v>120</v>
      </c>
      <c r="J8" s="11" t="n">
        <v>44025</v>
      </c>
      <c r="K8" s="6" t="n">
        <v>-559</v>
      </c>
      <c r="L8" s="0" t="s">
        <v>89</v>
      </c>
      <c r="M8" s="11" t="n">
        <v>44845</v>
      </c>
      <c r="N8" s="6" t="n">
        <v>-4440</v>
      </c>
      <c r="O8" s="0" t="s">
        <v>123</v>
      </c>
      <c r="P8" s="11" t="n">
        <v>45852</v>
      </c>
      <c r="Q8" s="6" t="n">
        <v>-1281.1</v>
      </c>
      <c r="R8" s="0" t="s">
        <v>153</v>
      </c>
      <c r="S8" s="11" t="n">
        <v>44097</v>
      </c>
      <c r="T8" s="6" t="n">
        <v>-210.8</v>
      </c>
      <c r="U8" s="0" t="s">
        <v>91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44806</v>
      </c>
      <c r="H9" s="6" t="n">
        <v>-16.87</v>
      </c>
      <c r="I9" s="0" t="s">
        <v>122</v>
      </c>
      <c r="J9" s="11" t="n">
        <v>44116</v>
      </c>
      <c r="K9" s="6" t="n">
        <v>-826</v>
      </c>
      <c r="L9" s="0" t="s">
        <v>93</v>
      </c>
      <c r="M9" s="11" t="n">
        <v>46215</v>
      </c>
      <c r="N9" s="8" t="s">
        <f>=-Портфель!J6</f>
      </c>
      <c r="O9" s="0" t="s">
        <v>167</v>
      </c>
      <c r="P9" s="11" t="n">
        <v>46215</v>
      </c>
      <c r="Q9" s="8" t="s">
        <f>=-Портфель!J7</f>
      </c>
      <c r="R9" s="0" t="s">
        <v>167</v>
      </c>
      <c r="S9" s="11" t="n">
        <v>44210</v>
      </c>
      <c r="T9" s="6" t="n">
        <v>-832.4</v>
      </c>
      <c r="U9" s="0" t="s">
        <v>97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44900</v>
      </c>
      <c r="H10" s="6" t="n">
        <v>-17.3</v>
      </c>
      <c r="I10" s="0" t="s">
        <v>124</v>
      </c>
      <c r="J10" s="11" t="n">
        <v>44194</v>
      </c>
      <c r="K10" s="6" t="n">
        <v>-1119</v>
      </c>
      <c r="L10" s="0" t="s">
        <v>96</v>
      </c>
      <c r="M10" s="0"/>
      <c r="N10" s="10" t="s">
        <f>=XIRR(N2:N9,M2:M9)</f>
      </c>
      <c r="O10" s="0"/>
      <c r="P10" s="0"/>
      <c r="Q10" s="10" t="s">
        <f>=XIRR(Q2:Q9,P2:P9)</f>
      </c>
      <c r="R10" s="0"/>
      <c r="S10" s="11" t="n">
        <v>44364</v>
      </c>
      <c r="T10" s="6" t="n">
        <v>-329</v>
      </c>
      <c r="U10" s="0" t="s">
        <v>102</v>
      </c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44998</v>
      </c>
      <c r="H11" s="6" t="n">
        <v>-23.16</v>
      </c>
      <c r="I11" s="0" t="s">
        <v>128</v>
      </c>
      <c r="J11" s="11" t="n">
        <v>44327</v>
      </c>
      <c r="K11" s="6" t="n">
        <v>-1261</v>
      </c>
      <c r="L11" s="0" t="s">
        <v>99</v>
      </c>
      <c r="M11" s="0"/>
      <c r="N11" s="8" t="s">
        <f>=-SUM(N2:N9)</f>
      </c>
      <c r="O11" s="0" t="s">
        <v>169</v>
      </c>
      <c r="P11" s="0"/>
      <c r="Q11" s="8" t="s">
        <f>=-SUM(Q2:Q9)</f>
      </c>
      <c r="R11" s="0" t="s">
        <v>169</v>
      </c>
      <c r="S11" s="11" t="n">
        <v>44364</v>
      </c>
      <c r="T11" s="6" t="n">
        <v>-625</v>
      </c>
      <c r="U11" s="0" t="s">
        <v>103</v>
      </c>
      <c r="V11" s="0"/>
      <c r="W11" s="0"/>
      <c r="X11" s="0"/>
      <c r="Y11" s="0"/>
      <c r="Z11" s="0"/>
      <c r="AA11" s="0"/>
      <c r="AB11" s="11" t="n">
        <v>46215</v>
      </c>
      <c r="AC11" s="8" t="s">
        <f>=-Портфель!J13</f>
      </c>
      <c r="AD11" s="0" t="s">
        <v>167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46215</v>
      </c>
      <c r="E12" s="8" t="s">
        <f>=-Портфель!J3</f>
      </c>
      <c r="F12" s="0" t="s">
        <v>167</v>
      </c>
      <c r="G12" s="11" t="n">
        <v>45082</v>
      </c>
      <c r="H12" s="6" t="n">
        <v>-24.67</v>
      </c>
      <c r="I12" s="0" t="s">
        <v>131</v>
      </c>
      <c r="J12" s="11" t="n">
        <v>44370</v>
      </c>
      <c r="K12" s="6" t="n">
        <v>-1342</v>
      </c>
      <c r="L12" s="0" t="s">
        <v>106</v>
      </c>
      <c r="M12" s="0"/>
      <c r="N12" s="0"/>
      <c r="O12" s="0"/>
      <c r="P12" s="0"/>
      <c r="Q12" s="0"/>
      <c r="R12" s="0"/>
      <c r="S12" s="11" t="n">
        <v>44466</v>
      </c>
      <c r="T12" s="6" t="n">
        <v>-1228</v>
      </c>
      <c r="U12" s="0" t="s">
        <v>112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45170</v>
      </c>
      <c r="H13" s="6" t="n">
        <v>-29.38</v>
      </c>
      <c r="I13" s="0" t="s">
        <v>134</v>
      </c>
      <c r="J13" s="11" t="n">
        <v>44446</v>
      </c>
      <c r="K13" s="6" t="n">
        <v>-2370</v>
      </c>
      <c r="L13" s="0" t="s">
        <v>111</v>
      </c>
      <c r="M13" s="0"/>
      <c r="N13" s="0"/>
      <c r="O13" s="0"/>
      <c r="P13" s="0"/>
      <c r="Q13" s="0"/>
      <c r="R13" s="0"/>
      <c r="S13" s="11" t="n">
        <v>44574</v>
      </c>
      <c r="T13" s="6" t="n">
        <v>-927.2</v>
      </c>
      <c r="U13" s="0" t="s">
        <v>117</v>
      </c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169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169</v>
      </c>
      <c r="G14" s="11" t="n">
        <v>45264</v>
      </c>
      <c r="H14" s="6" t="n">
        <v>-27.38</v>
      </c>
      <c r="I14" s="0" t="s">
        <v>135</v>
      </c>
      <c r="J14" s="11" t="n">
        <v>44537</v>
      </c>
      <c r="K14" s="6" t="n">
        <v>-2319</v>
      </c>
      <c r="L14" s="0" t="s">
        <v>115</v>
      </c>
      <c r="M14" s="0"/>
      <c r="N14" s="0"/>
      <c r="O14" s="0"/>
      <c r="P14" s="0"/>
      <c r="Q14" s="0"/>
      <c r="R14" s="0"/>
      <c r="S14" s="11" t="n">
        <v>45453</v>
      </c>
      <c r="T14" s="6" t="n">
        <v>-957.8</v>
      </c>
      <c r="U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45365</v>
      </c>
      <c r="H15" s="6" t="n">
        <v>-30.03</v>
      </c>
      <c r="I15" s="0" t="s">
        <v>138</v>
      </c>
      <c r="J15" s="11" t="n">
        <v>45439</v>
      </c>
      <c r="K15" s="6" t="n">
        <v>-4425</v>
      </c>
      <c r="L15" s="0" t="s">
        <v>140</v>
      </c>
      <c r="M15" s="0"/>
      <c r="N15" s="0"/>
      <c r="O15" s="0"/>
      <c r="P15" s="0"/>
      <c r="Q15" s="0"/>
      <c r="R15" s="0"/>
      <c r="S15" s="11" t="n">
        <v>45582</v>
      </c>
      <c r="T15" s="6" t="n">
        <v>-867.6</v>
      </c>
      <c r="U15" s="0" t="s">
        <v>147</v>
      </c>
    </row>
    <row collapsed="false" customFormat="false" customHeight="false" hidden="false" ht="12.1" outlineLevel="0" r="16">
      <c r="A16" s="11" t="n">
        <v>46146</v>
      </c>
      <c r="B16" s="6" t="n">
        <v>-4837</v>
      </c>
      <c r="C16" s="0" t="s">
        <v>159</v>
      </c>
      <c r="D16" s="0"/>
      <c r="E16" s="0"/>
      <c r="F16" s="0"/>
      <c r="G16" s="11" t="n">
        <v>45455</v>
      </c>
      <c r="H16" s="6" t="n">
        <v>-29.2</v>
      </c>
      <c r="I16" s="0" t="s">
        <v>143</v>
      </c>
      <c r="J16" s="11" t="n">
        <v>46215</v>
      </c>
      <c r="K16" s="8" t="s">
        <f>=-Портфель!J5</f>
      </c>
      <c r="L16" s="0" t="s">
        <v>167</v>
      </c>
      <c r="M16" s="0"/>
      <c r="N16" s="0"/>
      <c r="O16" s="0"/>
      <c r="P16" s="0"/>
      <c r="Q16" s="0"/>
      <c r="R16" s="0"/>
      <c r="S16" s="11" t="n">
        <v>46215</v>
      </c>
      <c r="T16" s="8" t="s">
        <f>=-Портфель!J8</f>
      </c>
      <c r="U16" s="0" t="s">
        <v>167</v>
      </c>
    </row>
    <row collapsed="false" customFormat="false" customHeight="false" hidden="false" ht="12.1" outlineLevel="0" r="17">
      <c r="A17" s="11" t="n">
        <v>46215</v>
      </c>
      <c r="B17" s="8" t="s">
        <f>=-Портфель!J2</f>
      </c>
      <c r="C17" s="0" t="s">
        <v>167</v>
      </c>
      <c r="D17" s="0"/>
      <c r="E17" s="0"/>
      <c r="F17" s="0"/>
      <c r="G17" s="11" t="n">
        <v>45545</v>
      </c>
      <c r="H17" s="6" t="n">
        <v>-29.65</v>
      </c>
      <c r="I17" s="0" t="s">
        <v>146</v>
      </c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0"/>
      <c r="E18" s="0"/>
      <c r="F18" s="0"/>
      <c r="G18" s="11" t="n">
        <v>45636</v>
      </c>
      <c r="H18" s="6" t="n">
        <v>-32.6</v>
      </c>
      <c r="I18" s="0" t="s">
        <v>148</v>
      </c>
      <c r="J18" s="0"/>
      <c r="K18" s="8" t="s">
        <f>=-SUM(K2:K16)</f>
      </c>
      <c r="L18" s="0" t="s">
        <v>169</v>
      </c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169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169</v>
      </c>
      <c r="D19" s="0"/>
      <c r="E19" s="0"/>
      <c r="F19" s="0"/>
      <c r="G19" s="11" t="n">
        <v>45734</v>
      </c>
      <c r="H19" s="6" t="n">
        <v>-30.77</v>
      </c>
      <c r="I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45818</v>
      </c>
      <c r="H20" s="6" t="n">
        <v>-28.89</v>
      </c>
      <c r="I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45909</v>
      </c>
      <c r="H21" s="6" t="n">
        <v>-30.05</v>
      </c>
      <c r="I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46000</v>
      </c>
      <c r="H22" s="6" t="n">
        <v>-28.2</v>
      </c>
      <c r="I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46094</v>
      </c>
      <c r="H23" s="6" t="n">
        <v>-32.02</v>
      </c>
      <c r="I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46182</v>
      </c>
      <c r="H24" s="6" t="n">
        <v>-29.67</v>
      </c>
      <c r="I24" s="0" t="s">
        <v>160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46215</v>
      </c>
      <c r="H25" s="8" t="s">
        <f>=-Портфель!J4</f>
      </c>
      <c r="I25" s="0" t="s">
        <v>167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10" t="s">
        <f>=XIRR(H2:H25,G2:G25)</f>
      </c>
      <c r="I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8" t="s">
        <f>=-SUM(H2:H25)</f>
      </c>
      <c r="I27" s="0" t="s">
        <v>169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170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166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171</v>
      </c>
      <c r="C1" s="0"/>
      <c r="D1" s="0"/>
      <c r="E1" s="3" t="s">
        <v>172</v>
      </c>
      <c r="F1" s="0"/>
      <c r="G1" s="0"/>
      <c r="H1" s="3" t="s">
        <v>173</v>
      </c>
      <c r="I1" s="0"/>
      <c r="J1" s="0"/>
      <c r="K1" s="3" t="s">
        <v>174</v>
      </c>
      <c r="L1" s="0"/>
      <c r="M1" s="0"/>
      <c r="N1" s="3" t="s">
        <v>175</v>
      </c>
      <c r="O1" s="0"/>
      <c r="P1" s="0"/>
      <c r="Q1" s="3" t="s">
        <v>176</v>
      </c>
      <c r="R1" s="0"/>
      <c r="S1" s="0"/>
      <c r="T1" s="3" t="s">
        <v>177</v>
      </c>
      <c r="U1" s="0"/>
      <c r="V1" s="0"/>
      <c r="W1" s="3" t="s">
        <v>178</v>
      </c>
      <c r="X1" s="0"/>
      <c r="Y1" s="0"/>
      <c r="Z1" s="3" t="s">
        <v>179</v>
      </c>
      <c r="AA1" s="0"/>
      <c r="AB1" s="0"/>
      <c r="AC1" s="3" t="s">
        <v>180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43999</v>
      </c>
      <c r="H2" s="6" t="n">
        <v>1</v>
      </c>
      <c r="I2" s="6" t="n">
        <v>50</v>
      </c>
      <c r="J2" s="11" t="n">
        <v>43490</v>
      </c>
      <c r="K2" s="6" t="n">
        <v>200</v>
      </c>
      <c r="L2" s="6" t="n">
        <v>29200</v>
      </c>
      <c r="M2" s="11" t="n">
        <v>43389</v>
      </c>
      <c r="N2" s="6" t="n">
        <v>50</v>
      </c>
      <c r="O2" s="6" t="n">
        <v>8379.0000915527</v>
      </c>
      <c r="P2" s="11" t="n">
        <v>43810</v>
      </c>
      <c r="Q2" s="6" t="n">
        <v>10</v>
      </c>
      <c r="R2" s="6" t="n">
        <v>17250</v>
      </c>
      <c r="S2" s="11" t="n">
        <v>43497</v>
      </c>
      <c r="T2" s="6" t="n">
        <v>400</v>
      </c>
      <c r="U2" s="6" t="n">
        <v>17600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222.88</v>
      </c>
      <c r="I4" s="0" t="s">
        <v>181</v>
      </c>
      <c r="J4" s="0"/>
      <c r="K4" s="6" t="n">
        <v>58.44</v>
      </c>
      <c r="L4" s="0" t="s">
        <v>181</v>
      </c>
      <c r="M4" s="0"/>
      <c r="N4" s="5" t="s">
        <f>=SUM(O2:O3)/SUM(N2:N3)</f>
      </c>
      <c r="O4" s="0" t="s">
        <v>11</v>
      </c>
      <c r="P4" s="0"/>
      <c r="Q4" s="6" t="n">
        <v>805.5</v>
      </c>
      <c r="R4" s="0" t="s">
        <v>181</v>
      </c>
      <c r="S4" s="0"/>
      <c r="T4" s="6" t="n">
        <v>16.03</v>
      </c>
      <c r="U4" s="0" t="s">
        <v>181</v>
      </c>
      <c r="V4" s="0"/>
      <c r="W4" s="6" t="n">
        <v>66.4</v>
      </c>
      <c r="X4" s="0" t="s">
        <v>181</v>
      </c>
      <c r="Y4" s="0"/>
      <c r="Z4" s="6" t="n">
        <v>204.29300592</v>
      </c>
      <c r="AA4" s="0" t="s">
        <v>181</v>
      </c>
      <c r="AB4" s="0"/>
      <c r="AC4" s="6" t="n">
        <v>50</v>
      </c>
      <c r="AD4" s="0" t="s">
        <v>181</v>
      </c>
    </row>
    <row collapsed="false" customFormat="false" customHeight="false" hidden="false" ht="12.1" outlineLevel="0" r="5">
      <c r="A5" s="0"/>
      <c r="B5" s="6" t="n">
        <v>4463.5</v>
      </c>
      <c r="C5" s="0" t="s">
        <v>181</v>
      </c>
      <c r="D5" s="0"/>
      <c r="E5" s="6" t="n">
        <v>292.62</v>
      </c>
      <c r="F5" s="0" t="s">
        <v>181</v>
      </c>
      <c r="G5" s="0"/>
      <c r="H5" s="6" t="n">
        <v>1</v>
      </c>
      <c r="I5" s="0" t="s">
        <v>182</v>
      </c>
      <c r="J5" s="0"/>
      <c r="K5" s="6" t="n">
        <v>200</v>
      </c>
      <c r="L5" s="0" t="s">
        <v>182</v>
      </c>
      <c r="M5" s="0"/>
      <c r="N5" s="6" t="n">
        <v>93.25</v>
      </c>
      <c r="O5" s="0" t="s">
        <v>181</v>
      </c>
      <c r="P5" s="0"/>
      <c r="Q5" s="6" t="n">
        <v>10</v>
      </c>
      <c r="R5" s="0" t="s">
        <v>182</v>
      </c>
      <c r="S5" s="0"/>
      <c r="T5" s="6" t="n">
        <v>400</v>
      </c>
      <c r="U5" s="0" t="s">
        <v>182</v>
      </c>
      <c r="V5" s="0"/>
      <c r="W5" s="6" t="n">
        <v>1</v>
      </c>
      <c r="X5" s="0" t="s">
        <v>182</v>
      </c>
      <c r="Y5" s="0"/>
      <c r="Z5" s="6" t="n">
        <v>500</v>
      </c>
      <c r="AA5" s="0" t="s">
        <v>182</v>
      </c>
      <c r="AB5" s="0"/>
      <c r="AC5" s="6" t="n">
        <v>1</v>
      </c>
      <c r="AD5" s="0" t="s">
        <v>182</v>
      </c>
    </row>
    <row collapsed="false" customFormat="false" customHeight="false" hidden="false" ht="12.1" outlineLevel="0" r="6">
      <c r="A6" s="0"/>
      <c r="B6" s="6" t="n">
        <v>20</v>
      </c>
      <c r="C6" s="0" t="s">
        <v>182</v>
      </c>
      <c r="D6" s="0"/>
      <c r="E6" s="6" t="n">
        <v>80</v>
      </c>
      <c r="F6" s="0" t="s">
        <v>182</v>
      </c>
      <c r="G6" s="0"/>
      <c r="H6" s="5" t="s">
        <f>=H5*(ABS(H4)-ABS(H3))</f>
      </c>
      <c r="I6" s="0" t="s">
        <v>183</v>
      </c>
      <c r="J6" s="0"/>
      <c r="K6" s="5" t="s">
        <f>=K5*(ABS(K4)-ABS(K3))</f>
      </c>
      <c r="L6" s="0" t="s">
        <v>183</v>
      </c>
      <c r="M6" s="0"/>
      <c r="N6" s="6" t="n">
        <v>100</v>
      </c>
      <c r="O6" s="0" t="s">
        <v>182</v>
      </c>
      <c r="P6" s="0"/>
      <c r="Q6" s="5" t="s">
        <f>=Q5*(ABS(Q4)-ABS(Q3))</f>
      </c>
      <c r="R6" s="0" t="s">
        <v>183</v>
      </c>
      <c r="S6" s="0"/>
      <c r="T6" s="5" t="s">
        <f>=T5*(ABS(T4)-ABS(T3))</f>
      </c>
      <c r="U6" s="0" t="s">
        <v>183</v>
      </c>
      <c r="V6" s="0"/>
      <c r="W6" s="5" t="s">
        <f>=W5*(ABS(W4)-ABS(W3))</f>
      </c>
      <c r="X6" s="0" t="s">
        <v>183</v>
      </c>
      <c r="Y6" s="0"/>
      <c r="Z6" s="5" t="s">
        <f>=Z5*(ABS(Z4)-ABS(Z3))</f>
      </c>
      <c r="AA6" s="0" t="s">
        <v>183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183</v>
      </c>
      <c r="D7" s="0"/>
      <c r="E7" s="5" t="s">
        <f>=E6*(ABS(E5)-ABS(E4))</f>
      </c>
      <c r="F7" s="0" t="s">
        <v>183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183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185</v>
      </c>
      <c r="L1" s="18" t="s">
        <v>186</v>
      </c>
      <c r="M1" s="18" t="s">
        <v>26</v>
      </c>
      <c r="N1" s="18" t="s">
        <v>19</v>
      </c>
      <c r="O1" s="18" t="s">
        <v>187</v>
      </c>
    </row>
    <row collapsed="false" customFormat="false" customHeight="false" hidden="false" ht="12.1" outlineLevel="0" r="2">
      <c r="A2" s="21" t="n">
        <v>43260.427083333</v>
      </c>
      <c r="B2" s="22" t="s">
        <v>188</v>
      </c>
      <c r="C2" s="22" t="s">
        <v>70</v>
      </c>
      <c r="D2" s="22" t="s">
        <v>188</v>
      </c>
      <c r="E2" s="22" t="s">
        <v>188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 t="s">
        <v>189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190</v>
      </c>
      <c r="D3" s="16" t="s">
        <v>166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-0</v>
      </c>
      <c r="K3" s="6" t="n">
        <v>-0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191</v>
      </c>
      <c r="D4" s="16" t="s">
        <v>166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-0</v>
      </c>
      <c r="K4" s="6" t="n">
        <v>-0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170</v>
      </c>
      <c r="C5" s="16" t="s">
        <v>192</v>
      </c>
      <c r="D5" s="16" t="s">
        <v>166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-0</v>
      </c>
      <c r="K5" s="6" t="n">
        <v>-0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188</v>
      </c>
      <c r="C6" s="22" t="s">
        <v>70</v>
      </c>
      <c r="D6" s="22" t="s">
        <v>188</v>
      </c>
      <c r="E6" s="22" t="s">
        <v>188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193</v>
      </c>
      <c r="C7" s="26" t="s">
        <v>194</v>
      </c>
      <c r="D7" s="26" t="s">
        <v>193</v>
      </c>
      <c r="E7" s="26" t="s">
        <v>193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-0</v>
      </c>
      <c r="L7" s="28" t="n">
        <v>-0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28</v>
      </c>
      <c r="C8" s="16" t="s">
        <v>195</v>
      </c>
      <c r="D8" s="16" t="s">
        <v>166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-0</v>
      </c>
      <c r="K8" s="6" t="n">
        <v>-0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37</v>
      </c>
      <c r="C9" s="16" t="s">
        <v>196</v>
      </c>
      <c r="D9" s="16" t="s">
        <v>166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-0</v>
      </c>
      <c r="K9" s="6" t="n">
        <v>-0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197</v>
      </c>
      <c r="D10" s="16" t="s">
        <v>166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-0</v>
      </c>
      <c r="K10" s="6" t="n">
        <v>-0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193</v>
      </c>
      <c r="C11" s="26" t="s">
        <v>194</v>
      </c>
      <c r="D11" s="26" t="s">
        <v>193</v>
      </c>
      <c r="E11" s="26" t="s">
        <v>193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-0</v>
      </c>
      <c r="L11" s="28" t="n">
        <v>-0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26</v>
      </c>
      <c r="C12" s="30" t="s">
        <v>198</v>
      </c>
      <c r="D12" s="30" t="s">
        <v>166</v>
      </c>
      <c r="E12" s="30" t="s">
        <v>166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-0</v>
      </c>
      <c r="K12" s="32" t="n">
        <v>-0</v>
      </c>
      <c r="L12" s="32" t="n">
        <v>-0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188</v>
      </c>
      <c r="C13" s="22" t="s">
        <v>70</v>
      </c>
      <c r="D13" s="22" t="s">
        <v>188</v>
      </c>
      <c r="E13" s="22" t="s">
        <v>188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-0</v>
      </c>
      <c r="L13" s="24" t="n">
        <v>-0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34</v>
      </c>
      <c r="C14" s="16" t="s">
        <v>199</v>
      </c>
      <c r="D14" s="16" t="s">
        <v>166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-0</v>
      </c>
      <c r="K14" s="6" t="n">
        <v>-0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43881</v>
      </c>
      <c r="B15" s="16" t="s">
        <v>16</v>
      </c>
      <c r="C15" s="16" t="s">
        <v>200</v>
      </c>
      <c r="D15" s="16" t="s">
        <v>166</v>
      </c>
      <c r="E15" s="16" t="s">
        <v>17</v>
      </c>
      <c r="F15" s="16" t="s">
        <v>19</v>
      </c>
      <c r="G15" s="7" t="n">
        <v>10</v>
      </c>
      <c r="H15" s="6" t="n">
        <v>6543</v>
      </c>
      <c r="I15" s="6" t="n">
        <v>-65430</v>
      </c>
      <c r="J15" s="6" t="n">
        <v>-0</v>
      </c>
      <c r="K15" s="6" t="n">
        <v>-0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33" t="n">
        <v>43881</v>
      </c>
      <c r="B16" s="34" t="s">
        <v>31</v>
      </c>
      <c r="C16" s="34" t="s">
        <v>191</v>
      </c>
      <c r="D16" s="34" t="s">
        <v>168</v>
      </c>
      <c r="E16" s="34" t="s">
        <v>17</v>
      </c>
      <c r="F16" s="34" t="s">
        <v>19</v>
      </c>
      <c r="G16" s="35" t="n">
        <v>-100</v>
      </c>
      <c r="H16" s="36" t="n">
        <v>234</v>
      </c>
      <c r="I16" s="36" t="n">
        <v>23400</v>
      </c>
      <c r="J16" s="36" t="n">
        <v>0</v>
      </c>
      <c r="K16" s="36" t="n">
        <v>-0</v>
      </c>
      <c r="L16" s="36" t="n">
        <v>-0</v>
      </c>
      <c r="M16" s="36"/>
      <c r="N16" s="6" t="s">
        <f>=I16+J16+K16+L16</f>
      </c>
      <c r="O16" s="34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190</v>
      </c>
      <c r="D17" s="34" t="s">
        <v>168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-0</v>
      </c>
      <c r="L17" s="36" t="n">
        <v>-0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201</v>
      </c>
      <c r="C18" s="38" t="s">
        <v>84</v>
      </c>
      <c r="D18" s="38" t="s">
        <v>201</v>
      </c>
      <c r="E18" s="38" t="s">
        <v>201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-0</v>
      </c>
      <c r="L18" s="40" t="n">
        <v>-0</v>
      </c>
      <c r="M18" s="40"/>
      <c r="N18" s="6" t="s">
        <f>=I18+J18+K18+L18</f>
      </c>
      <c r="O18" s="38" t="s">
        <v>202</v>
      </c>
    </row>
    <row collapsed="false" customFormat="false" customHeight="false" hidden="false" ht="12.1" outlineLevel="0" r="19">
      <c r="A19" s="20" t="n">
        <v>43999</v>
      </c>
      <c r="B19" s="16" t="s">
        <v>24</v>
      </c>
      <c r="C19" s="16" t="s">
        <v>203</v>
      </c>
      <c r="D19" s="16" t="s">
        <v>166</v>
      </c>
      <c r="E19" s="16" t="s">
        <v>17</v>
      </c>
      <c r="F19" s="16" t="s">
        <v>19</v>
      </c>
      <c r="G19" s="7" t="n">
        <v>1</v>
      </c>
      <c r="H19" s="6" t="n">
        <v>62.8</v>
      </c>
      <c r="I19" s="6" t="n">
        <v>-62.8</v>
      </c>
      <c r="J19" s="6" t="n">
        <v>-0</v>
      </c>
      <c r="K19" s="6" t="n">
        <v>-0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24</v>
      </c>
      <c r="C20" s="16" t="s">
        <v>25</v>
      </c>
      <c r="D20" s="16" t="s">
        <v>166</v>
      </c>
      <c r="E20" s="16" t="s">
        <v>17</v>
      </c>
      <c r="F20" s="16" t="s">
        <v>19</v>
      </c>
      <c r="G20" s="7" t="n">
        <v>1</v>
      </c>
      <c r="H20" s="6" t="n">
        <v>50</v>
      </c>
      <c r="I20" s="6" t="n">
        <v>-50</v>
      </c>
      <c r="J20" s="6" t="n">
        <v>-0</v>
      </c>
      <c r="K20" s="6" t="n">
        <v>-0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188</v>
      </c>
      <c r="C21" s="22" t="s">
        <v>70</v>
      </c>
      <c r="D21" s="22" t="s">
        <v>188</v>
      </c>
      <c r="E21" s="22" t="s">
        <v>188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190</v>
      </c>
      <c r="D22" s="16" t="s">
        <v>166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-0</v>
      </c>
      <c r="K22" s="6" t="n">
        <v>-0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191</v>
      </c>
      <c r="D23" s="16" t="s">
        <v>166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-0</v>
      </c>
      <c r="K23" s="6" t="n">
        <v>-0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200</v>
      </c>
      <c r="D24" s="16" t="s">
        <v>166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-0</v>
      </c>
      <c r="K24" s="6" t="n">
        <v>-0.2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204</v>
      </c>
      <c r="D25" s="16" t="s">
        <v>166</v>
      </c>
      <c r="E25" s="16" t="s">
        <v>51</v>
      </c>
      <c r="F25" s="16" t="s">
        <v>26</v>
      </c>
      <c r="G25" s="7" t="n">
        <v>1</v>
      </c>
      <c r="H25" s="6" t="n">
        <v>109.2</v>
      </c>
      <c r="I25" s="6" t="n">
        <v>-1092</v>
      </c>
      <c r="J25" s="6" t="n">
        <v>-0</v>
      </c>
      <c r="K25" s="6" t="n">
        <v>-0</v>
      </c>
      <c r="L25" s="6" t="n">
        <v>-0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205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206</v>
      </c>
      <c r="C1" s="42" t="s">
        <v>0</v>
      </c>
      <c r="D1" s="42" t="s">
        <v>2</v>
      </c>
      <c r="E1" s="42" t="s">
        <v>207</v>
      </c>
      <c r="F1" s="42" t="s">
        <v>3</v>
      </c>
      <c r="G1" s="42" t="s">
        <v>208</v>
      </c>
      <c r="H1" s="42" t="s">
        <v>209</v>
      </c>
      <c r="I1" s="42" t="s">
        <v>210</v>
      </c>
      <c r="J1" s="42" t="s">
        <v>211</v>
      </c>
      <c r="K1" s="42" t="s">
        <v>212</v>
      </c>
      <c r="L1" s="42" t="s">
        <v>213</v>
      </c>
      <c r="M1" s="42" t="s">
        <v>214</v>
      </c>
      <c r="N1" s="42" t="s">
        <v>215</v>
      </c>
    </row>
    <row collapsed="false" customFormat="false" customHeight="false" hidden="false" ht="12.1" outlineLevel="0" r="2">
      <c r="A2" s="41" t="n">
        <v>43277</v>
      </c>
      <c r="B2" s="16" t="s">
        <v>216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216</v>
      </c>
      <c r="C3" s="16" t="s">
        <v>28</v>
      </c>
      <c r="D3" s="16" t="s">
        <v>29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216</v>
      </c>
      <c r="C4" s="16" t="s">
        <v>37</v>
      </c>
      <c r="D4" s="16" t="s">
        <v>38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216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216</v>
      </c>
      <c r="C6" s="16" t="s">
        <v>28</v>
      </c>
      <c r="D6" s="16" t="s">
        <v>29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216</v>
      </c>
      <c r="C7" s="16" t="s">
        <v>37</v>
      </c>
      <c r="D7" s="16" t="s">
        <v>38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216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216</v>
      </c>
      <c r="C9" s="16" t="s">
        <v>28</v>
      </c>
      <c r="D9" s="16" t="s">
        <v>29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216</v>
      </c>
      <c r="C10" s="16" t="s">
        <v>37</v>
      </c>
      <c r="D10" s="16" t="s">
        <v>38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216</v>
      </c>
      <c r="C11" s="16" t="s">
        <v>28</v>
      </c>
      <c r="D11" s="16" t="s">
        <v>29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216</v>
      </c>
      <c r="C12" s="16" t="s">
        <v>37</v>
      </c>
      <c r="D12" s="16" t="s">
        <v>38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216</v>
      </c>
      <c r="C13" s="16" t="s">
        <v>28</v>
      </c>
      <c r="D13" s="16" t="s">
        <v>29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216</v>
      </c>
      <c r="C14" s="16" t="s">
        <v>37</v>
      </c>
      <c r="D14" s="16" t="s">
        <v>38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216</v>
      </c>
      <c r="C15" s="16" t="s">
        <v>34</v>
      </c>
      <c r="D15" s="16" t="s">
        <v>35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216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216</v>
      </c>
      <c r="C17" s="16" t="s">
        <v>28</v>
      </c>
      <c r="D17" s="16" t="s">
        <v>29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216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216</v>
      </c>
      <c r="C19" s="16" t="s">
        <v>37</v>
      </c>
      <c r="D19" s="16" t="s">
        <v>38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216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216</v>
      </c>
      <c r="C21" s="16" t="s">
        <v>28</v>
      </c>
      <c r="D21" s="16" t="s">
        <v>29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216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216</v>
      </c>
      <c r="C23" s="16" t="s">
        <v>28</v>
      </c>
      <c r="D23" s="16" t="s">
        <v>29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216</v>
      </c>
      <c r="C24" s="16" t="s">
        <v>37</v>
      </c>
      <c r="D24" s="16" t="s">
        <v>38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216</v>
      </c>
      <c r="C25" s="16" t="s">
        <v>24</v>
      </c>
      <c r="D25" s="16" t="s">
        <v>25</v>
      </c>
      <c r="E25" s="7" t="n">
        <v>1</v>
      </c>
      <c r="F25" s="16" t="s">
        <v>26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216</v>
      </c>
      <c r="C26" s="16" t="s">
        <v>28</v>
      </c>
      <c r="D26" s="16" t="s">
        <v>29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216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216</v>
      </c>
      <c r="C28" s="16" t="s">
        <v>24</v>
      </c>
      <c r="D28" s="16" t="s">
        <v>25</v>
      </c>
      <c r="E28" s="7" t="n">
        <v>1</v>
      </c>
      <c r="F28" s="16" t="s">
        <v>26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216</v>
      </c>
      <c r="C29" s="16" t="s">
        <v>37</v>
      </c>
      <c r="D29" s="16" t="s">
        <v>38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216</v>
      </c>
      <c r="C30" s="16" t="s">
        <v>37</v>
      </c>
      <c r="D30" s="16" t="s">
        <v>38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216</v>
      </c>
      <c r="C31" s="16" t="s">
        <v>28</v>
      </c>
      <c r="D31" s="16" t="s">
        <v>29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216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216</v>
      </c>
      <c r="C33" s="16" t="s">
        <v>34</v>
      </c>
      <c r="D33" s="16" t="s">
        <v>35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216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44446</v>
      </c>
      <c r="B35" s="16" t="s">
        <v>216</v>
      </c>
      <c r="C35" s="16" t="s">
        <v>28</v>
      </c>
      <c r="D35" s="16" t="s">
        <v>29</v>
      </c>
      <c r="E35" s="7" t="n">
        <v>200</v>
      </c>
      <c r="F35" s="16" t="s">
        <v>19</v>
      </c>
      <c r="G35" s="6" t="n">
        <v>13.62</v>
      </c>
      <c r="H35" s="6" t="n">
        <v>236.2</v>
      </c>
      <c r="I35" s="6" t="n">
        <v>146</v>
      </c>
      <c r="J35" s="6" t="n">
        <v>354</v>
      </c>
      <c r="K35" s="6" t="n">
        <v>2724</v>
      </c>
      <c r="L35" s="6" t="n">
        <v>2370</v>
      </c>
      <c r="M35" s="6" t="n">
        <v>8.12</v>
      </c>
      <c r="N35" s="6" t="n">
        <v>5.02</v>
      </c>
    </row>
    <row collapsed="false" customFormat="false" customHeight="false" hidden="false" ht="12.1" outlineLevel="0" r="36">
      <c r="A36" s="41" t="n">
        <v>44442</v>
      </c>
      <c r="B36" s="16" t="s">
        <v>216</v>
      </c>
      <c r="C36" s="16" t="s">
        <v>24</v>
      </c>
      <c r="D36" s="16" t="s">
        <v>25</v>
      </c>
      <c r="E36" s="7" t="n">
        <v>1</v>
      </c>
      <c r="F36" s="16" t="s">
        <v>26</v>
      </c>
      <c r="G36" s="6" t="n">
        <v>20.762</v>
      </c>
      <c r="H36" s="6" t="n">
        <v>116.96</v>
      </c>
      <c r="I36" s="6" t="n">
        <v>50</v>
      </c>
      <c r="J36" s="6" t="n">
        <v>0.03</v>
      </c>
      <c r="K36" s="6" t="n">
        <v>20.762</v>
      </c>
      <c r="L36" s="6" t="n">
        <v>18.58</v>
      </c>
      <c r="M36" s="6" t="n">
        <v>37.16</v>
      </c>
      <c r="N36" s="6" t="n">
        <v>0.22</v>
      </c>
    </row>
    <row collapsed="false" customFormat="false" customHeight="false" hidden="false" ht="12.1" outlineLevel="0" r="37">
      <c r="A37" s="41" t="n">
        <v>44466</v>
      </c>
      <c r="B37" s="16" t="s">
        <v>216</v>
      </c>
      <c r="C37" s="16" t="s">
        <v>37</v>
      </c>
      <c r="D37" s="16" t="s">
        <v>38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216</v>
      </c>
      <c r="C38" s="16" t="s">
        <v>28</v>
      </c>
      <c r="D38" s="16" t="s">
        <v>29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216</v>
      </c>
      <c r="C39" s="16" t="s">
        <v>24</v>
      </c>
      <c r="D39" s="16" t="s">
        <v>25</v>
      </c>
      <c r="E39" s="7" t="n">
        <v>1</v>
      </c>
      <c r="F39" s="16" t="s">
        <v>26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216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216</v>
      </c>
      <c r="C41" s="16" t="s">
        <v>37</v>
      </c>
      <c r="D41" s="16" t="s">
        <v>38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216</v>
      </c>
      <c r="C42" s="16" t="s">
        <v>24</v>
      </c>
      <c r="D42" s="16" t="s">
        <v>25</v>
      </c>
      <c r="E42" s="7" t="n">
        <v>1</v>
      </c>
      <c r="F42" s="16" t="s">
        <v>26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216</v>
      </c>
      <c r="C43" s="16" t="s">
        <v>24</v>
      </c>
      <c r="D43" s="16" t="s">
        <v>25</v>
      </c>
      <c r="E43" s="7" t="n">
        <v>1</v>
      </c>
      <c r="F43" s="16" t="s">
        <v>26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216</v>
      </c>
      <c r="C44" s="16" t="s">
        <v>34</v>
      </c>
      <c r="D44" s="16" t="s">
        <v>35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216</v>
      </c>
      <c r="C45" s="16" t="s">
        <v>24</v>
      </c>
      <c r="D45" s="16" t="s">
        <v>25</v>
      </c>
      <c r="E45" s="7" t="n">
        <v>1</v>
      </c>
      <c r="F45" s="16" t="s">
        <v>26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216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216</v>
      </c>
      <c r="C47" s="16" t="s">
        <v>24</v>
      </c>
      <c r="D47" s="16" t="s">
        <v>25</v>
      </c>
      <c r="E47" s="7" t="n">
        <v>1</v>
      </c>
      <c r="F47" s="16" t="s">
        <v>26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216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216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216</v>
      </c>
      <c r="C50" s="16" t="s">
        <v>24</v>
      </c>
      <c r="D50" s="16" t="s">
        <v>25</v>
      </c>
      <c r="E50" s="7" t="n">
        <v>1</v>
      </c>
      <c r="F50" s="16" t="s">
        <v>26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216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216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216</v>
      </c>
      <c r="C53" s="16" t="s">
        <v>24</v>
      </c>
      <c r="D53" s="16" t="s">
        <v>25</v>
      </c>
      <c r="E53" s="7" t="n">
        <v>1</v>
      </c>
      <c r="F53" s="16" t="s">
        <v>26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216</v>
      </c>
      <c r="C54" s="16" t="s">
        <v>34</v>
      </c>
      <c r="D54" s="16" t="s">
        <v>35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216</v>
      </c>
      <c r="C55" s="16" t="s">
        <v>24</v>
      </c>
      <c r="D55" s="16" t="s">
        <v>25</v>
      </c>
      <c r="E55" s="7" t="n">
        <v>1</v>
      </c>
      <c r="F55" s="16" t="s">
        <v>26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216</v>
      </c>
      <c r="C56" s="16" t="s">
        <v>24</v>
      </c>
      <c r="D56" s="16" t="s">
        <v>25</v>
      </c>
      <c r="E56" s="7" t="n">
        <v>1</v>
      </c>
      <c r="F56" s="16" t="s">
        <v>26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216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216</v>
      </c>
      <c r="C58" s="16" t="s">
        <v>24</v>
      </c>
      <c r="D58" s="16" t="s">
        <v>25</v>
      </c>
      <c r="E58" s="7" t="n">
        <v>1</v>
      </c>
      <c r="F58" s="16" t="s">
        <v>26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216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216</v>
      </c>
      <c r="C60" s="16" t="s">
        <v>28</v>
      </c>
      <c r="D60" s="16" t="s">
        <v>29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216</v>
      </c>
      <c r="C61" s="16" t="s">
        <v>37</v>
      </c>
      <c r="D61" s="16" t="s">
        <v>38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216</v>
      </c>
      <c r="C62" s="16" t="s">
        <v>24</v>
      </c>
      <c r="D62" s="16" t="s">
        <v>25</v>
      </c>
      <c r="E62" s="7" t="n">
        <v>1</v>
      </c>
      <c r="F62" s="16" t="s">
        <v>26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216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216</v>
      </c>
      <c r="C64" s="16" t="s">
        <v>34</v>
      </c>
      <c r="D64" s="16" t="s">
        <v>35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216</v>
      </c>
      <c r="C65" s="16" t="s">
        <v>24</v>
      </c>
      <c r="D65" s="16" t="s">
        <v>25</v>
      </c>
      <c r="E65" s="7" t="n">
        <v>1</v>
      </c>
      <c r="F65" s="16" t="s">
        <v>26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216</v>
      </c>
      <c r="C66" s="16" t="s">
        <v>37</v>
      </c>
      <c r="D66" s="16" t="s">
        <v>38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216</v>
      </c>
      <c r="C67" s="16" t="s">
        <v>24</v>
      </c>
      <c r="D67" s="16" t="s">
        <v>25</v>
      </c>
      <c r="E67" s="7" t="n">
        <v>1</v>
      </c>
      <c r="F67" s="16" t="s">
        <v>26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216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216</v>
      </c>
      <c r="C69" s="16" t="s">
        <v>24</v>
      </c>
      <c r="D69" s="16" t="s">
        <v>25</v>
      </c>
      <c r="E69" s="7" t="n">
        <v>1</v>
      </c>
      <c r="F69" s="16" t="s">
        <v>26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216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216</v>
      </c>
      <c r="C71" s="16" t="s">
        <v>24</v>
      </c>
      <c r="D71" s="16" t="s">
        <v>25</v>
      </c>
      <c r="E71" s="7" t="n">
        <v>1</v>
      </c>
      <c r="F71" s="16" t="s">
        <v>26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216</v>
      </c>
      <c r="C72" s="16" t="s">
        <v>34</v>
      </c>
      <c r="D72" s="16" t="s">
        <v>35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216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216</v>
      </c>
      <c r="C74" s="16" t="s">
        <v>24</v>
      </c>
      <c r="D74" s="16" t="s">
        <v>25</v>
      </c>
      <c r="E74" s="7" t="n">
        <v>1</v>
      </c>
      <c r="F74" s="16" t="s">
        <v>26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216</v>
      </c>
      <c r="C75" s="16" t="s">
        <v>24</v>
      </c>
      <c r="D75" s="16" t="s">
        <v>25</v>
      </c>
      <c r="E75" s="7" t="n">
        <v>1</v>
      </c>
      <c r="F75" s="16" t="s">
        <v>26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216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216</v>
      </c>
      <c r="C77" s="16" t="s">
        <v>24</v>
      </c>
      <c r="D77" s="16" t="s">
        <v>25</v>
      </c>
      <c r="E77" s="7" t="n">
        <v>1</v>
      </c>
      <c r="F77" s="16" t="s">
        <v>26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 t="n">
        <v>46146</v>
      </c>
      <c r="B78" s="16" t="s">
        <v>216</v>
      </c>
      <c r="C78" s="16" t="s">
        <v>16</v>
      </c>
      <c r="D78" s="16" t="s">
        <v>18</v>
      </c>
      <c r="E78" s="7" t="n">
        <v>20</v>
      </c>
      <c r="F78" s="16" t="s">
        <v>19</v>
      </c>
      <c r="G78" s="6" t="n">
        <v>278</v>
      </c>
      <c r="H78" s="6" t="n">
        <v>5217</v>
      </c>
      <c r="I78" s="6" t="n">
        <v>5980.26</v>
      </c>
      <c r="J78" s="6" t="n">
        <v>723</v>
      </c>
      <c r="K78" s="6" t="n">
        <v>5560</v>
      </c>
      <c r="L78" s="6" t="n">
        <v>4837</v>
      </c>
      <c r="M78" s="6" t="n">
        <v>4.04</v>
      </c>
      <c r="N78" s="6" t="n">
        <v>4.64</v>
      </c>
    </row>
    <row collapsed="false" customFormat="false" customHeight="false" hidden="false" ht="12.1" outlineLevel="0" r="79">
      <c r="A79" s="41" t="n">
        <v>46182</v>
      </c>
      <c r="B79" s="16" t="s">
        <v>216</v>
      </c>
      <c r="C79" s="16" t="s">
        <v>24</v>
      </c>
      <c r="D79" s="16" t="s">
        <v>25</v>
      </c>
      <c r="E79" s="7" t="n">
        <v>1</v>
      </c>
      <c r="F79" s="16" t="s">
        <v>26</v>
      </c>
      <c r="G79" s="6" t="n">
        <v>32.6027</v>
      </c>
      <c r="H79" s="6" t="n">
        <v>227.42</v>
      </c>
      <c r="I79" s="6" t="n">
        <v>50</v>
      </c>
      <c r="J79" s="6" t="n">
        <v>0.04</v>
      </c>
      <c r="K79" s="6" t="n">
        <v>32.6027</v>
      </c>
      <c r="L79" s="6" t="n">
        <v>29.67</v>
      </c>
      <c r="M79" s="6" t="n">
        <v>59.34</v>
      </c>
      <c r="N79" s="6" t="n">
        <v>0.18</v>
      </c>
    </row>
    <row collapsed="false" customFormat="false" customHeight="false" hidden="false" ht="12.1" outlineLevel="0" r="80">
      <c r="A80" s="41"/>
      <c r="B80" s="16"/>
      <c r="C80" s="16"/>
      <c r="D80" s="16"/>
      <c r="E80" s="7"/>
      <c r="F80" s="16"/>
      <c r="G80" s="6"/>
      <c r="H80" s="6"/>
      <c r="I80" s="6"/>
      <c r="J80" s="6"/>
      <c r="K80" s="6"/>
      <c r="L80" s="6"/>
      <c r="M80" s="6"/>
      <c r="N80" s="6"/>
    </row>
    <row collapsed="false" customFormat="false" customHeight="false" hidden="false" ht="12.1" outlineLevel="0" r="81">
      <c r="A81" s="41" t="n">
        <v>46216</v>
      </c>
      <c r="B81" s="16" t="s">
        <v>216</v>
      </c>
      <c r="C81" s="16" t="s">
        <v>34</v>
      </c>
      <c r="D81" s="16" t="s">
        <v>35</v>
      </c>
      <c r="E81" s="7" t="n">
        <v>10</v>
      </c>
      <c r="F81" s="16" t="s">
        <v>19</v>
      </c>
      <c r="G81" s="6" t="n">
        <v>69.29</v>
      </c>
      <c r="H81" s="6" t="n">
        <v>802.5</v>
      </c>
      <c r="I81" s="6" t="n">
        <v>1725</v>
      </c>
      <c r="J81" s="6" t="n">
        <v>90</v>
      </c>
      <c r="K81" s="6" t="n">
        <v>692.9</v>
      </c>
      <c r="L81" s="6" t="n">
        <v>602.9</v>
      </c>
      <c r="M81" s="6" t="n">
        <v>3.5</v>
      </c>
      <c r="N81" s="6" t="n">
        <v>7.51</v>
      </c>
    </row>
    <row collapsed="false" customFormat="false" customHeight="false" hidden="false" ht="12.1" outlineLevel="0" r="82">
      <c r="A82" s="41" t="n">
        <v>46223</v>
      </c>
      <c r="B82" s="16" t="s">
        <v>216</v>
      </c>
      <c r="C82" s="16" t="s">
        <v>21</v>
      </c>
      <c r="D82" s="16" t="s">
        <v>22</v>
      </c>
      <c r="E82" s="7" t="n">
        <v>80</v>
      </c>
      <c r="F82" s="16" t="s">
        <v>19</v>
      </c>
      <c r="G82" s="6" t="n">
        <v>37.64</v>
      </c>
      <c r="H82" s="6" t="n">
        <v>291.31</v>
      </c>
      <c r="I82" s="6" t="n">
        <v>221.57</v>
      </c>
      <c r="J82" s="6" t="n">
        <v>391</v>
      </c>
      <c r="K82" s="6" t="n">
        <v>3011.2</v>
      </c>
      <c r="L82" s="6" t="n">
        <v>2620.2</v>
      </c>
      <c r="M82" s="6" t="n">
        <v>14.78</v>
      </c>
      <c r="N82" s="6" t="n">
        <v>11.24</v>
      </c>
    </row>
  </sheetData>
  <autoFilter ref="A1:N8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206</v>
      </c>
      <c r="C1" s="42" t="s">
        <v>0</v>
      </c>
      <c r="D1" s="42" t="s">
        <v>2</v>
      </c>
      <c r="E1" s="42" t="s">
        <v>6</v>
      </c>
      <c r="F1" s="42" t="s">
        <v>207</v>
      </c>
      <c r="G1" s="42" t="s">
        <v>217</v>
      </c>
      <c r="H1" s="42" t="s">
        <v>211</v>
      </c>
      <c r="I1" s="42" t="s">
        <v>212</v>
      </c>
      <c r="J1" s="42" t="s">
        <v>213</v>
      </c>
    </row>
    <row collapsed="false" customFormat="false" customHeight="false" hidden="false" ht="12.1" outlineLevel="0" r="2">
      <c r="A2" s="43" t="n">
        <v>43455</v>
      </c>
      <c r="B2" s="16" t="s">
        <v>216</v>
      </c>
      <c r="C2" s="16" t="s">
        <v>170</v>
      </c>
      <c r="D2" s="16" t="s">
        <v>218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216</v>
      </c>
      <c r="C3" s="16" t="s">
        <v>170</v>
      </c>
      <c r="D3" s="16" t="s">
        <v>218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216</v>
      </c>
      <c r="C4" s="16" t="s">
        <v>170</v>
      </c>
      <c r="D4" s="16" t="s">
        <v>218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216</v>
      </c>
      <c r="C5" s="16" t="s">
        <v>170</v>
      </c>
      <c r="D5" s="16" t="s">
        <v>218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216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216</v>
      </c>
      <c r="C7" s="16" t="s">
        <v>170</v>
      </c>
      <c r="D7" s="16" t="s">
        <v>218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216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3480.4247</v>
      </c>
      <c r="H8" s="6" t="n">
        <v>6.18</v>
      </c>
      <c r="I8" s="6" t="n">
        <v>3480.4247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216</v>
      </c>
      <c r="C9" s="16" t="s">
        <v>170</v>
      </c>
      <c r="D9" s="16" t="s">
        <v>218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216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216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2943.3802</v>
      </c>
      <c r="H11" s="6" t="n">
        <v>6.18</v>
      </c>
      <c r="I11" s="6" t="n">
        <v>2943.3802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216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216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216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216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206</v>
      </c>
      <c r="C1" s="42" t="s">
        <v>0</v>
      </c>
      <c r="D1" s="42" t="s">
        <v>2</v>
      </c>
      <c r="E1" s="42" t="s">
        <v>207</v>
      </c>
      <c r="F1" s="42" t="s">
        <v>219</v>
      </c>
      <c r="G1" s="42" t="s">
        <v>220</v>
      </c>
      <c r="H1" s="42" t="s">
        <v>67</v>
      </c>
      <c r="I1" s="42" t="s">
        <v>221</v>
      </c>
      <c r="J1" s="42" t="s">
        <v>222</v>
      </c>
      <c r="K1" s="42" t="s">
        <v>223</v>
      </c>
      <c r="L1" s="42" t="s">
        <v>224</v>
      </c>
      <c r="M1" s="42" t="s">
        <v>225</v>
      </c>
      <c r="N1" s="42" t="s">
        <v>226</v>
      </c>
      <c r="O1" s="42" t="s">
        <v>227</v>
      </c>
    </row>
    <row collapsed="false" customFormat="false" customHeight="false" hidden="false" ht="12.1" outlineLevel="0" r="2">
      <c r="A2" s="44" t="n">
        <v>43881</v>
      </c>
      <c r="B2" s="16" t="s">
        <v>216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2335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216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2200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216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2955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216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2201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43999</v>
      </c>
      <c r="B6" s="16" t="s">
        <v>216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2217</v>
      </c>
      <c r="J6" s="17" t="n">
        <v>50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43490</v>
      </c>
      <c r="B7" s="16" t="s">
        <v>216</v>
      </c>
      <c r="C7" s="16" t="s">
        <v>28</v>
      </c>
      <c r="D7" s="16" t="s">
        <v>29</v>
      </c>
      <c r="E7" s="17" t="n">
        <v>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2726</v>
      </c>
      <c r="J7" s="17" t="n">
        <v>146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216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2827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216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2200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43810</v>
      </c>
      <c r="B10" s="16" t="s">
        <v>216</v>
      </c>
      <c r="C10" s="16" t="s">
        <v>34</v>
      </c>
      <c r="D10" s="16" t="s">
        <v>35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2406</v>
      </c>
      <c r="J10" s="17" t="n">
        <v>1725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43497</v>
      </c>
      <c r="B11" s="16" t="s">
        <v>216</v>
      </c>
      <c r="C11" s="16" t="s">
        <v>37</v>
      </c>
      <c r="D11" s="16" t="s">
        <v>38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2719</v>
      </c>
      <c r="J11" s="17" t="n">
        <v>44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216</v>
      </c>
      <c r="C12" s="16" t="s">
        <v>24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2217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216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2695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216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2141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2026-07-12T19:08:10.00Z</dcterms:created>
  <dc:creator>izi-invest.ru</dc:creator>
  <cp:revision>0</cp:revision>
</cp:coreProperties>
</file>