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<sst xmlns="http://schemas.openxmlformats.org/spreadsheetml/2006/main" count="1343" uniqueCount="223">
  <si>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</si>
  <si>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</si>
  <si>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</si>
  <si>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</si>
  <si>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</si>
  <si>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</si>
  <si>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</si>
  <si>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</si>
  <si>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</si>
  <si>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</si>
  <si>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</si>
  <si>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</si>
  <si>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</si>
  <si>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</si>
  <si>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</si>
  <si>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</si>
  <si>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</si>
  <si>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</si>
  <si>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</si>
  <si>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</si>
  <si>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</si>
  <si>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</si>
  <si>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INTC-RM</t>
  </si>
  <si>
    <t>Intel</t>
  </si>
  <si>
    <t>BYN</t>
  </si>
  <si>
    <t>Сумма по акциям:</t>
  </si>
  <si>
    <t>CAD</t>
  </si>
  <si>
    <t>LQDT</t>
  </si>
  <si>
    <t>etf</t>
  </si>
  <si>
    <t>LQDT ETF</t>
  </si>
  <si>
    <t>CHF</t>
  </si>
  <si>
    <t>FXMM</t>
  </si>
  <si>
    <t>FXMM ETF</t>
  </si>
  <si>
    <t>CNY</t>
  </si>
  <si>
    <t>FXGD</t>
  </si>
  <si>
    <t>FXGD ETF</t>
  </si>
  <si>
    <t>EUR</t>
  </si>
  <si>
    <t>FXWO</t>
  </si>
  <si>
    <t>FXWO ETF</t>
  </si>
  <si>
    <t>GBP</t>
  </si>
  <si>
    <t>FXTB</t>
  </si>
  <si>
    <t>FXTB ETF</t>
  </si>
  <si>
    <t>GLD</t>
  </si>
  <si>
    <t>OBLG</t>
  </si>
  <si>
    <t>OBLG ETF</t>
  </si>
  <si>
    <t>HKD</t>
  </si>
  <si>
    <t>FXDM</t>
  </si>
  <si>
    <t>FXDM ETF</t>
  </si>
  <si>
    <t>JPY</t>
  </si>
  <si>
    <t>RU000A101NK4</t>
  </si>
  <si>
    <t>ЗПИФ ФПР</t>
  </si>
  <si>
    <t>KZT</t>
  </si>
  <si>
    <t>FXRU</t>
  </si>
  <si>
    <t>FXRU ETF</t>
  </si>
  <si>
    <t>Сумма по фондам:</t>
  </si>
  <si>
    <t>SLV</t>
  </si>
  <si>
    <t>SU29008RMFS8</t>
  </si>
  <si>
    <t>bond</t>
  </si>
  <si>
    <t>ОФЗ 29008</t>
  </si>
  <si>
    <t>2029-10-03</t>
  </si>
  <si>
    <t>TRY</t>
  </si>
  <si>
    <t>Сумма по облигациям:</t>
  </si>
  <si>
    <t>UAH</t>
  </si>
  <si>
    <t>Рубль</t>
  </si>
  <si>
    <t>USD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</si>
  <si>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</si>
  <si>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</si>
  <si>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</si>
  <si>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</si>
  <si>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</si>
  <si>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</si>
  <si>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</si>
  <si>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</si>
  <si>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</si>
  <si>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</si>
  <si>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</si>
  <si>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</si>
  <si>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</si>
  <si>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</si>
  <si>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</si>
  <si>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</si>
  <si>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</si>
  <si>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</si>
  <si>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</si>
  <si>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</si>
  <si>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</si>
  <si>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</si>
  <si>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</si>
  <si>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</si>
  <si>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</si>
  <si>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</si>
  <si>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</si>
  <si>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</si>
  <si>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</si>
  <si>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</si>
  <si>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</si>
  <si>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</si>
  <si>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</si>
  <si>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</si>
  <si>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</si>
  <si>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</si>
  <si>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</si>
  <si>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</si>
  <si>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</si>
  <si>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</si>
  <si>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</si>
  <si>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</si>
  <si>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</si>
  <si>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</si>
  <si>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</si>
  <si>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</si>
  <si>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</si>
  <si>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</si>
  <si>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</si>
  <si>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</si>
  <si>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</si>
  <si>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</si>
  <si>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</si>
  <si>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</si>
  <si>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</si>
  <si>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</si>
  <si>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</si>
  <si>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</si>
  <si>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</si>
  <si>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</si>
  <si>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</si>
  <si>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</si>
  <si>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</si>
  <si>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</si>
  <si>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</si>
  <si>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</si>
  <si>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</si>
  <si>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</si>
  <si>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</si>
  <si>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</si>
  <si>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</si>
  <si>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</si>
  <si>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</si>
  <si>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SBER
Сбербанк</t>
  </si>
  <si>
    <t>INTC-RM
Intel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</si>
  <si>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</si>
  <si>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</si>
  <si>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</si>
  <si>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</si>
  <si>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</si>
  <si>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</si>
  <si>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</si>
  <si>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</si>
  <si>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</si>
  <si>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</si>
  <si>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</si>
  <si>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</si>
  <si>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</si>
  <si>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</si>
  <si>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</si>
  <si>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</si>
  <si>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</si>
  <si>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</si>
  <si>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</si>
  <si>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</si>
  <si>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</si>
  <si>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</si>
  <si>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</si>
  <si>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</si>
  <si>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</si>
  <si>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</si>
  <si>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</si>
  <si>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</si>
  <si>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</si>
  <si>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</si>
  <si>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</si>
  <si>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</si>
  <si>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</si>
  <si>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</si>
  <si>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</si>
  <si>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</si>
  <si>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</si>
  <si>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</si>
  <si>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</si>
  <si>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</si>
  <si>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</si>
  <si>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</si>
  <si>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</si>
  <si>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</si>
  <si>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</si>
  <si>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</si>
  <si>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</si>
  <si>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</si>
  <si>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</si>
  <si>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</si>
  <si>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</si>
  <si>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</si>
  <si>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</si>
  <si>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</si>
  <si>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</si>
  <si>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</si>
  <si>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 -import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</si>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</sst>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0.279</v>
      </c>
      <c r="L2" s="17" t="n">
        <v>226.14</v>
      </c>
      <c r="M2" s="17" t="n">
        <v>0.96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3201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-0.0276</v>
      </c>
      <c r="L3" s="17" t="n">
        <v>3993.76</v>
      </c>
      <c r="M3" s="17" t="n">
        <v>0.94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=J4/J19</f>
      </c>
      <c r="N4" s="2"/>
      <c r="O4" s="2" t="s">
        <v>26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20</v>
      </c>
      <c r="E5" s="7" t="n">
        <v>212359</v>
      </c>
      <c r="F5" s="6" t="n">
        <v>1.7459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0.1359</v>
      </c>
      <c r="L5" s="17" t="n">
        <v>1.09</v>
      </c>
      <c r="M5" s="17" t="n">
        <v>54.33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28</v>
      </c>
      <c r="C6" s="2" t="s">
        <v>32</v>
      </c>
      <c r="D6" s="2" t="s">
        <v>20</v>
      </c>
      <c r="E6" s="7" t="n">
        <v>18</v>
      </c>
      <c r="F6" s="6" t="n">
        <v>2662.0638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0.1081</v>
      </c>
      <c r="L6" s="17" t="n">
        <v>1646.47</v>
      </c>
      <c r="M6" s="17" t="n">
        <v>7.02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28</v>
      </c>
      <c r="C7" s="2" t="s">
        <v>35</v>
      </c>
      <c r="D7" s="2" t="s">
        <v>20</v>
      </c>
      <c r="E7" s="7" t="n">
        <v>100</v>
      </c>
      <c r="F7" s="6" t="n">
        <v>171.11079982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0.1417</v>
      </c>
      <c r="L7" s="17" t="n">
        <v>93.05</v>
      </c>
      <c r="M7" s="17" t="n">
        <v>2.51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28</v>
      </c>
      <c r="C8" s="2" t="s">
        <v>38</v>
      </c>
      <c r="D8" s="2" t="s">
        <v>20</v>
      </c>
      <c r="E8" s="7" t="n">
        <v>6305</v>
      </c>
      <c r="F8" s="6" t="n">
        <v>2.54401973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0.0892</v>
      </c>
      <c r="L8" s="17" t="n">
        <v>1.72</v>
      </c>
      <c r="M8" s="17" t="n">
        <v>2.35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28</v>
      </c>
      <c r="C9" s="2" t="s">
        <v>41</v>
      </c>
      <c r="D9" s="2" t="s">
        <v>20</v>
      </c>
      <c r="E9" s="7" t="n">
        <v>140</v>
      </c>
      <c r="F9" s="6" t="n">
        <v>90.47146292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0.045</v>
      </c>
      <c r="L9" s="17" t="n">
        <v>75.2</v>
      </c>
      <c r="M9" s="17" t="n">
        <v>1.86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28</v>
      </c>
      <c r="C10" s="2" t="s">
        <v>44</v>
      </c>
      <c r="D10" s="2" t="s">
        <v>20</v>
      </c>
      <c r="E10" s="7" t="n">
        <v>50</v>
      </c>
      <c r="F10" s="6" t="n">
        <v>176.86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0.0862</v>
      </c>
      <c r="L10" s="17" t="n">
        <v>120.85</v>
      </c>
      <c r="M10" s="17" t="n">
        <v>1.3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28</v>
      </c>
      <c r="C11" s="2" t="s">
        <v>47</v>
      </c>
      <c r="D11" s="2" t="s">
        <v>20</v>
      </c>
      <c r="E11" s="7" t="n">
        <v>19</v>
      </c>
      <c r="F11" s="6" t="n">
        <v>104.39103105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0.087</v>
      </c>
      <c r="L11" s="17" t="n">
        <v>76.3</v>
      </c>
      <c r="M11" s="17" t="n">
        <v>0.29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28</v>
      </c>
      <c r="C12" s="2" t="s">
        <v>50</v>
      </c>
      <c r="D12" s="2" t="s">
        <v>20</v>
      </c>
      <c r="E12" s="7" t="n">
        <v>1</v>
      </c>
      <c r="F12" s="6" t="n">
        <v>820.5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-0.172</v>
      </c>
      <c r="L12" s="17" t="n">
        <v>3444.09</v>
      </c>
      <c r="M12" s="17" t="n">
        <v>0.12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28</v>
      </c>
      <c r="C13" s="2" t="s">
        <v>53</v>
      </c>
      <c r="D13" s="2" t="s">
        <v>20</v>
      </c>
      <c r="E13" s="7" t="n">
        <v>10</v>
      </c>
      <c r="F13" s="6" t="n">
        <v>54.96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-0.0845</v>
      </c>
      <c r="L13" s="17" t="n">
        <v>93.92</v>
      </c>
      <c r="M13" s="17" t="n">
        <v>0.08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=SUM(J5:J13)</f>
      </c>
      <c r="K14" s="4"/>
      <c r="L14" s="4"/>
      <c r="M14" s="10" t="s">
        <f>=J14/J19</f>
      </c>
      <c r="N14" s="2"/>
      <c r="O14" s="2" t="s">
        <v>55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56</v>
      </c>
      <c r="B15" s="2" t="s">
        <v>57</v>
      </c>
      <c r="C15" s="2" t="s">
        <v>58</v>
      </c>
      <c r="D15" s="2" t="s">
        <v>20</v>
      </c>
      <c r="E15" s="7" t="n">
        <v>10</v>
      </c>
      <c r="F15" s="6" t="n">
        <v>105.459</v>
      </c>
      <c r="G15" s="17" t="n">
        <v>1000</v>
      </c>
      <c r="H15" s="6" t="n">
        <v>60.47</v>
      </c>
      <c r="I15" s="2" t="s">
        <v>59</v>
      </c>
      <c r="J15" s="6" t="s">
        <f>=E15*((F15/100*G15)*Портфель!$Q$13 + H15*Портфель!$Q$13) </f>
      </c>
      <c r="K15" s="9" t="n">
        <v>0.0918</v>
      </c>
      <c r="L15" s="17" t="n">
        <v>1087.44</v>
      </c>
      <c r="M15" s="17" t="n">
        <v>1.63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=SUM(J15:J15)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20</v>
      </c>
      <c r="E17" s="7" t="n">
        <v>181574.73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64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66</v>
      </c>
      <c r="I19" s="4"/>
      <c r="J19" s="5" t="s">
        <f>=J4+J14+J16+J18</f>
      </c>
      <c r="K19" s="17"/>
      <c r="L19" s="17"/>
      <c r="M19" s="17"/>
      <c r="N19" s="2"/>
      <c r="O19" s="2"/>
      <c r="P19" s="17"/>
      <c r="Q19" s="17"/>
    </row>
  </sheetData>
  <mergeCells>
    <mergeCell ref="H4:I4"/>
    <mergeCell ref="H14:I14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67</v>
      </c>
      <c r="B1" s="18" t="s">
        <v>9</v>
      </c>
      <c r="C1" s="18" t="s">
        <v>68</v>
      </c>
      <c r="D1" s="18" t="s">
        <v>69</v>
      </c>
      <c r="E1" s="18" t="s">
        <v>70</v>
      </c>
      <c r="F1" s="18" t="s">
        <v>71</v>
      </c>
      <c r="G1" s="18" t="s">
        <v>72</v>
      </c>
      <c r="H1" s="18" t="s">
        <v>73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80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90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100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110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2" t="n">
        <v>45856</v>
      </c>
      <c r="B96" s="5" t="n">
        <v>-682356.72</v>
      </c>
      <c r="C96" s="15" t="s">
        <v>118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/>
      <c r="B97" s="9" t="s">
        <f>=XIRR(B2:B96,A2:A96)</f>
      </c>
      <c r="C97" s="2" t="s">
        <v>119</v>
      </c>
      <c r="D97" s="2"/>
      <c r="E97" s="2"/>
      <c r="F97" s="7"/>
      <c r="G97" s="2" t="s">
        <v>120</v>
      </c>
      <c r="H97" s="6" t="s">
        <f>=SUM(I2:H96)/365</f>
      </c>
    </row>
    <row collapsed="false" customFormat="false" customHeight="false" hidden="false" ht="12.1" outlineLevel="0" r="98">
      <c r="A98" s="14"/>
      <c r="B98" s="5" t="s">
        <f>=-SUM(B2:B96)</f>
      </c>
      <c r="C98" s="2" t="s">
        <v>121</v>
      </c>
      <c r="D98" s="2"/>
      <c r="E98" s="2"/>
      <c r="F98" s="7"/>
      <c r="G98" s="15" t="s">
        <v>122</v>
      </c>
      <c r="H98" s="9" t="s">
        <f>=B98/H97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46</v>
      </c>
      <c r="AA1" s="0"/>
      <c r="AB1" s="0"/>
      <c r="AC1" s="4" t="s">
        <v>49</v>
      </c>
      <c r="AD1" s="0"/>
      <c r="AE1" s="0"/>
      <c r="AF1" s="4" t="s">
        <v>52</v>
      </c>
      <c r="AG1" s="0"/>
      <c r="AH1" s="0"/>
      <c r="AI1" s="4" t="s">
        <v>56</v>
      </c>
      <c r="AJ1" s="0"/>
    </row>
    <row collapsed="false" customFormat="false" customHeight="false" hidden="false" ht="12.1" outlineLevel="0" r="2">
      <c r="A2" s="11" t="n">
        <v>44144</v>
      </c>
      <c r="B2" s="6" t="n">
        <v>22613.66</v>
      </c>
      <c r="C2" s="0" t="s">
        <v>123</v>
      </c>
      <c r="D2" s="11" t="n">
        <v>44098</v>
      </c>
      <c r="E2" s="6" t="n">
        <v>3815.64</v>
      </c>
      <c r="F2" s="0" t="s">
        <v>123</v>
      </c>
      <c r="G2" s="11" t="n">
        <v>44468</v>
      </c>
      <c r="H2" s="6" t="n">
        <v>10779.01</v>
      </c>
      <c r="I2" s="0" t="s">
        <v>123</v>
      </c>
      <c r="J2" s="11" t="n">
        <v>44084</v>
      </c>
      <c r="K2" s="6" t="n">
        <v>24538.99</v>
      </c>
      <c r="L2" s="0" t="s">
        <v>123</v>
      </c>
      <c r="M2" s="11" t="n">
        <v>44174</v>
      </c>
      <c r="N2" s="6" t="n">
        <v>4637.21</v>
      </c>
      <c r="O2" s="0" t="s">
        <v>123</v>
      </c>
      <c r="P2" s="11" t="n">
        <v>44064</v>
      </c>
      <c r="Q2" s="6" t="n">
        <v>459.2</v>
      </c>
      <c r="R2" s="0" t="s">
        <v>123</v>
      </c>
      <c r="S2" s="11" t="n">
        <v>44209</v>
      </c>
      <c r="T2" s="6" t="n">
        <v>10528.29</v>
      </c>
      <c r="U2" s="0" t="s">
        <v>123</v>
      </c>
      <c r="V2" s="11" t="n">
        <v>44174</v>
      </c>
      <c r="W2" s="6" t="n">
        <v>1208.54</v>
      </c>
      <c r="X2" s="0" t="s">
        <v>123</v>
      </c>
      <c r="Y2" s="11" t="n">
        <v>44312</v>
      </c>
      <c r="Z2" s="6" t="n">
        <v>1449.76</v>
      </c>
      <c r="AA2" s="0" t="s">
        <v>123</v>
      </c>
      <c r="AB2" s="11" t="n">
        <v>44239</v>
      </c>
      <c r="AC2" s="6" t="n">
        <v>3444.09</v>
      </c>
      <c r="AD2" s="0" t="s">
        <v>123</v>
      </c>
      <c r="AE2" s="11" t="n">
        <v>44064</v>
      </c>
      <c r="AF2" s="6" t="n">
        <v>939.15</v>
      </c>
      <c r="AG2" s="0" t="s">
        <v>123</v>
      </c>
      <c r="AH2" s="11" t="n">
        <v>44232</v>
      </c>
      <c r="AI2" s="6" t="s">
        <f>=2174.89</f>
      </c>
      <c r="AJ2" s="0" t="s">
        <v>123</v>
      </c>
    </row>
    <row collapsed="false" customFormat="false" customHeight="false" hidden="false" ht="12.1" outlineLevel="0" r="3">
      <c r="A3" s="11" t="n">
        <v>44144</v>
      </c>
      <c r="B3" s="6" t="n">
        <v>-11298.17</v>
      </c>
      <c r="C3" s="0" t="s">
        <v>124</v>
      </c>
      <c r="D3" s="11" t="n">
        <v>44118</v>
      </c>
      <c r="E3" s="6" t="n">
        <v>4171.88</v>
      </c>
      <c r="F3" s="0" t="s">
        <v>123</v>
      </c>
      <c r="G3" s="11" t="n">
        <v>44468</v>
      </c>
      <c r="H3" s="6" t="n">
        <v>582.06</v>
      </c>
      <c r="I3" s="0" t="s">
        <v>123</v>
      </c>
      <c r="J3" s="11" t="n">
        <v>44468</v>
      </c>
      <c r="K3" s="6" t="n">
        <v>5097.47</v>
      </c>
      <c r="L3" s="0" t="s">
        <v>123</v>
      </c>
      <c r="M3" s="11" t="n">
        <v>44182</v>
      </c>
      <c r="N3" s="6" t="n">
        <v>4668.23</v>
      </c>
      <c r="O3" s="0" t="s">
        <v>123</v>
      </c>
      <c r="P3" s="11" t="n">
        <v>44067</v>
      </c>
      <c r="Q3" s="6" t="n">
        <v>470.58</v>
      </c>
      <c r="R3" s="0" t="s">
        <v>123</v>
      </c>
      <c r="S3" s="11" t="n">
        <v>45856</v>
      </c>
      <c r="T3" s="8" t="s">
        <f>=-Портфель!J9</f>
      </c>
      <c r="U3" s="0" t="s">
        <v>125</v>
      </c>
      <c r="V3" s="11" t="n">
        <v>44174</v>
      </c>
      <c r="W3" s="6" t="n">
        <v>1208.53</v>
      </c>
      <c r="X3" s="0" t="s">
        <v>123</v>
      </c>
      <c r="Y3" s="11" t="n">
        <v>45856</v>
      </c>
      <c r="Z3" s="8" t="s">
        <f>=-Портфель!J11</f>
      </c>
      <c r="AA3" s="0" t="s">
        <v>125</v>
      </c>
      <c r="AB3" s="11" t="n">
        <v>45856</v>
      </c>
      <c r="AC3" s="8" t="s">
        <f>=-Портфель!J12</f>
      </c>
      <c r="AD3" s="0" t="s">
        <v>125</v>
      </c>
      <c r="AE3" s="11" t="n">
        <v>45856</v>
      </c>
      <c r="AF3" s="8" t="s">
        <f>=-Портфель!J13</f>
      </c>
      <c r="AG3" s="0" t="s">
        <v>125</v>
      </c>
      <c r="AH3" s="11" t="n">
        <v>44232</v>
      </c>
      <c r="AI3" s="6" t="s">
        <f>=2174.89</f>
      </c>
      <c r="AJ3" s="0" t="s">
        <v>123</v>
      </c>
    </row>
    <row collapsed="false" customFormat="false" customHeight="false" hidden="false" ht="12.1" outlineLevel="0" r="4">
      <c r="A4" s="11" t="n">
        <v>44328</v>
      </c>
      <c r="B4" s="6" t="n">
        <v>-935</v>
      </c>
      <c r="C4" s="0" t="s">
        <v>91</v>
      </c>
      <c r="D4" s="11" t="n">
        <v>44140</v>
      </c>
      <c r="E4" s="6" t="n">
        <v>-52.800396</v>
      </c>
      <c r="F4" s="0" t="s">
        <v>76</v>
      </c>
      <c r="G4" s="11" t="n">
        <v>44512</v>
      </c>
      <c r="H4" s="6" t="n">
        <v>29747.32</v>
      </c>
      <c r="I4" s="0" t="s">
        <v>123</v>
      </c>
      <c r="J4" s="11" t="n">
        <v>45856</v>
      </c>
      <c r="K4" s="8" t="s">
        <f>=-Портфель!J6</f>
      </c>
      <c r="L4" s="0" t="s">
        <v>125</v>
      </c>
      <c r="M4" s="11" t="n">
        <v>45856</v>
      </c>
      <c r="N4" s="8" t="s">
        <f>=-Портфель!J7</f>
      </c>
      <c r="O4" s="0" t="s">
        <v>125</v>
      </c>
      <c r="P4" s="11" t="n">
        <v>44144</v>
      </c>
      <c r="Q4" s="6" t="n">
        <v>5039.59</v>
      </c>
      <c r="R4" s="0" t="s">
        <v>123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123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123</v>
      </c>
    </row>
    <row collapsed="false" customFormat="false" customHeight="false" hidden="false" ht="12.1" outlineLevel="0" r="5">
      <c r="A5" s="11" t="n">
        <v>44468</v>
      </c>
      <c r="B5" s="6" t="n">
        <v>-9828.98</v>
      </c>
      <c r="C5" s="0" t="s">
        <v>124</v>
      </c>
      <c r="D5" s="11" t="n">
        <v>44231</v>
      </c>
      <c r="E5" s="6" t="n">
        <v>-52.9517496</v>
      </c>
      <c r="F5" s="0" t="s">
        <v>88</v>
      </c>
      <c r="G5" s="11" t="n">
        <v>44512</v>
      </c>
      <c r="H5" s="6" t="n">
        <v>120356.43</v>
      </c>
      <c r="I5" s="0" t="s">
        <v>123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123</v>
      </c>
      <c r="S5" s="0"/>
      <c r="T5" s="8" t="s">
        <f>=-SUM(T2:T3)</f>
      </c>
      <c r="U5" s="0" t="s">
        <v>126</v>
      </c>
      <c r="V5" s="11" t="n">
        <v>45856</v>
      </c>
      <c r="W5" s="8" t="s">
        <f>=-Портфель!J10</f>
      </c>
      <c r="X5" s="0" t="s">
        <v>125</v>
      </c>
      <c r="Y5" s="0"/>
      <c r="Z5" s="8" t="s">
        <f>=-SUM(Z2:Z3)</f>
      </c>
      <c r="AA5" s="0" t="s">
        <v>126</v>
      </c>
      <c r="AB5" s="0"/>
      <c r="AC5" s="8" t="s">
        <f>=-SUM(AC2:AC3)</f>
      </c>
      <c r="AD5" s="0" t="s">
        <v>126</v>
      </c>
      <c r="AE5" s="0"/>
      <c r="AF5" s="8" t="s">
        <f>=-SUM(AF2:AF3)</f>
      </c>
      <c r="AG5" s="0" t="s">
        <v>126</v>
      </c>
      <c r="AH5" s="11" t="n">
        <v>44300</v>
      </c>
      <c r="AI5" s="6" t="s">
        <f>=-264.2</f>
      </c>
      <c r="AJ5" s="0" t="s">
        <v>89</v>
      </c>
    </row>
    <row collapsed="false" customFormat="false" customHeight="false" hidden="false" ht="12.1" outlineLevel="0" r="6">
      <c r="A6" s="11" t="n">
        <v>45057</v>
      </c>
      <c r="B6" s="6" t="n">
        <v>-500</v>
      </c>
      <c r="C6" s="0" t="s">
        <v>109</v>
      </c>
      <c r="D6" s="11" t="n">
        <v>44322</v>
      </c>
      <c r="E6" s="6" t="n">
        <v>-52.1037432</v>
      </c>
      <c r="F6" s="0" t="s">
        <v>88</v>
      </c>
      <c r="G6" s="11" t="n">
        <v>44540</v>
      </c>
      <c r="H6" s="6" t="n">
        <v>218691.46</v>
      </c>
      <c r="I6" s="0" t="s">
        <v>123</v>
      </c>
      <c r="J6" s="0"/>
      <c r="K6" s="8" t="s">
        <f>=-SUM(K2:K4)</f>
      </c>
      <c r="L6" s="0" t="s">
        <v>126</v>
      </c>
      <c r="M6" s="0"/>
      <c r="N6" s="8" t="s">
        <f>=-SUM(N2:N4)</f>
      </c>
      <c r="O6" s="0" t="s">
        <v>126</v>
      </c>
      <c r="P6" s="11" t="n">
        <v>44236</v>
      </c>
      <c r="Q6" s="6" t="n">
        <v>181.5</v>
      </c>
      <c r="R6" s="0" t="s">
        <v>123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96</v>
      </c>
    </row>
    <row collapsed="false" customFormat="false" customHeight="false" hidden="false" ht="12.1" outlineLevel="0" r="7">
      <c r="A7" s="11" t="n">
        <v>45484</v>
      </c>
      <c r="B7" s="6" t="n">
        <v>-666</v>
      </c>
      <c r="C7" s="0" t="s">
        <v>115</v>
      </c>
      <c r="D7" s="11" t="n">
        <v>44413</v>
      </c>
      <c r="E7" s="6" t="n">
        <v>-50.6588472</v>
      </c>
      <c r="F7" s="0" t="s">
        <v>88</v>
      </c>
      <c r="G7" s="11" t="n">
        <v>44540</v>
      </c>
      <c r="H7" s="6" t="n">
        <v>29523.35</v>
      </c>
      <c r="I7" s="0" t="s">
        <v>123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123</v>
      </c>
      <c r="S7" s="0"/>
      <c r="T7" s="0"/>
      <c r="U7" s="0"/>
      <c r="V7" s="0"/>
      <c r="W7" s="8" t="s">
        <f>=-SUM(W2:W5)</f>
      </c>
      <c r="X7" s="0" t="s">
        <v>126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99</v>
      </c>
    </row>
    <row collapsed="false" customFormat="false" customHeight="false" hidden="false" ht="12.1" outlineLevel="0" r="8">
      <c r="A8" s="11" t="n">
        <v>45856</v>
      </c>
      <c r="B8" s="8" t="s">
        <f>=-Портфель!J2</f>
      </c>
      <c r="C8" s="0" t="s">
        <v>125</v>
      </c>
      <c r="D8" s="11" t="n">
        <v>44507</v>
      </c>
      <c r="E8" s="6" t="n">
        <v>-49.683882</v>
      </c>
      <c r="F8" s="0" t="s">
        <v>88</v>
      </c>
      <c r="G8" s="11" t="n">
        <v>44579</v>
      </c>
      <c r="H8" s="6" t="n">
        <v>-79936.34</v>
      </c>
      <c r="I8" s="0" t="s">
        <v>124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123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44599</v>
      </c>
      <c r="E9" s="6" t="n">
        <v>-55.517157</v>
      </c>
      <c r="F9" s="0" t="s">
        <v>97</v>
      </c>
      <c r="G9" s="11" t="n">
        <v>44587</v>
      </c>
      <c r="H9" s="6" t="n">
        <v>-99929.69</v>
      </c>
      <c r="I9" s="0" t="s">
        <v>124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123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107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126</v>
      </c>
      <c r="D10" s="11" t="n">
        <v>44688</v>
      </c>
      <c r="E10" s="6" t="n">
        <v>-49.190539</v>
      </c>
      <c r="F10" s="0" t="s">
        <v>97</v>
      </c>
      <c r="G10" s="11" t="n">
        <v>45856</v>
      </c>
      <c r="H10" s="8" t="s">
        <f>=-Портфель!J5</f>
      </c>
      <c r="I10" s="0" t="s">
        <v>125</v>
      </c>
      <c r="J10" s="0"/>
      <c r="K10" s="0"/>
      <c r="L10" s="0"/>
      <c r="M10" s="0"/>
      <c r="N10" s="0"/>
      <c r="O10" s="0"/>
      <c r="P10" s="11" t="n">
        <v>45856</v>
      </c>
      <c r="Q10" s="8" t="s">
        <f>=-Портфель!J8</f>
      </c>
      <c r="R10" s="0" t="s">
        <v>125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113</v>
      </c>
    </row>
    <row collapsed="false" customFormat="false" customHeight="false" hidden="false" ht="12.1" outlineLevel="0" r="11">
      <c r="A11" s="0"/>
      <c r="B11" s="0"/>
      <c r="C11" s="0"/>
      <c r="D11" s="11" t="n">
        <v>44778</v>
      </c>
      <c r="E11" s="6" t="n">
        <v>-43.98834</v>
      </c>
      <c r="F11" s="0" t="s">
        <v>97</v>
      </c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114</v>
      </c>
    </row>
    <row collapsed="false" customFormat="false" customHeight="false" hidden="false" ht="12.1" outlineLevel="0" r="12">
      <c r="A12" s="0"/>
      <c r="B12" s="0"/>
      <c r="C12" s="0"/>
      <c r="D12" s="11" t="n">
        <v>44869</v>
      </c>
      <c r="E12" s="6" t="n">
        <v>-45.329715</v>
      </c>
      <c r="F12" s="0" t="s">
        <v>97</v>
      </c>
      <c r="G12" s="0"/>
      <c r="H12" s="8" t="s">
        <f>=-SUM(H2:H10)</f>
      </c>
      <c r="I12" s="0" t="s">
        <v>126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126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116</v>
      </c>
    </row>
    <row collapsed="false" customFormat="false" customHeight="false" hidden="false" ht="12.1" outlineLevel="0" r="13">
      <c r="A13" s="0"/>
      <c r="B13" s="0"/>
      <c r="C13" s="0"/>
      <c r="D13" s="11" t="n">
        <v>44963</v>
      </c>
      <c r="E13" s="6" t="n">
        <v>-51.380831</v>
      </c>
      <c r="F13" s="0" t="s">
        <v>97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117</v>
      </c>
    </row>
    <row collapsed="false" customFormat="false" customHeight="false" hidden="false" ht="12.1" outlineLevel="0" r="14">
      <c r="A14" s="0"/>
      <c r="B14" s="0"/>
      <c r="C14" s="0"/>
      <c r="D14" s="11" t="n">
        <v>45050</v>
      </c>
      <c r="E14" s="6" t="n">
        <v>-19.826775</v>
      </c>
      <c r="F14" s="0" t="s">
        <v>108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45856</v>
      </c>
      <c r="AI14" s="8" t="s">
        <f>=-Портфель!J15</f>
      </c>
      <c r="AJ14" s="0" t="s">
        <v>125</v>
      </c>
    </row>
    <row collapsed="false" customFormat="false" customHeight="false" hidden="false" ht="12.1" outlineLevel="0" r="15">
      <c r="A15" s="0"/>
      <c r="B15" s="0"/>
      <c r="C15" s="0"/>
      <c r="D15" s="11" t="n">
        <v>45142</v>
      </c>
      <c r="E15" s="6" t="n">
        <v>-23.4448</v>
      </c>
      <c r="F15" s="0" t="s">
        <v>108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0"/>
      <c r="B16" s="0"/>
      <c r="C16" s="0"/>
      <c r="D16" s="11" t="n">
        <v>45236</v>
      </c>
      <c r="E16" s="6" t="n">
        <v>-23.258775</v>
      </c>
      <c r="F16" s="0" t="s">
        <v>108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126</v>
      </c>
    </row>
    <row collapsed="false" customFormat="false" customHeight="false" hidden="false" ht="12.1" outlineLevel="0" r="17">
      <c r="A17" s="0"/>
      <c r="B17" s="0"/>
      <c r="C17" s="0"/>
      <c r="D17" s="11" t="n">
        <v>45328</v>
      </c>
      <c r="E17" s="6" t="n">
        <v>-22.81085</v>
      </c>
      <c r="F17" s="0" t="s">
        <v>108</v>
      </c>
    </row>
    <row collapsed="false" customFormat="false" customHeight="false" hidden="false" ht="12.1" outlineLevel="0" r="18">
      <c r="A18" s="0"/>
      <c r="B18" s="0"/>
      <c r="C18" s="0"/>
      <c r="D18" s="11" t="n">
        <v>45418</v>
      </c>
      <c r="E18" s="6" t="n">
        <v>-22.92295</v>
      </c>
      <c r="F18" s="0" t="s">
        <v>108</v>
      </c>
    </row>
    <row collapsed="false" customFormat="false" customHeight="false" hidden="false" ht="12.1" outlineLevel="0" r="19">
      <c r="A19" s="0"/>
      <c r="B19" s="0"/>
      <c r="C19" s="0"/>
      <c r="D19" s="11" t="n">
        <v>45511</v>
      </c>
      <c r="E19" s="6" t="n">
        <v>-21.29115</v>
      </c>
      <c r="F19" s="0" t="s">
        <v>108</v>
      </c>
    </row>
    <row collapsed="false" customFormat="false" customHeight="false" hidden="false" ht="12.1" outlineLevel="0" r="20">
      <c r="A20" s="0"/>
      <c r="B20" s="0"/>
      <c r="C20" s="0"/>
      <c r="D20" s="11" t="n">
        <v>45856</v>
      </c>
      <c r="E20" s="8" t="s">
        <f>=-Портфель!J3</f>
      </c>
      <c r="F20" s="0" t="s">
        <v>125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127</v>
      </c>
      <c r="C1" s="0"/>
      <c r="D1" s="0"/>
      <c r="E1" s="4" t="s">
        <v>128</v>
      </c>
      <c r="F1" s="0"/>
      <c r="G1" s="0"/>
      <c r="H1" s="4" t="s">
        <v>129</v>
      </c>
      <c r="I1" s="0"/>
      <c r="J1" s="0"/>
      <c r="K1" s="4" t="s">
        <v>130</v>
      </c>
      <c r="L1" s="0"/>
      <c r="M1" s="0"/>
      <c r="N1" s="4" t="s">
        <v>131</v>
      </c>
      <c r="O1" s="0"/>
      <c r="P1" s="0"/>
      <c r="Q1" s="4" t="s">
        <v>132</v>
      </c>
      <c r="R1" s="0"/>
      <c r="S1" s="0"/>
      <c r="T1" s="4" t="s">
        <v>133</v>
      </c>
      <c r="U1" s="0"/>
      <c r="V1" s="0"/>
      <c r="W1" s="4" t="s">
        <v>134</v>
      </c>
      <c r="X1" s="0"/>
      <c r="Y1" s="0"/>
      <c r="Z1" s="4" t="s">
        <v>135</v>
      </c>
      <c r="AA1" s="0"/>
      <c r="AB1" s="0"/>
      <c r="AC1" s="4" t="s">
        <v>136</v>
      </c>
      <c r="AD1" s="0"/>
      <c r="AE1" s="0"/>
      <c r="AF1" s="4" t="s">
        <v>137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123</v>
      </c>
      <c r="D2" s="11" t="n">
        <v>44075</v>
      </c>
      <c r="E2" s="6" t="n">
        <v>1777.23</v>
      </c>
      <c r="F2" s="0" t="s">
        <v>123</v>
      </c>
      <c r="G2" s="11" t="n">
        <v>44118</v>
      </c>
      <c r="H2" s="6" t="n">
        <v>5083.72</v>
      </c>
      <c r="I2" s="0" t="s">
        <v>123</v>
      </c>
      <c r="J2" s="11" t="n">
        <v>44120</v>
      </c>
      <c r="K2" s="6" t="n">
        <v>2151.89</v>
      </c>
      <c r="L2" s="0" t="s">
        <v>123</v>
      </c>
      <c r="M2" s="11" t="n">
        <v>44133</v>
      </c>
      <c r="N2" s="6" t="n">
        <v>4293.78</v>
      </c>
      <c r="O2" s="0" t="s">
        <v>123</v>
      </c>
      <c r="P2" s="11" t="n">
        <v>44133</v>
      </c>
      <c r="Q2" s="6" t="n">
        <v>10618.43</v>
      </c>
      <c r="R2" s="0" t="s">
        <v>123</v>
      </c>
      <c r="S2" s="11" t="n">
        <v>44144</v>
      </c>
      <c r="T2" s="6" t="n">
        <v>5365.26</v>
      </c>
      <c r="U2" s="0" t="s">
        <v>123</v>
      </c>
      <c r="V2" s="11" t="n">
        <v>44144</v>
      </c>
      <c r="W2" s="6" t="n">
        <v>5340.55</v>
      </c>
      <c r="X2" s="0" t="s">
        <v>123</v>
      </c>
      <c r="Y2" s="11" t="n">
        <v>44194</v>
      </c>
      <c r="Z2" s="6" t="n">
        <v>1029.05</v>
      </c>
      <c r="AA2" s="0" t="s">
        <v>123</v>
      </c>
      <c r="AB2" s="11" t="n">
        <v>44222</v>
      </c>
      <c r="AC2" s="6" t="n">
        <v>1001.62</v>
      </c>
      <c r="AD2" s="0" t="s">
        <v>123</v>
      </c>
      <c r="AE2" s="11" t="n">
        <v>44312</v>
      </c>
      <c r="AF2" s="6" t="n">
        <v>15768.56</v>
      </c>
      <c r="AG2" s="0" t="s">
        <v>123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123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77</v>
      </c>
      <c r="J3" s="11" t="n">
        <v>44120</v>
      </c>
      <c r="K3" s="6" t="n">
        <v>1075.96</v>
      </c>
      <c r="L3" s="0" t="s">
        <v>123</v>
      </c>
      <c r="M3" s="11" t="n">
        <v>44133</v>
      </c>
      <c r="N3" s="6" t="n">
        <v>6440.62</v>
      </c>
      <c r="O3" s="0" t="s">
        <v>123</v>
      </c>
      <c r="P3" s="11" t="n">
        <v>44144</v>
      </c>
      <c r="Q3" s="6" t="n">
        <v>10633.73</v>
      </c>
      <c r="R3" s="0" t="s">
        <v>123</v>
      </c>
      <c r="S3" s="11" t="n">
        <v>44216</v>
      </c>
      <c r="T3" s="6" t="n">
        <v>-130.6</v>
      </c>
      <c r="U3" s="0" t="s">
        <v>82</v>
      </c>
      <c r="V3" s="11" t="n">
        <v>44225</v>
      </c>
      <c r="W3" s="6" t="n">
        <v>-117</v>
      </c>
      <c r="X3" s="0" t="s">
        <v>87</v>
      </c>
      <c r="Y3" s="11" t="n">
        <v>44215</v>
      </c>
      <c r="Z3" s="6" t="n">
        <v>-25.47</v>
      </c>
      <c r="AA3" s="0" t="s">
        <v>80</v>
      </c>
      <c r="AB3" s="11" t="n">
        <v>44224</v>
      </c>
      <c r="AC3" s="6" t="n">
        <v>-0.1</v>
      </c>
      <c r="AD3" s="0" t="s">
        <v>86</v>
      </c>
      <c r="AE3" s="11" t="n">
        <v>44426</v>
      </c>
      <c r="AF3" s="6" t="n">
        <v>-170.92</v>
      </c>
      <c r="AG3" s="0" t="s">
        <v>94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123</v>
      </c>
      <c r="D4" s="0"/>
      <c r="E4" s="8" t="s">
        <f>=-SUM(E2:E2)</f>
      </c>
      <c r="F4" s="0" t="s">
        <v>126</v>
      </c>
      <c r="G4" s="11" t="n">
        <v>44327</v>
      </c>
      <c r="H4" s="6" t="n">
        <v>-217.5</v>
      </c>
      <c r="I4" s="0" t="s">
        <v>90</v>
      </c>
      <c r="J4" s="11" t="n">
        <v>44120</v>
      </c>
      <c r="K4" s="6" t="n">
        <v>6455.68</v>
      </c>
      <c r="L4" s="0" t="s">
        <v>123</v>
      </c>
      <c r="M4" s="11" t="n">
        <v>44144</v>
      </c>
      <c r="N4" s="6" t="n">
        <v>10756.16</v>
      </c>
      <c r="O4" s="0" t="s">
        <v>123</v>
      </c>
      <c r="P4" s="11" t="n">
        <v>44207</v>
      </c>
      <c r="Q4" s="6" t="n">
        <v>-667.8</v>
      </c>
      <c r="R4" s="0" t="s">
        <v>78</v>
      </c>
      <c r="S4" s="11" t="n">
        <v>44307</v>
      </c>
      <c r="T4" s="6" t="n">
        <v>-130.6</v>
      </c>
      <c r="U4" s="0" t="s">
        <v>82</v>
      </c>
      <c r="V4" s="11" t="n">
        <v>44316</v>
      </c>
      <c r="W4" s="6" t="n">
        <v>-117</v>
      </c>
      <c r="X4" s="0" t="s">
        <v>87</v>
      </c>
      <c r="Y4" s="11" t="n">
        <v>44214</v>
      </c>
      <c r="Z4" s="6" t="n">
        <v>-1000</v>
      </c>
      <c r="AA4" s="0" t="s">
        <v>79</v>
      </c>
      <c r="AB4" s="11" t="n">
        <v>44223</v>
      </c>
      <c r="AC4" s="6" t="n">
        <v>-1000</v>
      </c>
      <c r="AD4" s="0" t="s">
        <v>84</v>
      </c>
      <c r="AE4" s="11" t="n">
        <v>44608</v>
      </c>
      <c r="AF4" s="6" t="n">
        <v>-177.36</v>
      </c>
      <c r="AG4" s="0" t="s">
        <v>98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123</v>
      </c>
      <c r="D5" s="0"/>
      <c r="E5" s="0"/>
      <c r="F5" s="0"/>
      <c r="G5" s="11" t="n">
        <v>44370</v>
      </c>
      <c r="H5" s="6" t="n">
        <v>-231.3</v>
      </c>
      <c r="I5" s="0" t="s">
        <v>93</v>
      </c>
      <c r="J5" s="11" t="n">
        <v>44120</v>
      </c>
      <c r="K5" s="6" t="n">
        <v>1075.96</v>
      </c>
      <c r="L5" s="0" t="s">
        <v>123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78</v>
      </c>
      <c r="S5" s="11" t="n">
        <v>44398</v>
      </c>
      <c r="T5" s="6" t="n">
        <v>-130.6</v>
      </c>
      <c r="U5" s="0" t="s">
        <v>82</v>
      </c>
      <c r="V5" s="11" t="n">
        <v>44407</v>
      </c>
      <c r="W5" s="6" t="n">
        <v>-117</v>
      </c>
      <c r="X5" s="0" t="s">
        <v>87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103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123</v>
      </c>
      <c r="D6" s="0"/>
      <c r="E6" s="0"/>
      <c r="F6" s="0"/>
      <c r="G6" s="11" t="n">
        <v>44446</v>
      </c>
      <c r="H6" s="6" t="n">
        <v>-408.6</v>
      </c>
      <c r="I6" s="0" t="s">
        <v>95</v>
      </c>
      <c r="J6" s="11" t="n">
        <v>44133</v>
      </c>
      <c r="K6" s="6" t="n">
        <v>-10738.04</v>
      </c>
      <c r="L6" s="0" t="s">
        <v>124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78</v>
      </c>
      <c r="S6" s="11" t="n">
        <v>44489</v>
      </c>
      <c r="T6" s="6" t="n">
        <v>-130.6</v>
      </c>
      <c r="U6" s="0" t="s">
        <v>82</v>
      </c>
      <c r="V6" s="11" t="n">
        <v>44498</v>
      </c>
      <c r="W6" s="6" t="n">
        <v>-117</v>
      </c>
      <c r="X6" s="0" t="s">
        <v>87</v>
      </c>
      <c r="Y6" s="0"/>
      <c r="Z6" s="8" t="s">
        <f>=-SUM(Z2:Z4)</f>
      </c>
      <c r="AA6" s="0" t="s">
        <v>126</v>
      </c>
      <c r="AB6" s="0"/>
      <c r="AC6" s="8" t="s">
        <f>=-SUM(AC2:AC4)</f>
      </c>
      <c r="AD6" s="0" t="s">
        <v>126</v>
      </c>
      <c r="AE6" s="11" t="n">
        <v>44972</v>
      </c>
      <c r="AF6" s="6" t="n">
        <v>-199.44</v>
      </c>
      <c r="AG6" s="0" t="s">
        <v>106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123</v>
      </c>
      <c r="D7" s="0"/>
      <c r="E7" s="0"/>
      <c r="F7" s="0"/>
      <c r="G7" s="11" t="n">
        <v>44468</v>
      </c>
      <c r="H7" s="6" t="n">
        <v>-6568.44</v>
      </c>
      <c r="I7" s="0" t="s">
        <v>124</v>
      </c>
      <c r="J7" s="11" t="n">
        <v>44169</v>
      </c>
      <c r="K7" s="6" t="n">
        <v>25118.54</v>
      </c>
      <c r="L7" s="0" t="s">
        <v>123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78</v>
      </c>
      <c r="S7" s="11" t="n">
        <v>44580</v>
      </c>
      <c r="T7" s="6" t="n">
        <v>-130.6</v>
      </c>
      <c r="U7" s="0" t="s">
        <v>82</v>
      </c>
      <c r="V7" s="11" t="n">
        <v>44589</v>
      </c>
      <c r="W7" s="6" t="n">
        <v>-117</v>
      </c>
      <c r="X7" s="0" t="s">
        <v>87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112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123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92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100</v>
      </c>
      <c r="S8" s="11" t="n">
        <v>44671</v>
      </c>
      <c r="T8" s="6" t="n">
        <v>-130.6</v>
      </c>
      <c r="U8" s="0" t="s">
        <v>82</v>
      </c>
      <c r="V8" s="11" t="n">
        <v>44680</v>
      </c>
      <c r="W8" s="6" t="n">
        <v>-117</v>
      </c>
      <c r="X8" s="0" t="s">
        <v>87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111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123</v>
      </c>
      <c r="D9" s="0"/>
      <c r="E9" s="0"/>
      <c r="F9" s="0"/>
      <c r="G9" s="0"/>
      <c r="H9" s="8" t="s">
        <f>=-SUM(H2:H7)</f>
      </c>
      <c r="I9" s="0" t="s">
        <v>126</v>
      </c>
      <c r="J9" s="11" t="n">
        <v>44519</v>
      </c>
      <c r="K9" s="6" t="n">
        <v>-749.6</v>
      </c>
      <c r="L9" s="0" t="s">
        <v>92</v>
      </c>
      <c r="M9" s="11" t="n">
        <v>44761</v>
      </c>
      <c r="N9" s="6" t="n">
        <v>-20000</v>
      </c>
      <c r="O9" s="0" t="s">
        <v>101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82</v>
      </c>
      <c r="V9" s="11" t="n">
        <v>44771</v>
      </c>
      <c r="W9" s="6" t="n">
        <v>-117</v>
      </c>
      <c r="X9" s="0" t="s">
        <v>87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123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92</v>
      </c>
      <c r="M10" s="0"/>
      <c r="N10" s="10" t="s">
        <f>=XIRR(N2:N9,M2:M9)</f>
      </c>
      <c r="O10" s="0"/>
      <c r="P10" s="0"/>
      <c r="Q10" s="8" t="s">
        <f>=-SUM(Q2:Q8)</f>
      </c>
      <c r="R10" s="0" t="s">
        <v>126</v>
      </c>
      <c r="S10" s="11" t="n">
        <v>44853</v>
      </c>
      <c r="T10" s="6" t="n">
        <v>-130.6</v>
      </c>
      <c r="U10" s="0" t="s">
        <v>82</v>
      </c>
      <c r="V10" s="11" t="n">
        <v>44770</v>
      </c>
      <c r="W10" s="6" t="n">
        <v>-5000</v>
      </c>
      <c r="X10" s="0" t="s">
        <v>102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126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123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92</v>
      </c>
      <c r="M11" s="0"/>
      <c r="N11" s="8" t="s">
        <f>=-SUM(N2:N9)</f>
      </c>
      <c r="O11" s="0" t="s">
        <v>126</v>
      </c>
      <c r="P11" s="0"/>
      <c r="Q11" s="0"/>
      <c r="R11" s="0"/>
      <c r="S11" s="11" t="n">
        <v>44852</v>
      </c>
      <c r="T11" s="6" t="n">
        <v>-5000</v>
      </c>
      <c r="U11" s="0" t="s">
        <v>105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123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92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126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75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110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126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123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123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126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124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124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138</v>
      </c>
      <c r="C1" s="0"/>
      <c r="D1" s="0"/>
      <c r="E1" s="3" t="s">
        <v>139</v>
      </c>
      <c r="F1" s="0"/>
      <c r="G1" s="0"/>
      <c r="H1" s="3" t="s">
        <v>140</v>
      </c>
      <c r="I1" s="0"/>
      <c r="J1" s="0"/>
      <c r="K1" s="3" t="s">
        <v>141</v>
      </c>
      <c r="L1" s="0"/>
      <c r="M1" s="0"/>
      <c r="N1" s="3" t="s">
        <v>142</v>
      </c>
      <c r="O1" s="0"/>
      <c r="P1" s="0"/>
      <c r="Q1" s="3" t="s">
        <v>143</v>
      </c>
      <c r="R1" s="0"/>
      <c r="S1" s="0"/>
      <c r="T1" s="3" t="s">
        <v>144</v>
      </c>
      <c r="U1" s="0"/>
      <c r="V1" s="0"/>
      <c r="W1" s="3" t="s">
        <v>145</v>
      </c>
      <c r="X1" s="0"/>
      <c r="Y1" s="0"/>
      <c r="Z1" s="3" t="s">
        <v>146</v>
      </c>
      <c r="AA1" s="0"/>
      <c r="AB1" s="0"/>
      <c r="AC1" s="3" t="s">
        <v>147</v>
      </c>
      <c r="AD1" s="0"/>
      <c r="AE1" s="0"/>
      <c r="AF1" s="3" t="s">
        <v>148</v>
      </c>
      <c r="AG1" s="0"/>
      <c r="AH1" s="0"/>
      <c r="AI1" s="3" t="s">
        <v>149</v>
      </c>
      <c r="AJ1" s="0"/>
    </row>
    <row collapsed="false" customFormat="false" customHeight="false" hidden="false" ht="12.1" outlineLevel="0" r="2">
      <c r="A2" s="11" t="n">
        <v>44144</v>
      </c>
      <c r="B2" s="6" t="n">
        <v>20</v>
      </c>
      <c r="C2" s="6" t="n">
        <v>4522.732</v>
      </c>
      <c r="D2" s="11" t="n">
        <v>44098</v>
      </c>
      <c r="E2" s="6" t="n">
        <v>1</v>
      </c>
      <c r="F2" s="6" t="n">
        <v>3815.64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44118</v>
      </c>
      <c r="E3" s="6" t="n">
        <v>1</v>
      </c>
      <c r="F3" s="6" t="n">
        <v>4171.88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6" t="n">
        <v>327.05</v>
      </c>
      <c r="C4" s="0" t="s">
        <v>150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90.47146292</v>
      </c>
      <c r="U4" s="0" t="s">
        <v>150</v>
      </c>
      <c r="V4" s="11" t="n">
        <v>44174</v>
      </c>
      <c r="W4" s="6" t="n">
        <v>30</v>
      </c>
      <c r="X4" s="6" t="n">
        <v>3625.6</v>
      </c>
      <c r="Y4" s="0"/>
      <c r="Z4" s="6" t="n">
        <v>104.39103105</v>
      </c>
      <c r="AA4" s="0" t="s">
        <v>150</v>
      </c>
      <c r="AB4" s="0"/>
      <c r="AC4" s="6" t="n">
        <v>820.5</v>
      </c>
      <c r="AD4" s="0" t="s">
        <v>150</v>
      </c>
      <c r="AE4" s="0"/>
      <c r="AF4" s="6" t="n">
        <v>54.96</v>
      </c>
      <c r="AG4" s="0" t="s">
        <v>150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20</v>
      </c>
      <c r="C5" s="0" t="s">
        <v>151</v>
      </c>
      <c r="D5" s="0"/>
      <c r="E5" s="6" t="n">
        <v>3201</v>
      </c>
      <c r="F5" s="0" t="s">
        <v>150</v>
      </c>
      <c r="G5" s="0"/>
      <c r="H5" s="6" t="n">
        <v>1.7459</v>
      </c>
      <c r="I5" s="0" t="s">
        <v>150</v>
      </c>
      <c r="J5" s="0"/>
      <c r="K5" s="6" t="n">
        <v>2662.0638</v>
      </c>
      <c r="L5" s="0" t="s">
        <v>150</v>
      </c>
      <c r="M5" s="0"/>
      <c r="N5" s="6" t="n">
        <v>171.11079982</v>
      </c>
      <c r="O5" s="0" t="s">
        <v>150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151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151</v>
      </c>
      <c r="AB5" s="0"/>
      <c r="AC5" s="6" t="n">
        <v>1</v>
      </c>
      <c r="AD5" s="0" t="s">
        <v>151</v>
      </c>
      <c r="AE5" s="0"/>
      <c r="AF5" s="6" t="n">
        <v>10</v>
      </c>
      <c r="AG5" s="0" t="s">
        <v>151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152</v>
      </c>
      <c r="D6" s="0"/>
      <c r="E6" s="6" t="n">
        <v>2</v>
      </c>
      <c r="F6" s="0" t="s">
        <v>151</v>
      </c>
      <c r="G6" s="0"/>
      <c r="H6" s="6" t="n">
        <v>212359</v>
      </c>
      <c r="I6" s="0" t="s">
        <v>151</v>
      </c>
      <c r="J6" s="0"/>
      <c r="K6" s="6" t="n">
        <v>18</v>
      </c>
      <c r="L6" s="0" t="s">
        <v>151</v>
      </c>
      <c r="M6" s="0"/>
      <c r="N6" s="6" t="n">
        <v>100</v>
      </c>
      <c r="O6" s="0" t="s">
        <v>151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152</v>
      </c>
      <c r="V6" s="0"/>
      <c r="W6" s="6" t="n">
        <v>176.86</v>
      </c>
      <c r="X6" s="0" t="s">
        <v>150</v>
      </c>
      <c r="Y6" s="0"/>
      <c r="Z6" s="5" t="s">
        <f>=Z5*(ABS(Z4)-ABS(Z3))</f>
      </c>
      <c r="AA6" s="0" t="s">
        <v>152</v>
      </c>
      <c r="AB6" s="0"/>
      <c r="AC6" s="5" t="s">
        <f>=AC5*(ABS(AC4)-ABS(AC3))</f>
      </c>
      <c r="AD6" s="0" t="s">
        <v>152</v>
      </c>
      <c r="AE6" s="0"/>
      <c r="AF6" s="5" t="s">
        <f>=AF5*(ABS(AF4)-ABS(AF3))</f>
      </c>
      <c r="AG6" s="0" t="s">
        <v>152</v>
      </c>
      <c r="AH6" s="0"/>
      <c r="AI6" s="6" t="n">
        <v>105.459</v>
      </c>
      <c r="AJ6" s="0" t="s">
        <v>150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152</v>
      </c>
      <c r="G7" s="0"/>
      <c r="H7" s="5" t="s">
        <f>=H6*(ABS(H5)-ABS(H4))</f>
      </c>
      <c r="I7" s="0" t="s">
        <v>152</v>
      </c>
      <c r="J7" s="0"/>
      <c r="K7" s="5" t="s">
        <f>=K6*(ABS(K5)-ABS(K4))</f>
      </c>
      <c r="L7" s="0" t="s">
        <v>152</v>
      </c>
      <c r="M7" s="0"/>
      <c r="N7" s="5" t="s">
        <f>=N6*(ABS(N5)-ABS(N4))</f>
      </c>
      <c r="O7" s="0" t="s">
        <v>152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151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152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=Портфель!G15*Портфель!$Q$13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=Портфель!H15*Портфель!$Q$13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2.54401973</v>
      </c>
      <c r="R11" s="0" t="s">
        <v>150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67</v>
      </c>
      <c r="B1" s="18" t="s">
        <v>0</v>
      </c>
      <c r="C1" s="18" t="s">
        <v>2</v>
      </c>
      <c r="D1" s="18" t="s">
        <v>153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154</v>
      </c>
      <c r="L1" s="18" t="s">
        <v>155</v>
      </c>
      <c r="M1" s="18" t="s">
        <v>20</v>
      </c>
      <c r="N1" s="18" t="s">
        <v>156</v>
      </c>
    </row>
    <row collapsed="false" customFormat="false" customHeight="false" hidden="false" ht="12.1" outlineLevel="0" r="2">
      <c r="A2" s="21" t="n">
        <v>44064</v>
      </c>
      <c r="B2" s="22" t="s">
        <v>157</v>
      </c>
      <c r="C2" s="22" t="s">
        <v>74</v>
      </c>
      <c r="D2" s="22" t="s">
        <v>157</v>
      </c>
      <c r="E2" s="22" t="s">
        <v>158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52</v>
      </c>
      <c r="C3" s="2" t="s">
        <v>159</v>
      </c>
      <c r="D3" s="2" t="s">
        <v>123</v>
      </c>
      <c r="E3" s="2" t="s">
        <v>28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37</v>
      </c>
      <c r="C4" s="2" t="s">
        <v>160</v>
      </c>
      <c r="D4" s="2" t="s">
        <v>123</v>
      </c>
      <c r="E4" s="2" t="s">
        <v>28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157</v>
      </c>
      <c r="C5" s="22" t="s">
        <v>74</v>
      </c>
      <c r="D5" s="22" t="s">
        <v>157</v>
      </c>
      <c r="E5" s="22" t="s">
        <v>158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127</v>
      </c>
      <c r="C6" s="2" t="s">
        <v>161</v>
      </c>
      <c r="D6" s="2" t="s">
        <v>123</v>
      </c>
      <c r="E6" s="2" t="s">
        <v>57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37</v>
      </c>
      <c r="C7" s="2" t="s">
        <v>160</v>
      </c>
      <c r="D7" s="2" t="s">
        <v>123</v>
      </c>
      <c r="E7" s="2" t="s">
        <v>28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157</v>
      </c>
      <c r="C8" s="22" t="s">
        <v>74</v>
      </c>
      <c r="D8" s="22" t="s">
        <v>157</v>
      </c>
      <c r="E8" s="22" t="s">
        <v>158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127</v>
      </c>
      <c r="C9" s="2" t="s">
        <v>161</v>
      </c>
      <c r="D9" s="2" t="s">
        <v>123</v>
      </c>
      <c r="E9" s="2" t="s">
        <v>57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157</v>
      </c>
      <c r="C10" s="22" t="s">
        <v>74</v>
      </c>
      <c r="D10" s="22" t="s">
        <v>157</v>
      </c>
      <c r="E10" s="22" t="s">
        <v>158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127</v>
      </c>
      <c r="C11" s="2" t="s">
        <v>161</v>
      </c>
      <c r="D11" s="2" t="s">
        <v>123</v>
      </c>
      <c r="E11" s="2" t="s">
        <v>57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157</v>
      </c>
      <c r="C12" s="22" t="s">
        <v>74</v>
      </c>
      <c r="D12" s="22" t="s">
        <v>157</v>
      </c>
      <c r="E12" s="22" t="s">
        <v>158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127</v>
      </c>
      <c r="C13" s="2" t="s">
        <v>161</v>
      </c>
      <c r="D13" s="2" t="s">
        <v>123</v>
      </c>
      <c r="E13" s="2" t="s">
        <v>57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157</v>
      </c>
      <c r="C14" s="22" t="s">
        <v>74</v>
      </c>
      <c r="D14" s="22" t="s">
        <v>157</v>
      </c>
      <c r="E14" s="22" t="s">
        <v>158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127</v>
      </c>
      <c r="C15" s="2" t="s">
        <v>161</v>
      </c>
      <c r="D15" s="2" t="s">
        <v>123</v>
      </c>
      <c r="E15" s="2" t="s">
        <v>57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128</v>
      </c>
      <c r="C16" s="2" t="s">
        <v>162</v>
      </c>
      <c r="D16" s="2" t="s">
        <v>123</v>
      </c>
      <c r="E16" s="2" t="s">
        <v>28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157</v>
      </c>
      <c r="C17" s="22" t="s">
        <v>74</v>
      </c>
      <c r="D17" s="22" t="s">
        <v>157</v>
      </c>
      <c r="E17" s="22" t="s">
        <v>158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127</v>
      </c>
      <c r="C18" s="2" t="s">
        <v>161</v>
      </c>
      <c r="D18" s="2" t="s">
        <v>123</v>
      </c>
      <c r="E18" s="2" t="s">
        <v>57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127</v>
      </c>
      <c r="C19" s="2" t="s">
        <v>161</v>
      </c>
      <c r="D19" s="2" t="s">
        <v>123</v>
      </c>
      <c r="E19" s="2" t="s">
        <v>57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127</v>
      </c>
      <c r="C20" s="2" t="s">
        <v>161</v>
      </c>
      <c r="D20" s="2" t="s">
        <v>123</v>
      </c>
      <c r="E20" s="2" t="s">
        <v>57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157</v>
      </c>
      <c r="C21" s="22" t="s">
        <v>74</v>
      </c>
      <c r="D21" s="22" t="s">
        <v>157</v>
      </c>
      <c r="E21" s="22" t="s">
        <v>158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157</v>
      </c>
      <c r="C22" s="22" t="s">
        <v>74</v>
      </c>
      <c r="D22" s="22" t="s">
        <v>157</v>
      </c>
      <c r="E22" s="22" t="s">
        <v>158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31</v>
      </c>
      <c r="C23" s="2" t="s">
        <v>163</v>
      </c>
      <c r="D23" s="2" t="s">
        <v>123</v>
      </c>
      <c r="E23" s="2" t="s">
        <v>28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127</v>
      </c>
      <c r="C24" s="2" t="s">
        <v>161</v>
      </c>
      <c r="D24" s="2" t="s">
        <v>123</v>
      </c>
      <c r="E24" s="2" t="s">
        <v>57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127</v>
      </c>
      <c r="C25" s="2" t="s">
        <v>161</v>
      </c>
      <c r="D25" s="2" t="s">
        <v>123</v>
      </c>
      <c r="E25" s="2" t="s">
        <v>57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22</v>
      </c>
      <c r="C26" s="2" t="s">
        <v>164</v>
      </c>
      <c r="D26" s="2" t="s">
        <v>123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157</v>
      </c>
      <c r="C27" s="22" t="s">
        <v>74</v>
      </c>
      <c r="D27" s="22" t="s">
        <v>157</v>
      </c>
      <c r="E27" s="22" t="s">
        <v>158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127</v>
      </c>
      <c r="C28" s="2" t="s">
        <v>161</v>
      </c>
      <c r="D28" s="2" t="s">
        <v>123</v>
      </c>
      <c r="E28" s="2" t="s">
        <v>57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129</v>
      </c>
      <c r="C29" s="2" t="s">
        <v>165</v>
      </c>
      <c r="D29" s="2" t="s">
        <v>123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22</v>
      </c>
      <c r="C30" s="2" t="s">
        <v>164</v>
      </c>
      <c r="D30" s="2" t="s">
        <v>123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157</v>
      </c>
      <c r="C31" s="22" t="s">
        <v>74</v>
      </c>
      <c r="D31" s="22" t="s">
        <v>157</v>
      </c>
      <c r="E31" s="22" t="s">
        <v>158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127</v>
      </c>
      <c r="C32" s="2" t="s">
        <v>161</v>
      </c>
      <c r="D32" s="2" t="s">
        <v>123</v>
      </c>
      <c r="E32" s="2" t="s">
        <v>57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130</v>
      </c>
      <c r="C33" s="2" t="s">
        <v>166</v>
      </c>
      <c r="D33" s="2" t="s">
        <v>123</v>
      </c>
      <c r="E33" s="2" t="s">
        <v>57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130</v>
      </c>
      <c r="C34" s="2" t="s">
        <v>166</v>
      </c>
      <c r="D34" s="2" t="s">
        <v>123</v>
      </c>
      <c r="E34" s="2" t="s">
        <v>57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130</v>
      </c>
      <c r="C35" s="2" t="s">
        <v>166</v>
      </c>
      <c r="D35" s="2" t="s">
        <v>123</v>
      </c>
      <c r="E35" s="2" t="s">
        <v>57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130</v>
      </c>
      <c r="C36" s="2" t="s">
        <v>166</v>
      </c>
      <c r="D36" s="2" t="s">
        <v>123</v>
      </c>
      <c r="E36" s="2" t="s">
        <v>57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127</v>
      </c>
      <c r="C37" s="2" t="s">
        <v>161</v>
      </c>
      <c r="D37" s="2" t="s">
        <v>123</v>
      </c>
      <c r="E37" s="2" t="s">
        <v>57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157</v>
      </c>
      <c r="C38" s="22" t="s">
        <v>74</v>
      </c>
      <c r="D38" s="22" t="s">
        <v>157</v>
      </c>
      <c r="E38" s="22" t="s">
        <v>158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127</v>
      </c>
      <c r="C39" s="26" t="s">
        <v>161</v>
      </c>
      <c r="D39" s="26" t="s">
        <v>124</v>
      </c>
      <c r="E39" s="26" t="s">
        <v>57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127</v>
      </c>
      <c r="C40" s="26" t="s">
        <v>161</v>
      </c>
      <c r="D40" s="26" t="s">
        <v>124</v>
      </c>
      <c r="E40" s="26" t="s">
        <v>57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130</v>
      </c>
      <c r="C41" s="26" t="s">
        <v>166</v>
      </c>
      <c r="D41" s="26" t="s">
        <v>124</v>
      </c>
      <c r="E41" s="26" t="s">
        <v>57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131</v>
      </c>
      <c r="C42" s="2" t="s">
        <v>167</v>
      </c>
      <c r="D42" s="2" t="s">
        <v>123</v>
      </c>
      <c r="E42" s="2" t="s">
        <v>57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131</v>
      </c>
      <c r="C43" s="2" t="s">
        <v>167</v>
      </c>
      <c r="D43" s="2" t="s">
        <v>123</v>
      </c>
      <c r="E43" s="2" t="s">
        <v>57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132</v>
      </c>
      <c r="C44" s="2" t="s">
        <v>168</v>
      </c>
      <c r="D44" s="2" t="s">
        <v>123</v>
      </c>
      <c r="E44" s="2" t="s">
        <v>57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17</v>
      </c>
      <c r="C45" s="2" t="s">
        <v>169</v>
      </c>
      <c r="D45" s="2" t="s">
        <v>123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17</v>
      </c>
      <c r="C46" s="26" t="s">
        <v>169</v>
      </c>
      <c r="D46" s="26" t="s">
        <v>124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131</v>
      </c>
      <c r="C47" s="2" t="s">
        <v>167</v>
      </c>
      <c r="D47" s="2" t="s">
        <v>123</v>
      </c>
      <c r="E47" s="2" t="s">
        <v>57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132</v>
      </c>
      <c r="C48" s="2" t="s">
        <v>168</v>
      </c>
      <c r="D48" s="2" t="s">
        <v>123</v>
      </c>
      <c r="E48" s="2" t="s">
        <v>57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133</v>
      </c>
      <c r="C49" s="2" t="s">
        <v>170</v>
      </c>
      <c r="D49" s="2" t="s">
        <v>123</v>
      </c>
      <c r="E49" s="2" t="s">
        <v>57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134</v>
      </c>
      <c r="C50" s="2" t="s">
        <v>171</v>
      </c>
      <c r="D50" s="2" t="s">
        <v>123</v>
      </c>
      <c r="E50" s="2" t="s">
        <v>57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37</v>
      </c>
      <c r="C51" s="2" t="s">
        <v>160</v>
      </c>
      <c r="D51" s="2" t="s">
        <v>123</v>
      </c>
      <c r="E51" s="2" t="s">
        <v>28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130</v>
      </c>
      <c r="C52" s="2" t="s">
        <v>166</v>
      </c>
      <c r="D52" s="2" t="s">
        <v>123</v>
      </c>
      <c r="E52" s="2" t="s">
        <v>57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157</v>
      </c>
      <c r="C53" s="22" t="s">
        <v>74</v>
      </c>
      <c r="D53" s="22" t="s">
        <v>157</v>
      </c>
      <c r="E53" s="22" t="s">
        <v>158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34</v>
      </c>
      <c r="C54" s="2" t="s">
        <v>172</v>
      </c>
      <c r="D54" s="2" t="s">
        <v>123</v>
      </c>
      <c r="E54" s="2" t="s">
        <v>28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43</v>
      </c>
      <c r="C55" s="2" t="s">
        <v>173</v>
      </c>
      <c r="D55" s="2" t="s">
        <v>123</v>
      </c>
      <c r="E55" s="2" t="s">
        <v>28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43</v>
      </c>
      <c r="C56" s="2" t="s">
        <v>173</v>
      </c>
      <c r="D56" s="2" t="s">
        <v>123</v>
      </c>
      <c r="E56" s="2" t="s">
        <v>28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43</v>
      </c>
      <c r="C57" s="2" t="s">
        <v>173</v>
      </c>
      <c r="D57" s="2" t="s">
        <v>123</v>
      </c>
      <c r="E57" s="2" t="s">
        <v>28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34</v>
      </c>
      <c r="C58" s="2" t="s">
        <v>172</v>
      </c>
      <c r="D58" s="2" t="s">
        <v>123</v>
      </c>
      <c r="E58" s="2" t="s">
        <v>28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157</v>
      </c>
      <c r="C59" s="22" t="s">
        <v>74</v>
      </c>
      <c r="D59" s="22" t="s">
        <v>157</v>
      </c>
      <c r="E59" s="22" t="s">
        <v>158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135</v>
      </c>
      <c r="C60" s="2" t="s">
        <v>174</v>
      </c>
      <c r="D60" s="2" t="s">
        <v>123</v>
      </c>
      <c r="E60" s="2" t="s">
        <v>57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40</v>
      </c>
      <c r="C61" s="2" t="s">
        <v>175</v>
      </c>
      <c r="D61" s="2" t="s">
        <v>123</v>
      </c>
      <c r="E61" s="2" t="s">
        <v>28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176</v>
      </c>
      <c r="C62" s="22" t="s">
        <v>177</v>
      </c>
      <c r="D62" s="22" t="s">
        <v>176</v>
      </c>
      <c r="E62" s="22" t="s">
        <v>176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136</v>
      </c>
      <c r="C63" s="2" t="s">
        <v>178</v>
      </c>
      <c r="D63" s="2" t="s">
        <v>123</v>
      </c>
      <c r="E63" s="2" t="s">
        <v>57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176</v>
      </c>
      <c r="C64" s="22" t="s">
        <v>179</v>
      </c>
      <c r="D64" s="22" t="s">
        <v>176</v>
      </c>
      <c r="E64" s="22" t="s">
        <v>176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37</v>
      </c>
      <c r="C65" s="2" t="s">
        <v>160</v>
      </c>
      <c r="D65" s="2" t="s">
        <v>123</v>
      </c>
      <c r="E65" s="2" t="s">
        <v>28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56</v>
      </c>
      <c r="C66" s="2" t="s">
        <v>180</v>
      </c>
      <c r="D66" s="2" t="s">
        <v>123</v>
      </c>
      <c r="E66" s="2" t="s">
        <v>57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56</v>
      </c>
      <c r="C67" s="2" t="s">
        <v>180</v>
      </c>
      <c r="D67" s="2" t="s">
        <v>123</v>
      </c>
      <c r="E67" s="2" t="s">
        <v>57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56</v>
      </c>
      <c r="C68" s="2" t="s">
        <v>180</v>
      </c>
      <c r="D68" s="2" t="s">
        <v>123</v>
      </c>
      <c r="E68" s="2" t="s">
        <v>57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37</v>
      </c>
      <c r="C69" s="2" t="s">
        <v>160</v>
      </c>
      <c r="D69" s="2" t="s">
        <v>123</v>
      </c>
      <c r="E69" s="2" t="s">
        <v>28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37</v>
      </c>
      <c r="C70" s="2" t="s">
        <v>160</v>
      </c>
      <c r="D70" s="2" t="s">
        <v>123</v>
      </c>
      <c r="E70" s="2" t="s">
        <v>28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37</v>
      </c>
      <c r="C71" s="2" t="s">
        <v>160</v>
      </c>
      <c r="D71" s="2" t="s">
        <v>123</v>
      </c>
      <c r="E71" s="2" t="s">
        <v>28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37</v>
      </c>
      <c r="C72" s="2" t="s">
        <v>160</v>
      </c>
      <c r="D72" s="2" t="s">
        <v>123</v>
      </c>
      <c r="E72" s="2" t="s">
        <v>28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49</v>
      </c>
      <c r="C73" s="2" t="s">
        <v>181</v>
      </c>
      <c r="D73" s="2" t="s">
        <v>123</v>
      </c>
      <c r="E73" s="2" t="s">
        <v>28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137</v>
      </c>
      <c r="C74" s="2" t="s">
        <v>182</v>
      </c>
      <c r="D74" s="2" t="s">
        <v>123</v>
      </c>
      <c r="E74" s="2" t="s">
        <v>57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46</v>
      </c>
      <c r="C75" s="2" t="s">
        <v>183</v>
      </c>
      <c r="D75" s="2" t="s">
        <v>123</v>
      </c>
      <c r="E75" s="2" t="s">
        <v>28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129</v>
      </c>
      <c r="C76" s="26" t="s">
        <v>165</v>
      </c>
      <c r="D76" s="26" t="s">
        <v>124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17</v>
      </c>
      <c r="C77" s="26" t="s">
        <v>169</v>
      </c>
      <c r="D77" s="26" t="s">
        <v>124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27</v>
      </c>
      <c r="C78" s="2" t="s">
        <v>184</v>
      </c>
      <c r="D78" s="2" t="s">
        <v>123</v>
      </c>
      <c r="E78" s="2" t="s">
        <v>28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31</v>
      </c>
      <c r="C79" s="2" t="s">
        <v>163</v>
      </c>
      <c r="D79" s="2" t="s">
        <v>123</v>
      </c>
      <c r="E79" s="2" t="s">
        <v>28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27</v>
      </c>
      <c r="C80" s="2" t="s">
        <v>184</v>
      </c>
      <c r="D80" s="2" t="s">
        <v>123</v>
      </c>
      <c r="E80" s="2" t="s">
        <v>28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157</v>
      </c>
      <c r="C81" s="22" t="s">
        <v>74</v>
      </c>
      <c r="D81" s="22" t="s">
        <v>157</v>
      </c>
      <c r="E81" s="22" t="s">
        <v>158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27</v>
      </c>
      <c r="C82" s="2" t="s">
        <v>184</v>
      </c>
      <c r="D82" s="2" t="s">
        <v>123</v>
      </c>
      <c r="E82" s="2" t="s">
        <v>28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27</v>
      </c>
      <c r="C83" s="2" t="s">
        <v>184</v>
      </c>
      <c r="D83" s="2" t="s">
        <v>123</v>
      </c>
      <c r="E83" s="2" t="s">
        <v>28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157</v>
      </c>
      <c r="C84" s="22" t="s">
        <v>74</v>
      </c>
      <c r="D84" s="22" t="s">
        <v>157</v>
      </c>
      <c r="E84" s="22" t="s">
        <v>158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27</v>
      </c>
      <c r="C85" s="2" t="s">
        <v>184</v>
      </c>
      <c r="D85" s="2" t="s">
        <v>123</v>
      </c>
      <c r="E85" s="2" t="s">
        <v>28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27</v>
      </c>
      <c r="C86" s="2" t="s">
        <v>184</v>
      </c>
      <c r="D86" s="2" t="s">
        <v>123</v>
      </c>
      <c r="E86" s="2" t="s">
        <v>28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27</v>
      </c>
      <c r="C87" s="26" t="s">
        <v>184</v>
      </c>
      <c r="D87" s="26" t="s">
        <v>124</v>
      </c>
      <c r="E87" s="26" t="s">
        <v>28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27</v>
      </c>
      <c r="C88" s="26" t="s">
        <v>184</v>
      </c>
      <c r="D88" s="26" t="s">
        <v>124</v>
      </c>
      <c r="E88" s="26" t="s">
        <v>28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185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186</v>
      </c>
      <c r="C1" s="30" t="s">
        <v>0</v>
      </c>
      <c r="D1" s="30" t="s">
        <v>2</v>
      </c>
      <c r="E1" s="30" t="s">
        <v>187</v>
      </c>
      <c r="F1" s="30" t="s">
        <v>3</v>
      </c>
      <c r="G1" s="30" t="s">
        <v>188</v>
      </c>
      <c r="H1" s="30" t="s">
        <v>189</v>
      </c>
      <c r="I1" s="30" t="s">
        <v>190</v>
      </c>
      <c r="J1" s="30" t="s">
        <v>191</v>
      </c>
      <c r="K1" s="30" t="s">
        <v>192</v>
      </c>
      <c r="L1" s="30" t="s">
        <v>193</v>
      </c>
      <c r="M1" s="30" t="s">
        <v>194</v>
      </c>
      <c r="N1" s="30" t="s">
        <v>195</v>
      </c>
    </row>
    <row collapsed="false" customFormat="false" customHeight="false" hidden="false" ht="12.1" outlineLevel="0" r="2">
      <c r="A2" s="29" t="n">
        <v>44140</v>
      </c>
      <c r="B2" s="2" t="s">
        <v>196</v>
      </c>
      <c r="C2" s="2" t="s">
        <v>22</v>
      </c>
      <c r="D2" s="2" t="s">
        <v>23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196</v>
      </c>
      <c r="C3" s="2" t="s">
        <v>129</v>
      </c>
      <c r="D3" s="2" t="s">
        <v>197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196</v>
      </c>
      <c r="C4" s="2" t="s">
        <v>22</v>
      </c>
      <c r="D4" s="2" t="s">
        <v>23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196</v>
      </c>
      <c r="C5" s="2" t="s">
        <v>22</v>
      </c>
      <c r="D5" s="2" t="s">
        <v>23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196</v>
      </c>
      <c r="C6" s="2" t="s">
        <v>129</v>
      </c>
      <c r="D6" s="2" t="s">
        <v>197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196</v>
      </c>
      <c r="C7" s="2" t="s">
        <v>17</v>
      </c>
      <c r="D7" s="2" t="s">
        <v>19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196</v>
      </c>
      <c r="C8" s="2" t="s">
        <v>129</v>
      </c>
      <c r="D8" s="2" t="s">
        <v>197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196</v>
      </c>
      <c r="C9" s="2" t="s">
        <v>22</v>
      </c>
      <c r="D9" s="2" t="s">
        <v>23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196</v>
      </c>
      <c r="C10" s="2" t="s">
        <v>129</v>
      </c>
      <c r="D10" s="2" t="s">
        <v>197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196</v>
      </c>
      <c r="C11" s="2" t="s">
        <v>22</v>
      </c>
      <c r="D11" s="2" t="s">
        <v>23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196</v>
      </c>
      <c r="C12" s="2" t="s">
        <v>22</v>
      </c>
      <c r="D12" s="2" t="s">
        <v>23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196</v>
      </c>
      <c r="C13" s="2" t="s">
        <v>22</v>
      </c>
      <c r="D13" s="2" t="s">
        <v>23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196</v>
      </c>
      <c r="C14" s="2" t="s">
        <v>22</v>
      </c>
      <c r="D14" s="2" t="s">
        <v>23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196</v>
      </c>
      <c r="C15" s="2" t="s">
        <v>22</v>
      </c>
      <c r="D15" s="2" t="s">
        <v>23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196</v>
      </c>
      <c r="C16" s="2" t="s">
        <v>22</v>
      </c>
      <c r="D16" s="2" t="s">
        <v>23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196</v>
      </c>
      <c r="C17" s="2" t="s">
        <v>22</v>
      </c>
      <c r="D17" s="2" t="s">
        <v>23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196</v>
      </c>
      <c r="C18" s="2" t="s">
        <v>17</v>
      </c>
      <c r="D18" s="2" t="s">
        <v>19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196</v>
      </c>
      <c r="C19" s="2" t="s">
        <v>22</v>
      </c>
      <c r="D19" s="2" t="s">
        <v>23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196</v>
      </c>
      <c r="C20" s="2" t="s">
        <v>22</v>
      </c>
      <c r="D20" s="2" t="s">
        <v>23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196</v>
      </c>
      <c r="C21" s="2" t="s">
        <v>22</v>
      </c>
      <c r="D21" s="2" t="s">
        <v>23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196</v>
      </c>
      <c r="C22" s="2" t="s">
        <v>22</v>
      </c>
      <c r="D22" s="2" t="s">
        <v>23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196</v>
      </c>
      <c r="C23" s="2" t="s">
        <v>17</v>
      </c>
      <c r="D23" s="2" t="s">
        <v>19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196</v>
      </c>
      <c r="C24" s="2" t="s">
        <v>22</v>
      </c>
      <c r="D24" s="2" t="s">
        <v>23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29" t="n">
        <v>45856</v>
      </c>
      <c r="B26" s="2" t="s">
        <v>196</v>
      </c>
      <c r="C26" s="2" t="s">
        <v>17</v>
      </c>
      <c r="D26" s="2" t="s">
        <v>19</v>
      </c>
      <c r="E26" s="7" t="n">
        <v>20</v>
      </c>
      <c r="F26" s="2" t="s">
        <v>20</v>
      </c>
      <c r="G26" s="6" t="n">
        <v>34.84</v>
      </c>
      <c r="H26" s="6" t="n">
        <v>327.05</v>
      </c>
      <c r="I26" s="6" t="n">
        <v>226.14</v>
      </c>
      <c r="J26" s="6" t="n">
        <v>91</v>
      </c>
      <c r="K26" s="6" t="n">
        <v>696.8</v>
      </c>
      <c r="L26" s="6" t="n">
        <v>605.8</v>
      </c>
      <c r="M26" s="6" t="n">
        <v>13.39</v>
      </c>
      <c r="N26" s="6" t="n">
        <v>9.26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67</v>
      </c>
      <c r="B1" s="30" t="s">
        <v>186</v>
      </c>
      <c r="C1" s="30" t="s">
        <v>0</v>
      </c>
      <c r="D1" s="30" t="s">
        <v>2</v>
      </c>
      <c r="E1" s="30" t="s">
        <v>6</v>
      </c>
      <c r="F1" s="30" t="s">
        <v>187</v>
      </c>
      <c r="G1" s="30" t="s">
        <v>198</v>
      </c>
      <c r="H1" s="30" t="s">
        <v>191</v>
      </c>
      <c r="I1" s="30" t="s">
        <v>192</v>
      </c>
      <c r="J1" s="30" t="s">
        <v>193</v>
      </c>
    </row>
    <row collapsed="false" customFormat="false" customHeight="false" hidden="false" ht="12.1" outlineLevel="0" r="2">
      <c r="A2" s="31" t="n">
        <v>44110</v>
      </c>
      <c r="B2" s="2" t="s">
        <v>196</v>
      </c>
      <c r="C2" s="2" t="s">
        <v>127</v>
      </c>
      <c r="D2" s="2" t="s">
        <v>199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196</v>
      </c>
      <c r="C3" s="2" t="s">
        <v>132</v>
      </c>
      <c r="D3" s="2" t="s">
        <v>200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196</v>
      </c>
      <c r="C4" s="2" t="s">
        <v>135</v>
      </c>
      <c r="D4" s="2" t="s">
        <v>201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196</v>
      </c>
      <c r="C5" s="2" t="s">
        <v>131</v>
      </c>
      <c r="D5" s="2" t="s">
        <v>202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196</v>
      </c>
      <c r="C6" s="2" t="s">
        <v>133</v>
      </c>
      <c r="D6" s="2" t="s">
        <v>203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196</v>
      </c>
      <c r="C7" s="2" t="s">
        <v>136</v>
      </c>
      <c r="D7" s="2" t="s">
        <v>204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196</v>
      </c>
      <c r="C8" s="2" t="s">
        <v>134</v>
      </c>
      <c r="D8" s="2" t="s">
        <v>205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196</v>
      </c>
      <c r="C9" s="2" t="s">
        <v>56</v>
      </c>
      <c r="D9" s="2" t="s">
        <v>58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196</v>
      </c>
      <c r="C10" s="2" t="s">
        <v>133</v>
      </c>
      <c r="D10" s="2" t="s">
        <v>203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196</v>
      </c>
      <c r="C11" s="2" t="s">
        <v>134</v>
      </c>
      <c r="D11" s="2" t="s">
        <v>205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196</v>
      </c>
      <c r="C12" s="2" t="s">
        <v>130</v>
      </c>
      <c r="D12" s="2" t="s">
        <v>206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196</v>
      </c>
      <c r="C13" s="2" t="s">
        <v>132</v>
      </c>
      <c r="D13" s="2" t="s">
        <v>200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196</v>
      </c>
      <c r="C14" s="2" t="s">
        <v>131</v>
      </c>
      <c r="D14" s="2" t="s">
        <v>202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196</v>
      </c>
      <c r="C15" s="2" t="s">
        <v>133</v>
      </c>
      <c r="D15" s="2" t="s">
        <v>203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196</v>
      </c>
      <c r="C16" s="2" t="s">
        <v>134</v>
      </c>
      <c r="D16" s="2" t="s">
        <v>205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196</v>
      </c>
      <c r="C17" s="2" t="s">
        <v>137</v>
      </c>
      <c r="D17" s="2" t="s">
        <v>207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196</v>
      </c>
      <c r="C18" s="2" t="s">
        <v>56</v>
      </c>
      <c r="D18" s="2" t="s">
        <v>58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196</v>
      </c>
      <c r="C19" s="2" t="s">
        <v>133</v>
      </c>
      <c r="D19" s="2" t="s">
        <v>203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196</v>
      </c>
      <c r="C20" s="2" t="s">
        <v>134</v>
      </c>
      <c r="D20" s="2" t="s">
        <v>205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196</v>
      </c>
      <c r="C21" s="2" t="s">
        <v>130</v>
      </c>
      <c r="D21" s="2" t="s">
        <v>206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196</v>
      </c>
      <c r="C22" s="2" t="s">
        <v>132</v>
      </c>
      <c r="D22" s="2" t="s">
        <v>200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196</v>
      </c>
      <c r="C23" s="2" t="s">
        <v>133</v>
      </c>
      <c r="D23" s="2" t="s">
        <v>203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196</v>
      </c>
      <c r="C24" s="2" t="s">
        <v>131</v>
      </c>
      <c r="D24" s="2" t="s">
        <v>202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196</v>
      </c>
      <c r="C25" s="2" t="s">
        <v>134</v>
      </c>
      <c r="D25" s="2" t="s">
        <v>205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196</v>
      </c>
      <c r="C26" s="2" t="s">
        <v>137</v>
      </c>
      <c r="D26" s="2" t="s">
        <v>207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196</v>
      </c>
      <c r="C27" s="2" t="s">
        <v>56</v>
      </c>
      <c r="D27" s="2" t="s">
        <v>58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196</v>
      </c>
      <c r="C28" s="2" t="s">
        <v>133</v>
      </c>
      <c r="D28" s="2" t="s">
        <v>203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196</v>
      </c>
      <c r="C29" s="2" t="s">
        <v>134</v>
      </c>
      <c r="D29" s="2" t="s">
        <v>205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196</v>
      </c>
      <c r="C30" s="2" t="s">
        <v>130</v>
      </c>
      <c r="D30" s="2" t="s">
        <v>206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196</v>
      </c>
      <c r="C31" s="2" t="s">
        <v>132</v>
      </c>
      <c r="D31" s="2" t="s">
        <v>200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196</v>
      </c>
      <c r="C32" s="2" t="s">
        <v>131</v>
      </c>
      <c r="D32" s="2" t="s">
        <v>202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196</v>
      </c>
      <c r="C33" s="2" t="s">
        <v>133</v>
      </c>
      <c r="D33" s="2" t="s">
        <v>203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196</v>
      </c>
      <c r="C34" s="2" t="s">
        <v>134</v>
      </c>
      <c r="D34" s="2" t="s">
        <v>205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196</v>
      </c>
      <c r="C35" s="2" t="s">
        <v>137</v>
      </c>
      <c r="D35" s="2" t="s">
        <v>207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196</v>
      </c>
      <c r="C36" s="2" t="s">
        <v>56</v>
      </c>
      <c r="D36" s="2" t="s">
        <v>58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196</v>
      </c>
      <c r="C37" s="2" t="s">
        <v>133</v>
      </c>
      <c r="D37" s="2" t="s">
        <v>203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196</v>
      </c>
      <c r="C38" s="2" t="s">
        <v>130</v>
      </c>
      <c r="D38" s="2" t="s">
        <v>206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196</v>
      </c>
      <c r="C39" s="2" t="s">
        <v>137</v>
      </c>
      <c r="D39" s="2" t="s">
        <v>207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196</v>
      </c>
      <c r="C40" s="2" t="s">
        <v>56</v>
      </c>
      <c r="D40" s="2" t="s">
        <v>58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196</v>
      </c>
      <c r="C41" s="2" t="s">
        <v>130</v>
      </c>
      <c r="D41" s="2" t="s">
        <v>206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196</v>
      </c>
      <c r="C42" s="2" t="s">
        <v>137</v>
      </c>
      <c r="D42" s="2" t="s">
        <v>207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196</v>
      </c>
      <c r="C43" s="2" t="s">
        <v>56</v>
      </c>
      <c r="D43" s="2" t="s">
        <v>58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196</v>
      </c>
      <c r="C44" s="2" t="s">
        <v>56</v>
      </c>
      <c r="D44" s="2" t="s">
        <v>58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196</v>
      </c>
      <c r="C45" s="2" t="s">
        <v>56</v>
      </c>
      <c r="D45" s="2" t="s">
        <v>58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196</v>
      </c>
      <c r="C46" s="2" t="s">
        <v>56</v>
      </c>
      <c r="D46" s="2" t="s">
        <v>58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196</v>
      </c>
      <c r="C48" s="2" t="s">
        <v>56</v>
      </c>
      <c r="D48" s="2" t="s">
        <v>58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196</v>
      </c>
      <c r="C49" s="2" t="s">
        <v>56</v>
      </c>
      <c r="D49" s="2" t="s">
        <v>58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196</v>
      </c>
      <c r="C50" s="2" t="s">
        <v>56</v>
      </c>
      <c r="D50" s="2" t="s">
        <v>58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186</v>
      </c>
      <c r="C1" s="30" t="s">
        <v>0</v>
      </c>
      <c r="D1" s="30" t="s">
        <v>2</v>
      </c>
      <c r="E1" s="30" t="s">
        <v>187</v>
      </c>
      <c r="F1" s="30" t="s">
        <v>208</v>
      </c>
      <c r="G1" s="30" t="s">
        <v>209</v>
      </c>
      <c r="H1" s="30" t="s">
        <v>71</v>
      </c>
      <c r="I1" s="30" t="s">
        <v>210</v>
      </c>
      <c r="J1" s="30" t="s">
        <v>190</v>
      </c>
      <c r="K1" s="30" t="s">
        <v>211</v>
      </c>
      <c r="L1" s="30" t="s">
        <v>212</v>
      </c>
      <c r="M1" s="30" t="s">
        <v>213</v>
      </c>
      <c r="N1" s="30" t="s">
        <v>214</v>
      </c>
    </row>
    <row collapsed="false" customFormat="false" customHeight="false" hidden="false" ht="12.1" outlineLevel="0" r="2">
      <c r="A2" s="32" t="n">
        <v>44144</v>
      </c>
      <c r="B2" s="2" t="s">
        <v>196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1712</v>
      </c>
      <c r="J2" s="17" t="n">
        <v>226.1366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44098</v>
      </c>
      <c r="B3" s="2" t="s">
        <v>196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1758</v>
      </c>
      <c r="J3" s="17" t="n">
        <v>3815.64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44118</v>
      </c>
      <c r="B4" s="2" t="s">
        <v>196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1738</v>
      </c>
      <c r="J4" s="17" t="n">
        <v>4171.88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196</v>
      </c>
      <c r="C5" s="2" t="s">
        <v>27</v>
      </c>
      <c r="D5" s="2" t="s">
        <v>29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1388</v>
      </c>
      <c r="J5" s="17" t="n">
        <v>1.0934573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196</v>
      </c>
      <c r="C6" s="2" t="s">
        <v>27</v>
      </c>
      <c r="D6" s="2" t="s">
        <v>29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1316</v>
      </c>
      <c r="J6" s="17" t="n">
        <v>1.0934574074074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196</v>
      </c>
      <c r="C7" s="2" t="s">
        <v>31</v>
      </c>
      <c r="D7" s="2" t="s">
        <v>32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1772</v>
      </c>
      <c r="J7" s="17" t="n">
        <v>1635.9326666667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196</v>
      </c>
      <c r="C8" s="2" t="s">
        <v>31</v>
      </c>
      <c r="D8" s="2" t="s">
        <v>32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1388</v>
      </c>
      <c r="J8" s="17" t="n">
        <v>1699.1566666667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196</v>
      </c>
      <c r="C9" s="2" t="s">
        <v>34</v>
      </c>
      <c r="D9" s="2" t="s">
        <v>35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1682</v>
      </c>
      <c r="J9" s="17" t="n">
        <v>92.7442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196</v>
      </c>
      <c r="C10" s="2" t="s">
        <v>34</v>
      </c>
      <c r="D10" s="2" t="s">
        <v>35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1674</v>
      </c>
      <c r="J10" s="17" t="n">
        <v>93.3646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196</v>
      </c>
      <c r="C11" s="2" t="s">
        <v>37</v>
      </c>
      <c r="D11" s="2" t="s">
        <v>38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1792</v>
      </c>
      <c r="J11" s="17" t="n">
        <v>1.5306666666667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196</v>
      </c>
      <c r="C12" s="2" t="s">
        <v>37</v>
      </c>
      <c r="D12" s="2" t="s">
        <v>38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1789</v>
      </c>
      <c r="J12" s="17" t="n">
        <v>1.5686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196</v>
      </c>
      <c r="C13" s="2" t="s">
        <v>37</v>
      </c>
      <c r="D13" s="2" t="s">
        <v>38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1712</v>
      </c>
      <c r="J13" s="17" t="n">
        <v>1.6798633333333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196</v>
      </c>
      <c r="C14" s="2" t="s">
        <v>37</v>
      </c>
      <c r="D14" s="2" t="s">
        <v>38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1624</v>
      </c>
      <c r="J14" s="17" t="n">
        <v>1.794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196</v>
      </c>
      <c r="C15" s="2" t="s">
        <v>37</v>
      </c>
      <c r="D15" s="2" t="s">
        <v>38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1620</v>
      </c>
      <c r="J15" s="17" t="n">
        <v>1.7970297029703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196</v>
      </c>
      <c r="C16" s="2" t="s">
        <v>37</v>
      </c>
      <c r="D16" s="2" t="s">
        <v>38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1620</v>
      </c>
      <c r="J16" s="17" t="n">
        <v>1.796944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196</v>
      </c>
      <c r="C17" s="2" t="s">
        <v>37</v>
      </c>
      <c r="D17" s="2" t="s">
        <v>38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1620</v>
      </c>
      <c r="J17" s="17" t="n">
        <v>1.7970238095238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196</v>
      </c>
      <c r="C18" s="2" t="s">
        <v>37</v>
      </c>
      <c r="D18" s="2" t="s">
        <v>38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1620</v>
      </c>
      <c r="J18" s="17" t="n">
        <v>1.7986666666667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196</v>
      </c>
      <c r="C19" s="2" t="s">
        <v>40</v>
      </c>
      <c r="D19" s="2" t="s">
        <v>41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1647</v>
      </c>
      <c r="J19" s="17" t="n">
        <v>75.202071428571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196</v>
      </c>
      <c r="C20" s="2" t="s">
        <v>43</v>
      </c>
      <c r="D20" s="2" t="s">
        <v>44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1682</v>
      </c>
      <c r="J20" s="17" t="n">
        <v>120.854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196</v>
      </c>
      <c r="C21" s="2" t="s">
        <v>43</v>
      </c>
      <c r="D21" s="2" t="s">
        <v>44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1682</v>
      </c>
      <c r="J21" s="17" t="n">
        <v>120.853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196</v>
      </c>
      <c r="C22" s="2" t="s">
        <v>43</v>
      </c>
      <c r="D22" s="2" t="s">
        <v>44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1682</v>
      </c>
      <c r="J22" s="17" t="n">
        <v>120.85333333333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196</v>
      </c>
      <c r="C23" s="2" t="s">
        <v>46</v>
      </c>
      <c r="D23" s="2" t="s">
        <v>47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1544</v>
      </c>
      <c r="J23" s="17" t="n">
        <v>76.303157894737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196</v>
      </c>
      <c r="C24" s="2" t="s">
        <v>49</v>
      </c>
      <c r="D24" s="2" t="s">
        <v>50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1617</v>
      </c>
      <c r="J24" s="17" t="n">
        <v>3444.09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196</v>
      </c>
      <c r="C25" s="2" t="s">
        <v>52</v>
      </c>
      <c r="D25" s="2" t="s">
        <v>53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1792</v>
      </c>
      <c r="J25" s="17" t="n">
        <v>93.915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196</v>
      </c>
      <c r="C26" s="2" t="s">
        <v>56</v>
      </c>
      <c r="D26" s="2" t="s">
        <v>58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1624</v>
      </c>
      <c r="J26" s="17" t="n">
        <v>1087.445</v>
      </c>
      <c r="K26" s="6" t="s">
        <f>=Портфель!F15*Портфель!G15/100*Портфель!$Q$13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196</v>
      </c>
      <c r="C27" s="2" t="s">
        <v>56</v>
      </c>
      <c r="D27" s="2" t="s">
        <v>58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1624</v>
      </c>
      <c r="J27" s="17" t="n">
        <v>1087.445</v>
      </c>
      <c r="K27" s="6" t="s">
        <f>=Портфель!F15*Портфель!G15/100*Портфель!$Q$13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196</v>
      </c>
      <c r="C28" s="2" t="s">
        <v>56</v>
      </c>
      <c r="D28" s="2" t="s">
        <v>58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1624</v>
      </c>
      <c r="J28" s="17" t="n">
        <v>1087.4416666667</v>
      </c>
      <c r="K28" s="6" t="s">
        <f>=Портфель!F15*Портфель!G15/100*Портфель!$Q$13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215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216</v>
      </c>
      <c r="D1" s="30" t="s">
        <v>217</v>
      </c>
      <c r="E1" s="30" t="s">
        <v>190</v>
      </c>
      <c r="F1" s="30" t="s">
        <v>218</v>
      </c>
      <c r="G1" s="30" t="s">
        <v>187</v>
      </c>
      <c r="H1" s="30" t="s">
        <v>219</v>
      </c>
      <c r="I1" s="30" t="s">
        <v>220</v>
      </c>
      <c r="J1" s="30" t="s">
        <v>221</v>
      </c>
      <c r="K1" s="30" t="s">
        <v>222</v>
      </c>
    </row>
    <row collapsed="false" customFormat="false" customHeight="false" hidden="false" ht="12.1" outlineLevel="0" r="2">
      <c r="A2" s="2" t="s">
        <v>127</v>
      </c>
      <c r="B2" s="2" t="s">
        <v>199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127</v>
      </c>
      <c r="B3" s="2" t="s">
        <v>199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127</v>
      </c>
      <c r="B4" s="2" t="s">
        <v>199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127</v>
      </c>
      <c r="B5" s="2" t="s">
        <v>199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127</v>
      </c>
      <c r="B6" s="2" t="s">
        <v>199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127</v>
      </c>
      <c r="B7" s="2" t="s">
        <v>199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127</v>
      </c>
      <c r="B8" s="2" t="s">
        <v>199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127</v>
      </c>
      <c r="B9" s="2" t="s">
        <v>199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127</v>
      </c>
      <c r="B10" s="2" t="s">
        <v>199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127</v>
      </c>
      <c r="B11" s="2" t="s">
        <v>199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127</v>
      </c>
      <c r="B12" s="2" t="s">
        <v>199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127</v>
      </c>
      <c r="B13" s="2" t="s">
        <v>199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127</v>
      </c>
      <c r="B14" s="2" t="s">
        <v>199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127</v>
      </c>
      <c r="B15" s="2" t="s">
        <v>199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129</v>
      </c>
      <c r="B16" s="2" t="s">
        <v>197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130</v>
      </c>
      <c r="B17" s="2" t="s">
        <v>206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130</v>
      </c>
      <c r="B18" s="2" t="s">
        <v>206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130</v>
      </c>
      <c r="B19" s="2" t="s">
        <v>206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130</v>
      </c>
      <c r="B20" s="2" t="s">
        <v>206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</v>
      </c>
      <c r="B23" s="2" t="s">
        <v>29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</v>
      </c>
      <c r="B24" s="2" t="s">
        <v>29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</v>
      </c>
      <c r="B25" s="2" t="s">
        <v>29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</v>
      </c>
      <c r="B26" s="2" t="s">
        <v>29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</v>
      </c>
      <c r="B27" s="2" t="s">
        <v>29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</v>
      </c>
      <c r="B28" s="2" t="s">
        <v>29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2025-07-18T04:25:44.00Z</dcterms:created>
  <dc:creator>izi-invest.ru</dc:creator>
  <cp:revision>0</cp:revision>
</cp:coreProperties>
</file>