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Возраст" sheetId="7" state="visible" r:id="rId8"/>
    <sheet name="FIFO" sheetId="8" state="visible" r:id="rId9"/>
  </sheets>
  <calcPr iterateCount="100" refMode="A1" iterate="false" iterateDelta="0.001"/>
</workbook>
</file>

<file path=xl/sharedStrings.xml><?xml version="1.0" encoding="utf-8"?>
<sst xmlns="http://schemas.openxmlformats.org/spreadsheetml/2006/main" count="1058" uniqueCount="266">
  <si>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</si>
  <si>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</si>
  <si>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</si>
  <si>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</si>
  <si>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</si>
  <si>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</si>
  <si>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</si>
  <si>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</si>
  <si>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</si>
  <si>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</si>
  <si>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</si>
  <si>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</si>
  <si>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</si>
  <si>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</si>
  <si>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</si>
  <si>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</si>
  <si>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DEPOSIT_TCS_17_2024_2</t>
  </si>
  <si>
    <t>custom</t>
  </si>
  <si>
    <t>Тинькофф 17% 2024 2</t>
  </si>
  <si>
    <t>RUR</t>
  </si>
  <si>
    <t>AMD</t>
  </si>
  <si>
    <t>DEPOSIT_DOMRF_19.5_2024</t>
  </si>
  <si>
    <t>НС домрф 19.5% 2024</t>
  </si>
  <si>
    <t>BYN</t>
  </si>
  <si>
    <t>DEPOSIT_DOMRF_19.5_2024_Y</t>
  </si>
  <si>
    <t>НС домрф 19.5% 2024 Яра</t>
  </si>
  <si>
    <t>CAD</t>
  </si>
  <si>
    <t>DEPOSIT_TCS_16_2024_Y</t>
  </si>
  <si>
    <t>Тинькофф 16% 2024 Яра</t>
  </si>
  <si>
    <t>CHF</t>
  </si>
  <si>
    <t>DEPOSIT_TCS_21_2024</t>
  </si>
  <si>
    <t>Тинькофф 21% 2024</t>
  </si>
  <si>
    <t>CNY</t>
  </si>
  <si>
    <t>DEPOSIT_TCS_23_2024_Y</t>
  </si>
  <si>
    <t>Тинькофф 23% 2024 Яра</t>
  </si>
  <si>
    <t>EUR</t>
  </si>
  <si>
    <t>Сумма по прочим бумагам:</t>
  </si>
  <si>
    <t>GBP</t>
  </si>
  <si>
    <t>Рубль</t>
  </si>
  <si>
    <t>GLD</t>
  </si>
  <si>
    <t>Сумма по валютам:</t>
  </si>
  <si>
    <t>HKD</t>
  </si>
  <si>
    <t>Сумма:</t>
  </si>
  <si>
    <t>JPY</t>
  </si>
  <si>
    <t>KZT</t>
  </si>
  <si>
    <t>SLV</t>
  </si>
  <si>
    <t>TRY</t>
  </si>
  <si>
    <t>UAH</t>
  </si>
  <si>
    <t>USD</t>
  </si>
  <si>
    <t>Дата</t>
  </si>
  <si>
    <t>Примечание</t>
  </si>
  <si>
    <t>.</t>
  </si>
  <si>
    <t>..</t>
  </si>
  <si>
    <t>d</t>
  </si>
  <si>
    <t>s</t>
  </si>
  <si>
    <t>ds</t>
  </si>
  <si>
    <t>Ввод ДС</t>
  </si>
  <si>
    <t>Открытие депозита DEPOSIT_RAIF_20%</t>
  </si>
  <si>
    <t>Открытие депозита DEPOSIT_VTB_24</t>
  </si>
  <si>
    <t>Вывод средств с депозита DEPOSIT_VTB_24</t>
  </si>
  <si>
    <t>Открытие депозита DEPOSIT_VTB_21</t>
  </si>
  <si>
    <t>Вывод средств с депозита DEPOSIT_VTB_21</t>
  </si>
  <si>
    <t>Открытие депозита DEPOSIT_VTB_15</t>
  </si>
  <si>
    <t>Вывод средств с депозита DEPOSIT_VTB_15</t>
  </si>
  <si>
    <t>Открытие депозита DEPOSIT_TCS_10%</t>
  </si>
  <si>
    <t>Открытие депозита DEPOSIT_ETB_6,5%</t>
  </si>
  <si>
    <t>Открытие депозита DEPOSIT_DOMRF7%</t>
  </si>
  <si>
    <t>Открытие депозита DEPOSIT_SOVOK_8,3%</t>
  </si>
  <si>
    <t>Вывод средств с депозита DEPOSIT_RAIF_20%</t>
  </si>
  <si>
    <t>Открытие депозита DEPOSIT_ALFA_9%</t>
  </si>
  <si>
    <t>Вывод средств с депозита DEPOSIT_TCS_10%</t>
  </si>
  <si>
    <t>Вывод средств с депозита DEPOSIT_DOMRF7%</t>
  </si>
  <si>
    <t>Открытие депозита DEPOSIT_DOMRF_8,5%</t>
  </si>
  <si>
    <t>Открытие депозита DEPOSIT_DOMRF_9%</t>
  </si>
  <si>
    <t>Вывод средств с депозита DEPOSIT_ETB_6,5%</t>
  </si>
  <si>
    <t>Открытие депозита DEPOSIT_DOMRF_8%</t>
  </si>
  <si>
    <t>Вывод средств с депозита DEPOSIT_DOMRF_8%</t>
  </si>
  <si>
    <t>Вывод средств с депозита DEPOSIT_DOMRF_8,5%</t>
  </si>
  <si>
    <t>Вывод средств с депозита DEPOSIT_ALFA_9%</t>
  </si>
  <si>
    <t>Вывод средств с депозита DEPOSIT_SOVOK_8,3%</t>
  </si>
  <si>
    <t>Открытие депозита DEPOSIT_DOMRF_7,5%</t>
  </si>
  <si>
    <t>Вывод средств с депозита DEPOSIT_DOMRF_9%</t>
  </si>
  <si>
    <t>Открытие депозита DEPOSIT_DOMRF_8_2022</t>
  </si>
  <si>
    <t>Вывод средств с депозита DEPOSIT_DOMRF_7,5%</t>
  </si>
  <si>
    <t>Вывод средств с депозита DEPOSIT_DOMRF_8_2022</t>
  </si>
  <si>
    <t>Открытие депозита DEPOSIT_MKB_7%</t>
  </si>
  <si>
    <t>Вывод средств с депозита DEPOSIT_MKB_7%</t>
  </si>
  <si>
    <t>Открытие депозита DEPOSIT_ALFA_9,5%_2023</t>
  </si>
  <si>
    <t>Открытие депозита DEPOSIT_MKB_7%_2023</t>
  </si>
  <si>
    <t>Открытие депозита DEPOSIT_DOMRF_7,8_2023</t>
  </si>
  <si>
    <t>Вывод средств с депозита DEPOSIT_DOMRF_7,8_2023</t>
  </si>
  <si>
    <t>Вывод средств с депозита DEPOSIT_MKB_7%_2023</t>
  </si>
  <si>
    <t>Вывод средств с депозита DEPOSIT_ALFA_9,5%_2023</t>
  </si>
  <si>
    <t>Открытие депозита DEPOSIT_MKB_7%_2023_2</t>
  </si>
  <si>
    <t>Открытие депозита DEPOSIT_MKB_6.5%_Y</t>
  </si>
  <si>
    <t>Открытие депозита DEPOSIT_RAIF_6%_2023</t>
  </si>
  <si>
    <t>Вывод средств с депозита DEPOSIT_RAIF_6%_2023</t>
  </si>
  <si>
    <t>Вывод средств с депозита DEPOSIT_MKB_6.5%_Y</t>
  </si>
  <si>
    <t>Открытие депозита DEPOSIT_DOMRF_7,6_2023</t>
  </si>
  <si>
    <t>Вывод средств с депозита DEPOSIT_DOMRF_7,6_2023</t>
  </si>
  <si>
    <t>Открытие депозита DEPOSIT_DOMRF_7,9_2023</t>
  </si>
  <si>
    <t>Открытие депозита DEPOSIT_DOMRF_10_2023_Y</t>
  </si>
  <si>
    <t>Вывод средств с депозита DEPOSIT_DOMRF_7,9_2023</t>
  </si>
  <si>
    <t>Открытие депозита DEPOSIT_DOMRF_10_2023</t>
  </si>
  <si>
    <t>Вывод средств с депозита DEPOSIT_DOMRF_10_2023</t>
  </si>
  <si>
    <t>Вывод средств с депозита DEPOSIT_DOMRF_10_2023_Y</t>
  </si>
  <si>
    <t>Открытие депозита DEPOSIT_ALFA_12%_2023</t>
  </si>
  <si>
    <t>Вывод средств с депозита DEPOSIT_MKB_7%_2023_2</t>
  </si>
  <si>
    <t>Открытие депозита DEPOSIT_DOMRF_11.3_2023_Y</t>
  </si>
  <si>
    <t>Открытие депозита DEPOSIT_DOMRF_11.3_2023</t>
  </si>
  <si>
    <t>Вывод средств с депозита DEPOSIT_ALFA_12%_2023</t>
  </si>
  <si>
    <t>Открытие депозита DEPOSIT_ALFA_12.5%_2023</t>
  </si>
  <si>
    <t>Вывод средств с депозита DEPOSIT_DOMRF_11.3_2023</t>
  </si>
  <si>
    <t>Вывод средств с депозита DEPOSIT_DOMRF_11.3_2023_Y</t>
  </si>
  <si>
    <t>Вывод средств с депозита DEPOSIT_ALFA_12.5%_2023</t>
  </si>
  <si>
    <t>Открытие депозита DEPOSIT_DOMRF_13_2023</t>
  </si>
  <si>
    <t>Открытие депозита DEPOSIT_DOMRF_13_2023_Y</t>
  </si>
  <si>
    <t>Вывод средств с депозита DEPOSIT_DOMRF_13_2023_Y</t>
  </si>
  <si>
    <t>Открытие депозита DEPOSIT_MKB_14_2023</t>
  </si>
  <si>
    <t>Вывод средств с депозита DEPOSIT_DOMRF_13_2023</t>
  </si>
  <si>
    <t>Открытие депозита DEPOSIT_DOMRF_14.7_2023</t>
  </si>
  <si>
    <t>Открытие депозита DEPOSIT_DOMRF_17.5_2023</t>
  </si>
  <si>
    <t>Вывод средств с депозита DEPOSIT_DOMRF_14.7_2023</t>
  </si>
  <si>
    <t>Открытие депозита DEPOSIT_DOMRF_14.7_2024_Y</t>
  </si>
  <si>
    <t>Вывод средств с депозита DEPOSIT_DOMRF_14.7_2024_Y</t>
  </si>
  <si>
    <t>Вывод средств с депозита DEPOSIT_MKB_14_2023</t>
  </si>
  <si>
    <t>Открытие депозита DEPOSIT_DOMRF_14.7_2024</t>
  </si>
  <si>
    <t>Вывод средств с депозита DEPOSIT_DOMRF_14.7_2024</t>
  </si>
  <si>
    <t>Вывод средств с депозита DEPOSIT_DOMRF_17.5_2023</t>
  </si>
  <si>
    <t>Открытие депозита DEPOSIT_TINK_15_2024</t>
  </si>
  <si>
    <t>Открытие депозита DEPOSIT_ALFA_16_2024</t>
  </si>
  <si>
    <t>Открытие депозита DEPOSIT_TCS_17_2024</t>
  </si>
  <si>
    <t>Открытие депозита DEPOSIT_TCS_17_2024_Y</t>
  </si>
  <si>
    <t>Вывод средств с депозита DEPOSIT_ALFA_16_2024</t>
  </si>
  <si>
    <t>Открытие депозита DEPOSIT_DOMRF_15.2_2024</t>
  </si>
  <si>
    <t>Открытие депозита DEPOSIT_DOMRF_15.2_2024_Y</t>
  </si>
  <si>
    <t>Вывод средств с депозита DEPOSIT_DOMRF_15.2_2024</t>
  </si>
  <si>
    <t>Вывод средств с депозита DEPOSIT_DOMRF_15.2_2024_Y</t>
  </si>
  <si>
    <t>Открытие депозита DEPOSIT_ALFA_18_2024_Y</t>
  </si>
  <si>
    <t>Открытие депозита DEPOSIT_OZON_18_2024</t>
  </si>
  <si>
    <t>Вывод средств с депозита DEPOSIT_TCS_17_2024</t>
  </si>
  <si>
    <t>Вывод средств с депозита DEPOSIT_TINK_15_2024</t>
  </si>
  <si>
    <t>Вывод средств с депозита DEPOSIT_TCS_17_2024_Y</t>
  </si>
  <si>
    <t>Открытие депозита DEPOSIT_DOMRF_16.5_2024_Y</t>
  </si>
  <si>
    <t>Открытие депозита DEPOSIT_DOMRF_16.5_2024</t>
  </si>
  <si>
    <t>Вывод средств с депозита DEPOSIT_ALFA_18_2024_Y</t>
  </si>
  <si>
    <t>Открытие депозита DEPOSIT_ALFA_19_2024_Y</t>
  </si>
  <si>
    <t>Вывод средств с депозита DEPOSIT_DOMRF_16.5_2024_Y</t>
  </si>
  <si>
    <t>Вывод средств с депозита DEPOSIT_DOMRF_16.5_2024</t>
  </si>
  <si>
    <t>Вывод средств с депозита DEPOSIT_ALFA_19_2024_Y</t>
  </si>
  <si>
    <t>Вывод средств с депозита DEPOSIT_OZON_18_2024</t>
  </si>
  <si>
    <t>Открытие депозита DEPOSIT_DOMRF_17.5_2024</t>
  </si>
  <si>
    <t>Открытие депозита DEPOSIT_DOMRF_17.5_2024_Y</t>
  </si>
  <si>
    <t>Вывод средств с депозита DEPOSIT_DOMRF_17.5_2024</t>
  </si>
  <si>
    <t>Открытие депозита DEPOSIT_ALFA_20_2024</t>
  </si>
  <si>
    <t>Вывод средств с депозита DEPOSIT_DOMRF_17.5_2024_Y</t>
  </si>
  <si>
    <t>Вывод средств с депозита DEPOSIT_ALFA_20_2024</t>
  </si>
  <si>
    <t>Открытие депозита DEPOSIT_DOMRF_19.5_2024_Y</t>
  </si>
  <si>
    <t>Открытие депозита DEPOSIT_DOMRF_19.5_2024</t>
  </si>
  <si>
    <t>Вывод средств с депозита DEPOSIT_DOMRF_19.5_2024_Y</t>
  </si>
  <si>
    <t>Вывод средств с депозита DEPOSIT_DOMRF_19.5_2024</t>
  </si>
  <si>
    <t>Открытие депозита DEPOSIT_TCS_21_2024</t>
  </si>
  <si>
    <t>Открытие депозита DEPOSIT_TCS_23_2024</t>
  </si>
  <si>
    <t>Открытие депозита DEPOSIT_TCS_17_2024_2</t>
  </si>
  <si>
    <t>Открытие депозита DEPOSIT_TCS_23_2024_Y</t>
  </si>
  <si>
    <t>Открытие депозита DEPOSIT_TCS_16_2024_Y</t>
  </si>
  <si>
    <t>Вывод средств с депозита DEPOSIT_TCS_23_2024</t>
  </si>
  <si>
    <t>Баланс сейчас</t>
  </si>
  <si>
    <t>XIRR</t>
  </si>
  <si>
    <t>Сред.взвеш.сумм.</t>
  </si>
  <si>
    <t>Полный доход, RUR</t>
  </si>
  <si>
    <t>Сред.год.дох.</t>
  </si>
  <si>
    <t>Стоимость сейчас</t>
  </si>
  <si>
    <t>Полный доход</t>
  </si>
  <si>
    <t>DEPOSIT_RAIF_20%</t>
  </si>
  <si>
    <t>DEPOSIT_VTB_24</t>
  </si>
  <si>
    <t>DEPOSIT_VTB_21</t>
  </si>
  <si>
    <t>DEPOSIT_VTB_15</t>
  </si>
  <si>
    <t>DEPOSIT_TCS_10%</t>
  </si>
  <si>
    <t>DEPOSIT_ETB_6,5%</t>
  </si>
  <si>
    <t>DEPOSIT_DOMRF7%</t>
  </si>
  <si>
    <t>DEPOSIT_SOVOK_8,3%</t>
  </si>
  <si>
    <t>DEPOSIT_ALFA_9%</t>
  </si>
  <si>
    <t>DEPOSIT_DOMRF_8,5%</t>
  </si>
  <si>
    <t>DEPOSIT_DOMRF_9%</t>
  </si>
  <si>
    <t>DEPOSIT_DOMRF_8%</t>
  </si>
  <si>
    <t>DEPOSIT_DOMRF_7,5%</t>
  </si>
  <si>
    <t>DEPOSIT_DOMRF_8_2022</t>
  </si>
  <si>
    <t>DEPOSIT_MKB_7%</t>
  </si>
  <si>
    <t>DEPOSIT_ALFA_9,5%_2023</t>
  </si>
  <si>
    <t>DEPOSIT_MKB_7%_2023</t>
  </si>
  <si>
    <t>DEPOSIT_DOMRF_7,8_2023</t>
  </si>
  <si>
    <t>DEPOSIT_MKB_7%_2023_2</t>
  </si>
  <si>
    <t>DEPOSIT_MKB_6.5%_Y</t>
  </si>
  <si>
    <t>DEPOSIT_RAIF_6%_2023</t>
  </si>
  <si>
    <t>DEPOSIT_DOMRF_7,6_2023</t>
  </si>
  <si>
    <t>DEPOSIT_DOMRF_7,9_2023</t>
  </si>
  <si>
    <t>DEPOSIT_DOMRF_10_2023_Y</t>
  </si>
  <si>
    <t>DEPOSIT_DOMRF_10_2023</t>
  </si>
  <si>
    <t>DEPOSIT_ALFA_12%_2023</t>
  </si>
  <si>
    <t>DEPOSIT_DOMRF_11.3_2023_Y</t>
  </si>
  <si>
    <t>DEPOSIT_DOMRF_11.3_2023</t>
  </si>
  <si>
    <t>DEPOSIT_ALFA_12.5%_2023</t>
  </si>
  <si>
    <t>DEPOSIT_DOMRF_13_2023</t>
  </si>
  <si>
    <t>DEPOSIT_DOMRF_13_2023_Y</t>
  </si>
  <si>
    <t>DEPOSIT_MKB_14_2023</t>
  </si>
  <si>
    <t>DEPOSIT_DOMRF_14.7_2023</t>
  </si>
  <si>
    <t>DEPOSIT_DOMRF_17.5_2023</t>
  </si>
  <si>
    <t>DEPOSIT_DOMRF_14.7_2024_Y</t>
  </si>
  <si>
    <t>DEPOSIT_DOMRF_14.7_2024</t>
  </si>
  <si>
    <t>DEPOSIT_TINK_15_2024</t>
  </si>
  <si>
    <t>DEPOSIT_ALFA_16_2024</t>
  </si>
  <si>
    <t>DEPOSIT_TCS_17_2024</t>
  </si>
  <si>
    <t>DEPOSIT_TCS_17_2024_Y</t>
  </si>
  <si>
    <t>DEPOSIT_DOMRF_15.2_2024</t>
  </si>
  <si>
    <t>DEPOSIT_DOMRF_15.2_2024_Y</t>
  </si>
  <si>
    <t>DEPOSIT_ALFA_18_2024_Y</t>
  </si>
  <si>
    <t>DEPOSIT_OZON_18_2024</t>
  </si>
  <si>
    <t>DEPOSIT_DOMRF_16.5_2024_Y</t>
  </si>
  <si>
    <t>DEPOSIT_DOMRF_16.5_2024</t>
  </si>
  <si>
    <t>DEPOSIT_ALFA_19_2024_Y</t>
  </si>
  <si>
    <t>DEPOSIT_DOMRF_17.5_2024</t>
  </si>
  <si>
    <t>DEPOSIT_DOMRF_17.5_2024_Y</t>
  </si>
  <si>
    <t>DEPOSIT_ALFA_20_2024</t>
  </si>
  <si>
    <t>DEPOSIT_TCS_23_2024</t>
  </si>
  <si>
    <t>DEPOSIT_TCS_17_2024_2
Тинькофф 17% 2024 2</t>
  </si>
  <si>
    <t>DEPOSIT_DOMRF_19.5_2024
НС домрф 19.5% 2024</t>
  </si>
  <si>
    <t>DEPOSIT_DOMRF_19.5_2024_Y
НС домрф 19.5% 2024 Яра</t>
  </si>
  <si>
    <t>DEPOSIT_TCS_16_2024_Y
Тинькофф 16% 2024 Яра</t>
  </si>
  <si>
    <t>DEPOSIT_TCS_21_2024
Тинькофф 21% 2024</t>
  </si>
  <si>
    <t>DEPOSIT_TCS_23_2024_Y
Тинькофф 23% 2024 Яра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</si>
  <si>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</si>
  <si>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</si>
  <si>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</si>
  <si>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</si>
  <si>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</si>
  <si>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</si>
  <si>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</si>
  <si>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</si>
  <si>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commission</t>
  </si>
  <si>
    <t>Списание комиссий</t>
  </si>
  <si>
    <t>Комиссия альфа 100 дней</t>
  </si>
  <si>
    <t>Комиссия тиньк про</t>
  </si>
  <si>
    <t>Комиссия тиньк Яра платинум</t>
  </si>
  <si>
    <t>Комиссия альфа 365 дней</t>
  </si>
  <si>
    <t>Остаток:</t>
  </si>
  <si>
    <t>Портфель</t>
  </si>
  <si>
    <t>Кол.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</si>
  <si>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</si>
  <si>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</si>
  <si>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</si>
  <si>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</si>
  <si>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</si>
  <si>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</si>
  <si>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</si>
  <si>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</si>
  <si>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</si>
  <si>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Вклады</t>
  </si>
  <si>
    <t>Покупка</t>
  </si>
  <si>
    <t>Продажа</t>
  </si>
  <si>
    <t>Цена покупки</t>
  </si>
  <si>
    <t>Цена продажи</t>
  </si>
  <si>
    <t>Результат</t>
  </si>
  <si>
    <t>Доходность сделки</t>
  </si>
  <si>
    <t>Срок</t>
  </si>
  <si>
    <t>Доходность годовых</t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</si>
</sst>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CE7FF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33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1</v>
      </c>
      <c r="F2" s="6" t="n">
        <v>17</v>
      </c>
      <c r="G2" s="17" t="n">
        <v>0</v>
      </c>
      <c r="H2" s="6" t="n">
        <v>0</v>
      </c>
      <c r="I2" s="16"/>
      <c r="J2" s="6" t="n">
        <v>186565</v>
      </c>
      <c r="K2" s="9" t="n">
        <v>-0</v>
      </c>
      <c r="L2" s="6"/>
      <c r="M2" s="17" t="n">
        <v>1</v>
      </c>
      <c r="N2" s="16" t="n">
        <v>7</v>
      </c>
      <c r="O2" s="16" t="s">
        <v>20</v>
      </c>
      <c r="P2" s="17" t="n">
        <v>0.23645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1</v>
      </c>
      <c r="F3" s="6" t="n">
        <v>19.5</v>
      </c>
      <c r="G3" s="17" t="n">
        <v>0</v>
      </c>
      <c r="H3" s="6" t="n">
        <v>0</v>
      </c>
      <c r="I3" s="16"/>
      <c r="J3" s="6" t="n">
        <v>134585.31</v>
      </c>
      <c r="K3" s="9" t="n">
        <v>1.9183</v>
      </c>
      <c r="L3" s="6"/>
      <c r="M3" s="17" t="n">
        <v>-1.08</v>
      </c>
      <c r="N3" s="16" t="n">
        <v>5</v>
      </c>
      <c r="O3" s="16" t="s">
        <v>23</v>
      </c>
      <c r="P3" s="17" t="n">
        <v>27.9175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19</v>
      </c>
      <c r="E4" s="7" t="n">
        <v>1</v>
      </c>
      <c r="F4" s="6" t="n">
        <v>19.5</v>
      </c>
      <c r="G4" s="17" t="n">
        <v>0</v>
      </c>
      <c r="H4" s="6" t="n">
        <v>0</v>
      </c>
      <c r="I4" s="16"/>
      <c r="J4" s="6" t="n">
        <v>128001.84</v>
      </c>
      <c r="K4" s="9" t="n">
        <v>2.3449</v>
      </c>
      <c r="L4" s="6"/>
      <c r="M4" s="17" t="n">
        <v>-83.76</v>
      </c>
      <c r="N4" s="16" t="n">
        <v>5</v>
      </c>
      <c r="O4" s="16" t="s">
        <v>26</v>
      </c>
      <c r="P4" s="17" t="n">
        <v>59.918418960908</v>
      </c>
      <c r="Q4" s="6" t="s">
        <f>=P4/$P$13</f>
      </c>
    </row>
    <row collapsed="false" customFormat="false" customHeight="false" hidden="false" ht="12.1" outlineLevel="0" r="5">
      <c r="A5" s="16" t="s">
        <v>27</v>
      </c>
      <c r="B5" s="16" t="s">
        <v>17</v>
      </c>
      <c r="C5" s="16" t="s">
        <v>28</v>
      </c>
      <c r="D5" s="16" t="s">
        <v>19</v>
      </c>
      <c r="E5" s="7" t="n">
        <v>1</v>
      </c>
      <c r="F5" s="6" t="n">
        <v>16</v>
      </c>
      <c r="G5" s="17" t="n">
        <v>0</v>
      </c>
      <c r="H5" s="6" t="n">
        <v>0</v>
      </c>
      <c r="I5" s="16"/>
      <c r="J5" s="6" t="n">
        <v>100000</v>
      </c>
      <c r="K5" s="9" t="n">
        <v>-0</v>
      </c>
      <c r="L5" s="6"/>
      <c r="M5" s="17" t="n">
        <v>1</v>
      </c>
      <c r="N5" s="16" t="n">
        <v>4</v>
      </c>
      <c r="O5" s="16" t="s">
        <v>29</v>
      </c>
      <c r="P5" s="17" t="n">
        <v>103.7032</v>
      </c>
      <c r="Q5" s="6" t="s">
        <f>=P5/$P$13</f>
      </c>
    </row>
    <row collapsed="false" customFormat="false" customHeight="false" hidden="false" ht="12.1" outlineLevel="0" r="6">
      <c r="A6" s="16" t="s">
        <v>30</v>
      </c>
      <c r="B6" s="16" t="s">
        <v>17</v>
      </c>
      <c r="C6" s="16" t="s">
        <v>31</v>
      </c>
      <c r="D6" s="16" t="s">
        <v>19</v>
      </c>
      <c r="E6" s="7" t="n">
        <v>1</v>
      </c>
      <c r="F6" s="6" t="n">
        <v>21</v>
      </c>
      <c r="G6" s="17" t="n">
        <v>0</v>
      </c>
      <c r="H6" s="6" t="n">
        <v>0</v>
      </c>
      <c r="I6" s="16"/>
      <c r="J6" s="6" t="n">
        <v>50000</v>
      </c>
      <c r="K6" s="9" t="n">
        <v>-0</v>
      </c>
      <c r="L6" s="6"/>
      <c r="M6" s="17" t="n">
        <v>1</v>
      </c>
      <c r="N6" s="16" t="n">
        <v>2</v>
      </c>
      <c r="O6" s="16" t="s">
        <v>32</v>
      </c>
      <c r="P6" s="17" t="n">
        <v>12.3343</v>
      </c>
      <c r="Q6" s="6" t="s">
        <f>=P6/$P$13</f>
      </c>
    </row>
    <row collapsed="false" customFormat="false" customHeight="false" hidden="false" ht="12.1" outlineLevel="0" r="7">
      <c r="A7" s="16" t="s">
        <v>33</v>
      </c>
      <c r="B7" s="16" t="s">
        <v>17</v>
      </c>
      <c r="C7" s="16" t="s">
        <v>34</v>
      </c>
      <c r="D7" s="16" t="s">
        <v>19</v>
      </c>
      <c r="E7" s="7" t="n">
        <v>1</v>
      </c>
      <c r="F7" s="6" t="n">
        <v>23</v>
      </c>
      <c r="G7" s="17" t="n">
        <v>0</v>
      </c>
      <c r="H7" s="6" t="n">
        <v>0</v>
      </c>
      <c r="I7" s="16"/>
      <c r="J7" s="6" t="n">
        <v>50000</v>
      </c>
      <c r="K7" s="9" t="n">
        <v>-0</v>
      </c>
      <c r="L7" s="6"/>
      <c r="M7" s="17" t="n">
        <v>1</v>
      </c>
      <c r="N7" s="16" t="n">
        <v>2</v>
      </c>
      <c r="O7" s="16" t="s">
        <v>35</v>
      </c>
      <c r="P7" s="17" t="n">
        <v>96.8601</v>
      </c>
      <c r="Q7" s="6" t="s">
        <f>=P7/$P$13</f>
      </c>
    </row>
    <row collapsed="false" customFormat="false" customHeight="false" hidden="false" ht="12.1" outlineLevel="0" r="8">
      <c r="A8" s="16"/>
      <c r="B8" s="16"/>
      <c r="C8" s="16"/>
      <c r="D8" s="16"/>
      <c r="E8" s="7"/>
      <c r="F8" s="6"/>
      <c r="G8" s="4"/>
      <c r="H8" s="4" t="s">
        <v>36</v>
      </c>
      <c r="I8" s="4"/>
      <c r="J8" s="5" t="s">
        <f>=SUM(J2:J7)</f>
      </c>
      <c r="K8" s="4"/>
      <c r="L8" s="4"/>
      <c r="M8" s="10" t="s">
        <f>=J8/J11</f>
      </c>
      <c r="N8" s="16"/>
      <c r="O8" s="16" t="s">
        <v>37</v>
      </c>
      <c r="P8" s="17" t="n">
        <v>113.038</v>
      </c>
      <c r="Q8" s="6" t="s">
        <f>=P8/$P$13</f>
      </c>
    </row>
    <row collapsed="false" customFormat="false" customHeight="false" hidden="false" ht="12.1" outlineLevel="0" r="9">
      <c r="A9" s="16" t="s">
        <v>19</v>
      </c>
      <c r="B9" s="16" t="s">
        <v>3</v>
      </c>
      <c r="C9" s="16" t="s">
        <v>38</v>
      </c>
      <c r="D9" s="16" t="s">
        <v>19</v>
      </c>
      <c r="E9" s="7" t="n">
        <v>538136.85</v>
      </c>
      <c r="F9" s="6" t="n">
        <v>1</v>
      </c>
      <c r="G9" s="17" t="n">
        <v>0</v>
      </c>
      <c r="H9" s="6" t="n">
        <v>0</v>
      </c>
      <c r="I9" s="16"/>
      <c r="J9" s="6" t="s">
        <f>=E9*F9</f>
      </c>
      <c r="K9" s="17"/>
      <c r="L9" s="6"/>
      <c r="M9" s="17"/>
      <c r="N9" s="16"/>
      <c r="O9" s="16" t="s">
        <v>39</v>
      </c>
      <c r="P9" s="17" t="n">
        <v>12362</v>
      </c>
      <c r="Q9" s="6" t="s">
        <f>=P9/$P$13</f>
      </c>
    </row>
    <row collapsed="false" customFormat="false" customHeight="false" hidden="false" ht="12.1" outlineLevel="0" r="10">
      <c r="A10" s="16"/>
      <c r="B10" s="16"/>
      <c r="C10" s="16"/>
      <c r="D10" s="16"/>
      <c r="E10" s="7"/>
      <c r="F10" s="6"/>
      <c r="G10" s="4"/>
      <c r="H10" s="4" t="s">
        <v>40</v>
      </c>
      <c r="I10" s="4"/>
      <c r="J10" s="5" t="s">
        <f>=SUM(J9:J9)</f>
      </c>
      <c r="K10" s="4"/>
      <c r="L10" s="4"/>
      <c r="M10" s="10" t="s">
        <f>=J10/J11</f>
      </c>
      <c r="N10" s="16"/>
      <c r="O10" s="16" t="s">
        <v>41</v>
      </c>
      <c r="P10" s="17" t="n">
        <v>10.574</v>
      </c>
      <c r="Q10" s="6" t="s">
        <f>=P10/$P$13</f>
      </c>
    </row>
    <row collapsed="false" customFormat="false" customHeight="false" hidden="false" ht="12.1" outlineLevel="0" r="11">
      <c r="A11" s="16"/>
      <c r="B11" s="16"/>
      <c r="C11" s="16"/>
      <c r="D11" s="16"/>
      <c r="E11" s="7"/>
      <c r="F11" s="6"/>
      <c r="G11" s="4"/>
      <c r="H11" s="4" t="s">
        <v>42</v>
      </c>
      <c r="I11" s="4"/>
      <c r="J11" s="5" t="s">
        <f>=J8+J10</f>
      </c>
      <c r="K11" s="17"/>
      <c r="L11" s="6"/>
      <c r="M11" s="17"/>
      <c r="N11" s="16"/>
      <c r="O11" s="16" t="s">
        <v>43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17"/>
      <c r="H12" s="6"/>
      <c r="I12" s="16"/>
      <c r="J12" s="6"/>
      <c r="K12" s="17"/>
      <c r="L12" s="6"/>
      <c r="M12" s="17"/>
      <c r="N12" s="16"/>
      <c r="O12" s="16" t="s">
        <v>44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/>
      <c r="B13" s="16"/>
      <c r="C13" s="16"/>
      <c r="D13" s="16"/>
      <c r="E13" s="7"/>
      <c r="F13" s="6"/>
      <c r="G13" s="17"/>
      <c r="H13" s="6"/>
      <c r="I13" s="16"/>
      <c r="J13" s="6"/>
      <c r="K13" s="17"/>
      <c r="L13" s="6"/>
      <c r="M13" s="17"/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17"/>
      <c r="H14" s="6"/>
      <c r="I14" s="16"/>
      <c r="J14" s="6"/>
      <c r="K14" s="17"/>
      <c r="L14" s="6"/>
      <c r="M14" s="17"/>
      <c r="N14" s="16"/>
      <c r="O14" s="16" t="s">
        <v>45</v>
      </c>
      <c r="P14" s="17" t="n">
        <v>180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17"/>
      <c r="H15" s="6"/>
      <c r="I15" s="16"/>
      <c r="J15" s="6"/>
      <c r="K15" s="17"/>
      <c r="L15" s="6"/>
      <c r="M15" s="17"/>
      <c r="N15" s="16"/>
      <c r="O15" s="16" t="s">
        <v>46</v>
      </c>
      <c r="P15" s="17" t="n">
        <v>1.789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17"/>
      <c r="H16" s="6"/>
      <c r="I16" s="16"/>
      <c r="J16" s="6"/>
      <c r="K16" s="17"/>
      <c r="L16" s="6"/>
      <c r="M16" s="17"/>
      <c r="N16" s="16"/>
      <c r="O16" s="16" t="s">
        <v>47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17"/>
      <c r="H17" s="6"/>
      <c r="I17" s="16"/>
      <c r="J17" s="6"/>
      <c r="K17" s="17"/>
      <c r="L17" s="6"/>
      <c r="M17" s="17"/>
      <c r="N17" s="16"/>
      <c r="O17" s="16" t="s">
        <v>48</v>
      </c>
      <c r="P17" s="17" t="n">
        <v>82.9211</v>
      </c>
      <c r="Q17" s="6" t="s">
        <f>=P17/$P$13</f>
      </c>
    </row>
  </sheetData>
  <mergeCells>
    <mergeCell ref="H8:I8"/>
    <mergeCell ref="H10:I10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49</v>
      </c>
      <c r="B1" s="18" t="s">
        <v>9</v>
      </c>
      <c r="C1" s="18" t="s">
        <v>50</v>
      </c>
      <c r="D1" s="18" t="s">
        <v>51</v>
      </c>
      <c r="E1" s="18" t="s">
        <v>52</v>
      </c>
      <c r="F1" s="18" t="s">
        <v>53</v>
      </c>
      <c r="G1" s="18" t="s">
        <v>54</v>
      </c>
      <c r="H1" s="18" t="s">
        <v>55</v>
      </c>
    </row>
    <row collapsed="false" customFormat="false" customHeight="false" hidden="false" ht="12.1" outlineLevel="0" r="2">
      <c r="A2" s="13" t="n">
        <v>44624.499305556</v>
      </c>
      <c r="B2" s="6" t="n">
        <v>70000</v>
      </c>
      <c r="C2" s="16" t="s">
        <v>56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44624.5</v>
      </c>
      <c r="B3" s="6" t="n">
        <v>70000</v>
      </c>
      <c r="C3" s="16" t="s">
        <v>57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44640.499305556</v>
      </c>
      <c r="B4" s="6" t="n">
        <v>72000</v>
      </c>
      <c r="C4" s="16" t="s">
        <v>56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44640.5</v>
      </c>
      <c r="B5" s="6" t="n">
        <v>72000</v>
      </c>
      <c r="C5" s="16" t="s">
        <v>58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44651.5</v>
      </c>
      <c r="B6" s="6" t="n">
        <v>-72568.11</v>
      </c>
      <c r="C6" s="16" t="s">
        <v>59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44652.5</v>
      </c>
      <c r="B7" s="6" t="n">
        <v>72000</v>
      </c>
      <c r="C7" s="16" t="s">
        <v>60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44681.5</v>
      </c>
      <c r="B8" s="6" t="n">
        <v>-73195.4</v>
      </c>
      <c r="C8" s="16" t="s">
        <v>61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44682.5</v>
      </c>
      <c r="B9" s="6" t="n">
        <v>94060</v>
      </c>
      <c r="C9" s="16" t="s">
        <v>62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44712.5</v>
      </c>
      <c r="B10" s="6" t="n">
        <v>-95289.98</v>
      </c>
      <c r="C10" s="16" t="s">
        <v>63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44713.883333333</v>
      </c>
      <c r="B11" s="6" t="n">
        <v>97208.51</v>
      </c>
      <c r="C11" s="16" t="s">
        <v>64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44715.479861111</v>
      </c>
      <c r="B12" s="6" t="n">
        <v>960</v>
      </c>
      <c r="C12" s="16" t="s">
        <v>64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44715.499305556</v>
      </c>
      <c r="B13" s="6" t="n">
        <v>960</v>
      </c>
      <c r="C13" s="16" t="s">
        <v>56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44720.499305556</v>
      </c>
      <c r="B14" s="6" t="n">
        <v>527.15</v>
      </c>
      <c r="C14" s="16" t="s">
        <v>56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44720.815277778</v>
      </c>
      <c r="B15" s="6" t="n">
        <v>527.15</v>
      </c>
      <c r="C15" s="16" t="s">
        <v>64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44736.499305556</v>
      </c>
      <c r="B16" s="6" t="n">
        <v>500</v>
      </c>
      <c r="C16" s="16" t="s">
        <v>56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44736.736111111</v>
      </c>
      <c r="B17" s="6" t="n">
        <v>500</v>
      </c>
      <c r="C17" s="16" t="s">
        <v>64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44741.499305556</v>
      </c>
      <c r="B18" s="6" t="n">
        <v>1574.47</v>
      </c>
      <c r="C18" s="16" t="s">
        <v>56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44741.529861111</v>
      </c>
      <c r="B19" s="6" t="n">
        <v>1574.47</v>
      </c>
      <c r="C19" s="16" t="s">
        <v>64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44781.5</v>
      </c>
      <c r="B20" s="6" t="n">
        <v>100000</v>
      </c>
      <c r="C20" s="16" t="s">
        <v>56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44781.500694444</v>
      </c>
      <c r="B21" s="6" t="n">
        <v>100000</v>
      </c>
      <c r="C21" s="16" t="s">
        <v>65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44786.499305556</v>
      </c>
      <c r="B22" s="6" t="n">
        <v>1000</v>
      </c>
      <c r="C22" s="16" t="s">
        <v>66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44786.499305556</v>
      </c>
      <c r="B23" s="6" t="n">
        <v>1000</v>
      </c>
      <c r="C23" s="16" t="s">
        <v>56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44788.499305556</v>
      </c>
      <c r="B24" s="6" t="n">
        <v>53000</v>
      </c>
      <c r="C24" s="16" t="s">
        <v>56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44788.5</v>
      </c>
      <c r="B25" s="6" t="n">
        <v>53000</v>
      </c>
      <c r="C25" s="16" t="s">
        <v>67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44789.499305556</v>
      </c>
      <c r="B26" s="6" t="n">
        <v>79000</v>
      </c>
      <c r="C26" s="16" t="s">
        <v>56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44789.5</v>
      </c>
      <c r="B27" s="6" t="n">
        <v>79000</v>
      </c>
      <c r="C27" s="16" t="s">
        <v>66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44804</v>
      </c>
      <c r="B28" s="6" t="n">
        <v>-77194</v>
      </c>
      <c r="C28" s="16" t="s">
        <v>68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44804.934722222</v>
      </c>
      <c r="B29" s="6" t="n">
        <v>72000</v>
      </c>
      <c r="C29" s="16" t="s">
        <v>69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44805</v>
      </c>
      <c r="B30" s="6" t="n">
        <v>-103398.1</v>
      </c>
      <c r="C30" s="16" t="s">
        <v>70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44805.499305556</v>
      </c>
      <c r="B31" s="6" t="n">
        <v>230.71</v>
      </c>
      <c r="C31" s="16" t="s">
        <v>66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44809.499305556</v>
      </c>
      <c r="B32" s="6" t="n">
        <v>-80230.71</v>
      </c>
      <c r="C32" s="16" t="s">
        <v>71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44809.499305556</v>
      </c>
      <c r="B33" s="6" t="n">
        <v>57407.9</v>
      </c>
      <c r="C33" s="16" t="s">
        <v>56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44809.5</v>
      </c>
      <c r="B34" s="6" t="n">
        <v>118000</v>
      </c>
      <c r="C34" s="16" t="s">
        <v>72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44809.5</v>
      </c>
      <c r="B35" s="6" t="n">
        <v>80000</v>
      </c>
      <c r="C35" s="16" t="s">
        <v>73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44812.451388889</v>
      </c>
      <c r="B36" s="6" t="n">
        <v>-100552.05</v>
      </c>
      <c r="C36" s="16" t="s">
        <v>74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44812.499305556</v>
      </c>
      <c r="B37" s="6" t="n">
        <v>-3000</v>
      </c>
      <c r="C37" s="16" t="s">
        <v>71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44812.5</v>
      </c>
      <c r="B38" s="6" t="n">
        <v>5000</v>
      </c>
      <c r="C38" s="16" t="s">
        <v>66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44814.499305556</v>
      </c>
      <c r="B39" s="6" t="n">
        <v>-5000</v>
      </c>
      <c r="C39" s="16" t="s">
        <v>71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44814.5</v>
      </c>
      <c r="B40" s="6" t="n">
        <v>50230.71</v>
      </c>
      <c r="C40" s="16" t="s">
        <v>75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44819.5</v>
      </c>
      <c r="B41" s="6" t="n">
        <v>50000</v>
      </c>
      <c r="C41" s="16" t="s">
        <v>75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44823.499305556</v>
      </c>
      <c r="B42" s="6" t="n">
        <v>-50000</v>
      </c>
      <c r="C42" s="16" t="s">
        <v>76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44823.5</v>
      </c>
      <c r="B43" s="6" t="n">
        <v>50000</v>
      </c>
      <c r="C43" s="16" t="s">
        <v>72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44825.499305556</v>
      </c>
      <c r="B44" s="6" t="n">
        <v>-168000</v>
      </c>
      <c r="C44" s="16" t="s">
        <v>77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44825.5</v>
      </c>
      <c r="B45" s="6" t="n">
        <v>108000</v>
      </c>
      <c r="C45" s="16" t="s">
        <v>75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44835.499305556</v>
      </c>
      <c r="B46" s="6" t="n">
        <v>-72532.6</v>
      </c>
      <c r="C46" s="16" t="s">
        <v>78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44837.5</v>
      </c>
      <c r="B47" s="6" t="n">
        <v>72000</v>
      </c>
      <c r="C47" s="16" t="s">
        <v>72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44853.499305556</v>
      </c>
      <c r="B48" s="6" t="n">
        <v>54634</v>
      </c>
      <c r="C48" s="16" t="s">
        <v>75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44854.5</v>
      </c>
      <c r="B49" s="6" t="n">
        <v>-50000</v>
      </c>
      <c r="C49" s="16" t="s">
        <v>76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44854.5</v>
      </c>
      <c r="B50" s="6" t="n">
        <v>50000</v>
      </c>
      <c r="C50" s="16" t="s">
        <v>69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44857.499305556</v>
      </c>
      <c r="B51" s="6" t="n">
        <v>-90000</v>
      </c>
      <c r="C51" s="16" t="s">
        <v>76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 t="n">
        <v>44876.5</v>
      </c>
      <c r="B52" s="6" t="n">
        <v>-54060.68</v>
      </c>
      <c r="C52" s="16" t="s">
        <v>79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3" t="n">
        <v>44876.5</v>
      </c>
      <c r="B53" s="6" t="n">
        <v>-53000</v>
      </c>
      <c r="C53" s="16" t="s">
        <v>76</v>
      </c>
      <c r="D53" s="16"/>
      <c r="E53" s="16"/>
      <c r="F53" s="6" t="s">
        <f>=A53-A52</f>
      </c>
      <c r="G53" s="6" t="s">
        <f>=B53+G52</f>
      </c>
      <c r="H53" s="6" t="s">
        <f>=F53*G52</f>
      </c>
    </row>
    <row collapsed="false" customFormat="false" customHeight="false" hidden="false" ht="12.1" outlineLevel="0" r="54">
      <c r="A54" s="13" t="n">
        <v>44879.5</v>
      </c>
      <c r="B54" s="6" t="n">
        <v>64252</v>
      </c>
      <c r="C54" s="16" t="s">
        <v>75</v>
      </c>
      <c r="D54" s="16"/>
      <c r="E54" s="16"/>
      <c r="F54" s="6" t="s">
        <f>=A54-A53</f>
      </c>
      <c r="G54" s="6" t="s">
        <f>=B54+G53</f>
      </c>
      <c r="H54" s="6" t="s">
        <f>=F54*G53</f>
      </c>
    </row>
    <row collapsed="false" customFormat="false" customHeight="false" hidden="false" ht="12.1" outlineLevel="0" r="55">
      <c r="A55" s="13" t="n">
        <v>44893.499305556</v>
      </c>
      <c r="B55" s="6" t="n">
        <v>-45564</v>
      </c>
      <c r="C55" s="16" t="s">
        <v>76</v>
      </c>
      <c r="D55" s="16"/>
      <c r="E55" s="16"/>
      <c r="F55" s="6" t="s">
        <f>=A55-A54</f>
      </c>
      <c r="G55" s="6" t="s">
        <f>=B55+G54</f>
      </c>
      <c r="H55" s="6" t="s">
        <f>=F55*G54</f>
      </c>
    </row>
    <row collapsed="false" customFormat="false" customHeight="false" hidden="false" ht="12.1" outlineLevel="0" r="56">
      <c r="A56" s="13" t="n">
        <v>44895.499305556</v>
      </c>
      <c r="B56" s="6" t="n">
        <v>-40479.93</v>
      </c>
      <c r="C56" s="16" t="s">
        <v>76</v>
      </c>
      <c r="D56" s="16"/>
      <c r="E56" s="16"/>
      <c r="F56" s="6" t="s">
        <f>=A56-A55</f>
      </c>
      <c r="G56" s="6" t="s">
        <f>=B56+G55</f>
      </c>
      <c r="H56" s="6" t="s">
        <f>=F56*G55</f>
      </c>
    </row>
    <row collapsed="false" customFormat="false" customHeight="false" hidden="false" ht="12.1" outlineLevel="0" r="57">
      <c r="A57" s="13" t="n">
        <v>44897.5</v>
      </c>
      <c r="B57" s="6" t="n">
        <v>88597</v>
      </c>
      <c r="C57" s="16" t="s">
        <v>80</v>
      </c>
      <c r="D57" s="16"/>
      <c r="E57" s="16"/>
      <c r="F57" s="6" t="s">
        <f>=A57-A56</f>
      </c>
      <c r="G57" s="6" t="s">
        <f>=B57+G56</f>
      </c>
      <c r="H57" s="6" t="s">
        <f>=F57*G56</f>
      </c>
    </row>
    <row collapsed="false" customFormat="false" customHeight="false" hidden="false" ht="12.1" outlineLevel="0" r="58">
      <c r="A58" s="13" t="n">
        <v>44900.5</v>
      </c>
      <c r="B58" s="6" t="n">
        <v>50000</v>
      </c>
      <c r="C58" s="16" t="s">
        <v>80</v>
      </c>
      <c r="D58" s="16"/>
      <c r="E58" s="16"/>
      <c r="F58" s="6" t="s">
        <f>=A58-A57</f>
      </c>
      <c r="G58" s="6" t="s">
        <f>=B58+G57</f>
      </c>
      <c r="H58" s="6" t="s">
        <f>=F58*G57</f>
      </c>
    </row>
    <row collapsed="false" customFormat="false" customHeight="false" hidden="false" ht="12.1" outlineLevel="0" r="59">
      <c r="A59" s="13" t="n">
        <v>44901.499305556</v>
      </c>
      <c r="B59" s="6" t="n">
        <v>-81795</v>
      </c>
      <c r="C59" s="16" t="s">
        <v>81</v>
      </c>
      <c r="D59" s="16"/>
      <c r="E59" s="16"/>
      <c r="F59" s="6" t="s">
        <f>=A59-A58</f>
      </c>
      <c r="G59" s="6" t="s">
        <f>=B59+G58</f>
      </c>
      <c r="H59" s="6" t="s">
        <f>=F59*G58</f>
      </c>
    </row>
    <row collapsed="false" customFormat="false" customHeight="false" hidden="false" ht="12.1" outlineLevel="0" r="60">
      <c r="A60" s="13" t="n">
        <v>44901.5</v>
      </c>
      <c r="B60" s="6" t="n">
        <v>81795</v>
      </c>
      <c r="C60" s="16" t="s">
        <v>80</v>
      </c>
      <c r="D60" s="16"/>
      <c r="E60" s="16"/>
      <c r="F60" s="6" t="s">
        <f>=A60-A59</f>
      </c>
      <c r="G60" s="6" t="s">
        <f>=B60+G59</f>
      </c>
      <c r="H60" s="6" t="s">
        <f>=F60*G59</f>
      </c>
    </row>
    <row collapsed="false" customFormat="false" customHeight="false" hidden="false" ht="12.1" outlineLevel="0" r="61">
      <c r="A61" s="13" t="n">
        <v>44904.5</v>
      </c>
      <c r="B61" s="6" t="n">
        <v>170392</v>
      </c>
      <c r="C61" s="16" t="s">
        <v>82</v>
      </c>
      <c r="D61" s="16"/>
      <c r="E61" s="16"/>
      <c r="F61" s="6" t="s">
        <f>=A61-A60</f>
      </c>
      <c r="G61" s="6" t="s">
        <f>=B61+G60</f>
      </c>
      <c r="H61" s="6" t="s">
        <f>=F61*G60</f>
      </c>
    </row>
    <row collapsed="false" customFormat="false" customHeight="false" hidden="false" ht="12.1" outlineLevel="0" r="62">
      <c r="A62" s="13" t="n">
        <v>44904.5</v>
      </c>
      <c r="B62" s="6" t="n">
        <v>-170392</v>
      </c>
      <c r="C62" s="16" t="s">
        <v>83</v>
      </c>
      <c r="D62" s="16"/>
      <c r="E62" s="16"/>
      <c r="F62" s="6" t="s">
        <f>=A62-A61</f>
      </c>
      <c r="G62" s="6" t="s">
        <f>=B62+G61</f>
      </c>
      <c r="H62" s="6" t="s">
        <f>=F62*G61</f>
      </c>
    </row>
    <row collapsed="false" customFormat="false" customHeight="false" hidden="false" ht="12.1" outlineLevel="0" r="63">
      <c r="A63" s="13" t="n">
        <v>44907.5</v>
      </c>
      <c r="B63" s="6" t="n">
        <v>-50387</v>
      </c>
      <c r="C63" s="16" t="s">
        <v>83</v>
      </c>
      <c r="D63" s="16"/>
      <c r="E63" s="16"/>
      <c r="F63" s="6" t="s">
        <f>=A63-A62</f>
      </c>
      <c r="G63" s="6" t="s">
        <f>=B63+G62</f>
      </c>
      <c r="H63" s="6" t="s">
        <f>=F63*G62</f>
      </c>
    </row>
    <row collapsed="false" customFormat="false" customHeight="false" hidden="false" ht="12.1" outlineLevel="0" r="64">
      <c r="A64" s="13" t="n">
        <v>44914.5</v>
      </c>
      <c r="B64" s="6" t="n">
        <v>50000</v>
      </c>
      <c r="C64" s="16" t="s">
        <v>82</v>
      </c>
      <c r="D64" s="16"/>
      <c r="E64" s="16"/>
      <c r="F64" s="6" t="s">
        <f>=A64-A63</f>
      </c>
      <c r="G64" s="6" t="s">
        <f>=B64+G63</f>
      </c>
      <c r="H64" s="6" t="s">
        <f>=F64*G63</f>
      </c>
    </row>
    <row collapsed="false" customFormat="false" customHeight="false" hidden="false" ht="12.1" outlineLevel="0" r="65">
      <c r="A65" s="13" t="n">
        <v>44924.5</v>
      </c>
      <c r="B65" s="6" t="n">
        <v>93000</v>
      </c>
      <c r="C65" s="16" t="s">
        <v>82</v>
      </c>
      <c r="D65" s="16"/>
      <c r="E65" s="16"/>
      <c r="F65" s="6" t="s">
        <f>=A65-A64</f>
      </c>
      <c r="G65" s="6" t="s">
        <f>=B65+G64</f>
      </c>
      <c r="H65" s="6" t="s">
        <f>=F65*G64</f>
      </c>
    </row>
    <row collapsed="false" customFormat="false" customHeight="false" hidden="false" ht="12.1" outlineLevel="0" r="66">
      <c r="A66" s="13" t="n">
        <v>44936.5</v>
      </c>
      <c r="B66" s="6" t="n">
        <v>-48356.47</v>
      </c>
      <c r="C66" s="16" t="s">
        <v>84</v>
      </c>
      <c r="D66" s="16"/>
      <c r="E66" s="16"/>
      <c r="F66" s="6" t="s">
        <f>=A66-A65</f>
      </c>
      <c r="G66" s="6" t="s">
        <f>=B66+G65</f>
      </c>
      <c r="H66" s="6" t="s">
        <f>=F66*G65</f>
      </c>
    </row>
    <row collapsed="false" customFormat="false" customHeight="false" hidden="false" ht="12.1" outlineLevel="0" r="67">
      <c r="A67" s="13" t="n">
        <v>44936.5</v>
      </c>
      <c r="B67" s="6" t="n">
        <v>-73643.17</v>
      </c>
      <c r="C67" s="16" t="s">
        <v>77</v>
      </c>
      <c r="D67" s="16"/>
      <c r="E67" s="16"/>
      <c r="F67" s="6" t="s">
        <f>=A67-A66</f>
      </c>
      <c r="G67" s="6" t="s">
        <f>=B67+G66</f>
      </c>
      <c r="H67" s="6" t="s">
        <f>=F67*G66</f>
      </c>
    </row>
    <row collapsed="false" customFormat="false" customHeight="false" hidden="false" ht="12.1" outlineLevel="0" r="68">
      <c r="A68" s="13" t="n">
        <v>44937.5</v>
      </c>
      <c r="B68" s="6" t="n">
        <v>72000</v>
      </c>
      <c r="C68" s="16" t="s">
        <v>85</v>
      </c>
      <c r="D68" s="16"/>
      <c r="E68" s="16"/>
      <c r="F68" s="6" t="s">
        <f>=A68-A67</f>
      </c>
      <c r="G68" s="6" t="s">
        <f>=B68+G67</f>
      </c>
      <c r="H68" s="6" t="s">
        <f>=F68*G67</f>
      </c>
    </row>
    <row collapsed="false" customFormat="false" customHeight="false" hidden="false" ht="12.1" outlineLevel="0" r="69">
      <c r="A69" s="13" t="n">
        <v>44945.5</v>
      </c>
      <c r="B69" s="6" t="n">
        <v>51000</v>
      </c>
      <c r="C69" s="16" t="s">
        <v>82</v>
      </c>
      <c r="D69" s="16"/>
      <c r="E69" s="16"/>
      <c r="F69" s="6" t="s">
        <f>=A69-A68</f>
      </c>
      <c r="G69" s="6" t="s">
        <f>=B69+G68</f>
      </c>
      <c r="H69" s="6" t="s">
        <f>=F69*G68</f>
      </c>
    </row>
    <row collapsed="false" customFormat="false" customHeight="false" hidden="false" ht="12.1" outlineLevel="0" r="70">
      <c r="A70" s="13" t="n">
        <v>44949.499305556</v>
      </c>
      <c r="B70" s="6" t="n">
        <v>-51171.23</v>
      </c>
      <c r="C70" s="16" t="s">
        <v>78</v>
      </c>
      <c r="D70" s="16"/>
      <c r="E70" s="16"/>
      <c r="F70" s="6" t="s">
        <f>=A70-A69</f>
      </c>
      <c r="G70" s="6" t="s">
        <f>=B70+G69</f>
      </c>
      <c r="H70" s="6" t="s">
        <f>=F70*G69</f>
      </c>
    </row>
    <row collapsed="false" customFormat="false" customHeight="false" hidden="false" ht="12.1" outlineLevel="0" r="71">
      <c r="A71" s="13" t="n">
        <v>44949.5</v>
      </c>
      <c r="B71" s="6" t="n">
        <v>36493.23</v>
      </c>
      <c r="C71" s="16" t="s">
        <v>82</v>
      </c>
      <c r="D71" s="16"/>
      <c r="E71" s="16"/>
      <c r="F71" s="6" t="s">
        <f>=A71-A70</f>
      </c>
      <c r="G71" s="6" t="s">
        <f>=B71+G70</f>
      </c>
      <c r="H71" s="6" t="s">
        <f>=F71*G70</f>
      </c>
    </row>
    <row collapsed="false" customFormat="false" customHeight="false" hidden="false" ht="12.1" outlineLevel="0" r="72">
      <c r="A72" s="13" t="n">
        <v>44956.499305556</v>
      </c>
      <c r="B72" s="6" t="n">
        <v>-40000</v>
      </c>
      <c r="C72" s="16" t="s">
        <v>84</v>
      </c>
      <c r="D72" s="16"/>
      <c r="E72" s="16"/>
      <c r="F72" s="6" t="s">
        <f>=A72-A71</f>
      </c>
      <c r="G72" s="6" t="s">
        <f>=B72+G71</f>
      </c>
      <c r="H72" s="6" t="s">
        <f>=F72*G71</f>
      </c>
    </row>
    <row collapsed="false" customFormat="false" customHeight="false" hidden="false" ht="12.1" outlineLevel="0" r="73">
      <c r="A73" s="13" t="n">
        <v>44958.5</v>
      </c>
      <c r="B73" s="6" t="n">
        <v>-72000</v>
      </c>
      <c r="C73" s="16" t="s">
        <v>84</v>
      </c>
      <c r="D73" s="16"/>
      <c r="E73" s="16"/>
      <c r="F73" s="6" t="s">
        <f>=A73-A72</f>
      </c>
      <c r="G73" s="6" t="s">
        <f>=B73+G72</f>
      </c>
      <c r="H73" s="6" t="s">
        <f>=F73*G72</f>
      </c>
    </row>
    <row collapsed="false" customFormat="false" customHeight="false" hidden="false" ht="12.1" outlineLevel="0" r="74">
      <c r="A74" s="13" t="n">
        <v>44959.5</v>
      </c>
      <c r="B74" s="6" t="n">
        <v>60000</v>
      </c>
      <c r="C74" s="16" t="s">
        <v>82</v>
      </c>
      <c r="D74" s="16"/>
      <c r="E74" s="16"/>
      <c r="F74" s="6" t="s">
        <f>=A74-A73</f>
      </c>
      <c r="G74" s="6" t="s">
        <f>=B74+G73</f>
      </c>
      <c r="H74" s="6" t="s">
        <f>=F74*G73</f>
      </c>
    </row>
    <row collapsed="false" customFormat="false" customHeight="false" hidden="false" ht="12.1" outlineLevel="0" r="75">
      <c r="A75" s="13" t="n">
        <v>44964.5</v>
      </c>
      <c r="B75" s="6" t="n">
        <v>-9000</v>
      </c>
      <c r="C75" s="16" t="s">
        <v>84</v>
      </c>
      <c r="D75" s="16"/>
      <c r="E75" s="16"/>
      <c r="F75" s="6" t="s">
        <f>=A75-A74</f>
      </c>
      <c r="G75" s="6" t="s">
        <f>=B75+G74</f>
      </c>
      <c r="H75" s="6" t="s">
        <f>=F75*G74</f>
      </c>
    </row>
    <row collapsed="false" customFormat="false" customHeight="false" hidden="false" ht="12.1" outlineLevel="0" r="76">
      <c r="A76" s="13" t="n">
        <v>44967.5</v>
      </c>
      <c r="B76" s="6" t="n">
        <v>85414.24</v>
      </c>
      <c r="C76" s="16" t="s">
        <v>82</v>
      </c>
      <c r="D76" s="16"/>
      <c r="E76" s="16"/>
      <c r="F76" s="6" t="s">
        <f>=A76-A75</f>
      </c>
      <c r="G76" s="6" t="s">
        <f>=B76+G75</f>
      </c>
      <c r="H76" s="6" t="s">
        <f>=F76*G75</f>
      </c>
    </row>
    <row collapsed="false" customFormat="false" customHeight="false" hidden="false" ht="12.1" outlineLevel="0" r="77">
      <c r="A77" s="13" t="n">
        <v>44967.5</v>
      </c>
      <c r="B77" s="6" t="n">
        <v>-72414.24</v>
      </c>
      <c r="C77" s="16" t="s">
        <v>86</v>
      </c>
      <c r="D77" s="16"/>
      <c r="E77" s="16"/>
      <c r="F77" s="6" t="s">
        <f>=A77-A76</f>
      </c>
      <c r="G77" s="6" t="s">
        <f>=B77+G76</f>
      </c>
      <c r="H77" s="6" t="s">
        <f>=F77*G76</f>
      </c>
    </row>
    <row collapsed="false" customFormat="false" customHeight="false" hidden="false" ht="12.1" outlineLevel="0" r="78">
      <c r="A78" s="13" t="n">
        <v>44970.5</v>
      </c>
      <c r="B78" s="6" t="n">
        <v>-14000</v>
      </c>
      <c r="C78" s="16" t="s">
        <v>84</v>
      </c>
      <c r="D78" s="16"/>
      <c r="E78" s="16"/>
      <c r="F78" s="6" t="s">
        <f>=A78-A77</f>
      </c>
      <c r="G78" s="6" t="s">
        <f>=B78+G77</f>
      </c>
      <c r="H78" s="6" t="s">
        <f>=F78*G77</f>
      </c>
    </row>
    <row collapsed="false" customFormat="false" customHeight="false" hidden="false" ht="12.1" outlineLevel="0" r="79">
      <c r="A79" s="13" t="n">
        <v>44976.5</v>
      </c>
      <c r="B79" s="6" t="n">
        <v>25000</v>
      </c>
      <c r="C79" s="16" t="s">
        <v>82</v>
      </c>
      <c r="D79" s="16"/>
      <c r="E79" s="16"/>
      <c r="F79" s="6" t="s">
        <f>=A79-A78</f>
      </c>
      <c r="G79" s="6" t="s">
        <f>=B79+G78</f>
      </c>
      <c r="H79" s="6" t="s">
        <f>=F79*G78</f>
      </c>
    </row>
    <row collapsed="false" customFormat="false" customHeight="false" hidden="false" ht="12.1" outlineLevel="0" r="80">
      <c r="A80" s="13" t="n">
        <v>44976.5</v>
      </c>
      <c r="B80" s="6" t="n">
        <v>23000</v>
      </c>
      <c r="C80" s="16" t="s">
        <v>82</v>
      </c>
      <c r="D80" s="16"/>
      <c r="E80" s="16"/>
      <c r="F80" s="6" t="s">
        <f>=A80-A79</f>
      </c>
      <c r="G80" s="6" t="s">
        <f>=B80+G79</f>
      </c>
      <c r="H80" s="6" t="s">
        <f>=F80*G79</f>
      </c>
    </row>
    <row collapsed="false" customFormat="false" customHeight="false" hidden="false" ht="12.1" outlineLevel="0" r="81">
      <c r="A81" s="13" t="n">
        <v>44985.5</v>
      </c>
      <c r="B81" s="6" t="n">
        <v>2186.36</v>
      </c>
      <c r="C81" s="16" t="s">
        <v>56</v>
      </c>
      <c r="D81" s="16"/>
      <c r="E81" s="16"/>
      <c r="F81" s="6" t="s">
        <f>=A81-A80</f>
      </c>
      <c r="G81" s="6" t="s">
        <f>=B81+G80</f>
      </c>
      <c r="H81" s="6" t="s">
        <f>=F81*G80</f>
      </c>
    </row>
    <row collapsed="false" customFormat="false" customHeight="false" hidden="false" ht="12.1" outlineLevel="0" r="82">
      <c r="A82" s="13" t="n">
        <v>44985.5</v>
      </c>
      <c r="B82" s="6" t="n">
        <v>2186.36</v>
      </c>
      <c r="C82" s="16" t="s">
        <v>82</v>
      </c>
      <c r="D82" s="16"/>
      <c r="E82" s="16"/>
      <c r="F82" s="6" t="s">
        <f>=A82-A81</f>
      </c>
      <c r="G82" s="6" t="s">
        <f>=B82+G81</f>
      </c>
      <c r="H82" s="6" t="s">
        <f>=F82*G81</f>
      </c>
    </row>
    <row collapsed="false" customFormat="false" customHeight="false" hidden="false" ht="12.1" outlineLevel="0" r="83">
      <c r="A83" s="13" t="n">
        <v>44986.5</v>
      </c>
      <c r="B83" s="6" t="n">
        <v>-30000</v>
      </c>
      <c r="C83" s="16" t="s">
        <v>84</v>
      </c>
      <c r="D83" s="16"/>
      <c r="E83" s="16"/>
      <c r="F83" s="6" t="s">
        <f>=A83-A82</f>
      </c>
      <c r="G83" s="6" t="s">
        <f>=B83+G82</f>
      </c>
      <c r="H83" s="6" t="s">
        <f>=F83*G82</f>
      </c>
    </row>
    <row collapsed="false" customFormat="false" customHeight="false" hidden="false" ht="12.1" outlineLevel="0" r="84">
      <c r="A84" s="13" t="n">
        <v>44987.5</v>
      </c>
      <c r="B84" s="6" t="n">
        <v>-23000</v>
      </c>
      <c r="C84" s="16" t="s">
        <v>84</v>
      </c>
      <c r="D84" s="16"/>
      <c r="E84" s="16"/>
      <c r="F84" s="6" t="s">
        <f>=A84-A83</f>
      </c>
      <c r="G84" s="6" t="s">
        <f>=B84+G83</f>
      </c>
      <c r="H84" s="6" t="s">
        <f>=F84*G83</f>
      </c>
    </row>
    <row collapsed="false" customFormat="false" customHeight="false" hidden="false" ht="12.1" outlineLevel="0" r="85">
      <c r="A85" s="13" t="n">
        <v>45007.5</v>
      </c>
      <c r="B85" s="6" t="n">
        <v>-40000</v>
      </c>
      <c r="C85" s="16" t="s">
        <v>84</v>
      </c>
      <c r="D85" s="16"/>
      <c r="E85" s="16"/>
      <c r="F85" s="6" t="s">
        <f>=A85-A84</f>
      </c>
      <c r="G85" s="6" t="s">
        <f>=B85+G84</f>
      </c>
      <c r="H85" s="6" t="s">
        <f>=F85*G84</f>
      </c>
    </row>
    <row collapsed="false" customFormat="false" customHeight="false" hidden="false" ht="12.1" outlineLevel="0" r="86">
      <c r="A86" s="13" t="n">
        <v>45016.5</v>
      </c>
      <c r="B86" s="6" t="n">
        <v>-200000</v>
      </c>
      <c r="C86" s="16" t="s">
        <v>84</v>
      </c>
      <c r="D86" s="16"/>
      <c r="E86" s="16"/>
      <c r="F86" s="6" t="s">
        <f>=A86-A85</f>
      </c>
      <c r="G86" s="6" t="s">
        <f>=B86+G85</f>
      </c>
      <c r="H86" s="6" t="s">
        <f>=F86*G85</f>
      </c>
    </row>
    <row collapsed="false" customFormat="false" customHeight="false" hidden="false" ht="12.1" outlineLevel="0" r="87">
      <c r="A87" s="13" t="n">
        <v>45016.5</v>
      </c>
      <c r="B87" s="6" t="n">
        <v>200000</v>
      </c>
      <c r="C87" s="16" t="s">
        <v>87</v>
      </c>
      <c r="D87" s="16"/>
      <c r="E87" s="16"/>
      <c r="F87" s="6" t="s">
        <f>=A87-A86</f>
      </c>
      <c r="G87" s="6" t="s">
        <f>=B87+G86</f>
      </c>
      <c r="H87" s="6" t="s">
        <f>=F87*G86</f>
      </c>
    </row>
    <row collapsed="false" customFormat="false" customHeight="false" hidden="false" ht="12.1" outlineLevel="0" r="88">
      <c r="A88" s="13" t="n">
        <v>45036.5</v>
      </c>
      <c r="B88" s="6" t="n">
        <v>72000</v>
      </c>
      <c r="C88" s="16" t="s">
        <v>88</v>
      </c>
      <c r="D88" s="16"/>
      <c r="E88" s="16"/>
      <c r="F88" s="6" t="s">
        <f>=A88-A87</f>
      </c>
      <c r="G88" s="6" t="s">
        <f>=B88+G87</f>
      </c>
      <c r="H88" s="6" t="s">
        <f>=F88*G87</f>
      </c>
    </row>
    <row collapsed="false" customFormat="false" customHeight="false" hidden="false" ht="12.1" outlineLevel="0" r="89">
      <c r="A89" s="13" t="n">
        <v>45046.5</v>
      </c>
      <c r="B89" s="6" t="n">
        <v>-128419.05</v>
      </c>
      <c r="C89" s="16" t="s">
        <v>84</v>
      </c>
      <c r="D89" s="16"/>
      <c r="E89" s="16"/>
      <c r="F89" s="6" t="s">
        <f>=A89-A88</f>
      </c>
      <c r="G89" s="6" t="s">
        <f>=B89+G88</f>
      </c>
      <c r="H89" s="6" t="s">
        <f>=F89*G88</f>
      </c>
    </row>
    <row collapsed="false" customFormat="false" customHeight="false" hidden="false" ht="12.1" outlineLevel="0" r="90">
      <c r="A90" s="13" t="n">
        <v>45046.5</v>
      </c>
      <c r="B90" s="6" t="n">
        <v>100695</v>
      </c>
      <c r="C90" s="16" t="s">
        <v>89</v>
      </c>
      <c r="D90" s="16"/>
      <c r="E90" s="16"/>
      <c r="F90" s="6" t="s">
        <f>=A90-A89</f>
      </c>
      <c r="G90" s="6" t="s">
        <f>=B90+G89</f>
      </c>
      <c r="H90" s="6" t="s">
        <f>=F90*G89</f>
      </c>
    </row>
    <row collapsed="false" customFormat="false" customHeight="false" hidden="false" ht="12.1" outlineLevel="0" r="91">
      <c r="A91" s="13" t="n">
        <v>45048.5</v>
      </c>
      <c r="B91" s="6" t="n">
        <v>1719.84</v>
      </c>
      <c r="C91" s="16" t="s">
        <v>89</v>
      </c>
      <c r="D91" s="16"/>
      <c r="E91" s="16"/>
      <c r="F91" s="6" t="s">
        <f>=A91-A90</f>
      </c>
      <c r="G91" s="6" t="s">
        <f>=B91+G90</f>
      </c>
      <c r="H91" s="6" t="s">
        <f>=F91*G90</f>
      </c>
    </row>
    <row collapsed="false" customFormat="false" customHeight="false" hidden="false" ht="12.1" outlineLevel="0" r="92">
      <c r="A92" s="13" t="n">
        <v>45050.5</v>
      </c>
      <c r="B92" s="6" t="n">
        <v>-102414.84</v>
      </c>
      <c r="C92" s="16" t="s">
        <v>90</v>
      </c>
      <c r="D92" s="16"/>
      <c r="E92" s="16"/>
      <c r="F92" s="6" t="s">
        <f>=A92-A91</f>
      </c>
      <c r="G92" s="6" t="s">
        <f>=B92+G91</f>
      </c>
      <c r="H92" s="6" t="s">
        <f>=F92*G91</f>
      </c>
    </row>
    <row collapsed="false" customFormat="false" customHeight="false" hidden="false" ht="12.1" outlineLevel="0" r="93">
      <c r="A93" s="13" t="n">
        <v>45052.5</v>
      </c>
      <c r="B93" s="6" t="n">
        <v>20800</v>
      </c>
      <c r="C93" s="16" t="s">
        <v>88</v>
      </c>
      <c r="D93" s="16"/>
      <c r="E93" s="16"/>
      <c r="F93" s="6" t="s">
        <f>=A93-A92</f>
      </c>
      <c r="G93" s="6" t="s">
        <f>=B93+G92</f>
      </c>
      <c r="H93" s="6" t="s">
        <f>=F93*G92</f>
      </c>
    </row>
    <row collapsed="false" customFormat="false" customHeight="false" hidden="false" ht="12.1" outlineLevel="0" r="94">
      <c r="A94" s="13" t="n">
        <v>45056.5</v>
      </c>
      <c r="B94" s="6" t="n">
        <v>59900</v>
      </c>
      <c r="C94" s="16" t="s">
        <v>89</v>
      </c>
      <c r="D94" s="16"/>
      <c r="E94" s="16"/>
      <c r="F94" s="6" t="s">
        <f>=A94-A93</f>
      </c>
      <c r="G94" s="6" t="s">
        <f>=B94+G93</f>
      </c>
      <c r="H94" s="6" t="s">
        <f>=F94*G93</f>
      </c>
    </row>
    <row collapsed="false" customFormat="false" customHeight="false" hidden="false" ht="12.1" outlineLevel="0" r="95">
      <c r="A95" s="13" t="n">
        <v>45065.5</v>
      </c>
      <c r="B95" s="6" t="n">
        <v>50000</v>
      </c>
      <c r="C95" s="16" t="s">
        <v>89</v>
      </c>
      <c r="D95" s="16"/>
      <c r="E95" s="16"/>
      <c r="F95" s="6" t="s">
        <f>=A95-A94</f>
      </c>
      <c r="G95" s="6" t="s">
        <f>=B95+G94</f>
      </c>
      <c r="H95" s="6" t="s">
        <f>=F95*G94</f>
      </c>
    </row>
    <row collapsed="false" customFormat="false" customHeight="false" hidden="false" ht="12.1" outlineLevel="0" r="96">
      <c r="A96" s="13" t="n">
        <v>45066.499305556</v>
      </c>
      <c r="B96" s="6" t="n">
        <v>50000</v>
      </c>
      <c r="C96" s="16" t="s">
        <v>56</v>
      </c>
      <c r="D96" s="16"/>
      <c r="E96" s="16"/>
      <c r="F96" s="6" t="s">
        <f>=A96-A95</f>
      </c>
      <c r="G96" s="6" t="s">
        <f>=B96+G95</f>
      </c>
      <c r="H96" s="6" t="s">
        <f>=F96*G95</f>
      </c>
    </row>
    <row collapsed="false" customFormat="false" customHeight="false" hidden="false" ht="12.1" outlineLevel="0" r="97">
      <c r="A97" s="13" t="n">
        <v>45066.5</v>
      </c>
      <c r="B97" s="6" t="n">
        <v>50000</v>
      </c>
      <c r="C97" s="16" t="s">
        <v>89</v>
      </c>
      <c r="D97" s="16"/>
      <c r="E97" s="16"/>
      <c r="F97" s="6" t="s">
        <f>=A97-A96</f>
      </c>
      <c r="G97" s="6" t="s">
        <f>=B97+G96</f>
      </c>
      <c r="H97" s="6" t="s">
        <f>=F97*G96</f>
      </c>
    </row>
    <row collapsed="false" customFormat="false" customHeight="false" hidden="false" ht="12.1" outlineLevel="0" r="98">
      <c r="A98" s="13" t="n">
        <v>45068.5</v>
      </c>
      <c r="B98" s="6" t="n">
        <v>-72441.86</v>
      </c>
      <c r="C98" s="16" t="s">
        <v>91</v>
      </c>
      <c r="D98" s="16"/>
      <c r="E98" s="16"/>
      <c r="F98" s="6" t="s">
        <f>=A98-A97</f>
      </c>
      <c r="G98" s="6" t="s">
        <f>=B98+G97</f>
      </c>
      <c r="H98" s="6" t="s">
        <f>=F98*G97</f>
      </c>
    </row>
    <row collapsed="false" customFormat="false" customHeight="false" hidden="false" ht="12.1" outlineLevel="0" r="99">
      <c r="A99" s="13" t="n">
        <v>45068.5</v>
      </c>
      <c r="B99" s="6" t="n">
        <v>72441.86</v>
      </c>
      <c r="C99" s="16" t="s">
        <v>89</v>
      </c>
      <c r="D99" s="16"/>
      <c r="E99" s="16"/>
      <c r="F99" s="6" t="s">
        <f>=A99-A98</f>
      </c>
      <c r="G99" s="6" t="s">
        <f>=B99+G98</f>
      </c>
      <c r="H99" s="6" t="s">
        <f>=F99*G98</f>
      </c>
    </row>
    <row collapsed="false" customFormat="false" customHeight="false" hidden="false" ht="12.1" outlineLevel="0" r="100">
      <c r="A100" s="13" t="n">
        <v>45077.5</v>
      </c>
      <c r="B100" s="6" t="n">
        <v>-203187.84</v>
      </c>
      <c r="C100" s="16" t="s">
        <v>92</v>
      </c>
      <c r="D100" s="16"/>
      <c r="E100" s="16"/>
      <c r="F100" s="6" t="s">
        <f>=A100-A99</f>
      </c>
      <c r="G100" s="6" t="s">
        <f>=B100+G99</f>
      </c>
      <c r="H100" s="6" t="s">
        <f>=F100*G99</f>
      </c>
    </row>
    <row collapsed="false" customFormat="false" customHeight="false" hidden="false" ht="12.1" outlineLevel="0" r="101">
      <c r="A101" s="13" t="n">
        <v>45077.5</v>
      </c>
      <c r="B101" s="6" t="n">
        <v>71629</v>
      </c>
      <c r="C101" s="16" t="s">
        <v>89</v>
      </c>
      <c r="D101" s="16"/>
      <c r="E101" s="16"/>
      <c r="F101" s="6" t="s">
        <f>=A101-A100</f>
      </c>
      <c r="G101" s="6" t="s">
        <f>=B101+G100</f>
      </c>
      <c r="H101" s="6" t="s">
        <f>=F101*G100</f>
      </c>
    </row>
    <row collapsed="false" customFormat="false" customHeight="false" hidden="false" ht="12.1" outlineLevel="0" r="102">
      <c r="A102" s="13" t="n">
        <v>45078.5</v>
      </c>
      <c r="B102" s="6" t="n">
        <v>100000</v>
      </c>
      <c r="C102" s="16" t="s">
        <v>89</v>
      </c>
      <c r="D102" s="16"/>
      <c r="E102" s="16"/>
      <c r="F102" s="6" t="s">
        <f>=A102-A101</f>
      </c>
      <c r="G102" s="6" t="s">
        <f>=B102+G101</f>
      </c>
      <c r="H102" s="6" t="s">
        <f>=F102*G101</f>
      </c>
    </row>
    <row collapsed="false" customFormat="false" customHeight="false" hidden="false" ht="12.1" outlineLevel="0" r="103">
      <c r="A103" s="13" t="n">
        <v>45079.5</v>
      </c>
      <c r="B103" s="6" t="n">
        <v>-20923.66</v>
      </c>
      <c r="C103" s="16" t="s">
        <v>91</v>
      </c>
      <c r="D103" s="16"/>
      <c r="E103" s="16"/>
      <c r="F103" s="6" t="s">
        <f>=A103-A102</f>
      </c>
      <c r="G103" s="6" t="s">
        <f>=B103+G102</f>
      </c>
      <c r="H103" s="6" t="s">
        <f>=F103*G102</f>
      </c>
    </row>
    <row collapsed="false" customFormat="false" customHeight="false" hidden="false" ht="12.1" outlineLevel="0" r="104">
      <c r="A104" s="13" t="n">
        <v>45079.5</v>
      </c>
      <c r="B104" s="6" t="n">
        <v>100001.66</v>
      </c>
      <c r="C104" s="16" t="s">
        <v>93</v>
      </c>
      <c r="D104" s="16"/>
      <c r="E104" s="16"/>
      <c r="F104" s="6" t="s">
        <f>=A104-A103</f>
      </c>
      <c r="G104" s="6" t="s">
        <f>=B104+G103</f>
      </c>
      <c r="H104" s="6" t="s">
        <f>=F104*G103</f>
      </c>
    </row>
    <row collapsed="false" customFormat="false" customHeight="false" hidden="false" ht="12.1" outlineLevel="0" r="105">
      <c r="A105" s="13" t="n">
        <v>45083.5</v>
      </c>
      <c r="B105" s="6" t="n">
        <v>-400000</v>
      </c>
      <c r="C105" s="16" t="s">
        <v>90</v>
      </c>
      <c r="D105" s="16"/>
      <c r="E105" s="16"/>
      <c r="F105" s="6" t="s">
        <f>=A105-A104</f>
      </c>
      <c r="G105" s="6" t="s">
        <f>=B105+G104</f>
      </c>
      <c r="H105" s="6" t="s">
        <f>=F105*G104</f>
      </c>
    </row>
    <row collapsed="false" customFormat="false" customHeight="false" hidden="false" ht="12.1" outlineLevel="0" r="106">
      <c r="A106" s="13" t="n">
        <v>45084.5</v>
      </c>
      <c r="B106" s="6" t="n">
        <v>400005</v>
      </c>
      <c r="C106" s="16" t="s">
        <v>94</v>
      </c>
      <c r="D106" s="16"/>
      <c r="E106" s="16"/>
      <c r="F106" s="6" t="s">
        <f>=A106-A105</f>
      </c>
      <c r="G106" s="6" t="s">
        <f>=B106+G105</f>
      </c>
      <c r="H106" s="6" t="s">
        <f>=F106*G105</f>
      </c>
    </row>
    <row collapsed="false" customFormat="false" customHeight="false" hidden="false" ht="12.1" outlineLevel="0" r="107">
      <c r="A107" s="13" t="n">
        <v>45092.499305556</v>
      </c>
      <c r="B107" s="6" t="n">
        <v>44410</v>
      </c>
      <c r="C107" s="16" t="s">
        <v>56</v>
      </c>
      <c r="D107" s="16"/>
      <c r="E107" s="16"/>
      <c r="F107" s="6" t="s">
        <f>=A107-A106</f>
      </c>
      <c r="G107" s="6" t="s">
        <f>=B107+G106</f>
      </c>
      <c r="H107" s="6" t="s">
        <f>=F107*G106</f>
      </c>
    </row>
    <row collapsed="false" customFormat="false" customHeight="false" hidden="false" ht="12.1" outlineLevel="0" r="108">
      <c r="A108" s="13" t="n">
        <v>45092.5</v>
      </c>
      <c r="B108" s="6" t="n">
        <v>44410</v>
      </c>
      <c r="C108" s="16" t="s">
        <v>89</v>
      </c>
      <c r="D108" s="16"/>
      <c r="E108" s="16"/>
      <c r="F108" s="6" t="s">
        <f>=A108-A107</f>
      </c>
      <c r="G108" s="6" t="s">
        <f>=B108+G107</f>
      </c>
      <c r="H108" s="6" t="s">
        <f>=F108*G107</f>
      </c>
    </row>
    <row collapsed="false" customFormat="false" customHeight="false" hidden="false" ht="12.1" outlineLevel="0" r="109">
      <c r="A109" s="13" t="n">
        <v>45093.5</v>
      </c>
      <c r="B109" s="6" t="n">
        <v>-52263.6</v>
      </c>
      <c r="C109" s="16" t="s">
        <v>90</v>
      </c>
      <c r="D109" s="16"/>
      <c r="E109" s="16"/>
      <c r="F109" s="6" t="s">
        <f>=A109-A108</f>
      </c>
      <c r="G109" s="6" t="s">
        <f>=B109+G108</f>
      </c>
      <c r="H109" s="6" t="s">
        <f>=F109*G108</f>
      </c>
    </row>
    <row collapsed="false" customFormat="false" customHeight="false" hidden="false" ht="12.1" outlineLevel="0" r="110">
      <c r="A110" s="13" t="n">
        <v>45107.5</v>
      </c>
      <c r="B110" s="6" t="n">
        <v>72370</v>
      </c>
      <c r="C110" s="16" t="s">
        <v>95</v>
      </c>
      <c r="D110" s="16"/>
      <c r="E110" s="16"/>
      <c r="F110" s="6" t="s">
        <f>=A110-A109</f>
      </c>
      <c r="G110" s="6" t="s">
        <f>=B110+G109</f>
      </c>
      <c r="H110" s="6" t="s">
        <f>=F110*G109</f>
      </c>
    </row>
    <row collapsed="false" customFormat="false" customHeight="false" hidden="false" ht="12.1" outlineLevel="0" r="111">
      <c r="A111" s="13" t="n">
        <v>45112.5</v>
      </c>
      <c r="B111" s="6" t="n">
        <v>-64300</v>
      </c>
      <c r="C111" s="16" t="s">
        <v>96</v>
      </c>
      <c r="D111" s="16"/>
      <c r="E111" s="16"/>
      <c r="F111" s="6" t="s">
        <f>=A111-A110</f>
      </c>
      <c r="G111" s="6" t="s">
        <f>=B111+G110</f>
      </c>
      <c r="H111" s="6" t="s">
        <f>=F111*G110</f>
      </c>
    </row>
    <row collapsed="false" customFormat="false" customHeight="false" hidden="false" ht="12.1" outlineLevel="0" r="112">
      <c r="A112" s="13" t="n">
        <v>45117.5</v>
      </c>
      <c r="B112" s="6" t="n">
        <v>-402355.72</v>
      </c>
      <c r="C112" s="16" t="s">
        <v>97</v>
      </c>
      <c r="D112" s="16"/>
      <c r="E112" s="16"/>
      <c r="F112" s="6" t="s">
        <f>=A112-A111</f>
      </c>
      <c r="G112" s="6" t="s">
        <f>=B112+G111</f>
      </c>
      <c r="H112" s="6" t="s">
        <f>=F112*G111</f>
      </c>
    </row>
    <row collapsed="false" customFormat="false" customHeight="false" hidden="false" ht="12.1" outlineLevel="0" r="113">
      <c r="A113" s="13" t="n">
        <v>45117.5</v>
      </c>
      <c r="B113" s="6" t="n">
        <v>100000</v>
      </c>
      <c r="C113" s="16" t="s">
        <v>94</v>
      </c>
      <c r="D113" s="16"/>
      <c r="E113" s="16"/>
      <c r="F113" s="6" t="s">
        <f>=A113-A112</f>
      </c>
      <c r="G113" s="6" t="s">
        <f>=B113+G112</f>
      </c>
      <c r="H113" s="6" t="s">
        <f>=F113*G112</f>
      </c>
    </row>
    <row collapsed="false" customFormat="false" customHeight="false" hidden="false" ht="12.1" outlineLevel="0" r="114">
      <c r="A114" s="13" t="n">
        <v>45117.5</v>
      </c>
      <c r="B114" s="6" t="n">
        <v>162355.72</v>
      </c>
      <c r="C114" s="16" t="s">
        <v>98</v>
      </c>
      <c r="D114" s="16"/>
      <c r="E114" s="16"/>
      <c r="F114" s="6" t="s">
        <f>=A114-A113</f>
      </c>
      <c r="G114" s="6" t="s">
        <f>=B114+G113</f>
      </c>
      <c r="H114" s="6" t="s">
        <f>=F114*G113</f>
      </c>
    </row>
    <row collapsed="false" customFormat="false" customHeight="false" hidden="false" ht="12.1" outlineLevel="0" r="115">
      <c r="A115" s="13" t="n">
        <v>45117.5</v>
      </c>
      <c r="B115" s="6" t="n">
        <v>140000</v>
      </c>
      <c r="C115" s="16" t="s">
        <v>95</v>
      </c>
      <c r="D115" s="16"/>
      <c r="E115" s="16"/>
      <c r="F115" s="6" t="s">
        <f>=A115-A114</f>
      </c>
      <c r="G115" s="6" t="s">
        <f>=B115+G114</f>
      </c>
      <c r="H115" s="6" t="s">
        <f>=F115*G114</f>
      </c>
    </row>
    <row collapsed="false" customFormat="false" customHeight="false" hidden="false" ht="12.1" outlineLevel="0" r="116">
      <c r="A116" s="13" t="n">
        <v>45122.5</v>
      </c>
      <c r="B116" s="6" t="n">
        <v>50000</v>
      </c>
      <c r="C116" s="16" t="s">
        <v>98</v>
      </c>
      <c r="D116" s="16"/>
      <c r="E116" s="16"/>
      <c r="F116" s="6" t="s">
        <f>=A116-A115</f>
      </c>
      <c r="G116" s="6" t="s">
        <f>=B116+G115</f>
      </c>
      <c r="H116" s="6" t="s">
        <f>=F116*G115</f>
      </c>
    </row>
    <row collapsed="false" customFormat="false" customHeight="false" hidden="false" ht="12.1" outlineLevel="0" r="117">
      <c r="A117" s="13" t="n">
        <v>45131.5</v>
      </c>
      <c r="B117" s="6" t="n">
        <v>-72000</v>
      </c>
      <c r="C117" s="16" t="s">
        <v>96</v>
      </c>
      <c r="D117" s="16"/>
      <c r="E117" s="16"/>
      <c r="F117" s="6" t="s">
        <f>=A117-A116</f>
      </c>
      <c r="G117" s="6" t="s">
        <f>=B117+G116</f>
      </c>
      <c r="H117" s="6" t="s">
        <f>=F117*G116</f>
      </c>
    </row>
    <row collapsed="false" customFormat="false" customHeight="false" hidden="false" ht="12.1" outlineLevel="0" r="118">
      <c r="A118" s="13" t="n">
        <v>45134.5</v>
      </c>
      <c r="B118" s="6" t="n">
        <v>-15000</v>
      </c>
      <c r="C118" s="16" t="s">
        <v>96</v>
      </c>
      <c r="D118" s="16"/>
      <c r="E118" s="16"/>
      <c r="F118" s="6" t="s">
        <f>=A118-A117</f>
      </c>
      <c r="G118" s="6" t="s">
        <f>=B118+G117</f>
      </c>
      <c r="H118" s="6" t="s">
        <f>=F118*G117</f>
      </c>
    </row>
    <row collapsed="false" customFormat="false" customHeight="false" hidden="false" ht="12.1" outlineLevel="0" r="119">
      <c r="A119" s="13" t="n">
        <v>45138.721527778</v>
      </c>
      <c r="B119" s="6" t="n">
        <v>-213259.5</v>
      </c>
      <c r="C119" s="16" t="s">
        <v>99</v>
      </c>
      <c r="D119" s="16"/>
      <c r="E119" s="16"/>
      <c r="F119" s="6" t="s">
        <f>=A119-A118</f>
      </c>
      <c r="G119" s="6" t="s">
        <f>=B119+G118</f>
      </c>
      <c r="H119" s="6" t="s">
        <f>=F119*G118</f>
      </c>
    </row>
    <row collapsed="false" customFormat="false" customHeight="false" hidden="false" ht="12.1" outlineLevel="0" r="120">
      <c r="A120" s="13" t="n">
        <v>45139.5</v>
      </c>
      <c r="B120" s="6" t="n">
        <v>223776.34</v>
      </c>
      <c r="C120" s="16" t="s">
        <v>100</v>
      </c>
      <c r="D120" s="16"/>
      <c r="E120" s="16"/>
      <c r="F120" s="6" t="s">
        <f>=A120-A119</f>
      </c>
      <c r="G120" s="6" t="s">
        <f>=B120+G119</f>
      </c>
      <c r="H120" s="6" t="s">
        <f>=F120*G119</f>
      </c>
    </row>
    <row collapsed="false" customFormat="false" customHeight="false" hidden="false" ht="12.1" outlineLevel="0" r="121">
      <c r="A121" s="13" t="n">
        <v>45139.5</v>
      </c>
      <c r="B121" s="6" t="n">
        <v>-61550</v>
      </c>
      <c r="C121" s="16" t="s">
        <v>96</v>
      </c>
      <c r="D121" s="16"/>
      <c r="E121" s="16"/>
      <c r="F121" s="6" t="s">
        <f>=A121-A120</f>
      </c>
      <c r="G121" s="6" t="s">
        <f>=B121+G120</f>
      </c>
      <c r="H121" s="6" t="s">
        <f>=F121*G120</f>
      </c>
    </row>
    <row collapsed="false" customFormat="false" customHeight="false" hidden="false" ht="12.1" outlineLevel="0" r="122">
      <c r="A122" s="13" t="n">
        <v>45148.5</v>
      </c>
      <c r="B122" s="6" t="n">
        <v>105500</v>
      </c>
      <c r="C122" s="16" t="s">
        <v>101</v>
      </c>
      <c r="D122" s="16"/>
      <c r="E122" s="16"/>
      <c r="F122" s="6" t="s">
        <f>=A122-A121</f>
      </c>
      <c r="G122" s="6" t="s">
        <f>=B122+G121</f>
      </c>
      <c r="H122" s="6" t="s">
        <f>=F122*G121</f>
      </c>
    </row>
    <row collapsed="false" customFormat="false" customHeight="false" hidden="false" ht="12.1" outlineLevel="0" r="123">
      <c r="A123" s="13" t="n">
        <v>45148.5</v>
      </c>
      <c r="B123" s="6" t="n">
        <v>-100552.05</v>
      </c>
      <c r="C123" s="16" t="s">
        <v>97</v>
      </c>
      <c r="D123" s="16"/>
      <c r="E123" s="16"/>
      <c r="F123" s="6" t="s">
        <f>=A123-A122</f>
      </c>
      <c r="G123" s="6" t="s">
        <f>=B123+G122</f>
      </c>
      <c r="H123" s="6" t="s">
        <f>=F123*G122</f>
      </c>
    </row>
    <row collapsed="false" customFormat="false" customHeight="false" hidden="false" ht="12.1" outlineLevel="0" r="124">
      <c r="A124" s="13" t="n">
        <v>45153.5</v>
      </c>
      <c r="B124" s="6" t="n">
        <v>45000</v>
      </c>
      <c r="C124" s="16" t="s">
        <v>101</v>
      </c>
      <c r="D124" s="16"/>
      <c r="E124" s="16"/>
      <c r="F124" s="6" t="s">
        <f>=A124-A123</f>
      </c>
      <c r="G124" s="6" t="s">
        <f>=B124+G123</f>
      </c>
      <c r="H124" s="6" t="s">
        <f>=F124*G123</f>
      </c>
    </row>
    <row collapsed="false" customFormat="false" customHeight="false" hidden="false" ht="12.1" outlineLevel="0" r="125">
      <c r="A125" s="13" t="n">
        <v>45154.499305556</v>
      </c>
      <c r="B125" s="6" t="n">
        <v>-223776.34</v>
      </c>
      <c r="C125" s="16" t="s">
        <v>102</v>
      </c>
      <c r="D125" s="16"/>
      <c r="E125" s="16"/>
      <c r="F125" s="6" t="s">
        <f>=A125-A124</f>
      </c>
      <c r="G125" s="6" t="s">
        <f>=B125+G124</f>
      </c>
      <c r="H125" s="6" t="s">
        <f>=F125*G124</f>
      </c>
    </row>
    <row collapsed="false" customFormat="false" customHeight="false" hidden="false" ht="12.1" outlineLevel="0" r="126">
      <c r="A126" s="13" t="n">
        <v>45154.5</v>
      </c>
      <c r="B126" s="6" t="n">
        <v>219366.34</v>
      </c>
      <c r="C126" s="16" t="s">
        <v>103</v>
      </c>
      <c r="D126" s="16"/>
      <c r="E126" s="16"/>
      <c r="F126" s="6" t="s">
        <f>=A126-A125</f>
      </c>
      <c r="G126" s="6" t="s">
        <f>=B126+G125</f>
      </c>
      <c r="H126" s="6" t="s">
        <f>=F126*G125</f>
      </c>
    </row>
    <row collapsed="false" customFormat="false" customHeight="false" hidden="false" ht="12.1" outlineLevel="0" r="127">
      <c r="A127" s="13" t="n">
        <v>45157.5</v>
      </c>
      <c r="B127" s="6" t="n">
        <v>49816.02</v>
      </c>
      <c r="C127" s="16" t="s">
        <v>103</v>
      </c>
      <c r="D127" s="16"/>
      <c r="E127" s="16"/>
      <c r="F127" s="6" t="s">
        <f>=A127-A126</f>
      </c>
      <c r="G127" s="6" t="s">
        <f>=B127+G126</f>
      </c>
      <c r="H127" s="6" t="s">
        <f>=F127*G126</f>
      </c>
    </row>
    <row collapsed="false" customFormat="false" customHeight="false" hidden="false" ht="12.1" outlineLevel="0" r="128">
      <c r="A128" s="13" t="n">
        <v>45161.5</v>
      </c>
      <c r="B128" s="6" t="n">
        <v>-25000</v>
      </c>
      <c r="C128" s="16" t="s">
        <v>104</v>
      </c>
      <c r="D128" s="16"/>
      <c r="E128" s="16"/>
      <c r="F128" s="6" t="s">
        <f>=A128-A127</f>
      </c>
      <c r="G128" s="6" t="s">
        <f>=B128+G127</f>
      </c>
      <c r="H128" s="6" t="s">
        <f>=F128*G127</f>
      </c>
    </row>
    <row collapsed="false" customFormat="false" customHeight="false" hidden="false" ht="12.1" outlineLevel="0" r="129">
      <c r="A129" s="13" t="n">
        <v>45165.5</v>
      </c>
      <c r="B129" s="6" t="n">
        <v>-62000</v>
      </c>
      <c r="C129" s="16" t="s">
        <v>104</v>
      </c>
      <c r="D129" s="16"/>
      <c r="E129" s="16"/>
      <c r="F129" s="6" t="s">
        <f>=A129-A128</f>
      </c>
      <c r="G129" s="6" t="s">
        <f>=B129+G128</f>
      </c>
      <c r="H129" s="6" t="s">
        <f>=F129*G128</f>
      </c>
    </row>
    <row collapsed="false" customFormat="false" customHeight="false" hidden="false" ht="12.1" outlineLevel="0" r="130">
      <c r="A130" s="13" t="n">
        <v>45169.5</v>
      </c>
      <c r="B130" s="6" t="n">
        <v>-50000</v>
      </c>
      <c r="C130" s="16" t="s">
        <v>105</v>
      </c>
      <c r="D130" s="16"/>
      <c r="E130" s="16"/>
      <c r="F130" s="6" t="s">
        <f>=A130-A129</f>
      </c>
      <c r="G130" s="6" t="s">
        <f>=B130+G129</f>
      </c>
      <c r="H130" s="6" t="s">
        <f>=F130*G129</f>
      </c>
    </row>
    <row collapsed="false" customFormat="false" customHeight="false" hidden="false" ht="12.1" outlineLevel="0" r="131">
      <c r="A131" s="13" t="n">
        <v>45169.5</v>
      </c>
      <c r="B131" s="6" t="n">
        <v>-172100</v>
      </c>
      <c r="C131" s="16" t="s">
        <v>104</v>
      </c>
      <c r="D131" s="16"/>
      <c r="E131" s="16"/>
      <c r="F131" s="6" t="s">
        <f>=A131-A130</f>
      </c>
      <c r="G131" s="6" t="s">
        <f>=B131+G130</f>
      </c>
      <c r="H131" s="6" t="s">
        <f>=F131*G130</f>
      </c>
    </row>
    <row collapsed="false" customFormat="false" customHeight="false" hidden="false" ht="12.1" outlineLevel="0" r="132">
      <c r="A132" s="13" t="n">
        <v>45169.5</v>
      </c>
      <c r="B132" s="6" t="n">
        <v>200000</v>
      </c>
      <c r="C132" s="16" t="s">
        <v>106</v>
      </c>
      <c r="D132" s="16"/>
      <c r="E132" s="16"/>
      <c r="F132" s="6" t="s">
        <f>=A132-A131</f>
      </c>
      <c r="G132" s="6" t="s">
        <f>=B132+G131</f>
      </c>
      <c r="H132" s="6" t="s">
        <f>=F132*G131</f>
      </c>
    </row>
    <row collapsed="false" customFormat="false" customHeight="false" hidden="false" ht="12.1" outlineLevel="0" r="133">
      <c r="A133" s="13" t="n">
        <v>45174.499305556</v>
      </c>
      <c r="B133" s="6" t="n">
        <v>-103645.56</v>
      </c>
      <c r="C133" s="16" t="s">
        <v>107</v>
      </c>
      <c r="D133" s="16"/>
      <c r="E133" s="16"/>
      <c r="F133" s="6" t="s">
        <f>=A133-A132</f>
      </c>
      <c r="G133" s="6" t="s">
        <f>=B133+G132</f>
      </c>
      <c r="H133" s="6" t="s">
        <f>=F133*G132</f>
      </c>
    </row>
    <row collapsed="false" customFormat="false" customHeight="false" hidden="false" ht="12.1" outlineLevel="0" r="134">
      <c r="A134" s="13" t="n">
        <v>45174.5</v>
      </c>
      <c r="B134" s="6" t="n">
        <v>131823.61</v>
      </c>
      <c r="C134" s="16" t="s">
        <v>103</v>
      </c>
      <c r="D134" s="16"/>
      <c r="E134" s="16"/>
      <c r="F134" s="6" t="s">
        <f>=A134-A133</f>
      </c>
      <c r="G134" s="6" t="s">
        <f>=B134+G133</f>
      </c>
      <c r="H134" s="6" t="s">
        <f>=F134*G133</f>
      </c>
    </row>
    <row collapsed="false" customFormat="false" customHeight="false" hidden="false" ht="12.1" outlineLevel="0" r="135">
      <c r="A135" s="13" t="n">
        <v>45175.5</v>
      </c>
      <c r="B135" s="6" t="n">
        <v>-50000</v>
      </c>
      <c r="C135" s="16" t="s">
        <v>105</v>
      </c>
      <c r="D135" s="16"/>
      <c r="E135" s="16"/>
      <c r="F135" s="6" t="s">
        <f>=A135-A134</f>
      </c>
      <c r="G135" s="6" t="s">
        <f>=B135+G134</f>
      </c>
      <c r="H135" s="6" t="s">
        <f>=F135*G134</f>
      </c>
    </row>
    <row collapsed="false" customFormat="false" customHeight="false" hidden="false" ht="12.1" outlineLevel="0" r="136">
      <c r="A136" s="13" t="n">
        <v>45179.5</v>
      </c>
      <c r="B136" s="6" t="n">
        <v>75000</v>
      </c>
      <c r="C136" s="16" t="s">
        <v>103</v>
      </c>
      <c r="D136" s="16"/>
      <c r="E136" s="16"/>
      <c r="F136" s="6" t="s">
        <f>=A136-A135</f>
      </c>
      <c r="G136" s="6" t="s">
        <f>=B136+G135</f>
      </c>
      <c r="H136" s="6" t="s">
        <f>=F136*G135</f>
      </c>
    </row>
    <row collapsed="false" customFormat="false" customHeight="false" hidden="false" ht="12.1" outlineLevel="0" r="137">
      <c r="A137" s="13" t="n">
        <v>45184.5</v>
      </c>
      <c r="B137" s="6" t="n">
        <v>50000</v>
      </c>
      <c r="C137" s="16" t="s">
        <v>101</v>
      </c>
      <c r="D137" s="16"/>
      <c r="E137" s="16"/>
      <c r="F137" s="6" t="s">
        <f>=A137-A136</f>
      </c>
      <c r="G137" s="6" t="s">
        <f>=B137+G136</f>
      </c>
      <c r="H137" s="6" t="s">
        <f>=F137*G136</f>
      </c>
    </row>
    <row collapsed="false" customFormat="false" customHeight="false" hidden="false" ht="12.1" outlineLevel="0" r="138">
      <c r="A138" s="13" t="n">
        <v>45187.5</v>
      </c>
      <c r="B138" s="6" t="n">
        <v>-20000</v>
      </c>
      <c r="C138" s="16" t="s">
        <v>104</v>
      </c>
      <c r="D138" s="16"/>
      <c r="E138" s="16"/>
      <c r="F138" s="6" t="s">
        <f>=A138-A137</f>
      </c>
      <c r="G138" s="6" t="s">
        <f>=B138+G137</f>
      </c>
      <c r="H138" s="6" t="s">
        <f>=F138*G137</f>
      </c>
    </row>
    <row collapsed="false" customFormat="false" customHeight="false" hidden="false" ht="12.1" outlineLevel="0" r="139">
      <c r="A139" s="13" t="n">
        <v>45188.5</v>
      </c>
      <c r="B139" s="6" t="n">
        <v>-101154.82</v>
      </c>
      <c r="C139" s="16" t="s">
        <v>105</v>
      </c>
      <c r="D139" s="16"/>
      <c r="E139" s="16"/>
      <c r="F139" s="6" t="s">
        <f>=A139-A138</f>
      </c>
      <c r="G139" s="6" t="s">
        <f>=B139+G138</f>
      </c>
      <c r="H139" s="6" t="s">
        <f>=F139*G138</f>
      </c>
    </row>
    <row collapsed="false" customFormat="false" customHeight="false" hidden="false" ht="12.1" outlineLevel="0" r="140">
      <c r="A140" s="13" t="n">
        <v>45188.5</v>
      </c>
      <c r="B140" s="6" t="n">
        <v>101154.82</v>
      </c>
      <c r="C140" s="16" t="s">
        <v>108</v>
      </c>
      <c r="D140" s="16"/>
      <c r="E140" s="16"/>
      <c r="F140" s="6" t="s">
        <f>=A140-A139</f>
      </c>
      <c r="G140" s="6" t="s">
        <f>=B140+G139</f>
      </c>
      <c r="H140" s="6" t="s">
        <f>=F140*G139</f>
      </c>
    </row>
    <row collapsed="false" customFormat="false" customHeight="false" hidden="false" ht="12.1" outlineLevel="0" r="141">
      <c r="A141" s="13" t="n">
        <v>45188.5</v>
      </c>
      <c r="B141" s="6" t="n">
        <v>-198628.46</v>
      </c>
      <c r="C141" s="16" t="s">
        <v>104</v>
      </c>
      <c r="D141" s="16"/>
      <c r="E141" s="16"/>
      <c r="F141" s="6" t="s">
        <f>=A141-A140</f>
      </c>
      <c r="G141" s="6" t="s">
        <f>=B141+G140</f>
      </c>
      <c r="H141" s="6" t="s">
        <f>=F141*G140</f>
      </c>
    </row>
    <row collapsed="false" customFormat="false" customHeight="false" hidden="false" ht="12.1" outlineLevel="0" r="142">
      <c r="A142" s="13" t="n">
        <v>45188.5</v>
      </c>
      <c r="B142" s="6" t="n">
        <v>198628.46</v>
      </c>
      <c r="C142" s="16" t="s">
        <v>109</v>
      </c>
      <c r="D142" s="16"/>
      <c r="E142" s="16"/>
      <c r="F142" s="6" t="s">
        <f>=A142-A141</f>
      </c>
      <c r="G142" s="6" t="s">
        <f>=B142+G141</f>
      </c>
      <c r="H142" s="6" t="s">
        <f>=F142*G141</f>
      </c>
    </row>
    <row collapsed="false" customFormat="false" customHeight="false" hidden="false" ht="12.1" outlineLevel="0" r="143">
      <c r="A143" s="13" t="n">
        <v>45199.5</v>
      </c>
      <c r="B143" s="6" t="n">
        <v>-201972.6</v>
      </c>
      <c r="C143" s="16" t="s">
        <v>110</v>
      </c>
      <c r="D143" s="16"/>
      <c r="E143" s="16"/>
      <c r="F143" s="6" t="s">
        <f>=A143-A142</f>
      </c>
      <c r="G143" s="6" t="s">
        <f>=B143+G142</f>
      </c>
      <c r="H143" s="6" t="s">
        <f>=F143*G142</f>
      </c>
    </row>
    <row collapsed="false" customFormat="false" customHeight="false" hidden="false" ht="12.1" outlineLevel="0" r="144">
      <c r="A144" s="13" t="n">
        <v>45200.5</v>
      </c>
      <c r="B144" s="6" t="n">
        <v>201972.6</v>
      </c>
      <c r="C144" s="16" t="s">
        <v>111</v>
      </c>
      <c r="D144" s="16"/>
      <c r="E144" s="16"/>
      <c r="F144" s="6" t="s">
        <f>=A144-A143</f>
      </c>
      <c r="G144" s="6" t="s">
        <f>=B144+G143</f>
      </c>
      <c r="H144" s="6" t="s">
        <f>=F144*G143</f>
      </c>
    </row>
    <row collapsed="false" customFormat="false" customHeight="false" hidden="false" ht="12.1" outlineLevel="0" r="145">
      <c r="A145" s="13" t="n">
        <v>45200.5</v>
      </c>
      <c r="B145" s="6" t="n">
        <v>-19000</v>
      </c>
      <c r="C145" s="16" t="s">
        <v>112</v>
      </c>
      <c r="D145" s="16"/>
      <c r="E145" s="16"/>
      <c r="F145" s="6" t="s">
        <f>=A145-A144</f>
      </c>
      <c r="G145" s="6" t="s">
        <f>=B145+G144</f>
      </c>
      <c r="H145" s="6" t="s">
        <f>=F145*G144</f>
      </c>
    </row>
    <row collapsed="false" customFormat="false" customHeight="false" hidden="false" ht="12.1" outlineLevel="0" r="146">
      <c r="A146" s="13" t="n">
        <v>45205.5</v>
      </c>
      <c r="B146" s="6" t="n">
        <v>-45000</v>
      </c>
      <c r="C146" s="16" t="s">
        <v>113</v>
      </c>
      <c r="D146" s="16"/>
      <c r="E146" s="16"/>
      <c r="F146" s="6" t="s">
        <f>=A146-A145</f>
      </c>
      <c r="G146" s="6" t="s">
        <f>=B146+G145</f>
      </c>
      <c r="H146" s="6" t="s">
        <f>=F146*G145</f>
      </c>
    </row>
    <row collapsed="false" customFormat="false" customHeight="false" hidden="false" ht="12.1" outlineLevel="0" r="147">
      <c r="A147" s="13" t="n">
        <v>45207.5</v>
      </c>
      <c r="B147" s="6" t="n">
        <v>10000</v>
      </c>
      <c r="C147" s="16" t="s">
        <v>109</v>
      </c>
      <c r="D147" s="16"/>
      <c r="E147" s="16"/>
      <c r="F147" s="6" t="s">
        <f>=A147-A146</f>
      </c>
      <c r="G147" s="6" t="s">
        <f>=B147+G146</f>
      </c>
      <c r="H147" s="6" t="s">
        <f>=F147*G146</f>
      </c>
    </row>
    <row collapsed="false" customFormat="false" customHeight="false" hidden="false" ht="12.1" outlineLevel="0" r="148">
      <c r="A148" s="13" t="n">
        <v>45209.5</v>
      </c>
      <c r="B148" s="6" t="n">
        <v>25000</v>
      </c>
      <c r="C148" s="16" t="s">
        <v>109</v>
      </c>
      <c r="D148" s="16"/>
      <c r="E148" s="16"/>
      <c r="F148" s="6" t="s">
        <f>=A148-A147</f>
      </c>
      <c r="G148" s="6" t="s">
        <f>=B148+G147</f>
      </c>
      <c r="H148" s="6" t="s">
        <f>=F148*G147</f>
      </c>
    </row>
    <row collapsed="false" customFormat="false" customHeight="false" hidden="false" ht="12.1" outlineLevel="0" r="149">
      <c r="A149" s="13" t="n">
        <v>45214.5</v>
      </c>
      <c r="B149" s="6" t="n">
        <v>45000</v>
      </c>
      <c r="C149" s="16" t="s">
        <v>108</v>
      </c>
      <c r="D149" s="16"/>
      <c r="E149" s="16"/>
      <c r="F149" s="6" t="s">
        <f>=A149-A148</f>
      </c>
      <c r="G149" s="6" t="s">
        <f>=B149+G148</f>
      </c>
      <c r="H149" s="6" t="s">
        <f>=F149*G148</f>
      </c>
    </row>
    <row collapsed="false" customFormat="false" customHeight="false" hidden="false" ht="12.1" outlineLevel="0" r="150">
      <c r="A150" s="13" t="n">
        <v>45218.5</v>
      </c>
      <c r="B150" s="6" t="n">
        <v>-8000</v>
      </c>
      <c r="C150" s="16" t="s">
        <v>112</v>
      </c>
      <c r="D150" s="16"/>
      <c r="E150" s="16"/>
      <c r="F150" s="6" t="s">
        <f>=A150-A149</f>
      </c>
      <c r="G150" s="6" t="s">
        <f>=B150+G149</f>
      </c>
      <c r="H150" s="6" t="s">
        <f>=F150*G149</f>
      </c>
    </row>
    <row collapsed="false" customFormat="false" customHeight="false" hidden="false" ht="12.1" outlineLevel="0" r="151">
      <c r="A151" s="13" t="n">
        <v>45219.5</v>
      </c>
      <c r="B151" s="6" t="n">
        <v>55000</v>
      </c>
      <c r="C151" s="16" t="s">
        <v>109</v>
      </c>
      <c r="D151" s="16"/>
      <c r="E151" s="16"/>
      <c r="F151" s="6" t="s">
        <f>=A151-A150</f>
      </c>
      <c r="G151" s="6" t="s">
        <f>=B151+G150</f>
      </c>
      <c r="H151" s="6" t="s">
        <f>=F151*G150</f>
      </c>
    </row>
    <row collapsed="false" customFormat="false" customHeight="false" hidden="false" ht="12.1" outlineLevel="0" r="152">
      <c r="A152" s="13" t="n">
        <v>45230.5</v>
      </c>
      <c r="B152" s="6" t="n">
        <v>-204116.23</v>
      </c>
      <c r="C152" s="16" t="s">
        <v>114</v>
      </c>
      <c r="D152" s="16"/>
      <c r="E152" s="16"/>
      <c r="F152" s="6" t="s">
        <f>=A152-A151</f>
      </c>
      <c r="G152" s="6" t="s">
        <f>=B152+G151</f>
      </c>
      <c r="H152" s="6" t="s">
        <f>=F152*G151</f>
      </c>
    </row>
    <row collapsed="false" customFormat="false" customHeight="false" hidden="false" ht="12.1" outlineLevel="0" r="153">
      <c r="A153" s="13" t="n">
        <v>45230.5</v>
      </c>
      <c r="B153" s="6" t="n">
        <v>-102616.24</v>
      </c>
      <c r="C153" s="16" t="s">
        <v>113</v>
      </c>
      <c r="D153" s="16"/>
      <c r="E153" s="16"/>
      <c r="F153" s="6" t="s">
        <f>=A153-A152</f>
      </c>
      <c r="G153" s="6" t="s">
        <f>=B153+G152</f>
      </c>
      <c r="H153" s="6" t="s">
        <f>=F153*G152</f>
      </c>
    </row>
    <row collapsed="false" customFormat="false" customHeight="false" hidden="false" ht="12.1" outlineLevel="0" r="154">
      <c r="A154" s="13" t="n">
        <v>45230.5</v>
      </c>
      <c r="B154" s="6" t="n">
        <v>-265085.85</v>
      </c>
      <c r="C154" s="16" t="s">
        <v>112</v>
      </c>
      <c r="D154" s="16"/>
      <c r="E154" s="16"/>
      <c r="F154" s="6" t="s">
        <f>=A154-A153</f>
      </c>
      <c r="G154" s="6" t="s">
        <f>=B154+G153</f>
      </c>
      <c r="H154" s="6" t="s">
        <f>=F154*G153</f>
      </c>
    </row>
    <row collapsed="false" customFormat="false" customHeight="false" hidden="false" ht="12.1" outlineLevel="0" r="155">
      <c r="A155" s="13" t="n">
        <v>45231.5</v>
      </c>
      <c r="B155" s="6" t="n">
        <v>260085.85</v>
      </c>
      <c r="C155" s="16" t="s">
        <v>115</v>
      </c>
      <c r="D155" s="16"/>
      <c r="E155" s="16"/>
      <c r="F155" s="6" t="s">
        <f>=A155-A154</f>
      </c>
      <c r="G155" s="6" t="s">
        <f>=B155+G154</f>
      </c>
      <c r="H155" s="6" t="s">
        <f>=F155*G154</f>
      </c>
    </row>
    <row collapsed="false" customFormat="false" customHeight="false" hidden="false" ht="12.1" outlineLevel="0" r="156">
      <c r="A156" s="13" t="n">
        <v>45231.5</v>
      </c>
      <c r="B156" s="6" t="n">
        <v>106406.24</v>
      </c>
      <c r="C156" s="16" t="s">
        <v>116</v>
      </c>
      <c r="D156" s="16"/>
      <c r="E156" s="16"/>
      <c r="F156" s="6" t="s">
        <f>=A156-A155</f>
      </c>
      <c r="G156" s="6" t="s">
        <f>=B156+G155</f>
      </c>
      <c r="H156" s="6" t="s">
        <f>=F156*G155</f>
      </c>
    </row>
    <row collapsed="false" customFormat="false" customHeight="false" hidden="false" ht="12.1" outlineLevel="0" r="157">
      <c r="A157" s="13" t="n">
        <v>45236.5</v>
      </c>
      <c r="B157" s="6" t="n">
        <v>-50000</v>
      </c>
      <c r="C157" s="16" t="s">
        <v>117</v>
      </c>
      <c r="D157" s="16"/>
      <c r="E157" s="16"/>
      <c r="F157" s="6" t="s">
        <f>=A157-A156</f>
      </c>
      <c r="G157" s="6" t="s">
        <f>=B157+G156</f>
      </c>
      <c r="H157" s="6" t="s">
        <f>=F157*G156</f>
      </c>
    </row>
    <row collapsed="false" customFormat="false" customHeight="false" hidden="false" ht="12.1" outlineLevel="0" r="158">
      <c r="A158" s="13" t="n">
        <v>45237.5</v>
      </c>
      <c r="B158" s="6" t="n">
        <v>137000</v>
      </c>
      <c r="C158" s="16" t="s">
        <v>118</v>
      </c>
      <c r="D158" s="16"/>
      <c r="E158" s="16"/>
      <c r="F158" s="6" t="s">
        <f>=A158-A157</f>
      </c>
      <c r="G158" s="6" t="s">
        <f>=B158+G157</f>
      </c>
      <c r="H158" s="6" t="s">
        <f>=F158*G157</f>
      </c>
    </row>
    <row collapsed="false" customFormat="false" customHeight="false" hidden="false" ht="12.1" outlineLevel="0" r="159">
      <c r="A159" s="13" t="n">
        <v>45240.5</v>
      </c>
      <c r="B159" s="6" t="n">
        <v>22000</v>
      </c>
      <c r="C159" s="16" t="s">
        <v>115</v>
      </c>
      <c r="D159" s="16"/>
      <c r="E159" s="16"/>
      <c r="F159" s="6" t="s">
        <f>=A159-A158</f>
      </c>
      <c r="G159" s="6" t="s">
        <f>=B159+G158</f>
      </c>
      <c r="H159" s="6" t="s">
        <f>=F159*G158</f>
      </c>
    </row>
    <row collapsed="false" customFormat="false" customHeight="false" hidden="false" ht="12.1" outlineLevel="0" r="160">
      <c r="A160" s="13" t="n">
        <v>45242.5</v>
      </c>
      <c r="B160" s="6" t="n">
        <v>11600</v>
      </c>
      <c r="C160" s="16" t="s">
        <v>116</v>
      </c>
      <c r="D160" s="16"/>
      <c r="E160" s="16"/>
      <c r="F160" s="6" t="s">
        <f>=A160-A159</f>
      </c>
      <c r="G160" s="6" t="s">
        <f>=B160+G159</f>
      </c>
      <c r="H160" s="6" t="s">
        <f>=F160*G159</f>
      </c>
    </row>
    <row collapsed="false" customFormat="false" customHeight="false" hidden="false" ht="12.1" outlineLevel="0" r="161">
      <c r="A161" s="13" t="n">
        <v>45245.5</v>
      </c>
      <c r="B161" s="6" t="n">
        <v>50000</v>
      </c>
      <c r="C161" s="16" t="s">
        <v>116</v>
      </c>
      <c r="D161" s="16"/>
      <c r="E161" s="16"/>
      <c r="F161" s="6" t="s">
        <f>=A161-A160</f>
      </c>
      <c r="G161" s="6" t="s">
        <f>=B161+G160</f>
      </c>
      <c r="H161" s="6" t="s">
        <f>=F161*G160</f>
      </c>
    </row>
    <row collapsed="false" customFormat="false" customHeight="false" hidden="false" ht="12.1" outlineLevel="0" r="162">
      <c r="A162" s="13" t="n">
        <v>45261.5</v>
      </c>
      <c r="B162" s="6" t="n">
        <v>-22000</v>
      </c>
      <c r="C162" s="16" t="s">
        <v>119</v>
      </c>
      <c r="D162" s="16"/>
      <c r="E162" s="16"/>
      <c r="F162" s="6" t="s">
        <f>=A162-A161</f>
      </c>
      <c r="G162" s="6" t="s">
        <f>=B162+G161</f>
      </c>
      <c r="H162" s="6" t="s">
        <f>=F162*G161</f>
      </c>
    </row>
    <row collapsed="false" customFormat="false" customHeight="false" hidden="false" ht="12.1" outlineLevel="0" r="163">
      <c r="A163" s="13" t="n">
        <v>45263.5</v>
      </c>
      <c r="B163" s="6" t="n">
        <v>-35000</v>
      </c>
      <c r="C163" s="16" t="s">
        <v>119</v>
      </c>
      <c r="D163" s="16"/>
      <c r="E163" s="16"/>
      <c r="F163" s="6" t="s">
        <f>=A163-A162</f>
      </c>
      <c r="G163" s="6" t="s">
        <f>=B163+G162</f>
      </c>
      <c r="H163" s="6" t="s">
        <f>=F163*G162</f>
      </c>
    </row>
    <row collapsed="false" customFormat="false" customHeight="false" hidden="false" ht="12.1" outlineLevel="0" r="164">
      <c r="A164" s="13" t="n">
        <v>45270.5</v>
      </c>
      <c r="B164" s="6" t="n">
        <v>25000</v>
      </c>
      <c r="C164" s="16" t="s">
        <v>115</v>
      </c>
      <c r="D164" s="16"/>
      <c r="E164" s="16"/>
      <c r="F164" s="6" t="s">
        <f>=A164-A163</f>
      </c>
      <c r="G164" s="6" t="s">
        <f>=B164+G163</f>
      </c>
      <c r="H164" s="6" t="s">
        <f>=F164*G163</f>
      </c>
    </row>
    <row collapsed="false" customFormat="false" customHeight="false" hidden="false" ht="12.1" outlineLevel="0" r="165">
      <c r="A165" s="13" t="n">
        <v>45275.5</v>
      </c>
      <c r="B165" s="6" t="n">
        <v>45000</v>
      </c>
      <c r="C165" s="16" t="s">
        <v>116</v>
      </c>
      <c r="D165" s="16"/>
      <c r="E165" s="16"/>
      <c r="F165" s="6" t="s">
        <f>=A165-A164</f>
      </c>
      <c r="G165" s="6" t="s">
        <f>=B165+G164</f>
      </c>
      <c r="H165" s="6" t="s">
        <f>=F165*G164</f>
      </c>
    </row>
    <row collapsed="false" customFormat="false" customHeight="false" hidden="false" ht="12.1" outlineLevel="0" r="166">
      <c r="A166" s="13" t="n">
        <v>45279.5</v>
      </c>
      <c r="B166" s="6" t="n">
        <v>-253011.08</v>
      </c>
      <c r="C166" s="16" t="s">
        <v>119</v>
      </c>
      <c r="D166" s="16"/>
      <c r="E166" s="16"/>
      <c r="F166" s="6" t="s">
        <f>=A166-A165</f>
      </c>
      <c r="G166" s="6" t="s">
        <f>=B166+G165</f>
      </c>
      <c r="H166" s="6" t="s">
        <f>=F166*G165</f>
      </c>
    </row>
    <row collapsed="false" customFormat="false" customHeight="false" hidden="false" ht="12.1" outlineLevel="0" r="167">
      <c r="A167" s="13" t="n">
        <v>45279.5</v>
      </c>
      <c r="B167" s="6" t="n">
        <v>304011.08</v>
      </c>
      <c r="C167" s="16" t="s">
        <v>120</v>
      </c>
      <c r="D167" s="16"/>
      <c r="E167" s="16"/>
      <c r="F167" s="6" t="s">
        <f>=A167-A166</f>
      </c>
      <c r="G167" s="6" t="s">
        <f>=B167+G166</f>
      </c>
      <c r="H167" s="6" t="s">
        <f>=F167*G166</f>
      </c>
    </row>
    <row collapsed="false" customFormat="false" customHeight="false" hidden="false" ht="12.1" outlineLevel="0" r="168">
      <c r="A168" s="13" t="n">
        <v>45279.5</v>
      </c>
      <c r="B168" s="6" t="n">
        <v>13911.97</v>
      </c>
      <c r="C168" s="16" t="s">
        <v>56</v>
      </c>
      <c r="D168" s="16"/>
      <c r="E168" s="16"/>
      <c r="F168" s="6" t="s">
        <f>=A168-A167</f>
      </c>
      <c r="G168" s="6" t="s">
        <f>=B168+G167</f>
      </c>
      <c r="H168" s="6" t="s">
        <f>=F168*G167</f>
      </c>
    </row>
    <row collapsed="false" customFormat="false" customHeight="false" hidden="false" ht="12.1" outlineLevel="0" r="169">
      <c r="A169" s="13" t="n">
        <v>45285.5</v>
      </c>
      <c r="B169" s="6" t="n">
        <v>200000</v>
      </c>
      <c r="C169" s="16" t="s">
        <v>121</v>
      </c>
      <c r="D169" s="16"/>
      <c r="E169" s="16"/>
      <c r="F169" s="6" t="s">
        <f>=A169-A168</f>
      </c>
      <c r="G169" s="6" t="s">
        <f>=B169+G168</f>
      </c>
      <c r="H169" s="6" t="s">
        <f>=F169*G168</f>
      </c>
    </row>
    <row collapsed="false" customFormat="false" customHeight="false" hidden="false" ht="12.1" outlineLevel="0" r="170">
      <c r="A170" s="13" t="n">
        <v>45285.5</v>
      </c>
      <c r="B170" s="6" t="n">
        <v>-202000</v>
      </c>
      <c r="C170" s="16" t="s">
        <v>122</v>
      </c>
      <c r="D170" s="16"/>
      <c r="E170" s="16"/>
      <c r="F170" s="6" t="s">
        <f>=A170-A169</f>
      </c>
      <c r="G170" s="6" t="s">
        <f>=B170+G169</f>
      </c>
      <c r="H170" s="6" t="s">
        <f>=F170*G169</f>
      </c>
    </row>
    <row collapsed="false" customFormat="false" customHeight="false" hidden="false" ht="12.1" outlineLevel="0" r="171">
      <c r="A171" s="13" t="n">
        <v>45289.5</v>
      </c>
      <c r="B171" s="6" t="n">
        <v>-70000</v>
      </c>
      <c r="C171" s="16" t="s">
        <v>122</v>
      </c>
      <c r="D171" s="16"/>
      <c r="E171" s="16"/>
      <c r="F171" s="6" t="s">
        <f>=A171-A170</f>
      </c>
      <c r="G171" s="6" t="s">
        <f>=B171+G170</f>
      </c>
      <c r="H171" s="6" t="s">
        <f>=F171*G170</f>
      </c>
    </row>
    <row collapsed="false" customFormat="false" customHeight="false" hidden="false" ht="12.1" outlineLevel="0" r="172">
      <c r="A172" s="13" t="n">
        <v>45291.5</v>
      </c>
      <c r="B172" s="6" t="n">
        <v>-34613</v>
      </c>
      <c r="C172" s="16" t="s">
        <v>122</v>
      </c>
      <c r="D172" s="16"/>
      <c r="E172" s="16"/>
      <c r="F172" s="6" t="s">
        <f>=A172-A171</f>
      </c>
      <c r="G172" s="6" t="s">
        <f>=B172+G171</f>
      </c>
      <c r="H172" s="6" t="s">
        <f>=F172*G171</f>
      </c>
    </row>
    <row collapsed="false" customFormat="false" customHeight="false" hidden="false" ht="12.1" outlineLevel="0" r="173">
      <c r="A173" s="13" t="n">
        <v>45291.5</v>
      </c>
      <c r="B173" s="6" t="n">
        <v>-165800.15</v>
      </c>
      <c r="C173" s="16" t="s">
        <v>117</v>
      </c>
      <c r="D173" s="16"/>
      <c r="E173" s="16"/>
      <c r="F173" s="6" t="s">
        <f>=A173-A172</f>
      </c>
      <c r="G173" s="6" t="s">
        <f>=B173+G172</f>
      </c>
      <c r="H173" s="6" t="s">
        <f>=F173*G172</f>
      </c>
    </row>
    <row collapsed="false" customFormat="false" customHeight="false" hidden="false" ht="12.1" outlineLevel="0" r="174">
      <c r="A174" s="13" t="n">
        <v>45292.5</v>
      </c>
      <c r="B174" s="6" t="n">
        <v>165800.15</v>
      </c>
      <c r="C174" s="16" t="s">
        <v>123</v>
      </c>
      <c r="D174" s="16"/>
      <c r="E174" s="16"/>
      <c r="F174" s="6" t="s">
        <f>=A174-A173</f>
      </c>
      <c r="G174" s="6" t="s">
        <f>=B174+G173</f>
      </c>
      <c r="H174" s="6" t="s">
        <f>=F174*G173</f>
      </c>
    </row>
    <row collapsed="false" customFormat="false" customHeight="false" hidden="false" ht="12.1" outlineLevel="0" r="175">
      <c r="A175" s="13" t="n">
        <v>45297.5</v>
      </c>
      <c r="B175" s="6" t="n">
        <v>-50000</v>
      </c>
      <c r="C175" s="16" t="s">
        <v>124</v>
      </c>
      <c r="D175" s="16"/>
      <c r="E175" s="16"/>
      <c r="F175" s="6" t="s">
        <f>=A175-A174</f>
      </c>
      <c r="G175" s="6" t="s">
        <f>=B175+G174</f>
      </c>
      <c r="H175" s="6" t="s">
        <f>=F175*G174</f>
      </c>
    </row>
    <row collapsed="false" customFormat="false" customHeight="false" hidden="false" ht="12.1" outlineLevel="0" r="176">
      <c r="A176" s="13" t="n">
        <v>45309.5</v>
      </c>
      <c r="B176" s="6" t="n">
        <v>50000</v>
      </c>
      <c r="C176" s="16" t="s">
        <v>123</v>
      </c>
      <c r="D176" s="16"/>
      <c r="E176" s="16"/>
      <c r="F176" s="6" t="s">
        <f>=A176-A175</f>
      </c>
      <c r="G176" s="6" t="s">
        <f>=B176+G175</f>
      </c>
      <c r="H176" s="6" t="s">
        <f>=F176*G175</f>
      </c>
    </row>
    <row collapsed="false" customFormat="false" customHeight="false" hidden="false" ht="12.1" outlineLevel="0" r="177">
      <c r="A177" s="13" t="n">
        <v>45328.5</v>
      </c>
      <c r="B177" s="6" t="n">
        <v>-45000</v>
      </c>
      <c r="C177" s="16" t="s">
        <v>124</v>
      </c>
      <c r="D177" s="16"/>
      <c r="E177" s="16"/>
      <c r="F177" s="6" t="s">
        <f>=A177-A176</f>
      </c>
      <c r="G177" s="6" t="s">
        <f>=B177+G176</f>
      </c>
      <c r="H177" s="6" t="s">
        <f>=F177*G176</f>
      </c>
    </row>
    <row collapsed="false" customFormat="false" customHeight="false" hidden="false" ht="12.1" outlineLevel="0" r="178">
      <c r="A178" s="13" t="n">
        <v>45334.5</v>
      </c>
      <c r="B178" s="6" t="n">
        <v>-142090.98</v>
      </c>
      <c r="C178" s="16" t="s">
        <v>125</v>
      </c>
      <c r="D178" s="16"/>
      <c r="E178" s="16"/>
      <c r="F178" s="6" t="s">
        <f>=A178-A177</f>
      </c>
      <c r="G178" s="6" t="s">
        <f>=B178+G177</f>
      </c>
      <c r="H178" s="6" t="s">
        <f>=F178*G177</f>
      </c>
    </row>
    <row collapsed="false" customFormat="false" customHeight="false" hidden="false" ht="12.1" outlineLevel="0" r="179">
      <c r="A179" s="13" t="n">
        <v>45337.5</v>
      </c>
      <c r="B179" s="6" t="n">
        <v>39000</v>
      </c>
      <c r="C179" s="16" t="s">
        <v>123</v>
      </c>
      <c r="D179" s="16"/>
      <c r="E179" s="16"/>
      <c r="F179" s="6" t="s">
        <f>=A179-A178</f>
      </c>
      <c r="G179" s="6" t="s">
        <f>=B179+G178</f>
      </c>
      <c r="H179" s="6" t="s">
        <f>=F179*G178</f>
      </c>
    </row>
    <row collapsed="false" customFormat="false" customHeight="false" hidden="false" ht="12.1" outlineLevel="0" r="180">
      <c r="A180" s="13" t="n">
        <v>45357.5</v>
      </c>
      <c r="B180" s="6" t="n">
        <v>-50000</v>
      </c>
      <c r="C180" s="16" t="s">
        <v>124</v>
      </c>
      <c r="D180" s="16"/>
      <c r="E180" s="16"/>
      <c r="F180" s="6" t="s">
        <f>=A180-A179</f>
      </c>
      <c r="G180" s="6" t="s">
        <f>=B180+G179</f>
      </c>
      <c r="H180" s="6" t="s">
        <f>=F180*G179</f>
      </c>
    </row>
    <row collapsed="false" customFormat="false" customHeight="false" hidden="false" ht="12.1" outlineLevel="0" r="181">
      <c r="A181" s="13" t="n">
        <v>45361.5</v>
      </c>
      <c r="B181" s="6" t="n">
        <v>134800</v>
      </c>
      <c r="C181" s="16" t="s">
        <v>126</v>
      </c>
      <c r="D181" s="16"/>
      <c r="E181" s="16"/>
      <c r="F181" s="6" t="s">
        <f>=A181-A180</f>
      </c>
      <c r="G181" s="6" t="s">
        <f>=B181+G180</f>
      </c>
      <c r="H181" s="6" t="s">
        <f>=F181*G180</f>
      </c>
    </row>
    <row collapsed="false" customFormat="false" customHeight="false" hidden="false" ht="12.1" outlineLevel="0" r="182">
      <c r="A182" s="13" t="n">
        <v>45363.5</v>
      </c>
      <c r="B182" s="6" t="n">
        <v>40000</v>
      </c>
      <c r="C182" s="16" t="s">
        <v>126</v>
      </c>
      <c r="D182" s="16"/>
      <c r="E182" s="16"/>
      <c r="F182" s="6" t="s">
        <f>=A182-A181</f>
      </c>
      <c r="G182" s="6" t="s">
        <f>=B182+G181</f>
      </c>
      <c r="H182" s="6" t="s">
        <f>=F182*G181</f>
      </c>
    </row>
    <row collapsed="false" customFormat="false" customHeight="false" hidden="false" ht="12.1" outlineLevel="0" r="183">
      <c r="A183" s="13" t="n">
        <v>45366.5</v>
      </c>
      <c r="B183" s="6" t="n">
        <v>50000</v>
      </c>
      <c r="C183" s="16" t="s">
        <v>123</v>
      </c>
      <c r="D183" s="16"/>
      <c r="E183" s="16"/>
      <c r="F183" s="6" t="s">
        <f>=A183-A182</f>
      </c>
      <c r="G183" s="6" t="s">
        <f>=B183+G182</f>
      </c>
      <c r="H183" s="6" t="s">
        <f>=F183*G182</f>
      </c>
    </row>
    <row collapsed="false" customFormat="false" customHeight="false" hidden="false" ht="12.1" outlineLevel="0" r="184">
      <c r="A184" s="13" t="n">
        <v>45370.5</v>
      </c>
      <c r="B184" s="6" t="n">
        <v>-48000</v>
      </c>
      <c r="C184" s="16" t="s">
        <v>127</v>
      </c>
      <c r="D184" s="16"/>
      <c r="E184" s="16"/>
      <c r="F184" s="6" t="s">
        <f>=A184-A183</f>
      </c>
      <c r="G184" s="6" t="s">
        <f>=B184+G183</f>
      </c>
      <c r="H184" s="6" t="s">
        <f>=F184*G183</f>
      </c>
    </row>
    <row collapsed="false" customFormat="false" customHeight="false" hidden="false" ht="12.1" outlineLevel="0" r="185">
      <c r="A185" s="13" t="n">
        <v>45376.5</v>
      </c>
      <c r="B185" s="6" t="n">
        <v>-208705.67</v>
      </c>
      <c r="C185" s="16" t="s">
        <v>128</v>
      </c>
      <c r="D185" s="16"/>
      <c r="E185" s="16"/>
      <c r="F185" s="6" t="s">
        <f>=A185-A184</f>
      </c>
      <c r="G185" s="6" t="s">
        <f>=B185+G184</f>
      </c>
      <c r="H185" s="6" t="s">
        <f>=F185*G184</f>
      </c>
    </row>
    <row collapsed="false" customFormat="false" customHeight="false" hidden="false" ht="12.1" outlineLevel="0" r="186">
      <c r="A186" s="13" t="n">
        <v>45376.5</v>
      </c>
      <c r="B186" s="6" t="n">
        <v>100000</v>
      </c>
      <c r="C186" s="16" t="s">
        <v>129</v>
      </c>
      <c r="D186" s="16"/>
      <c r="E186" s="16"/>
      <c r="F186" s="6" t="s">
        <f>=A186-A185</f>
      </c>
      <c r="G186" s="6" t="s">
        <f>=B186+G185</f>
      </c>
      <c r="H186" s="6" t="s">
        <f>=F186*G185</f>
      </c>
    </row>
    <row collapsed="false" customFormat="false" customHeight="false" hidden="false" ht="12.1" outlineLevel="0" r="187">
      <c r="A187" s="13" t="n">
        <v>45383.5</v>
      </c>
      <c r="B187" s="6" t="n">
        <v>100000</v>
      </c>
      <c r="C187" s="16" t="s">
        <v>130</v>
      </c>
      <c r="D187" s="16"/>
      <c r="E187" s="16"/>
      <c r="F187" s="6" t="s">
        <f>=A187-A186</f>
      </c>
      <c r="G187" s="6" t="s">
        <f>=B187+G186</f>
      </c>
      <c r="H187" s="6" t="s">
        <f>=F187*G186</f>
      </c>
    </row>
    <row collapsed="false" customFormat="false" customHeight="false" hidden="false" ht="12.1" outlineLevel="0" r="188">
      <c r="A188" s="13" t="n">
        <v>45386.5</v>
      </c>
      <c r="B188" s="6" t="n">
        <v>42840</v>
      </c>
      <c r="C188" s="16" t="s">
        <v>126</v>
      </c>
      <c r="D188" s="16"/>
      <c r="E188" s="16"/>
      <c r="F188" s="6" t="s">
        <f>=A188-A187</f>
      </c>
      <c r="G188" s="6" t="s">
        <f>=B188+G187</f>
      </c>
      <c r="H188" s="6" t="s">
        <f>=F188*G187</f>
      </c>
    </row>
    <row collapsed="false" customFormat="false" customHeight="false" hidden="false" ht="12.1" outlineLevel="0" r="189">
      <c r="A189" s="13" t="n">
        <v>45388.5</v>
      </c>
      <c r="B189" s="6" t="n">
        <v>-45000</v>
      </c>
      <c r="C189" s="16" t="s">
        <v>124</v>
      </c>
      <c r="D189" s="16"/>
      <c r="E189" s="16"/>
      <c r="F189" s="6" t="s">
        <f>=A189-A188</f>
      </c>
      <c r="G189" s="6" t="s">
        <f>=B189+G188</f>
      </c>
      <c r="H189" s="6" t="s">
        <f>=F189*G188</f>
      </c>
    </row>
    <row collapsed="false" customFormat="false" customHeight="false" hidden="false" ht="12.1" outlineLevel="0" r="190">
      <c r="A190" s="13" t="n">
        <v>45396.5</v>
      </c>
      <c r="B190" s="6" t="n">
        <v>-40000</v>
      </c>
      <c r="C190" s="16" t="s">
        <v>127</v>
      </c>
      <c r="D190" s="16"/>
      <c r="E190" s="16"/>
      <c r="F190" s="6" t="s">
        <f>=A190-A189</f>
      </c>
      <c r="G190" s="6" t="s">
        <f>=B190+G189</f>
      </c>
      <c r="H190" s="6" t="s">
        <f>=F190*G189</f>
      </c>
    </row>
    <row collapsed="false" customFormat="false" customHeight="false" hidden="false" ht="12.1" outlineLevel="0" r="191">
      <c r="A191" s="13" t="n">
        <v>45397.5</v>
      </c>
      <c r="B191" s="6" t="n">
        <v>45000</v>
      </c>
      <c r="C191" s="16" t="s">
        <v>123</v>
      </c>
      <c r="D191" s="16"/>
      <c r="E191" s="16"/>
      <c r="F191" s="6" t="s">
        <f>=A191-A190</f>
      </c>
      <c r="G191" s="6" t="s">
        <f>=B191+G190</f>
      </c>
      <c r="H191" s="6" t="s">
        <f>=F191*G190</f>
      </c>
    </row>
    <row collapsed="false" customFormat="false" customHeight="false" hidden="false" ht="12.1" outlineLevel="0" r="192">
      <c r="A192" s="13" t="n">
        <v>45398.5</v>
      </c>
      <c r="B192" s="6" t="n">
        <v>40000</v>
      </c>
      <c r="C192" s="16" t="s">
        <v>126</v>
      </c>
      <c r="D192" s="16"/>
      <c r="E192" s="16"/>
      <c r="F192" s="6" t="s">
        <f>=A192-A191</f>
      </c>
      <c r="G192" s="6" t="s">
        <f>=B192+G191</f>
      </c>
      <c r="H192" s="6" t="s">
        <f>=F192*G191</f>
      </c>
    </row>
    <row collapsed="false" customFormat="false" customHeight="false" hidden="false" ht="12.1" outlineLevel="0" r="193">
      <c r="A193" s="13" t="n">
        <v>45402.5</v>
      </c>
      <c r="B193" s="6" t="n">
        <v>-500</v>
      </c>
      <c r="C193" s="16" t="s">
        <v>124</v>
      </c>
      <c r="D193" s="16"/>
      <c r="E193" s="16"/>
      <c r="F193" s="6" t="s">
        <f>=A193-A192</f>
      </c>
      <c r="G193" s="6" t="s">
        <f>=B193+G192</f>
      </c>
      <c r="H193" s="6" t="s">
        <f>=F193*G192</f>
      </c>
    </row>
    <row collapsed="false" customFormat="false" customHeight="false" hidden="false" ht="12.1" outlineLevel="0" r="194">
      <c r="A194" s="13" t="n">
        <v>45407.5</v>
      </c>
      <c r="B194" s="6" t="n">
        <v>-40000</v>
      </c>
      <c r="C194" s="16" t="s">
        <v>127</v>
      </c>
      <c r="D194" s="16"/>
      <c r="E194" s="16"/>
      <c r="F194" s="6" t="s">
        <f>=A194-A193</f>
      </c>
      <c r="G194" s="6" t="s">
        <f>=B194+G193</f>
      </c>
      <c r="H194" s="6" t="s">
        <f>=F194*G193</f>
      </c>
    </row>
    <row collapsed="false" customFormat="false" customHeight="false" hidden="false" ht="12.1" outlineLevel="0" r="195">
      <c r="A195" s="13" t="n">
        <v>45410.5</v>
      </c>
      <c r="B195" s="6" t="n">
        <v>-25449.62</v>
      </c>
      <c r="C195" s="16" t="s">
        <v>127</v>
      </c>
      <c r="D195" s="16"/>
      <c r="E195" s="16"/>
      <c r="F195" s="6" t="s">
        <f>=A195-A194</f>
      </c>
      <c r="G195" s="6" t="s">
        <f>=B195+G194</f>
      </c>
      <c r="H195" s="6" t="s">
        <f>=F195*G194</f>
      </c>
    </row>
    <row collapsed="false" customFormat="false" customHeight="false" hidden="false" ht="12.1" outlineLevel="0" r="196">
      <c r="A196" s="13" t="n">
        <v>45410.5</v>
      </c>
      <c r="B196" s="6" t="n">
        <v>25449.62</v>
      </c>
      <c r="C196" s="16" t="s">
        <v>126</v>
      </c>
      <c r="D196" s="16"/>
      <c r="E196" s="16"/>
      <c r="F196" s="6" t="s">
        <f>=A196-A195</f>
      </c>
      <c r="G196" s="6" t="s">
        <f>=B196+G195</f>
      </c>
      <c r="H196" s="6" t="s">
        <f>=F196*G195</f>
      </c>
    </row>
    <row collapsed="false" customFormat="false" customHeight="false" hidden="false" ht="12.1" outlineLevel="0" r="197">
      <c r="A197" s="13" t="n">
        <v>45410.5</v>
      </c>
      <c r="B197" s="6" t="n">
        <v>-25449.62</v>
      </c>
      <c r="C197" s="16" t="s">
        <v>127</v>
      </c>
      <c r="D197" s="16"/>
      <c r="E197" s="16"/>
      <c r="F197" s="6" t="s">
        <f>=A197-A196</f>
      </c>
      <c r="G197" s="6" t="s">
        <f>=B197+G196</f>
      </c>
      <c r="H197" s="6" t="s">
        <f>=F197*G196</f>
      </c>
    </row>
    <row collapsed="false" customFormat="false" customHeight="false" hidden="false" ht="12.1" outlineLevel="0" r="198">
      <c r="A198" s="13" t="n">
        <v>45418.5</v>
      </c>
      <c r="B198" s="6" t="n">
        <v>-50000</v>
      </c>
      <c r="C198" s="16" t="s">
        <v>124</v>
      </c>
      <c r="D198" s="16"/>
      <c r="E198" s="16"/>
      <c r="F198" s="6" t="s">
        <f>=A198-A197</f>
      </c>
      <c r="G198" s="6" t="s">
        <f>=B198+G197</f>
      </c>
      <c r="H198" s="6" t="s">
        <f>=F198*G197</f>
      </c>
    </row>
    <row collapsed="false" customFormat="false" customHeight="false" hidden="false" ht="12.1" outlineLevel="0" r="199">
      <c r="A199" s="13" t="n">
        <v>45419.5</v>
      </c>
      <c r="B199" s="6" t="n">
        <v>-10000</v>
      </c>
      <c r="C199" s="16" t="s">
        <v>127</v>
      </c>
      <c r="D199" s="16"/>
      <c r="E199" s="16"/>
      <c r="F199" s="6" t="s">
        <f>=A199-A198</f>
      </c>
      <c r="G199" s="6" t="s">
        <f>=B199+G198</f>
      </c>
      <c r="H199" s="6" t="s">
        <f>=F199*G198</f>
      </c>
    </row>
    <row collapsed="false" customFormat="false" customHeight="false" hidden="false" ht="12.1" outlineLevel="0" r="200">
      <c r="A200" s="13" t="n">
        <v>45419.5</v>
      </c>
      <c r="B200" s="6" t="n">
        <v>50000</v>
      </c>
      <c r="C200" s="16" t="s">
        <v>131</v>
      </c>
      <c r="D200" s="16"/>
      <c r="E200" s="16"/>
      <c r="F200" s="6" t="s">
        <f>=A200-A199</f>
      </c>
      <c r="G200" s="6" t="s">
        <f>=B200+G199</f>
      </c>
      <c r="H200" s="6" t="s">
        <f>=F200*G199</f>
      </c>
    </row>
    <row collapsed="false" customFormat="false" customHeight="false" hidden="false" ht="12.1" outlineLevel="0" r="201">
      <c r="A201" s="13" t="n">
        <v>45426.5</v>
      </c>
      <c r="B201" s="6" t="n">
        <v>29866</v>
      </c>
      <c r="C201" s="16" t="s">
        <v>126</v>
      </c>
      <c r="D201" s="16"/>
      <c r="E201" s="16"/>
      <c r="F201" s="6" t="s">
        <f>=A201-A200</f>
      </c>
      <c r="G201" s="6" t="s">
        <f>=B201+G200</f>
      </c>
      <c r="H201" s="6" t="s">
        <f>=F201*G200</f>
      </c>
    </row>
    <row collapsed="false" customFormat="false" customHeight="false" hidden="false" ht="12.1" outlineLevel="0" r="202">
      <c r="A202" s="13" t="n">
        <v>45427.5</v>
      </c>
      <c r="B202" s="6" t="n">
        <v>50000</v>
      </c>
      <c r="C202" s="16" t="s">
        <v>123</v>
      </c>
      <c r="D202" s="16"/>
      <c r="E202" s="16"/>
      <c r="F202" s="6" t="s">
        <f>=A202-A201</f>
      </c>
      <c r="G202" s="6" t="s">
        <f>=B202+G201</f>
      </c>
      <c r="H202" s="6" t="s">
        <f>=F202*G201</f>
      </c>
    </row>
    <row collapsed="false" customFormat="false" customHeight="false" hidden="false" ht="12.1" outlineLevel="0" r="203">
      <c r="A203" s="13" t="n">
        <v>45431.5</v>
      </c>
      <c r="B203" s="6" t="n">
        <v>2000</v>
      </c>
      <c r="C203" s="16" t="s">
        <v>126</v>
      </c>
      <c r="D203" s="16"/>
      <c r="E203" s="16"/>
      <c r="F203" s="6" t="s">
        <f>=A203-A202</f>
      </c>
      <c r="G203" s="6" t="s">
        <f>=B203+G202</f>
      </c>
      <c r="H203" s="6" t="s">
        <f>=F203*G202</f>
      </c>
    </row>
    <row collapsed="false" customFormat="false" customHeight="false" hidden="false" ht="12.1" outlineLevel="0" r="204">
      <c r="A204" s="13" t="n">
        <v>45437.5</v>
      </c>
      <c r="B204" s="6" t="n">
        <v>-50000</v>
      </c>
      <c r="C204" s="16" t="s">
        <v>124</v>
      </c>
      <c r="D204" s="16"/>
      <c r="E204" s="16"/>
      <c r="F204" s="6" t="s">
        <f>=A204-A203</f>
      </c>
      <c r="G204" s="6" t="s">
        <f>=B204+G203</f>
      </c>
      <c r="H204" s="6" t="s">
        <f>=F204*G203</f>
      </c>
    </row>
    <row collapsed="false" customFormat="false" customHeight="false" hidden="false" ht="12.1" outlineLevel="0" r="205">
      <c r="A205" s="13" t="n">
        <v>45437.5</v>
      </c>
      <c r="B205" s="6" t="n">
        <v>50000</v>
      </c>
      <c r="C205" s="16" t="s">
        <v>132</v>
      </c>
      <c r="D205" s="16"/>
      <c r="E205" s="16"/>
      <c r="F205" s="6" t="s">
        <f>=A205-A204</f>
      </c>
      <c r="G205" s="6" t="s">
        <f>=B205+G204</f>
      </c>
      <c r="H205" s="6" t="s">
        <f>=F205*G204</f>
      </c>
    </row>
    <row collapsed="false" customFormat="false" customHeight="false" hidden="false" ht="12.1" outlineLevel="0" r="206">
      <c r="A206" s="13" t="n">
        <v>45438.5</v>
      </c>
      <c r="B206" s="6" t="n">
        <v>-2000</v>
      </c>
      <c r="C206" s="16" t="s">
        <v>124</v>
      </c>
      <c r="D206" s="16"/>
      <c r="E206" s="16"/>
      <c r="F206" s="6" t="s">
        <f>=A206-A205</f>
      </c>
      <c r="G206" s="6" t="s">
        <f>=B206+G205</f>
      </c>
      <c r="H206" s="6" t="s">
        <f>=F206*G205</f>
      </c>
    </row>
    <row collapsed="false" customFormat="false" customHeight="false" hidden="false" ht="12.1" outlineLevel="0" r="207">
      <c r="A207" s="13" t="n">
        <v>45443.5</v>
      </c>
      <c r="B207" s="6" t="n">
        <v>-102684.44</v>
      </c>
      <c r="C207" s="16" t="s">
        <v>133</v>
      </c>
      <c r="D207" s="16"/>
      <c r="E207" s="16"/>
      <c r="F207" s="6" t="s">
        <f>=A207-A206</f>
      </c>
      <c r="G207" s="6" t="s">
        <f>=B207+G206</f>
      </c>
      <c r="H207" s="6" t="s">
        <f>=F207*G206</f>
      </c>
    </row>
    <row collapsed="false" customFormat="false" customHeight="false" hidden="false" ht="12.1" outlineLevel="0" r="208">
      <c r="A208" s="13" t="n">
        <v>45447.5</v>
      </c>
      <c r="B208" s="6" t="n">
        <v>50000</v>
      </c>
      <c r="C208" s="16" t="s">
        <v>131</v>
      </c>
      <c r="D208" s="16"/>
      <c r="E208" s="16"/>
      <c r="F208" s="6" t="s">
        <f>=A208-A207</f>
      </c>
      <c r="G208" s="6" t="s">
        <f>=B208+G207</f>
      </c>
      <c r="H208" s="6" t="s">
        <f>=F208*G207</f>
      </c>
    </row>
    <row collapsed="false" customFormat="false" customHeight="false" hidden="false" ht="12.1" outlineLevel="0" r="209">
      <c r="A209" s="13" t="n">
        <v>45449.5</v>
      </c>
      <c r="B209" s="6" t="n">
        <v>-5921</v>
      </c>
      <c r="C209" s="16" t="s">
        <v>127</v>
      </c>
      <c r="D209" s="16"/>
      <c r="E209" s="16"/>
      <c r="F209" s="6" t="s">
        <f>=A209-A208</f>
      </c>
      <c r="G209" s="6" t="s">
        <f>=B209+G208</f>
      </c>
      <c r="H209" s="6" t="s">
        <f>=F209*G208</f>
      </c>
    </row>
    <row collapsed="false" customFormat="false" customHeight="false" hidden="false" ht="12.1" outlineLevel="0" r="210">
      <c r="A210" s="13" t="n">
        <v>45449.5</v>
      </c>
      <c r="B210" s="6" t="n">
        <v>-45000</v>
      </c>
      <c r="C210" s="16" t="s">
        <v>124</v>
      </c>
      <c r="D210" s="16"/>
      <c r="E210" s="16"/>
      <c r="F210" s="6" t="s">
        <f>=A210-A209</f>
      </c>
      <c r="G210" s="6" t="s">
        <f>=B210+G209</f>
      </c>
      <c r="H210" s="6" t="s">
        <f>=F210*G209</f>
      </c>
    </row>
    <row collapsed="false" customFormat="false" customHeight="false" hidden="false" ht="12.1" outlineLevel="0" r="211">
      <c r="A211" s="13" t="n">
        <v>45452.5</v>
      </c>
      <c r="B211" s="6" t="n">
        <v>-5000</v>
      </c>
      <c r="C211" s="16" t="s">
        <v>127</v>
      </c>
      <c r="D211" s="16"/>
      <c r="E211" s="16"/>
      <c r="F211" s="6" t="s">
        <f>=A211-A210</f>
      </c>
      <c r="G211" s="6" t="s">
        <f>=B211+G210</f>
      </c>
      <c r="H211" s="6" t="s">
        <f>=F211*G210</f>
      </c>
    </row>
    <row collapsed="false" customFormat="false" customHeight="false" hidden="false" ht="12.1" outlineLevel="0" r="212">
      <c r="A212" s="13" t="n">
        <v>45453.5</v>
      </c>
      <c r="B212" s="6" t="n">
        <v>-2270</v>
      </c>
      <c r="C212" s="16" t="s">
        <v>127</v>
      </c>
      <c r="D212" s="16"/>
      <c r="E212" s="16"/>
      <c r="F212" s="6" t="s">
        <f>=A212-A211</f>
      </c>
      <c r="G212" s="6" t="s">
        <f>=B212+G211</f>
      </c>
      <c r="H212" s="6" t="s">
        <f>=F212*G211</f>
      </c>
    </row>
    <row collapsed="false" customFormat="false" customHeight="false" hidden="false" ht="12.1" outlineLevel="0" r="213">
      <c r="A213" s="13" t="n">
        <v>45454.5</v>
      </c>
      <c r="B213" s="6" t="n">
        <v>-117945.84</v>
      </c>
      <c r="C213" s="16" t="s">
        <v>127</v>
      </c>
      <c r="D213" s="16"/>
      <c r="E213" s="16"/>
      <c r="F213" s="6" t="s">
        <f>=A213-A212</f>
      </c>
      <c r="G213" s="6" t="s">
        <f>=B213+G212</f>
      </c>
      <c r="H213" s="6" t="s">
        <f>=F213*G212</f>
      </c>
    </row>
    <row collapsed="false" customFormat="false" customHeight="false" hidden="false" ht="12.1" outlineLevel="0" r="214">
      <c r="A214" s="13" t="n">
        <v>45454.5</v>
      </c>
      <c r="B214" s="6" t="n">
        <v>167385.78</v>
      </c>
      <c r="C214" s="16" t="s">
        <v>134</v>
      </c>
      <c r="D214" s="16"/>
      <c r="E214" s="16"/>
      <c r="F214" s="6" t="s">
        <f>=A214-A213</f>
      </c>
      <c r="G214" s="6" t="s">
        <f>=B214+G213</f>
      </c>
      <c r="H214" s="6" t="s">
        <f>=F214*G213</f>
      </c>
    </row>
    <row collapsed="false" customFormat="false" customHeight="false" hidden="false" ht="12.1" outlineLevel="0" r="215">
      <c r="A215" s="13" t="n">
        <v>45454.5</v>
      </c>
      <c r="B215" s="6" t="n">
        <v>-71716.92</v>
      </c>
      <c r="C215" s="16" t="s">
        <v>124</v>
      </c>
      <c r="D215" s="16"/>
      <c r="E215" s="16"/>
      <c r="F215" s="6" t="s">
        <f>=A215-A214</f>
      </c>
      <c r="G215" s="6" t="s">
        <f>=B215+G214</f>
      </c>
      <c r="H215" s="6" t="s">
        <f>=F215*G214</f>
      </c>
    </row>
    <row collapsed="false" customFormat="false" customHeight="false" hidden="false" ht="12.1" outlineLevel="0" r="216">
      <c r="A216" s="13" t="n">
        <v>45454.5</v>
      </c>
      <c r="B216" s="6" t="n">
        <v>71293.2</v>
      </c>
      <c r="C216" s="16" t="s">
        <v>135</v>
      </c>
      <c r="D216" s="16"/>
      <c r="E216" s="16"/>
      <c r="F216" s="6" t="s">
        <f>=A216-A215</f>
      </c>
      <c r="G216" s="6" t="s">
        <f>=B216+G215</f>
      </c>
      <c r="H216" s="6" t="s">
        <f>=F216*G215</f>
      </c>
    </row>
    <row collapsed="false" customFormat="false" customHeight="false" hidden="false" ht="12.1" outlineLevel="0" r="217">
      <c r="A217" s="13" t="n">
        <v>45460.5</v>
      </c>
      <c r="B217" s="6" t="n">
        <v>75000</v>
      </c>
      <c r="C217" s="16" t="s">
        <v>135</v>
      </c>
      <c r="D217" s="16"/>
      <c r="E217" s="16"/>
      <c r="F217" s="6" t="s">
        <f>=A217-A216</f>
      </c>
      <c r="G217" s="6" t="s">
        <f>=B217+G216</f>
      </c>
      <c r="H217" s="6" t="s">
        <f>=F217*G216</f>
      </c>
    </row>
    <row collapsed="false" customFormat="false" customHeight="false" hidden="false" ht="12.1" outlineLevel="0" r="218">
      <c r="A218" s="13" t="n">
        <v>45464.5</v>
      </c>
      <c r="B218" s="6" t="n">
        <v>-5000</v>
      </c>
      <c r="C218" s="16" t="s">
        <v>136</v>
      </c>
      <c r="D218" s="16"/>
      <c r="E218" s="16"/>
      <c r="F218" s="6" t="s">
        <f>=A218-A217</f>
      </c>
      <c r="G218" s="6" t="s">
        <f>=B218+G217</f>
      </c>
      <c r="H218" s="6" t="s">
        <f>=F218*G217</f>
      </c>
    </row>
    <row collapsed="false" customFormat="false" customHeight="false" hidden="false" ht="12.1" outlineLevel="0" r="219">
      <c r="A219" s="13" t="n">
        <v>45465.5</v>
      </c>
      <c r="B219" s="6" t="n">
        <v>-45000</v>
      </c>
      <c r="C219" s="16" t="s">
        <v>136</v>
      </c>
      <c r="D219" s="16"/>
      <c r="E219" s="16"/>
      <c r="F219" s="6" t="s">
        <f>=A219-A218</f>
      </c>
      <c r="G219" s="6" t="s">
        <f>=B219+G218</f>
      </c>
      <c r="H219" s="6" t="s">
        <f>=F219*G218</f>
      </c>
    </row>
    <row collapsed="false" customFormat="false" customHeight="false" hidden="false" ht="12.1" outlineLevel="0" r="220">
      <c r="A220" s="13" t="n">
        <v>45471.5</v>
      </c>
      <c r="B220" s="6" t="n">
        <v>-60000</v>
      </c>
      <c r="C220" s="16" t="s">
        <v>136</v>
      </c>
      <c r="D220" s="16"/>
      <c r="E220" s="16"/>
      <c r="F220" s="6" t="s">
        <f>=A220-A219</f>
      </c>
      <c r="G220" s="6" t="s">
        <f>=B220+G219</f>
      </c>
      <c r="H220" s="6" t="s">
        <f>=F220*G219</f>
      </c>
    </row>
    <row collapsed="false" customFormat="false" customHeight="false" hidden="false" ht="12.1" outlineLevel="0" r="221">
      <c r="A221" s="13" t="n">
        <v>45474.5</v>
      </c>
      <c r="B221" s="6" t="n">
        <v>-59049.89</v>
      </c>
      <c r="C221" s="16" t="s">
        <v>136</v>
      </c>
      <c r="D221" s="16"/>
      <c r="E221" s="16"/>
      <c r="F221" s="6" t="s">
        <f>=A221-A220</f>
      </c>
      <c r="G221" s="6" t="s">
        <f>=B221+G220</f>
      </c>
      <c r="H221" s="6" t="s">
        <f>=F221*G220</f>
      </c>
    </row>
    <row collapsed="false" customFormat="false" customHeight="false" hidden="false" ht="12.1" outlineLevel="0" r="222">
      <c r="A222" s="13" t="n">
        <v>45474.5</v>
      </c>
      <c r="B222" s="6" t="n">
        <v>-99500</v>
      </c>
      <c r="C222" s="16" t="s">
        <v>137</v>
      </c>
      <c r="D222" s="16"/>
      <c r="E222" s="16"/>
      <c r="F222" s="6" t="s">
        <f>=A222-A221</f>
      </c>
      <c r="G222" s="6" t="s">
        <f>=B222+G221</f>
      </c>
      <c r="H222" s="6" t="s">
        <f>=F222*G221</f>
      </c>
    </row>
    <row collapsed="false" customFormat="false" customHeight="false" hidden="false" ht="12.1" outlineLevel="0" r="223">
      <c r="A223" s="13" t="n">
        <v>45474.5</v>
      </c>
      <c r="B223" s="6" t="n">
        <v>100000</v>
      </c>
      <c r="C223" s="16" t="s">
        <v>138</v>
      </c>
      <c r="D223" s="16"/>
      <c r="E223" s="16"/>
      <c r="F223" s="6" t="s">
        <f>=A223-A222</f>
      </c>
      <c r="G223" s="6" t="s">
        <f>=B223+G222</f>
      </c>
      <c r="H223" s="6" t="s">
        <f>=F223*G222</f>
      </c>
    </row>
    <row collapsed="false" customFormat="false" customHeight="false" hidden="false" ht="12.1" outlineLevel="0" r="224">
      <c r="A224" s="13" t="n">
        <v>45474.5</v>
      </c>
      <c r="B224" s="6" t="n">
        <v>100000</v>
      </c>
      <c r="C224" s="16" t="s">
        <v>139</v>
      </c>
      <c r="D224" s="16"/>
      <c r="E224" s="16"/>
      <c r="F224" s="6" t="s">
        <f>=A224-A223</f>
      </c>
      <c r="G224" s="6" t="s">
        <f>=B224+G223</f>
      </c>
      <c r="H224" s="6" t="s">
        <f>=F224*G223</f>
      </c>
    </row>
    <row collapsed="false" customFormat="false" customHeight="false" hidden="false" ht="12.1" outlineLevel="0" r="225">
      <c r="A225" s="13" t="n">
        <v>45476.5</v>
      </c>
      <c r="B225" s="6" t="n">
        <v>50000</v>
      </c>
      <c r="C225" s="16" t="s">
        <v>139</v>
      </c>
      <c r="D225" s="16"/>
      <c r="E225" s="16"/>
      <c r="F225" s="6" t="s">
        <f>=A225-A224</f>
      </c>
      <c r="G225" s="6" t="s">
        <f>=B225+G224</f>
      </c>
      <c r="H225" s="6" t="s">
        <f>=F225*G224</f>
      </c>
    </row>
    <row collapsed="false" customFormat="false" customHeight="false" hidden="false" ht="12.1" outlineLevel="0" r="226">
      <c r="A226" s="13" t="n">
        <v>45477.5</v>
      </c>
      <c r="B226" s="6" t="n">
        <v>71840</v>
      </c>
      <c r="C226" s="16" t="s">
        <v>134</v>
      </c>
      <c r="D226" s="16"/>
      <c r="E226" s="16"/>
      <c r="F226" s="6" t="s">
        <f>=A226-A225</f>
      </c>
      <c r="G226" s="6" t="s">
        <f>=B226+G225</f>
      </c>
      <c r="H226" s="6" t="s">
        <f>=F226*G225</f>
      </c>
    </row>
    <row collapsed="false" customFormat="false" customHeight="false" hidden="false" ht="12.1" outlineLevel="0" r="227">
      <c r="A227" s="13" t="n">
        <v>45479.5</v>
      </c>
      <c r="B227" s="6" t="n">
        <v>-45000</v>
      </c>
      <c r="C227" s="16" t="s">
        <v>137</v>
      </c>
      <c r="D227" s="16"/>
      <c r="E227" s="16"/>
      <c r="F227" s="6" t="s">
        <f>=A227-A226</f>
      </c>
      <c r="G227" s="6" t="s">
        <f>=B227+G226</f>
      </c>
      <c r="H227" s="6" t="s">
        <f>=F227*G226</f>
      </c>
    </row>
    <row collapsed="false" customFormat="false" customHeight="false" hidden="false" ht="12.1" outlineLevel="0" r="228">
      <c r="A228" s="13" t="n">
        <v>45480.5</v>
      </c>
      <c r="B228" s="6" t="n">
        <v>-102170.52</v>
      </c>
      <c r="C228" s="16" t="s">
        <v>140</v>
      </c>
      <c r="D228" s="16"/>
      <c r="E228" s="16"/>
      <c r="F228" s="6" t="s">
        <f>=A228-A227</f>
      </c>
      <c r="G228" s="6" t="s">
        <f>=B228+G227</f>
      </c>
      <c r="H228" s="6" t="s">
        <f>=F228*G227</f>
      </c>
    </row>
    <row collapsed="false" customFormat="false" customHeight="false" hidden="false" ht="12.1" outlineLevel="0" r="229">
      <c r="A229" s="13" t="n">
        <v>45480.5</v>
      </c>
      <c r="B229" s="6" t="n">
        <v>70000</v>
      </c>
      <c r="C229" s="16" t="s">
        <v>134</v>
      </c>
      <c r="D229" s="16"/>
      <c r="E229" s="16"/>
      <c r="F229" s="6" t="s">
        <f>=A229-A228</f>
      </c>
      <c r="G229" s="6" t="s">
        <f>=B229+G228</f>
      </c>
      <c r="H229" s="6" t="s">
        <f>=F229*G228</f>
      </c>
    </row>
    <row collapsed="false" customFormat="false" customHeight="false" hidden="false" ht="12.1" outlineLevel="0" r="230">
      <c r="A230" s="13" t="n">
        <v>45488.5</v>
      </c>
      <c r="B230" s="6" t="n">
        <v>50000</v>
      </c>
      <c r="C230" s="16" t="s">
        <v>135</v>
      </c>
      <c r="D230" s="16"/>
      <c r="E230" s="16"/>
      <c r="F230" s="6" t="s">
        <f>=A230-A229</f>
      </c>
      <c r="G230" s="6" t="s">
        <f>=B230+G229</f>
      </c>
      <c r="H230" s="6" t="s">
        <f>=F230*G229</f>
      </c>
    </row>
    <row collapsed="false" customFormat="false" customHeight="false" hidden="false" ht="12.1" outlineLevel="0" r="231">
      <c r="A231" s="13" t="n">
        <v>45489.5</v>
      </c>
      <c r="B231" s="6" t="n">
        <v>-35000</v>
      </c>
      <c r="C231" s="16" t="s">
        <v>136</v>
      </c>
      <c r="D231" s="16"/>
      <c r="E231" s="16"/>
      <c r="F231" s="6" t="s">
        <f>=A231-A230</f>
      </c>
      <c r="G231" s="6" t="s">
        <f>=B231+G230</f>
      </c>
      <c r="H231" s="6" t="s">
        <f>=F231*G230</f>
      </c>
    </row>
    <row collapsed="false" customFormat="false" customHeight="false" hidden="false" ht="12.1" outlineLevel="0" r="232">
      <c r="A232" s="13" t="n">
        <v>45494.5</v>
      </c>
      <c r="B232" s="6" t="n">
        <v>12999</v>
      </c>
      <c r="C232" s="16" t="s">
        <v>135</v>
      </c>
      <c r="D232" s="16"/>
      <c r="E232" s="16"/>
      <c r="F232" s="6" t="s">
        <f>=A232-A231</f>
      </c>
      <c r="G232" s="6" t="s">
        <f>=B232+G231</f>
      </c>
      <c r="H232" s="6" t="s">
        <f>=F232*G231</f>
      </c>
    </row>
    <row collapsed="false" customFormat="false" customHeight="false" hidden="false" ht="12.1" outlineLevel="0" r="233">
      <c r="A233" s="13" t="n">
        <v>45494.5</v>
      </c>
      <c r="B233" s="6" t="n">
        <v>-19000</v>
      </c>
      <c r="C233" s="16" t="s">
        <v>136</v>
      </c>
      <c r="D233" s="16"/>
      <c r="E233" s="16"/>
      <c r="F233" s="6" t="s">
        <f>=A233-A232</f>
      </c>
      <c r="G233" s="6" t="s">
        <f>=B233+G232</f>
      </c>
      <c r="H233" s="6" t="s">
        <f>=F233*G232</f>
      </c>
    </row>
    <row collapsed="false" customFormat="false" customHeight="false" hidden="false" ht="12.1" outlineLevel="0" r="234">
      <c r="A234" s="13" t="n">
        <v>45498.5</v>
      </c>
      <c r="B234" s="6" t="n">
        <v>52000</v>
      </c>
      <c r="C234" s="16" t="s">
        <v>135</v>
      </c>
      <c r="D234" s="16"/>
      <c r="E234" s="16"/>
      <c r="F234" s="6" t="s">
        <f>=A234-A233</f>
      </c>
      <c r="G234" s="6" t="s">
        <f>=B234+G233</f>
      </c>
      <c r="H234" s="6" t="s">
        <f>=F234*G233</f>
      </c>
    </row>
    <row collapsed="false" customFormat="false" customHeight="false" hidden="false" ht="12.1" outlineLevel="0" r="235">
      <c r="A235" s="13" t="n">
        <v>45498.5</v>
      </c>
      <c r="B235" s="6" t="n">
        <v>60000</v>
      </c>
      <c r="C235" s="16" t="s">
        <v>134</v>
      </c>
      <c r="D235" s="16"/>
      <c r="E235" s="16"/>
      <c r="F235" s="6" t="s">
        <f>=A235-A234</f>
      </c>
      <c r="G235" s="6" t="s">
        <f>=B235+G234</f>
      </c>
      <c r="H235" s="6" t="s">
        <f>=F235*G234</f>
      </c>
    </row>
    <row collapsed="false" customFormat="false" customHeight="false" hidden="false" ht="12.1" outlineLevel="0" r="236">
      <c r="A236" s="13" t="n">
        <v>45498.5</v>
      </c>
      <c r="B236" s="6" t="n">
        <v>-105094.53</v>
      </c>
      <c r="C236" s="16" t="s">
        <v>141</v>
      </c>
      <c r="D236" s="16"/>
      <c r="E236" s="16"/>
      <c r="F236" s="6" t="s">
        <f>=A236-A235</f>
      </c>
      <c r="G236" s="6" t="s">
        <f>=B236+G235</f>
      </c>
      <c r="H236" s="6" t="s">
        <f>=F236*G235</f>
      </c>
    </row>
    <row collapsed="false" customFormat="false" customHeight="false" hidden="false" ht="12.1" outlineLevel="0" r="237">
      <c r="A237" s="13" t="n">
        <v>45498.5</v>
      </c>
      <c r="B237" s="6" t="n">
        <v>-51426.7</v>
      </c>
      <c r="C237" s="16" t="s">
        <v>142</v>
      </c>
      <c r="D237" s="16"/>
      <c r="E237" s="16"/>
      <c r="F237" s="6" t="s">
        <f>=A237-A236</f>
      </c>
      <c r="G237" s="6" t="s">
        <f>=B237+G236</f>
      </c>
      <c r="H237" s="6" t="s">
        <f>=F237*G236</f>
      </c>
    </row>
    <row collapsed="false" customFormat="false" customHeight="false" hidden="false" ht="12.1" outlineLevel="0" r="238">
      <c r="A238" s="13" t="n">
        <v>45501.5</v>
      </c>
      <c r="B238" s="6" t="n">
        <v>-2000</v>
      </c>
      <c r="C238" s="16" t="s">
        <v>136</v>
      </c>
      <c r="D238" s="16"/>
      <c r="E238" s="16"/>
      <c r="F238" s="6" t="s">
        <f>=A238-A237</f>
      </c>
      <c r="G238" s="6" t="s">
        <f>=B238+G237</f>
      </c>
      <c r="H238" s="6" t="s">
        <f>=F238*G237</f>
      </c>
    </row>
    <row collapsed="false" customFormat="false" customHeight="false" hidden="false" ht="12.1" outlineLevel="0" r="239">
      <c r="A239" s="13" t="n">
        <v>45502.5</v>
      </c>
      <c r="B239" s="6" t="n">
        <v>-25000</v>
      </c>
      <c r="C239" s="16" t="s">
        <v>136</v>
      </c>
      <c r="D239" s="16"/>
      <c r="E239" s="16"/>
      <c r="F239" s="6" t="s">
        <f>=A239-A238</f>
      </c>
      <c r="G239" s="6" t="s">
        <f>=B239+G238</f>
      </c>
      <c r="H239" s="6" t="s">
        <f>=F239*G238</f>
      </c>
    </row>
    <row collapsed="false" customFormat="false" customHeight="false" hidden="false" ht="12.1" outlineLevel="0" r="240">
      <c r="A240" s="13" t="n">
        <v>45505.5</v>
      </c>
      <c r="B240" s="6" t="n">
        <v>-118945.21</v>
      </c>
      <c r="C240" s="16" t="s">
        <v>137</v>
      </c>
      <c r="D240" s="16"/>
      <c r="E240" s="16"/>
      <c r="F240" s="6" t="s">
        <f>=A240-A239</f>
      </c>
      <c r="G240" s="6" t="s">
        <f>=B240+G239</f>
      </c>
      <c r="H240" s="6" t="s">
        <f>=F240*G239</f>
      </c>
    </row>
    <row collapsed="false" customFormat="false" customHeight="false" hidden="false" ht="12.1" outlineLevel="0" r="241">
      <c r="A241" s="13" t="n">
        <v>45505.5</v>
      </c>
      <c r="B241" s="6" t="n">
        <v>118945.21</v>
      </c>
      <c r="C241" s="16" t="s">
        <v>143</v>
      </c>
      <c r="D241" s="16"/>
      <c r="E241" s="16"/>
      <c r="F241" s="6" t="s">
        <f>=A241-A240</f>
      </c>
      <c r="G241" s="6" t="s">
        <f>=B241+G240</f>
      </c>
      <c r="H241" s="6" t="s">
        <f>=F241*G240</f>
      </c>
    </row>
    <row collapsed="false" customFormat="false" customHeight="false" hidden="false" ht="12.1" outlineLevel="0" r="242">
      <c r="A242" s="13" t="n">
        <v>45505.5</v>
      </c>
      <c r="B242" s="6" t="n">
        <v>-122247.61</v>
      </c>
      <c r="C242" s="16" t="s">
        <v>136</v>
      </c>
      <c r="D242" s="16"/>
      <c r="E242" s="16"/>
      <c r="F242" s="6" t="s">
        <f>=A242-A241</f>
      </c>
      <c r="G242" s="6" t="s">
        <f>=B242+G241</f>
      </c>
      <c r="H242" s="6" t="s">
        <f>=F242*G241</f>
      </c>
    </row>
    <row collapsed="false" customFormat="false" customHeight="false" hidden="false" ht="12.1" outlineLevel="0" r="243">
      <c r="A243" s="13" t="n">
        <v>45505.5</v>
      </c>
      <c r="B243" s="6" t="n">
        <v>122247.61</v>
      </c>
      <c r="C243" s="16" t="s">
        <v>144</v>
      </c>
      <c r="D243" s="16"/>
      <c r="E243" s="16"/>
      <c r="F243" s="6" t="s">
        <f>=A243-A242</f>
      </c>
      <c r="G243" s="6" t="s">
        <f>=B243+G242</f>
      </c>
      <c r="H243" s="6" t="s">
        <f>=F243*G242</f>
      </c>
    </row>
    <row collapsed="false" customFormat="false" customHeight="false" hidden="false" ht="12.1" outlineLevel="0" r="244">
      <c r="A244" s="13" t="n">
        <v>45505.5</v>
      </c>
      <c r="B244" s="6" t="n">
        <v>-101475.41</v>
      </c>
      <c r="C244" s="16" t="s">
        <v>145</v>
      </c>
      <c r="D244" s="16"/>
      <c r="E244" s="16"/>
      <c r="F244" s="6" t="s">
        <f>=A244-A243</f>
      </c>
      <c r="G244" s="6" t="s">
        <f>=B244+G243</f>
      </c>
      <c r="H244" s="6" t="s">
        <f>=F244*G243</f>
      </c>
    </row>
    <row collapsed="false" customFormat="false" customHeight="false" hidden="false" ht="12.1" outlineLevel="0" r="245">
      <c r="A245" s="13" t="n">
        <v>45505.5</v>
      </c>
      <c r="B245" s="6" t="n">
        <v>101475.41</v>
      </c>
      <c r="C245" s="16" t="s">
        <v>146</v>
      </c>
      <c r="D245" s="16"/>
      <c r="E245" s="16"/>
      <c r="F245" s="6" t="s">
        <f>=A245-A244</f>
      </c>
      <c r="G245" s="6" t="s">
        <f>=B245+G244</f>
      </c>
      <c r="H245" s="6" t="s">
        <f>=F245*G244</f>
      </c>
    </row>
    <row collapsed="false" customFormat="false" customHeight="false" hidden="false" ht="12.1" outlineLevel="0" r="246">
      <c r="A246" s="13" t="n">
        <v>45506.5</v>
      </c>
      <c r="B246" s="6" t="n">
        <v>50000</v>
      </c>
      <c r="C246" s="16" t="s">
        <v>144</v>
      </c>
      <c r="D246" s="16"/>
      <c r="E246" s="16"/>
      <c r="F246" s="6" t="s">
        <f>=A246-A245</f>
      </c>
      <c r="G246" s="6" t="s">
        <f>=B246+G245</f>
      </c>
      <c r="H246" s="6" t="s">
        <f>=F246*G245</f>
      </c>
    </row>
    <row collapsed="false" customFormat="false" customHeight="false" hidden="false" ht="12.1" outlineLevel="0" r="247">
      <c r="A247" s="13" t="n">
        <v>45508.5</v>
      </c>
      <c r="B247" s="6" t="n">
        <v>65800</v>
      </c>
      <c r="C247" s="16" t="s">
        <v>144</v>
      </c>
      <c r="D247" s="16"/>
      <c r="E247" s="16"/>
      <c r="F247" s="6" t="s">
        <f>=A247-A246</f>
      </c>
      <c r="G247" s="6" t="s">
        <f>=B247+G246</f>
      </c>
      <c r="H247" s="6" t="s">
        <f>=F247*G246</f>
      </c>
    </row>
    <row collapsed="false" customFormat="false" customHeight="false" hidden="false" ht="12.1" outlineLevel="0" r="248">
      <c r="A248" s="13" t="n">
        <v>45509.5</v>
      </c>
      <c r="B248" s="6" t="n">
        <v>-75000</v>
      </c>
      <c r="C248" s="16" t="s">
        <v>147</v>
      </c>
      <c r="D248" s="16"/>
      <c r="E248" s="16"/>
      <c r="F248" s="6" t="s">
        <f>=A248-A247</f>
      </c>
      <c r="G248" s="6" t="s">
        <f>=B248+G247</f>
      </c>
      <c r="H248" s="6" t="s">
        <f>=F248*G247</f>
      </c>
    </row>
    <row collapsed="false" customFormat="false" customHeight="false" hidden="false" ht="12.1" outlineLevel="0" r="249">
      <c r="A249" s="13" t="n">
        <v>45514.5</v>
      </c>
      <c r="B249" s="6" t="n">
        <v>-106000</v>
      </c>
      <c r="C249" s="16" t="s">
        <v>148</v>
      </c>
      <c r="D249" s="16"/>
      <c r="E249" s="16"/>
      <c r="F249" s="6" t="s">
        <f>=A249-A248</f>
      </c>
      <c r="G249" s="6" t="s">
        <f>=B249+G248</f>
      </c>
      <c r="H249" s="6" t="s">
        <f>=F249*G248</f>
      </c>
    </row>
    <row collapsed="false" customFormat="false" customHeight="false" hidden="false" ht="12.1" outlineLevel="0" r="250">
      <c r="A250" s="13" t="n">
        <v>45515.5</v>
      </c>
      <c r="B250" s="6" t="n">
        <v>-10000</v>
      </c>
      <c r="C250" s="16" t="s">
        <v>148</v>
      </c>
      <c r="D250" s="16"/>
      <c r="E250" s="16"/>
      <c r="F250" s="6" t="s">
        <f>=A250-A249</f>
      </c>
      <c r="G250" s="6" t="s">
        <f>=B250+G249</f>
      </c>
      <c r="H250" s="6" t="s">
        <f>=F250*G249</f>
      </c>
    </row>
    <row collapsed="false" customFormat="false" customHeight="false" hidden="false" ht="12.1" outlineLevel="0" r="251">
      <c r="A251" s="13" t="n">
        <v>45519.5</v>
      </c>
      <c r="B251" s="6" t="n">
        <v>-15000</v>
      </c>
      <c r="C251" s="16" t="s">
        <v>148</v>
      </c>
      <c r="D251" s="16"/>
      <c r="E251" s="16"/>
      <c r="F251" s="6" t="s">
        <f>=A251-A250</f>
      </c>
      <c r="G251" s="6" t="s">
        <f>=B251+G250</f>
      </c>
      <c r="H251" s="6" t="s">
        <f>=F251*G250</f>
      </c>
    </row>
    <row collapsed="false" customFormat="false" customHeight="false" hidden="false" ht="12.1" outlineLevel="0" r="252">
      <c r="A252" s="13" t="n">
        <v>45519.5</v>
      </c>
      <c r="B252" s="6" t="n">
        <v>50000</v>
      </c>
      <c r="C252" s="16" t="s">
        <v>143</v>
      </c>
      <c r="D252" s="16"/>
      <c r="E252" s="16"/>
      <c r="F252" s="6" t="s">
        <f>=A252-A251</f>
      </c>
      <c r="G252" s="6" t="s">
        <f>=B252+G251</f>
      </c>
      <c r="H252" s="6" t="s">
        <f>=F252*G251</f>
      </c>
    </row>
    <row collapsed="false" customFormat="false" customHeight="false" hidden="false" ht="12.1" outlineLevel="0" r="253">
      <c r="A253" s="13" t="n">
        <v>45520.5</v>
      </c>
      <c r="B253" s="6" t="n">
        <v>-55000</v>
      </c>
      <c r="C253" s="16" t="s">
        <v>148</v>
      </c>
      <c r="D253" s="16"/>
      <c r="E253" s="16"/>
      <c r="F253" s="6" t="s">
        <f>=A253-A252</f>
      </c>
      <c r="G253" s="6" t="s">
        <f>=B253+G252</f>
      </c>
      <c r="H253" s="6" t="s">
        <f>=F253*G252</f>
      </c>
    </row>
    <row collapsed="false" customFormat="false" customHeight="false" hidden="false" ht="12.1" outlineLevel="0" r="254">
      <c r="A254" s="13" t="n">
        <v>45521.5</v>
      </c>
      <c r="B254" s="6" t="n">
        <v>-27000</v>
      </c>
      <c r="C254" s="16" t="s">
        <v>147</v>
      </c>
      <c r="D254" s="16"/>
      <c r="E254" s="16"/>
      <c r="F254" s="6" t="s">
        <f>=A254-A253</f>
      </c>
      <c r="G254" s="6" t="s">
        <f>=B254+G253</f>
      </c>
      <c r="H254" s="6" t="s">
        <f>=F254*G253</f>
      </c>
    </row>
    <row collapsed="false" customFormat="false" customHeight="false" hidden="false" ht="12.1" outlineLevel="0" r="255">
      <c r="A255" s="13" t="n">
        <v>45522.5</v>
      </c>
      <c r="B255" s="6" t="n">
        <v>30000</v>
      </c>
      <c r="C255" s="16" t="s">
        <v>143</v>
      </c>
      <c r="D255" s="16"/>
      <c r="E255" s="16"/>
      <c r="F255" s="6" t="s">
        <f>=A255-A254</f>
      </c>
      <c r="G255" s="6" t="s">
        <f>=B255+G254</f>
      </c>
      <c r="H255" s="6" t="s">
        <f>=F255*G254</f>
      </c>
    </row>
    <row collapsed="false" customFormat="false" customHeight="false" hidden="false" ht="12.1" outlineLevel="0" r="256">
      <c r="A256" s="13" t="n">
        <v>45522.5</v>
      </c>
      <c r="B256" s="6" t="n">
        <v>-10000</v>
      </c>
      <c r="C256" s="16" t="s">
        <v>148</v>
      </c>
      <c r="D256" s="16"/>
      <c r="E256" s="16"/>
      <c r="F256" s="6" t="s">
        <f>=A256-A255</f>
      </c>
      <c r="G256" s="6" t="s">
        <f>=B256+G255</f>
      </c>
      <c r="H256" s="6" t="s">
        <f>=F256*G255</f>
      </c>
    </row>
    <row collapsed="false" customFormat="false" customHeight="false" hidden="false" ht="12.1" outlineLevel="0" r="257">
      <c r="A257" s="13" t="n">
        <v>45523.5</v>
      </c>
      <c r="B257" s="6" t="n">
        <v>53000</v>
      </c>
      <c r="C257" s="16" t="s">
        <v>144</v>
      </c>
      <c r="D257" s="16"/>
      <c r="E257" s="16"/>
      <c r="F257" s="6" t="s">
        <f>=A257-A256</f>
      </c>
      <c r="G257" s="6" t="s">
        <f>=B257+G256</f>
      </c>
      <c r="H257" s="6" t="s">
        <f>=F257*G256</f>
      </c>
    </row>
    <row collapsed="false" customFormat="false" customHeight="false" hidden="false" ht="12.1" outlineLevel="0" r="258">
      <c r="A258" s="13" t="n">
        <v>45526.5</v>
      </c>
      <c r="B258" s="6" t="n">
        <v>-18000</v>
      </c>
      <c r="C258" s="16" t="s">
        <v>148</v>
      </c>
      <c r="D258" s="16"/>
      <c r="E258" s="16"/>
      <c r="F258" s="6" t="s">
        <f>=A258-A257</f>
      </c>
      <c r="G258" s="6" t="s">
        <f>=B258+G257</f>
      </c>
      <c r="H258" s="6" t="s">
        <f>=F258*G257</f>
      </c>
    </row>
    <row collapsed="false" customFormat="false" customHeight="false" hidden="false" ht="12.1" outlineLevel="0" r="259">
      <c r="A259" s="13" t="n">
        <v>45527.5</v>
      </c>
      <c r="B259" s="6" t="n">
        <v>-9435</v>
      </c>
      <c r="C259" s="16" t="s">
        <v>147</v>
      </c>
      <c r="D259" s="16"/>
      <c r="E259" s="16"/>
      <c r="F259" s="6" t="s">
        <f>=A259-A258</f>
      </c>
      <c r="G259" s="6" t="s">
        <f>=B259+G258</f>
      </c>
      <c r="H259" s="6" t="s">
        <f>=F259*G258</f>
      </c>
    </row>
    <row collapsed="false" customFormat="false" customHeight="false" hidden="false" ht="12.1" outlineLevel="0" r="260">
      <c r="A260" s="13" t="n">
        <v>45531.5</v>
      </c>
      <c r="B260" s="6" t="n">
        <v>-76996.86</v>
      </c>
      <c r="C260" s="16" t="s">
        <v>148</v>
      </c>
      <c r="D260" s="16"/>
      <c r="E260" s="16"/>
      <c r="F260" s="6" t="s">
        <f>=A260-A259</f>
      </c>
      <c r="G260" s="6" t="s">
        <f>=B260+G259</f>
      </c>
      <c r="H260" s="6" t="s">
        <f>=F260*G259</f>
      </c>
    </row>
    <row collapsed="false" customFormat="false" customHeight="false" hidden="false" ht="12.1" outlineLevel="0" r="261">
      <c r="A261" s="13" t="n">
        <v>45531.5</v>
      </c>
      <c r="B261" s="6" t="n">
        <v>-85005</v>
      </c>
      <c r="C261" s="16" t="s">
        <v>147</v>
      </c>
      <c r="D261" s="16"/>
      <c r="E261" s="16"/>
      <c r="F261" s="6" t="s">
        <f>=A261-A260</f>
      </c>
      <c r="G261" s="6" t="s">
        <f>=B261+G260</f>
      </c>
      <c r="H261" s="6" t="s">
        <f>=F261*G260</f>
      </c>
    </row>
    <row collapsed="false" customFormat="false" customHeight="false" hidden="false" ht="12.1" outlineLevel="0" r="262">
      <c r="A262" s="13" t="n">
        <v>45535.5</v>
      </c>
      <c r="B262" s="6" t="n">
        <v>-103108.45</v>
      </c>
      <c r="C262" s="16" t="s">
        <v>149</v>
      </c>
      <c r="D262" s="16"/>
      <c r="E262" s="16"/>
      <c r="F262" s="6" t="s">
        <f>=A262-A261</f>
      </c>
      <c r="G262" s="6" t="s">
        <f>=B262+G261</f>
      </c>
      <c r="H262" s="6" t="s">
        <f>=F262*G261</f>
      </c>
    </row>
    <row collapsed="false" customFormat="false" customHeight="false" hidden="false" ht="12.1" outlineLevel="0" r="263">
      <c r="A263" s="13" t="n">
        <v>45536.5</v>
      </c>
      <c r="B263" s="6" t="n">
        <v>3108.45</v>
      </c>
      <c r="C263" s="16" t="s">
        <v>143</v>
      </c>
      <c r="D263" s="16"/>
      <c r="E263" s="16"/>
      <c r="F263" s="6" t="s">
        <f>=A263-A262</f>
      </c>
      <c r="G263" s="6" t="s">
        <f>=B263+G262</f>
      </c>
      <c r="H263" s="6" t="s">
        <f>=F263*G262</f>
      </c>
    </row>
    <row collapsed="false" customFormat="false" customHeight="false" hidden="false" ht="12.1" outlineLevel="0" r="264">
      <c r="A264" s="13" t="n">
        <v>45540.5</v>
      </c>
      <c r="B264" s="6" t="n">
        <v>104723.66</v>
      </c>
      <c r="C264" s="16" t="s">
        <v>144</v>
      </c>
      <c r="D264" s="16"/>
      <c r="E264" s="16"/>
      <c r="F264" s="6" t="s">
        <f>=A264-A263</f>
      </c>
      <c r="G264" s="6" t="s">
        <f>=B264+G263</f>
      </c>
      <c r="H264" s="6" t="s">
        <f>=F264*G263</f>
      </c>
    </row>
    <row collapsed="false" customFormat="false" customHeight="false" hidden="false" ht="12.1" outlineLevel="0" r="265">
      <c r="A265" s="13" t="n">
        <v>45540.5</v>
      </c>
      <c r="B265" s="6" t="n">
        <v>-154723.66</v>
      </c>
      <c r="C265" s="16" t="s">
        <v>150</v>
      </c>
      <c r="D265" s="16"/>
      <c r="E265" s="16"/>
      <c r="F265" s="6" t="s">
        <f>=A265-A264</f>
      </c>
      <c r="G265" s="6" t="s">
        <f>=B265+G264</f>
      </c>
      <c r="H265" s="6" t="s">
        <f>=F265*G264</f>
      </c>
    </row>
    <row collapsed="false" customFormat="false" customHeight="false" hidden="false" ht="12.1" outlineLevel="0" r="266">
      <c r="A266" s="13" t="n">
        <v>45545.5</v>
      </c>
      <c r="B266" s="6" t="n">
        <v>90000</v>
      </c>
      <c r="C266" s="16" t="s">
        <v>144</v>
      </c>
      <c r="D266" s="16"/>
      <c r="E266" s="16"/>
      <c r="F266" s="6" t="s">
        <f>=A266-A265</f>
      </c>
      <c r="G266" s="6" t="s">
        <f>=B266+G265</f>
      </c>
      <c r="H266" s="6" t="s">
        <f>=F266*G265</f>
      </c>
    </row>
    <row collapsed="false" customFormat="false" customHeight="false" hidden="false" ht="12.1" outlineLevel="0" r="267">
      <c r="A267" s="13" t="n">
        <v>45548.5</v>
      </c>
      <c r="B267" s="6" t="n">
        <v>12401.86</v>
      </c>
      <c r="C267" s="16" t="s">
        <v>144</v>
      </c>
      <c r="D267" s="16"/>
      <c r="E267" s="16"/>
      <c r="F267" s="6" t="s">
        <f>=A267-A266</f>
      </c>
      <c r="G267" s="6" t="s">
        <f>=B267+G266</f>
      </c>
      <c r="H267" s="6" t="s">
        <f>=F267*G266</f>
      </c>
    </row>
    <row collapsed="false" customFormat="false" customHeight="false" hidden="false" ht="12.1" outlineLevel="0" r="268">
      <c r="A268" s="13" t="n">
        <v>45548.5</v>
      </c>
      <c r="B268" s="6" t="n">
        <v>50000</v>
      </c>
      <c r="C268" s="16" t="s">
        <v>143</v>
      </c>
      <c r="D268" s="16"/>
      <c r="E268" s="16"/>
      <c r="F268" s="6" t="s">
        <f>=A268-A267</f>
      </c>
      <c r="G268" s="6" t="s">
        <f>=B268+G267</f>
      </c>
      <c r="H268" s="6" t="s">
        <f>=F268*G267</f>
      </c>
    </row>
    <row collapsed="false" customFormat="false" customHeight="false" hidden="false" ht="12.1" outlineLevel="0" r="269">
      <c r="A269" s="13" t="n">
        <v>45550.5</v>
      </c>
      <c r="B269" s="6" t="n">
        <v>100590</v>
      </c>
      <c r="C269" s="16" t="s">
        <v>143</v>
      </c>
      <c r="D269" s="16"/>
      <c r="E269" s="16"/>
      <c r="F269" s="6" t="s">
        <f>=A269-A268</f>
      </c>
      <c r="G269" s="6" t="s">
        <f>=B269+G268</f>
      </c>
      <c r="H269" s="6" t="s">
        <f>=F269*G268</f>
      </c>
    </row>
    <row collapsed="false" customFormat="false" customHeight="false" hidden="false" ht="12.1" outlineLevel="0" r="270">
      <c r="A270" s="13" t="n">
        <v>45554.5</v>
      </c>
      <c r="B270" s="6" t="n">
        <v>-207176.27</v>
      </c>
      <c r="C270" s="16" t="s">
        <v>148</v>
      </c>
      <c r="D270" s="16"/>
      <c r="E270" s="16"/>
      <c r="F270" s="6" t="s">
        <f>=A270-A269</f>
      </c>
      <c r="G270" s="6" t="s">
        <f>=B270+G269</f>
      </c>
      <c r="H270" s="6" t="s">
        <f>=F270*G269</f>
      </c>
    </row>
    <row collapsed="false" customFormat="false" customHeight="false" hidden="false" ht="12.1" outlineLevel="0" r="271">
      <c r="A271" s="13" t="n">
        <v>45554.5</v>
      </c>
      <c r="B271" s="6" t="n">
        <v>257176.27</v>
      </c>
      <c r="C271" s="16" t="s">
        <v>151</v>
      </c>
      <c r="D271" s="16"/>
      <c r="E271" s="16"/>
      <c r="F271" s="6" t="s">
        <f>=A271-A270</f>
      </c>
      <c r="G271" s="6" t="s">
        <f>=B271+G270</f>
      </c>
      <c r="H271" s="6" t="s">
        <f>=F271*G270</f>
      </c>
    </row>
    <row collapsed="false" customFormat="false" customHeight="false" hidden="false" ht="12.1" outlineLevel="0" r="272">
      <c r="A272" s="13" t="n">
        <v>45556.5</v>
      </c>
      <c r="B272" s="6" t="n">
        <v>-156203.66</v>
      </c>
      <c r="C272" s="16" t="s">
        <v>147</v>
      </c>
      <c r="D272" s="16"/>
      <c r="E272" s="16"/>
      <c r="F272" s="6" t="s">
        <f>=A272-A271</f>
      </c>
      <c r="G272" s="6" t="s">
        <f>=B272+G271</f>
      </c>
      <c r="H272" s="6" t="s">
        <f>=F272*G271</f>
      </c>
    </row>
    <row collapsed="false" customFormat="false" customHeight="false" hidden="false" ht="12.1" outlineLevel="0" r="273">
      <c r="A273" s="13" t="n">
        <v>45556.5</v>
      </c>
      <c r="B273" s="6" t="n">
        <v>156203.66</v>
      </c>
      <c r="C273" s="16" t="s">
        <v>152</v>
      </c>
      <c r="D273" s="16"/>
      <c r="E273" s="16"/>
      <c r="F273" s="6" t="s">
        <f>=A273-A272</f>
      </c>
      <c r="G273" s="6" t="s">
        <f>=B273+G272</f>
      </c>
      <c r="H273" s="6" t="s">
        <f>=F273*G272</f>
      </c>
    </row>
    <row collapsed="false" customFormat="false" customHeight="false" hidden="false" ht="12.1" outlineLevel="0" r="274">
      <c r="A274" s="13" t="n">
        <v>45562.5</v>
      </c>
      <c r="B274" s="6" t="n">
        <v>-72231</v>
      </c>
      <c r="C274" s="16" t="s">
        <v>153</v>
      </c>
      <c r="D274" s="16"/>
      <c r="E274" s="16"/>
      <c r="F274" s="6" t="s">
        <f>=A274-A273</f>
      </c>
      <c r="G274" s="6" t="s">
        <f>=B274+G273</f>
      </c>
      <c r="H274" s="6" t="s">
        <f>=F274*G273</f>
      </c>
    </row>
    <row collapsed="false" customFormat="false" customHeight="false" hidden="false" ht="12.1" outlineLevel="0" r="275">
      <c r="A275" s="13" t="n">
        <v>45565.5</v>
      </c>
      <c r="B275" s="6" t="n">
        <v>150000</v>
      </c>
      <c r="C275" s="16" t="s">
        <v>154</v>
      </c>
      <c r="D275" s="16"/>
      <c r="E275" s="16"/>
      <c r="F275" s="6" t="s">
        <f>=A275-A274</f>
      </c>
      <c r="G275" s="6" t="s">
        <f>=B275+G274</f>
      </c>
      <c r="H275" s="6" t="s">
        <f>=F275*G274</f>
      </c>
    </row>
    <row collapsed="false" customFormat="false" customHeight="false" hidden="false" ht="12.1" outlineLevel="0" r="276">
      <c r="A276" s="13" t="n">
        <v>45565.5</v>
      </c>
      <c r="B276" s="6" t="n">
        <v>-150000</v>
      </c>
      <c r="C276" s="16" t="s">
        <v>153</v>
      </c>
      <c r="D276" s="16"/>
      <c r="E276" s="16"/>
      <c r="F276" s="6" t="s">
        <f>=A276-A275</f>
      </c>
      <c r="G276" s="6" t="s">
        <f>=B276+G275</f>
      </c>
      <c r="H276" s="6" t="s">
        <f>=F276*G275</f>
      </c>
    </row>
    <row collapsed="false" customFormat="false" customHeight="false" hidden="false" ht="12.1" outlineLevel="0" r="277">
      <c r="A277" s="13" t="n">
        <v>45566.5</v>
      </c>
      <c r="B277" s="6" t="n">
        <v>-20000</v>
      </c>
      <c r="C277" s="16" t="s">
        <v>155</v>
      </c>
      <c r="D277" s="16"/>
      <c r="E277" s="16"/>
      <c r="F277" s="6" t="s">
        <f>=A277-A276</f>
      </c>
      <c r="G277" s="6" t="s">
        <f>=B277+G276</f>
      </c>
      <c r="H277" s="6" t="s">
        <f>=F277*G276</f>
      </c>
    </row>
    <row collapsed="false" customFormat="false" customHeight="false" hidden="false" ht="12.1" outlineLevel="0" r="278">
      <c r="A278" s="13" t="n">
        <v>45570.5</v>
      </c>
      <c r="B278" s="6" t="n">
        <v>62400</v>
      </c>
      <c r="C278" s="16" t="s">
        <v>151</v>
      </c>
      <c r="D278" s="16"/>
      <c r="E278" s="16"/>
      <c r="F278" s="6" t="s">
        <f>=A278-A277</f>
      </c>
      <c r="G278" s="6" t="s">
        <f>=B278+G277</f>
      </c>
      <c r="H278" s="6" t="s">
        <f>=F278*G277</f>
      </c>
    </row>
    <row collapsed="false" customFormat="false" customHeight="false" hidden="false" ht="12.1" outlineLevel="0" r="279">
      <c r="A279" s="13" t="n">
        <v>45571.5</v>
      </c>
      <c r="B279" s="6" t="n">
        <v>-62002</v>
      </c>
      <c r="C279" s="16" t="s">
        <v>155</v>
      </c>
      <c r="D279" s="16"/>
      <c r="E279" s="16"/>
      <c r="F279" s="6" t="s">
        <f>=A279-A278</f>
      </c>
      <c r="G279" s="6" t="s">
        <f>=B279+G278</f>
      </c>
      <c r="H279" s="6" t="s">
        <f>=F279*G278</f>
      </c>
    </row>
    <row collapsed="false" customFormat="false" customHeight="false" hidden="false" ht="12.1" outlineLevel="0" r="280">
      <c r="A280" s="13" t="n">
        <v>45575.5</v>
      </c>
      <c r="B280" s="6" t="n">
        <v>42000</v>
      </c>
      <c r="C280" s="16" t="s">
        <v>151</v>
      </c>
      <c r="D280" s="16"/>
      <c r="E280" s="16"/>
      <c r="F280" s="6" t="s">
        <f>=A280-A279</f>
      </c>
      <c r="G280" s="6" t="s">
        <f>=B280+G279</f>
      </c>
      <c r="H280" s="6" t="s">
        <f>=F280*G279</f>
      </c>
    </row>
    <row collapsed="false" customFormat="false" customHeight="false" hidden="false" ht="12.1" outlineLevel="0" r="281">
      <c r="A281" s="13" t="n">
        <v>45580.5</v>
      </c>
      <c r="B281" s="6" t="n">
        <v>50000</v>
      </c>
      <c r="C281" s="16" t="s">
        <v>152</v>
      </c>
      <c r="D281" s="16"/>
      <c r="E281" s="16"/>
      <c r="F281" s="6" t="s">
        <f>=A281-A280</f>
      </c>
      <c r="G281" s="6" t="s">
        <f>=B281+G280</f>
      </c>
      <c r="H281" s="6" t="s">
        <f>=F281*G280</f>
      </c>
    </row>
    <row collapsed="false" customFormat="false" customHeight="false" hidden="false" ht="12.1" outlineLevel="0" r="282">
      <c r="A282" s="13" t="n">
        <v>45584.5</v>
      </c>
      <c r="B282" s="6" t="n">
        <v>53000</v>
      </c>
      <c r="C282" s="16" t="s">
        <v>151</v>
      </c>
      <c r="D282" s="16"/>
      <c r="E282" s="16"/>
      <c r="F282" s="6" t="s">
        <f>=A282-A281</f>
      </c>
      <c r="G282" s="6" t="s">
        <f>=B282+G281</f>
      </c>
      <c r="H282" s="6" t="s">
        <f>=F282*G281</f>
      </c>
    </row>
    <row collapsed="false" customFormat="false" customHeight="false" hidden="false" ht="12.1" outlineLevel="0" r="283">
      <c r="A283" s="13" t="n">
        <v>45593.5</v>
      </c>
      <c r="B283" s="6" t="n">
        <v>-130031</v>
      </c>
      <c r="C283" s="16" t="s">
        <v>153</v>
      </c>
      <c r="D283" s="16"/>
      <c r="E283" s="16"/>
      <c r="F283" s="6" t="s">
        <f>=A283-A282</f>
      </c>
      <c r="G283" s="6" t="s">
        <f>=B283+G282</f>
      </c>
      <c r="H283" s="6" t="s">
        <f>=F283*G282</f>
      </c>
    </row>
    <row collapsed="false" customFormat="false" customHeight="false" hidden="false" ht="12.1" outlineLevel="0" r="284">
      <c r="A284" s="13" t="n">
        <v>45596.5</v>
      </c>
      <c r="B284" s="6" t="n">
        <v>-66534.21</v>
      </c>
      <c r="C284" s="16" t="s">
        <v>153</v>
      </c>
      <c r="D284" s="16"/>
      <c r="E284" s="16"/>
      <c r="F284" s="6" t="s">
        <f>=A284-A283</f>
      </c>
      <c r="G284" s="6" t="s">
        <f>=B284+G283</f>
      </c>
      <c r="H284" s="6" t="s">
        <f>=F284*G283</f>
      </c>
    </row>
    <row collapsed="false" customFormat="false" customHeight="false" hidden="false" ht="12.1" outlineLevel="0" r="285">
      <c r="A285" s="13" t="n">
        <v>45596.5</v>
      </c>
      <c r="B285" s="6" t="n">
        <v>-127092.78</v>
      </c>
      <c r="C285" s="16" t="s">
        <v>155</v>
      </c>
      <c r="D285" s="16"/>
      <c r="E285" s="16"/>
      <c r="F285" s="6" t="s">
        <f>=A285-A284</f>
      </c>
      <c r="G285" s="6" t="s">
        <f>=B285+G284</f>
      </c>
      <c r="H285" s="6" t="s">
        <f>=F285*G284</f>
      </c>
    </row>
    <row collapsed="false" customFormat="false" customHeight="false" hidden="false" ht="12.1" outlineLevel="0" r="286">
      <c r="A286" s="13" t="n">
        <v>45597.5</v>
      </c>
      <c r="B286" s="6" t="n">
        <v>-154540.99</v>
      </c>
      <c r="C286" s="16" t="s">
        <v>156</v>
      </c>
      <c r="D286" s="16"/>
      <c r="E286" s="16"/>
      <c r="F286" s="6" t="s">
        <f>=A286-A285</f>
      </c>
      <c r="G286" s="6" t="s">
        <f>=B286+G285</f>
      </c>
      <c r="H286" s="6" t="s">
        <f>=F286*G285</f>
      </c>
    </row>
    <row collapsed="false" customFormat="false" customHeight="false" hidden="false" ht="12.1" outlineLevel="0" r="287">
      <c r="A287" s="13" t="n">
        <v>45597.5</v>
      </c>
      <c r="B287" s="6" t="n">
        <v>128001.84</v>
      </c>
      <c r="C287" s="16" t="s">
        <v>157</v>
      </c>
      <c r="D287" s="16"/>
      <c r="E287" s="16"/>
      <c r="F287" s="6" t="s">
        <f>=A287-A286</f>
      </c>
      <c r="G287" s="6" t="s">
        <f>=B287+G286</f>
      </c>
      <c r="H287" s="6" t="s">
        <f>=F287*G286</f>
      </c>
    </row>
    <row collapsed="false" customFormat="false" customHeight="false" hidden="false" ht="12.1" outlineLevel="0" r="288">
      <c r="A288" s="13" t="n">
        <v>45597.5</v>
      </c>
      <c r="B288" s="6" t="n">
        <v>134585.31</v>
      </c>
      <c r="C288" s="16" t="s">
        <v>158</v>
      </c>
      <c r="D288" s="16"/>
      <c r="E288" s="16"/>
      <c r="F288" s="6" t="s">
        <f>=A288-A287</f>
      </c>
      <c r="G288" s="6" t="s">
        <f>=B288+G287</f>
      </c>
      <c r="H288" s="6" t="s">
        <f>=F288*G287</f>
      </c>
    </row>
    <row collapsed="false" customFormat="false" customHeight="false" hidden="false" ht="12.1" outlineLevel="0" r="289">
      <c r="A289" s="13" t="n">
        <v>45598.5</v>
      </c>
      <c r="B289" s="6" t="n">
        <v>69600</v>
      </c>
      <c r="C289" s="16" t="s">
        <v>158</v>
      </c>
      <c r="D289" s="16"/>
      <c r="E289" s="16"/>
      <c r="F289" s="6" t="s">
        <f>=A289-A288</f>
      </c>
      <c r="G289" s="6" t="s">
        <f>=B289+G288</f>
      </c>
      <c r="H289" s="6" t="s">
        <f>=F289*G288</f>
      </c>
    </row>
    <row collapsed="false" customFormat="false" customHeight="false" hidden="false" ht="12.1" outlineLevel="0" r="290">
      <c r="A290" s="13" t="n">
        <v>45602.5</v>
      </c>
      <c r="B290" s="6" t="n">
        <v>100000</v>
      </c>
      <c r="C290" s="16" t="s">
        <v>158</v>
      </c>
      <c r="D290" s="16"/>
      <c r="E290" s="16"/>
      <c r="F290" s="6" t="s">
        <f>=A290-A289</f>
      </c>
      <c r="G290" s="6" t="s">
        <f>=B290+G289</f>
      </c>
      <c r="H290" s="6" t="s">
        <f>=F290*G289</f>
      </c>
    </row>
    <row collapsed="false" customFormat="false" customHeight="false" hidden="false" ht="12.1" outlineLevel="0" r="291">
      <c r="A291" s="13" t="n">
        <v>45602.5</v>
      </c>
      <c r="B291" s="6" t="n">
        <v>-50590</v>
      </c>
      <c r="C291" s="16" t="s">
        <v>159</v>
      </c>
      <c r="D291" s="16"/>
      <c r="E291" s="16"/>
      <c r="F291" s="6" t="s">
        <f>=A291-A290</f>
      </c>
      <c r="G291" s="6" t="s">
        <f>=B291+G290</f>
      </c>
      <c r="H291" s="6" t="s">
        <f>=F291*G290</f>
      </c>
    </row>
    <row collapsed="false" customFormat="false" customHeight="false" hidden="false" ht="12.1" outlineLevel="0" r="292">
      <c r="A292" s="13" t="n">
        <v>45607.5</v>
      </c>
      <c r="B292" s="6" t="n">
        <v>33000</v>
      </c>
      <c r="C292" s="16" t="s">
        <v>158</v>
      </c>
      <c r="D292" s="16"/>
      <c r="E292" s="16"/>
      <c r="F292" s="6" t="s">
        <f>=A292-A291</f>
      </c>
      <c r="G292" s="6" t="s">
        <f>=B292+G291</f>
      </c>
      <c r="H292" s="6" t="s">
        <f>=F292*G291</f>
      </c>
    </row>
    <row collapsed="false" customFormat="false" customHeight="false" hidden="false" ht="12.1" outlineLevel="0" r="293">
      <c r="A293" s="13" t="n">
        <v>45611.5</v>
      </c>
      <c r="B293" s="6" t="n">
        <v>50000</v>
      </c>
      <c r="C293" s="16" t="s">
        <v>157</v>
      </c>
      <c r="D293" s="16"/>
      <c r="E293" s="16"/>
      <c r="F293" s="6" t="s">
        <f>=A293-A292</f>
      </c>
      <c r="G293" s="6" t="s">
        <f>=B293+G292</f>
      </c>
      <c r="H293" s="6" t="s">
        <f>=F293*G292</f>
      </c>
    </row>
    <row collapsed="false" customFormat="false" customHeight="false" hidden="false" ht="12.1" outlineLevel="0" r="294">
      <c r="A294" s="13" t="n">
        <v>45615.5</v>
      </c>
      <c r="B294" s="6" t="n">
        <v>-9200</v>
      </c>
      <c r="C294" s="16" t="s">
        <v>160</v>
      </c>
      <c r="D294" s="16"/>
      <c r="E294" s="16"/>
      <c r="F294" s="6" t="s">
        <f>=A294-A293</f>
      </c>
      <c r="G294" s="6" t="s">
        <f>=B294+G293</f>
      </c>
      <c r="H294" s="6" t="s">
        <f>=F294*G293</f>
      </c>
    </row>
    <row collapsed="false" customFormat="false" customHeight="false" hidden="false" ht="12.1" outlineLevel="0" r="295">
      <c r="A295" s="13" t="n">
        <v>45616.5</v>
      </c>
      <c r="B295" s="6" t="n">
        <v>-50100</v>
      </c>
      <c r="C295" s="16" t="s">
        <v>160</v>
      </c>
      <c r="D295" s="16"/>
      <c r="E295" s="16"/>
      <c r="F295" s="6" t="s">
        <f>=A295-A294</f>
      </c>
      <c r="G295" s="6" t="s">
        <f>=B295+G294</f>
      </c>
      <c r="H295" s="6" t="s">
        <f>=F295*G294</f>
      </c>
    </row>
    <row collapsed="false" customFormat="false" customHeight="false" hidden="false" ht="12.1" outlineLevel="0" r="296">
      <c r="A296" s="13" t="n">
        <v>45616.5</v>
      </c>
      <c r="B296" s="6" t="n">
        <v>50000</v>
      </c>
      <c r="C296" s="16" t="s">
        <v>161</v>
      </c>
      <c r="D296" s="16"/>
      <c r="E296" s="16"/>
      <c r="F296" s="6" t="s">
        <f>=A296-A295</f>
      </c>
      <c r="G296" s="6" t="s">
        <f>=B296+G295</f>
      </c>
      <c r="H296" s="6" t="s">
        <f>=F296*G295</f>
      </c>
    </row>
    <row collapsed="false" customFormat="false" customHeight="false" hidden="false" ht="12.1" outlineLevel="0" r="297">
      <c r="A297" s="13" t="n">
        <v>45623.5</v>
      </c>
      <c r="B297" s="6" t="n">
        <v>-80577</v>
      </c>
      <c r="C297" s="16" t="s">
        <v>160</v>
      </c>
      <c r="D297" s="16"/>
      <c r="E297" s="16"/>
      <c r="F297" s="6" t="s">
        <f>=A297-A296</f>
      </c>
      <c r="G297" s="6" t="s">
        <f>=B297+G296</f>
      </c>
      <c r="H297" s="6" t="s">
        <f>=F297*G296</f>
      </c>
    </row>
    <row collapsed="false" customFormat="false" customHeight="false" hidden="false" ht="12.1" outlineLevel="0" r="298">
      <c r="A298" s="13" t="n">
        <v>45627.5</v>
      </c>
      <c r="B298" s="6" t="n">
        <v>-70000</v>
      </c>
      <c r="C298" s="16" t="s">
        <v>160</v>
      </c>
      <c r="D298" s="16"/>
      <c r="E298" s="16"/>
      <c r="F298" s="6" t="s">
        <f>=A298-A297</f>
      </c>
      <c r="G298" s="6" t="s">
        <f>=B298+G297</f>
      </c>
      <c r="H298" s="6" t="s">
        <f>=F298*G297</f>
      </c>
    </row>
    <row collapsed="false" customFormat="false" customHeight="false" hidden="false" ht="12.1" outlineLevel="0" r="299">
      <c r="A299" s="13" t="n">
        <v>45632.5</v>
      </c>
      <c r="B299" s="6" t="n">
        <v>-29000</v>
      </c>
      <c r="C299" s="16" t="s">
        <v>159</v>
      </c>
      <c r="D299" s="16"/>
      <c r="E299" s="16"/>
      <c r="F299" s="6" t="s">
        <f>=A299-A298</f>
      </c>
      <c r="G299" s="6" t="s">
        <f>=B299+G298</f>
      </c>
      <c r="H299" s="6" t="s">
        <f>=F299*G298</f>
      </c>
    </row>
    <row collapsed="false" customFormat="false" customHeight="false" hidden="false" ht="12.1" outlineLevel="0" r="300">
      <c r="A300" s="13" t="n">
        <v>45634.5</v>
      </c>
      <c r="B300" s="6" t="n">
        <v>-27600</v>
      </c>
      <c r="C300" s="16" t="s">
        <v>160</v>
      </c>
      <c r="D300" s="16"/>
      <c r="E300" s="16"/>
      <c r="F300" s="6" t="s">
        <f>=A300-A299</f>
      </c>
      <c r="G300" s="6" t="s">
        <f>=B300+G299</f>
      </c>
      <c r="H300" s="6" t="s">
        <f>=F300*G299</f>
      </c>
    </row>
    <row collapsed="false" customFormat="false" customHeight="false" hidden="false" ht="12.1" outlineLevel="0" r="301">
      <c r="A301" s="13" t="n">
        <v>45636.5</v>
      </c>
      <c r="B301" s="6" t="n">
        <v>50000</v>
      </c>
      <c r="C301" s="16" t="s">
        <v>162</v>
      </c>
      <c r="D301" s="16"/>
      <c r="E301" s="16"/>
      <c r="F301" s="6" t="s">
        <f>=A301-A300</f>
      </c>
      <c r="G301" s="6" t="s">
        <f>=B301+G300</f>
      </c>
      <c r="H301" s="6" t="s">
        <f>=F301*G300</f>
      </c>
    </row>
    <row collapsed="false" customFormat="false" customHeight="false" hidden="false" ht="12.1" outlineLevel="0" r="302">
      <c r="A302" s="13" t="n">
        <v>45637.5</v>
      </c>
      <c r="B302" s="6" t="n">
        <v>-16000</v>
      </c>
      <c r="C302" s="16" t="s">
        <v>160</v>
      </c>
      <c r="D302" s="16"/>
      <c r="E302" s="16"/>
      <c r="F302" s="6" t="s">
        <f>=A302-A301</f>
      </c>
      <c r="G302" s="6" t="s">
        <f>=B302+G301</f>
      </c>
      <c r="H302" s="6" t="s">
        <f>=F302*G301</f>
      </c>
    </row>
    <row collapsed="false" customFormat="false" customHeight="false" hidden="false" ht="12.1" outlineLevel="0" r="303">
      <c r="A303" s="13" t="n">
        <v>45641.5</v>
      </c>
      <c r="B303" s="6" t="n">
        <v>50000</v>
      </c>
      <c r="C303" s="16" t="s">
        <v>157</v>
      </c>
      <c r="D303" s="16"/>
      <c r="E303" s="16"/>
      <c r="F303" s="6" t="s">
        <f>=A303-A302</f>
      </c>
      <c r="G303" s="6" t="s">
        <f>=B303+G302</f>
      </c>
      <c r="H303" s="6" t="s">
        <f>=F303*G302</f>
      </c>
    </row>
    <row collapsed="false" customFormat="false" customHeight="false" hidden="false" ht="12.1" outlineLevel="0" r="304">
      <c r="A304" s="13" t="n">
        <v>45643.5</v>
      </c>
      <c r="B304" s="6" t="n">
        <v>-87999.23</v>
      </c>
      <c r="C304" s="16" t="s">
        <v>160</v>
      </c>
      <c r="D304" s="16"/>
      <c r="E304" s="16"/>
      <c r="F304" s="6" t="s">
        <f>=A304-A303</f>
      </c>
      <c r="G304" s="6" t="s">
        <f>=B304+G303</f>
      </c>
      <c r="H304" s="6" t="s">
        <f>=F304*G303</f>
      </c>
    </row>
    <row collapsed="false" customFormat="false" customHeight="false" hidden="false" ht="12.1" outlineLevel="0" r="305">
      <c r="A305" s="13" t="n">
        <v>45643.5</v>
      </c>
      <c r="B305" s="6" t="n">
        <v>-150205.09</v>
      </c>
      <c r="C305" s="16" t="s">
        <v>159</v>
      </c>
      <c r="D305" s="16"/>
      <c r="E305" s="16"/>
      <c r="F305" s="6" t="s">
        <f>=A305-A304</f>
      </c>
      <c r="G305" s="6" t="s">
        <f>=B305+G304</f>
      </c>
      <c r="H305" s="6" t="s">
        <f>=F305*G304</f>
      </c>
    </row>
    <row collapsed="false" customFormat="false" customHeight="false" hidden="false" ht="12.1" outlineLevel="0" r="306">
      <c r="A306" s="13" t="n">
        <v>45644.5</v>
      </c>
      <c r="B306" s="6" t="n">
        <v>88000</v>
      </c>
      <c r="C306" s="16" t="s">
        <v>163</v>
      </c>
      <c r="D306" s="16"/>
      <c r="E306" s="16"/>
      <c r="F306" s="6" t="s">
        <f>=A306-A305</f>
      </c>
      <c r="G306" s="6" t="s">
        <f>=B306+G305</f>
      </c>
      <c r="H306" s="6" t="s">
        <f>=F306*G305</f>
      </c>
    </row>
    <row collapsed="false" customFormat="false" customHeight="false" hidden="false" ht="12.1" outlineLevel="0" r="307">
      <c r="A307" s="13" t="n">
        <v>45645.5</v>
      </c>
      <c r="B307" s="6" t="n">
        <v>51500</v>
      </c>
      <c r="C307" s="16" t="s">
        <v>163</v>
      </c>
      <c r="D307" s="16"/>
      <c r="E307" s="16"/>
      <c r="F307" s="6" t="s">
        <f>=A307-A306</f>
      </c>
      <c r="G307" s="6" t="s">
        <f>=B307+G306</f>
      </c>
      <c r="H307" s="6" t="s">
        <f>=F307*G306</f>
      </c>
    </row>
    <row collapsed="false" customFormat="false" customHeight="false" hidden="false" ht="12.1" outlineLevel="0" r="308">
      <c r="A308" s="13" t="n">
        <v>45646.5</v>
      </c>
      <c r="B308" s="6" t="n">
        <v>50000</v>
      </c>
      <c r="C308" s="16" t="s">
        <v>164</v>
      </c>
      <c r="D308" s="16"/>
      <c r="E308" s="16"/>
      <c r="F308" s="6" t="s">
        <f>=A308-A307</f>
      </c>
      <c r="G308" s="6" t="s">
        <f>=B308+G307</f>
      </c>
      <c r="H308" s="6" t="s">
        <f>=F308*G307</f>
      </c>
    </row>
    <row collapsed="false" customFormat="false" customHeight="false" hidden="false" ht="12.1" outlineLevel="0" r="309">
      <c r="A309" s="13" t="n">
        <v>45646.5</v>
      </c>
      <c r="B309" s="6" t="n">
        <v>100000</v>
      </c>
      <c r="C309" s="16" t="s">
        <v>165</v>
      </c>
      <c r="D309" s="16"/>
      <c r="E309" s="16"/>
      <c r="F309" s="6" t="s">
        <f>=A309-A308</f>
      </c>
      <c r="G309" s="6" t="s">
        <f>=B309+G308</f>
      </c>
      <c r="H309" s="6" t="s">
        <f>=F309*G308</f>
      </c>
    </row>
    <row collapsed="false" customFormat="false" customHeight="false" hidden="false" ht="12.1" outlineLevel="0" r="310">
      <c r="A310" s="13" t="n">
        <v>45651.5</v>
      </c>
      <c r="B310" s="6" t="n">
        <v>47065</v>
      </c>
      <c r="C310" s="16" t="s">
        <v>163</v>
      </c>
      <c r="D310" s="16"/>
      <c r="E310" s="16"/>
      <c r="F310" s="6" t="s">
        <f>=A310-A309</f>
      </c>
      <c r="G310" s="6" t="s">
        <f>=B310+G309</f>
      </c>
      <c r="H310" s="6" t="s">
        <f>=F310*G309</f>
      </c>
    </row>
    <row collapsed="false" customFormat="false" customHeight="false" hidden="false" ht="12.1" outlineLevel="0" r="311">
      <c r="A311" s="13" t="n">
        <v>45657</v>
      </c>
      <c r="B311" s="6" t="n">
        <v>-5336.62</v>
      </c>
      <c r="C311" s="16" t="s">
        <v>160</v>
      </c>
      <c r="D311" s="16"/>
      <c r="E311" s="16"/>
      <c r="F311" s="6" t="s">
        <f>=A311-A310</f>
      </c>
      <c r="G311" s="6" t="s">
        <f>=B311+G310</f>
      </c>
      <c r="H311" s="6" t="s">
        <f>=F311*G310</f>
      </c>
    </row>
    <row collapsed="false" customFormat="false" customHeight="false" hidden="false" ht="12.1" outlineLevel="0" r="312">
      <c r="A312" s="13" t="n">
        <v>45698</v>
      </c>
      <c r="B312" s="6" t="n">
        <v>-51970.66</v>
      </c>
      <c r="C312" s="16" t="s">
        <v>166</v>
      </c>
      <c r="D312" s="16"/>
      <c r="E312" s="16"/>
      <c r="F312" s="6" t="s">
        <f>=A312-A311</f>
      </c>
      <c r="G312" s="6" t="s">
        <f>=B312+G311</f>
      </c>
      <c r="H312" s="6" t="s">
        <f>=F312*G311</f>
      </c>
    </row>
    <row collapsed="false" customFormat="false" customHeight="false" hidden="false" ht="12.1" outlineLevel="0" r="313">
      <c r="A313" s="12" t="n">
        <v>46258.62162037</v>
      </c>
      <c r="B313" s="5" t="n">
        <v>-2452272.79</v>
      </c>
      <c r="C313" s="14" t="s">
        <v>167</v>
      </c>
      <c r="D313" s="16"/>
      <c r="E313" s="16"/>
      <c r="F313" s="6" t="s">
        <f>=A313-A312</f>
      </c>
      <c r="G313" s="6" t="s">
        <f>=B313+G312</f>
      </c>
      <c r="H313" s="6" t="s">
        <f>=F313*G312</f>
      </c>
    </row>
    <row collapsed="false" customFormat="false" customHeight="false" hidden="false" ht="12.1" outlineLevel="0" r="314">
      <c r="A314" s="13"/>
      <c r="B314" s="9" t="s">
        <f>=XIRR(B2:B313,A2:A313)</f>
      </c>
      <c r="C314" s="16" t="s">
        <v>168</v>
      </c>
      <c r="D314" s="16"/>
      <c r="E314" s="16"/>
      <c r="F314" s="7"/>
      <c r="G314" s="2" t="s">
        <v>169</v>
      </c>
      <c r="H314" s="6" t="s">
        <f>=SUM(I2:H313)/365</f>
      </c>
    </row>
    <row collapsed="false" customFormat="false" customHeight="false" hidden="false" ht="12.1" outlineLevel="0" r="315">
      <c r="A315" s="13"/>
      <c r="B315" s="5" t="s">
        <f>=-SUM(B2:B313)</f>
      </c>
      <c r="C315" s="16" t="s">
        <v>170</v>
      </c>
      <c r="D315" s="16"/>
      <c r="E315" s="16"/>
      <c r="F315" s="7"/>
      <c r="G315" s="14" t="s">
        <v>171</v>
      </c>
      <c r="H315" s="9" t="s">
        <f>=B315/H314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27</v>
      </c>
      <c r="L1" s="0"/>
      <c r="M1" s="0"/>
      <c r="N1" s="4" t="s">
        <v>30</v>
      </c>
      <c r="O1" s="0"/>
      <c r="P1" s="0"/>
      <c r="Q1" s="4" t="s">
        <v>33</v>
      </c>
      <c r="R1" s="0"/>
    </row>
    <row collapsed="false" customFormat="false" customHeight="false" hidden="false" ht="12.1" outlineLevel="0" r="2">
      <c r="A2" s="11" t="n">
        <v>45644</v>
      </c>
      <c r="B2" s="6" t="n">
        <v>88000</v>
      </c>
      <c r="C2" s="0" t="s">
        <v>163</v>
      </c>
      <c r="D2" s="11" t="n">
        <v>45597</v>
      </c>
      <c r="E2" s="6" t="n">
        <v>134585.31</v>
      </c>
      <c r="F2" s="0" t="s">
        <v>158</v>
      </c>
      <c r="G2" s="11" t="n">
        <v>45597</v>
      </c>
      <c r="H2" s="6" t="n">
        <v>128001.84</v>
      </c>
      <c r="I2" s="0" t="s">
        <v>157</v>
      </c>
      <c r="J2" s="11" t="n">
        <v>45646</v>
      </c>
      <c r="K2" s="6" t="n">
        <v>100000</v>
      </c>
      <c r="L2" s="0" t="s">
        <v>165</v>
      </c>
      <c r="M2" s="11" t="n">
        <v>45616</v>
      </c>
      <c r="N2" s="6" t="n">
        <v>50000</v>
      </c>
      <c r="O2" s="0" t="s">
        <v>161</v>
      </c>
      <c r="P2" s="11" t="n">
        <v>45646</v>
      </c>
      <c r="Q2" s="6" t="n">
        <v>50000</v>
      </c>
      <c r="R2" s="0" t="s">
        <v>164</v>
      </c>
    </row>
    <row collapsed="false" customFormat="false" customHeight="false" hidden="false" ht="12.1" outlineLevel="0" r="3">
      <c r="A3" s="11" t="n">
        <v>45645</v>
      </c>
      <c r="B3" s="6" t="n">
        <v>51500</v>
      </c>
      <c r="C3" s="0" t="s">
        <v>163</v>
      </c>
      <c r="D3" s="11" t="n">
        <v>45598</v>
      </c>
      <c r="E3" s="6" t="n">
        <v>69600</v>
      </c>
      <c r="F3" s="0" t="s">
        <v>158</v>
      </c>
      <c r="G3" s="11" t="n">
        <v>45602</v>
      </c>
      <c r="H3" s="6" t="n">
        <v>-50590</v>
      </c>
      <c r="I3" s="0" t="s">
        <v>159</v>
      </c>
      <c r="J3" s="11" t="n">
        <v>46258</v>
      </c>
      <c r="K3" s="8" t="s">
        <f>=-Портфель!J5</f>
      </c>
      <c r="L3" s="0" t="s">
        <v>172</v>
      </c>
      <c r="M3" s="11" t="n">
        <v>46258</v>
      </c>
      <c r="N3" s="8" t="s">
        <f>=-Портфель!J6</f>
      </c>
      <c r="O3" s="0" t="s">
        <v>172</v>
      </c>
      <c r="P3" s="11" t="n">
        <v>46258</v>
      </c>
      <c r="Q3" s="8" t="s">
        <f>=-Портфель!J7</f>
      </c>
      <c r="R3" s="0" t="s">
        <v>172</v>
      </c>
    </row>
    <row collapsed="false" customFormat="false" customHeight="false" hidden="false" ht="12.1" outlineLevel="0" r="4">
      <c r="A4" s="11" t="n">
        <v>45651</v>
      </c>
      <c r="B4" s="6" t="n">
        <v>47065</v>
      </c>
      <c r="C4" s="0" t="s">
        <v>163</v>
      </c>
      <c r="D4" s="11" t="n">
        <v>45602</v>
      </c>
      <c r="E4" s="6" t="n">
        <v>100000</v>
      </c>
      <c r="F4" s="0" t="s">
        <v>158</v>
      </c>
      <c r="G4" s="11" t="n">
        <v>45611</v>
      </c>
      <c r="H4" s="6" t="n">
        <v>50000</v>
      </c>
      <c r="I4" s="0" t="s">
        <v>157</v>
      </c>
      <c r="J4" s="0"/>
      <c r="K4" s="10" t="s">
        <f>=XIRR(K2:K3,J2:J3)</f>
      </c>
      <c r="L4" s="0"/>
      <c r="M4" s="0"/>
      <c r="N4" s="10" t="s">
        <f>=XIRR(N2:N3,M2:M3)</f>
      </c>
      <c r="O4" s="0"/>
      <c r="P4" s="0"/>
      <c r="Q4" s="10" t="s">
        <f>=XIRR(Q2:Q3,P2:P3)</f>
      </c>
      <c r="R4" s="0"/>
    </row>
    <row collapsed="false" customFormat="false" customHeight="false" hidden="false" ht="12.1" outlineLevel="0" r="5">
      <c r="A5" s="11" t="n">
        <v>46258</v>
      </c>
      <c r="B5" s="8" t="s">
        <f>=-Портфель!J2</f>
      </c>
      <c r="C5" s="0" t="s">
        <v>172</v>
      </c>
      <c r="D5" s="11" t="n">
        <v>45607</v>
      </c>
      <c r="E5" s="6" t="n">
        <v>33000</v>
      </c>
      <c r="F5" s="0" t="s">
        <v>158</v>
      </c>
      <c r="G5" s="11" t="n">
        <v>45632</v>
      </c>
      <c r="H5" s="6" t="n">
        <v>-29000</v>
      </c>
      <c r="I5" s="0" t="s">
        <v>159</v>
      </c>
      <c r="J5" s="0"/>
      <c r="K5" s="8" t="s">
        <f>=-SUM(K2:K3)</f>
      </c>
      <c r="L5" s="0" t="s">
        <v>173</v>
      </c>
      <c r="M5" s="0"/>
      <c r="N5" s="8" t="s">
        <f>=-SUM(N2:N3)</f>
      </c>
      <c r="O5" s="0" t="s">
        <v>173</v>
      </c>
      <c r="P5" s="0"/>
      <c r="Q5" s="8" t="s">
        <f>=-SUM(Q2:Q3)</f>
      </c>
      <c r="R5" s="0" t="s">
        <v>173</v>
      </c>
    </row>
    <row collapsed="false" customFormat="false" customHeight="false" hidden="false" ht="12.1" outlineLevel="0" r="6">
      <c r="A6" s="0"/>
      <c r="B6" s="10" t="s">
        <f>=XIRR(B2:B5,A2:A5)</f>
      </c>
      <c r="C6" s="0"/>
      <c r="D6" s="11" t="n">
        <v>45615</v>
      </c>
      <c r="E6" s="6" t="n">
        <v>-9200</v>
      </c>
      <c r="F6" s="0" t="s">
        <v>160</v>
      </c>
      <c r="G6" s="11" t="n">
        <v>45641</v>
      </c>
      <c r="H6" s="6" t="n">
        <v>50000</v>
      </c>
      <c r="I6" s="0" t="s">
        <v>157</v>
      </c>
    </row>
    <row collapsed="false" customFormat="false" customHeight="false" hidden="false" ht="12.1" outlineLevel="0" r="7">
      <c r="A7" s="0"/>
      <c r="B7" s="8" t="s">
        <f>=-SUM(B2:B5)</f>
      </c>
      <c r="C7" s="0" t="s">
        <v>173</v>
      </c>
      <c r="D7" s="11" t="n">
        <v>45616</v>
      </c>
      <c r="E7" s="6" t="n">
        <v>-50100</v>
      </c>
      <c r="F7" s="0" t="s">
        <v>160</v>
      </c>
      <c r="G7" s="11" t="n">
        <v>45643</v>
      </c>
      <c r="H7" s="6" t="n">
        <v>-150205.09</v>
      </c>
      <c r="I7" s="0" t="s">
        <v>159</v>
      </c>
    </row>
    <row collapsed="false" customFormat="false" customHeight="false" hidden="false" ht="12.1" outlineLevel="0" r="8">
      <c r="A8" s="0"/>
      <c r="B8" s="0"/>
      <c r="C8" s="0"/>
      <c r="D8" s="11" t="n">
        <v>45623</v>
      </c>
      <c r="E8" s="6" t="n">
        <v>-80577</v>
      </c>
      <c r="F8" s="0" t="s">
        <v>160</v>
      </c>
      <c r="G8" s="11" t="n">
        <v>46258</v>
      </c>
      <c r="H8" s="8" t="s">
        <f>=-Портфель!J4</f>
      </c>
      <c r="I8" s="0" t="s">
        <v>172</v>
      </c>
    </row>
    <row collapsed="false" customFormat="false" customHeight="false" hidden="false" ht="12.1" outlineLevel="0" r="9">
      <c r="A9" s="0"/>
      <c r="B9" s="0"/>
      <c r="C9" s="0"/>
      <c r="D9" s="11" t="n">
        <v>45627</v>
      </c>
      <c r="E9" s="6" t="n">
        <v>-70000</v>
      </c>
      <c r="F9" s="0" t="s">
        <v>160</v>
      </c>
      <c r="G9" s="0"/>
      <c r="H9" s="10" t="s">
        <f>=XIRR(H2:H8,G2:G8)</f>
      </c>
      <c r="I9" s="0"/>
    </row>
    <row collapsed="false" customFormat="false" customHeight="false" hidden="false" ht="12.1" outlineLevel="0" r="10">
      <c r="A10" s="0"/>
      <c r="B10" s="0"/>
      <c r="C10" s="0"/>
      <c r="D10" s="11" t="n">
        <v>45634</v>
      </c>
      <c r="E10" s="6" t="n">
        <v>-27600</v>
      </c>
      <c r="F10" s="0" t="s">
        <v>160</v>
      </c>
      <c r="G10" s="0"/>
      <c r="H10" s="8" t="s">
        <f>=-SUM(H2:H8)</f>
      </c>
      <c r="I10" s="0" t="s">
        <v>173</v>
      </c>
    </row>
    <row collapsed="false" customFormat="false" customHeight="false" hidden="false" ht="12.1" outlineLevel="0" r="11">
      <c r="A11" s="0"/>
      <c r="B11" s="0"/>
      <c r="C11" s="0"/>
      <c r="D11" s="11" t="n">
        <v>45637</v>
      </c>
      <c r="E11" s="6" t="n">
        <v>-16000</v>
      </c>
      <c r="F11" s="0" t="s">
        <v>160</v>
      </c>
    </row>
    <row collapsed="false" customFormat="false" customHeight="false" hidden="false" ht="12.1" outlineLevel="0" r="12">
      <c r="A12" s="0"/>
      <c r="B12" s="0"/>
      <c r="C12" s="0"/>
      <c r="D12" s="11" t="n">
        <v>45643</v>
      </c>
      <c r="E12" s="6" t="n">
        <v>-87999.23</v>
      </c>
      <c r="F12" s="0" t="s">
        <v>160</v>
      </c>
    </row>
    <row collapsed="false" customFormat="false" customHeight="false" hidden="false" ht="12.1" outlineLevel="0" r="13">
      <c r="A13" s="0"/>
      <c r="B13" s="0"/>
      <c r="C13" s="0"/>
      <c r="D13" s="11" t="n">
        <v>45657</v>
      </c>
      <c r="E13" s="6" t="n">
        <v>-5336.62</v>
      </c>
      <c r="F13" s="0" t="s">
        <v>160</v>
      </c>
    </row>
    <row collapsed="false" customFormat="false" customHeight="false" hidden="false" ht="12.1" outlineLevel="0" r="14">
      <c r="A14" s="0"/>
      <c r="B14" s="0"/>
      <c r="C14" s="0"/>
      <c r="D14" s="11" t="n">
        <v>46258</v>
      </c>
      <c r="E14" s="8" t="s">
        <f>=-Портфель!J3</f>
      </c>
      <c r="F14" s="0" t="s">
        <v>172</v>
      </c>
    </row>
    <row collapsed="false" customFormat="false" customHeight="false" hidden="false" ht="12.1" outlineLevel="0" r="15">
      <c r="A15" s="0"/>
      <c r="B15" s="0"/>
      <c r="C15" s="0"/>
      <c r="D15" s="0"/>
      <c r="E15" s="10" t="s">
        <f>=XIRR(E2:E14,D2:D14)</f>
      </c>
      <c r="F15" s="0"/>
    </row>
    <row collapsed="false" customFormat="false" customHeight="false" hidden="false" ht="12.1" outlineLevel="0" r="16">
      <c r="A16" s="0"/>
      <c r="B16" s="0"/>
      <c r="C16" s="0"/>
      <c r="D16" s="0"/>
      <c r="E16" s="8" t="s">
        <f>=-SUM(E2:E14)</f>
      </c>
      <c r="F16" s="0" t="s">
        <v>173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W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174</v>
      </c>
      <c r="C1" s="0"/>
      <c r="D1" s="0"/>
      <c r="E1" s="4" t="s">
        <v>175</v>
      </c>
      <c r="F1" s="0"/>
      <c r="G1" s="0"/>
      <c r="H1" s="4" t="s">
        <v>176</v>
      </c>
      <c r="I1" s="0"/>
      <c r="J1" s="0"/>
      <c r="K1" s="4" t="s">
        <v>177</v>
      </c>
      <c r="L1" s="0"/>
      <c r="M1" s="0"/>
      <c r="N1" s="4" t="s">
        <v>178</v>
      </c>
      <c r="O1" s="0"/>
      <c r="P1" s="0"/>
      <c r="Q1" s="4" t="s">
        <v>179</v>
      </c>
      <c r="R1" s="0"/>
      <c r="S1" s="0"/>
      <c r="T1" s="4" t="s">
        <v>180</v>
      </c>
      <c r="U1" s="0"/>
      <c r="V1" s="0"/>
      <c r="W1" s="4" t="s">
        <v>181</v>
      </c>
      <c r="X1" s="0"/>
      <c r="Y1" s="0"/>
      <c r="Z1" s="4" t="s">
        <v>182</v>
      </c>
      <c r="AA1" s="0"/>
      <c r="AB1" s="0"/>
      <c r="AC1" s="4" t="s">
        <v>183</v>
      </c>
      <c r="AD1" s="0"/>
      <c r="AE1" s="0"/>
      <c r="AF1" s="4" t="s">
        <v>184</v>
      </c>
      <c r="AG1" s="0"/>
      <c r="AH1" s="0"/>
      <c r="AI1" s="4" t="s">
        <v>185</v>
      </c>
      <c r="AJ1" s="0"/>
      <c r="AK1" s="0"/>
      <c r="AL1" s="4" t="s">
        <v>186</v>
      </c>
      <c r="AM1" s="0"/>
      <c r="AN1" s="0"/>
      <c r="AO1" s="4" t="s">
        <v>187</v>
      </c>
      <c r="AP1" s="0"/>
      <c r="AQ1" s="0"/>
      <c r="AR1" s="4" t="s">
        <v>188</v>
      </c>
      <c r="AS1" s="0"/>
      <c r="AT1" s="0"/>
      <c r="AU1" s="4" t="s">
        <v>189</v>
      </c>
      <c r="AV1" s="0"/>
      <c r="AW1" s="0"/>
      <c r="AX1" s="4" t="s">
        <v>190</v>
      </c>
      <c r="AY1" s="0"/>
      <c r="AZ1" s="0"/>
      <c r="BA1" s="4" t="s">
        <v>191</v>
      </c>
      <c r="BB1" s="0"/>
      <c r="BC1" s="0"/>
      <c r="BD1" s="4" t="s">
        <v>192</v>
      </c>
      <c r="BE1" s="0"/>
      <c r="BF1" s="0"/>
      <c r="BG1" s="4" t="s">
        <v>193</v>
      </c>
      <c r="BH1" s="0"/>
      <c r="BI1" s="0"/>
      <c r="BJ1" s="4" t="s">
        <v>194</v>
      </c>
      <c r="BK1" s="0"/>
      <c r="BL1" s="0"/>
      <c r="BM1" s="4" t="s">
        <v>195</v>
      </c>
      <c r="BN1" s="0"/>
      <c r="BO1" s="0"/>
      <c r="BP1" s="4" t="s">
        <v>196</v>
      </c>
      <c r="BQ1" s="0"/>
      <c r="BR1" s="0"/>
      <c r="BS1" s="4" t="s">
        <v>197</v>
      </c>
      <c r="BT1" s="0"/>
      <c r="BU1" s="0"/>
      <c r="BV1" s="4" t="s">
        <v>198</v>
      </c>
      <c r="BW1" s="0"/>
      <c r="BX1" s="0"/>
      <c r="BY1" s="4" t="s">
        <v>199</v>
      </c>
      <c r="BZ1" s="0"/>
      <c r="CA1" s="0"/>
      <c r="CB1" s="4" t="s">
        <v>200</v>
      </c>
      <c r="CC1" s="0"/>
      <c r="CD1" s="0"/>
      <c r="CE1" s="4" t="s">
        <v>201</v>
      </c>
      <c r="CF1" s="0"/>
      <c r="CG1" s="0"/>
      <c r="CH1" s="4" t="s">
        <v>202</v>
      </c>
      <c r="CI1" s="0"/>
      <c r="CJ1" s="0"/>
      <c r="CK1" s="4" t="s">
        <v>203</v>
      </c>
      <c r="CL1" s="0"/>
      <c r="CM1" s="0"/>
      <c r="CN1" s="4" t="s">
        <v>204</v>
      </c>
      <c r="CO1" s="0"/>
      <c r="CP1" s="0"/>
      <c r="CQ1" s="4" t="s">
        <v>205</v>
      </c>
      <c r="CR1" s="0"/>
      <c r="CS1" s="0"/>
      <c r="CT1" s="4" t="s">
        <v>206</v>
      </c>
      <c r="CU1" s="0"/>
      <c r="CV1" s="0"/>
      <c r="CW1" s="4" t="s">
        <v>207</v>
      </c>
      <c r="CX1" s="0"/>
      <c r="CY1" s="0"/>
      <c r="CZ1" s="4" t="s">
        <v>208</v>
      </c>
      <c r="DA1" s="0"/>
      <c r="DB1" s="0"/>
      <c r="DC1" s="4" t="s">
        <v>209</v>
      </c>
      <c r="DD1" s="0"/>
      <c r="DE1" s="0"/>
      <c r="DF1" s="4" t="s">
        <v>210</v>
      </c>
      <c r="DG1" s="0"/>
      <c r="DH1" s="0"/>
      <c r="DI1" s="4" t="s">
        <v>211</v>
      </c>
      <c r="DJ1" s="0"/>
      <c r="DK1" s="0"/>
      <c r="DL1" s="4" t="s">
        <v>212</v>
      </c>
      <c r="DM1" s="0"/>
      <c r="DN1" s="0"/>
      <c r="DO1" s="4" t="s">
        <v>213</v>
      </c>
      <c r="DP1" s="0"/>
      <c r="DQ1" s="0"/>
      <c r="DR1" s="4" t="s">
        <v>214</v>
      </c>
      <c r="DS1" s="0"/>
      <c r="DT1" s="0"/>
      <c r="DU1" s="4" t="s">
        <v>215</v>
      </c>
      <c r="DV1" s="0"/>
      <c r="DW1" s="0"/>
      <c r="DX1" s="4" t="s">
        <v>216</v>
      </c>
      <c r="DY1" s="0"/>
      <c r="DZ1" s="0"/>
      <c r="EA1" s="4" t="s">
        <v>217</v>
      </c>
      <c r="EB1" s="0"/>
      <c r="EC1" s="0"/>
      <c r="ED1" s="4" t="s">
        <v>218</v>
      </c>
      <c r="EE1" s="0"/>
      <c r="EF1" s="0"/>
      <c r="EG1" s="4" t="s">
        <v>219</v>
      </c>
      <c r="EH1" s="0"/>
      <c r="EI1" s="0"/>
      <c r="EJ1" s="4" t="s">
        <v>220</v>
      </c>
      <c r="EK1" s="0"/>
      <c r="EL1" s="0"/>
      <c r="EM1" s="4" t="s">
        <v>221</v>
      </c>
      <c r="EN1" s="0"/>
      <c r="EO1" s="0"/>
      <c r="EP1" s="4" t="s">
        <v>222</v>
      </c>
      <c r="EQ1" s="0"/>
      <c r="ER1" s="0"/>
      <c r="ES1" s="4" t="s">
        <v>223</v>
      </c>
      <c r="ET1" s="0"/>
      <c r="EU1" s="0"/>
      <c r="EV1" s="4" t="s">
        <v>224</v>
      </c>
      <c r="EW1" s="0"/>
    </row>
    <row collapsed="false" customFormat="false" customHeight="false" hidden="false" ht="12.1" outlineLevel="0" r="2">
      <c r="A2" s="11" t="n">
        <v>44624</v>
      </c>
      <c r="B2" s="6" t="n">
        <v>70000</v>
      </c>
      <c r="C2" s="0" t="s">
        <v>57</v>
      </c>
      <c r="D2" s="11" t="n">
        <v>44640</v>
      </c>
      <c r="E2" s="6" t="n">
        <v>72000</v>
      </c>
      <c r="F2" s="0" t="s">
        <v>58</v>
      </c>
      <c r="G2" s="11" t="n">
        <v>44652</v>
      </c>
      <c r="H2" s="6" t="n">
        <v>72000</v>
      </c>
      <c r="I2" s="0" t="s">
        <v>60</v>
      </c>
      <c r="J2" s="11" t="n">
        <v>44682</v>
      </c>
      <c r="K2" s="6" t="n">
        <v>94060</v>
      </c>
      <c r="L2" s="0" t="s">
        <v>62</v>
      </c>
      <c r="M2" s="11" t="n">
        <v>44713</v>
      </c>
      <c r="N2" s="6" t="n">
        <v>97208.51</v>
      </c>
      <c r="O2" s="0" t="s">
        <v>64</v>
      </c>
      <c r="P2" s="11" t="n">
        <v>44781</v>
      </c>
      <c r="Q2" s="6" t="n">
        <v>100000</v>
      </c>
      <c r="R2" s="0" t="s">
        <v>65</v>
      </c>
      <c r="S2" s="11" t="n">
        <v>44786</v>
      </c>
      <c r="T2" s="6" t="n">
        <v>1000</v>
      </c>
      <c r="U2" s="0" t="s">
        <v>66</v>
      </c>
      <c r="V2" s="11" t="n">
        <v>44788</v>
      </c>
      <c r="W2" s="6" t="n">
        <v>53000</v>
      </c>
      <c r="X2" s="0" t="s">
        <v>67</v>
      </c>
      <c r="Y2" s="11" t="n">
        <v>44804</v>
      </c>
      <c r="Z2" s="6" t="n">
        <v>72000</v>
      </c>
      <c r="AA2" s="0" t="s">
        <v>69</v>
      </c>
      <c r="AB2" s="11" t="n">
        <v>44809</v>
      </c>
      <c r="AC2" s="6" t="n">
        <v>118000</v>
      </c>
      <c r="AD2" s="0" t="s">
        <v>72</v>
      </c>
      <c r="AE2" s="11" t="n">
        <v>44809</v>
      </c>
      <c r="AF2" s="6" t="n">
        <v>80000</v>
      </c>
      <c r="AG2" s="0" t="s">
        <v>73</v>
      </c>
      <c r="AH2" s="11" t="n">
        <v>44814</v>
      </c>
      <c r="AI2" s="6" t="n">
        <v>50230.71</v>
      </c>
      <c r="AJ2" s="0" t="s">
        <v>75</v>
      </c>
      <c r="AK2" s="11" t="n">
        <v>44897</v>
      </c>
      <c r="AL2" s="6" t="n">
        <v>88597</v>
      </c>
      <c r="AM2" s="0" t="s">
        <v>80</v>
      </c>
      <c r="AN2" s="11" t="n">
        <v>44904</v>
      </c>
      <c r="AO2" s="6" t="n">
        <v>170392</v>
      </c>
      <c r="AP2" s="0" t="s">
        <v>82</v>
      </c>
      <c r="AQ2" s="11" t="n">
        <v>44937</v>
      </c>
      <c r="AR2" s="6" t="n">
        <v>72000</v>
      </c>
      <c r="AS2" s="0" t="s">
        <v>85</v>
      </c>
      <c r="AT2" s="11" t="n">
        <v>45016</v>
      </c>
      <c r="AU2" s="6" t="n">
        <v>200000</v>
      </c>
      <c r="AV2" s="0" t="s">
        <v>87</v>
      </c>
      <c r="AW2" s="11" t="n">
        <v>45036</v>
      </c>
      <c r="AX2" s="6" t="n">
        <v>72000</v>
      </c>
      <c r="AY2" s="0" t="s">
        <v>88</v>
      </c>
      <c r="AZ2" s="11" t="n">
        <v>45046</v>
      </c>
      <c r="BA2" s="6" t="n">
        <v>100695</v>
      </c>
      <c r="BB2" s="0" t="s">
        <v>89</v>
      </c>
      <c r="BC2" s="11" t="n">
        <v>45079</v>
      </c>
      <c r="BD2" s="6" t="n">
        <v>100001.66</v>
      </c>
      <c r="BE2" s="0" t="s">
        <v>93</v>
      </c>
      <c r="BF2" s="11" t="n">
        <v>45084</v>
      </c>
      <c r="BG2" s="6" t="n">
        <v>400005</v>
      </c>
      <c r="BH2" s="0" t="s">
        <v>94</v>
      </c>
      <c r="BI2" s="11" t="n">
        <v>45107</v>
      </c>
      <c r="BJ2" s="6" t="n">
        <v>72370</v>
      </c>
      <c r="BK2" s="0" t="s">
        <v>95</v>
      </c>
      <c r="BL2" s="11" t="n">
        <v>45117</v>
      </c>
      <c r="BM2" s="6" t="n">
        <v>162355.72</v>
      </c>
      <c r="BN2" s="0" t="s">
        <v>98</v>
      </c>
      <c r="BO2" s="11" t="n">
        <v>45139</v>
      </c>
      <c r="BP2" s="6" t="n">
        <v>223776.34</v>
      </c>
      <c r="BQ2" s="0" t="s">
        <v>100</v>
      </c>
      <c r="BR2" s="11" t="n">
        <v>45148</v>
      </c>
      <c r="BS2" s="6" t="n">
        <v>105500</v>
      </c>
      <c r="BT2" s="0" t="s">
        <v>101</v>
      </c>
      <c r="BU2" s="11" t="n">
        <v>45154</v>
      </c>
      <c r="BV2" s="6" t="n">
        <v>219366.34</v>
      </c>
      <c r="BW2" s="0" t="s">
        <v>103</v>
      </c>
      <c r="BX2" s="11" t="n">
        <v>45169</v>
      </c>
      <c r="BY2" s="6" t="n">
        <v>200000</v>
      </c>
      <c r="BZ2" s="0" t="s">
        <v>106</v>
      </c>
      <c r="CA2" s="11" t="n">
        <v>45188</v>
      </c>
      <c r="CB2" s="6" t="n">
        <v>101154.82</v>
      </c>
      <c r="CC2" s="0" t="s">
        <v>108</v>
      </c>
      <c r="CD2" s="11" t="n">
        <v>45188</v>
      </c>
      <c r="CE2" s="6" t="n">
        <v>198628.46</v>
      </c>
      <c r="CF2" s="0" t="s">
        <v>109</v>
      </c>
      <c r="CG2" s="11" t="n">
        <v>45200</v>
      </c>
      <c r="CH2" s="6" t="n">
        <v>201972.6</v>
      </c>
      <c r="CI2" s="0" t="s">
        <v>111</v>
      </c>
      <c r="CJ2" s="11" t="n">
        <v>45231</v>
      </c>
      <c r="CK2" s="6" t="n">
        <v>260085.85</v>
      </c>
      <c r="CL2" s="0" t="s">
        <v>115</v>
      </c>
      <c r="CM2" s="11" t="n">
        <v>45231</v>
      </c>
      <c r="CN2" s="6" t="n">
        <v>106406.24</v>
      </c>
      <c r="CO2" s="0" t="s">
        <v>116</v>
      </c>
      <c r="CP2" s="11" t="n">
        <v>45237</v>
      </c>
      <c r="CQ2" s="6" t="n">
        <v>137000</v>
      </c>
      <c r="CR2" s="0" t="s">
        <v>118</v>
      </c>
      <c r="CS2" s="11" t="n">
        <v>45279</v>
      </c>
      <c r="CT2" s="6" t="n">
        <v>304011.08</v>
      </c>
      <c r="CU2" s="0" t="s">
        <v>120</v>
      </c>
      <c r="CV2" s="11" t="n">
        <v>45285</v>
      </c>
      <c r="CW2" s="6" t="n">
        <v>200000</v>
      </c>
      <c r="CX2" s="0" t="s">
        <v>121</v>
      </c>
      <c r="CY2" s="11" t="n">
        <v>45292</v>
      </c>
      <c r="CZ2" s="6" t="n">
        <v>165800.15</v>
      </c>
      <c r="DA2" s="0" t="s">
        <v>123</v>
      </c>
      <c r="DB2" s="11" t="n">
        <v>45361</v>
      </c>
      <c r="DC2" s="6" t="n">
        <v>134800</v>
      </c>
      <c r="DD2" s="0" t="s">
        <v>126</v>
      </c>
      <c r="DE2" s="11" t="n">
        <v>45376</v>
      </c>
      <c r="DF2" s="6" t="n">
        <v>100000</v>
      </c>
      <c r="DG2" s="0" t="s">
        <v>129</v>
      </c>
      <c r="DH2" s="11" t="n">
        <v>45383</v>
      </c>
      <c r="DI2" s="6" t="n">
        <v>100000</v>
      </c>
      <c r="DJ2" s="0" t="s">
        <v>130</v>
      </c>
      <c r="DK2" s="11" t="n">
        <v>45419</v>
      </c>
      <c r="DL2" s="6" t="n">
        <v>50000</v>
      </c>
      <c r="DM2" s="0" t="s">
        <v>131</v>
      </c>
      <c r="DN2" s="11" t="n">
        <v>45437</v>
      </c>
      <c r="DO2" s="6" t="n">
        <v>50000</v>
      </c>
      <c r="DP2" s="0" t="s">
        <v>132</v>
      </c>
      <c r="DQ2" s="11" t="n">
        <v>45454</v>
      </c>
      <c r="DR2" s="6" t="n">
        <v>167385.78</v>
      </c>
      <c r="DS2" s="0" t="s">
        <v>134</v>
      </c>
      <c r="DT2" s="11" t="n">
        <v>45454</v>
      </c>
      <c r="DU2" s="6" t="n">
        <v>71293.2</v>
      </c>
      <c r="DV2" s="0" t="s">
        <v>135</v>
      </c>
      <c r="DW2" s="11" t="n">
        <v>45474</v>
      </c>
      <c r="DX2" s="6" t="n">
        <v>100000</v>
      </c>
      <c r="DY2" s="0" t="s">
        <v>138</v>
      </c>
      <c r="DZ2" s="11" t="n">
        <v>45474</v>
      </c>
      <c r="EA2" s="6" t="n">
        <v>100000</v>
      </c>
      <c r="EB2" s="0" t="s">
        <v>139</v>
      </c>
      <c r="EC2" s="11" t="n">
        <v>45505</v>
      </c>
      <c r="ED2" s="6" t="n">
        <v>118945.21</v>
      </c>
      <c r="EE2" s="0" t="s">
        <v>143</v>
      </c>
      <c r="EF2" s="11" t="n">
        <v>45505</v>
      </c>
      <c r="EG2" s="6" t="n">
        <v>122247.61</v>
      </c>
      <c r="EH2" s="0" t="s">
        <v>144</v>
      </c>
      <c r="EI2" s="11" t="n">
        <v>45505</v>
      </c>
      <c r="EJ2" s="6" t="n">
        <v>101475.41</v>
      </c>
      <c r="EK2" s="0" t="s">
        <v>146</v>
      </c>
      <c r="EL2" s="11" t="n">
        <v>45554</v>
      </c>
      <c r="EM2" s="6" t="n">
        <v>257176.27</v>
      </c>
      <c r="EN2" s="0" t="s">
        <v>151</v>
      </c>
      <c r="EO2" s="11" t="n">
        <v>45556</v>
      </c>
      <c r="EP2" s="6" t="n">
        <v>156203.66</v>
      </c>
      <c r="EQ2" s="0" t="s">
        <v>152</v>
      </c>
      <c r="ER2" s="11" t="n">
        <v>45565</v>
      </c>
      <c r="ES2" s="6" t="n">
        <v>150000</v>
      </c>
      <c r="ET2" s="0" t="s">
        <v>154</v>
      </c>
      <c r="EU2" s="11" t="n">
        <v>45636</v>
      </c>
      <c r="EV2" s="6" t="n">
        <v>50000</v>
      </c>
      <c r="EW2" s="0" t="s">
        <v>162</v>
      </c>
    </row>
    <row collapsed="false" customFormat="false" customHeight="false" hidden="false" ht="12.1" outlineLevel="0" r="3">
      <c r="A3" s="11" t="n">
        <v>44804</v>
      </c>
      <c r="B3" s="6" t="n">
        <v>-77194</v>
      </c>
      <c r="C3" s="0" t="s">
        <v>68</v>
      </c>
      <c r="D3" s="11" t="n">
        <v>44651</v>
      </c>
      <c r="E3" s="6" t="n">
        <v>-72568.11</v>
      </c>
      <c r="F3" s="0" t="s">
        <v>59</v>
      </c>
      <c r="G3" s="11" t="n">
        <v>44681</v>
      </c>
      <c r="H3" s="6" t="n">
        <v>-73195.4</v>
      </c>
      <c r="I3" s="0" t="s">
        <v>61</v>
      </c>
      <c r="J3" s="11" t="n">
        <v>44712</v>
      </c>
      <c r="K3" s="6" t="n">
        <v>-95289.98</v>
      </c>
      <c r="L3" s="0" t="s">
        <v>63</v>
      </c>
      <c r="M3" s="11" t="n">
        <v>44715</v>
      </c>
      <c r="N3" s="6" t="n">
        <v>960</v>
      </c>
      <c r="O3" s="0" t="s">
        <v>64</v>
      </c>
      <c r="P3" s="11" t="n">
        <v>44812</v>
      </c>
      <c r="Q3" s="6" t="n">
        <v>-100552.05</v>
      </c>
      <c r="R3" s="0" t="s">
        <v>74</v>
      </c>
      <c r="S3" s="11" t="n">
        <v>44789</v>
      </c>
      <c r="T3" s="6" t="n">
        <v>79000</v>
      </c>
      <c r="U3" s="0" t="s">
        <v>66</v>
      </c>
      <c r="V3" s="11" t="n">
        <v>44876</v>
      </c>
      <c r="W3" s="6" t="n">
        <v>-54060.68</v>
      </c>
      <c r="X3" s="0" t="s">
        <v>79</v>
      </c>
      <c r="Y3" s="11" t="n">
        <v>44835</v>
      </c>
      <c r="Z3" s="6" t="n">
        <v>-72532.6</v>
      </c>
      <c r="AA3" s="0" t="s">
        <v>78</v>
      </c>
      <c r="AB3" s="11" t="n">
        <v>44823</v>
      </c>
      <c r="AC3" s="6" t="n">
        <v>50000</v>
      </c>
      <c r="AD3" s="0" t="s">
        <v>72</v>
      </c>
      <c r="AE3" s="11" t="n">
        <v>44901</v>
      </c>
      <c r="AF3" s="6" t="n">
        <v>-81795</v>
      </c>
      <c r="AG3" s="0" t="s">
        <v>81</v>
      </c>
      <c r="AH3" s="11" t="n">
        <v>44819</v>
      </c>
      <c r="AI3" s="6" t="n">
        <v>50000</v>
      </c>
      <c r="AJ3" s="0" t="s">
        <v>75</v>
      </c>
      <c r="AK3" s="11" t="n">
        <v>44900</v>
      </c>
      <c r="AL3" s="6" t="n">
        <v>50000</v>
      </c>
      <c r="AM3" s="0" t="s">
        <v>80</v>
      </c>
      <c r="AN3" s="11" t="n">
        <v>44914</v>
      </c>
      <c r="AO3" s="6" t="n">
        <v>50000</v>
      </c>
      <c r="AP3" s="0" t="s">
        <v>82</v>
      </c>
      <c r="AQ3" s="11" t="n">
        <v>44967</v>
      </c>
      <c r="AR3" s="6" t="n">
        <v>-72414.24</v>
      </c>
      <c r="AS3" s="0" t="s">
        <v>86</v>
      </c>
      <c r="AT3" s="11" t="n">
        <v>45077</v>
      </c>
      <c r="AU3" s="6" t="n">
        <v>-203187.84</v>
      </c>
      <c r="AV3" s="0" t="s">
        <v>92</v>
      </c>
      <c r="AW3" s="11" t="n">
        <v>45052</v>
      </c>
      <c r="AX3" s="6" t="n">
        <v>20800</v>
      </c>
      <c r="AY3" s="0" t="s">
        <v>88</v>
      </c>
      <c r="AZ3" s="11" t="n">
        <v>45048</v>
      </c>
      <c r="BA3" s="6" t="n">
        <v>1719.84</v>
      </c>
      <c r="BB3" s="0" t="s">
        <v>89</v>
      </c>
      <c r="BC3" s="11" t="n">
        <v>45174</v>
      </c>
      <c r="BD3" s="6" t="n">
        <v>-103645.56</v>
      </c>
      <c r="BE3" s="0" t="s">
        <v>107</v>
      </c>
      <c r="BF3" s="11" t="n">
        <v>45117</v>
      </c>
      <c r="BG3" s="6" t="n">
        <v>-402355.72</v>
      </c>
      <c r="BH3" s="0" t="s">
        <v>97</v>
      </c>
      <c r="BI3" s="11" t="n">
        <v>45112</v>
      </c>
      <c r="BJ3" s="6" t="n">
        <v>-64300</v>
      </c>
      <c r="BK3" s="0" t="s">
        <v>96</v>
      </c>
      <c r="BL3" s="11" t="n">
        <v>45122</v>
      </c>
      <c r="BM3" s="6" t="n">
        <v>50000</v>
      </c>
      <c r="BN3" s="0" t="s">
        <v>98</v>
      </c>
      <c r="BO3" s="11" t="n">
        <v>45154</v>
      </c>
      <c r="BP3" s="6" t="n">
        <v>-223776.34</v>
      </c>
      <c r="BQ3" s="0" t="s">
        <v>102</v>
      </c>
      <c r="BR3" s="11" t="n">
        <v>45153</v>
      </c>
      <c r="BS3" s="6" t="n">
        <v>45000</v>
      </c>
      <c r="BT3" s="0" t="s">
        <v>101</v>
      </c>
      <c r="BU3" s="11" t="n">
        <v>45157</v>
      </c>
      <c r="BV3" s="6" t="n">
        <v>49816.02</v>
      </c>
      <c r="BW3" s="0" t="s">
        <v>103</v>
      </c>
      <c r="BX3" s="11" t="n">
        <v>45199</v>
      </c>
      <c r="BY3" s="6" t="n">
        <v>-201972.6</v>
      </c>
      <c r="BZ3" s="0" t="s">
        <v>110</v>
      </c>
      <c r="CA3" s="11" t="n">
        <v>45205</v>
      </c>
      <c r="CB3" s="6" t="n">
        <v>-45000</v>
      </c>
      <c r="CC3" s="0" t="s">
        <v>113</v>
      </c>
      <c r="CD3" s="11" t="n">
        <v>45200</v>
      </c>
      <c r="CE3" s="6" t="n">
        <v>-19000</v>
      </c>
      <c r="CF3" s="0" t="s">
        <v>112</v>
      </c>
      <c r="CG3" s="11" t="n">
        <v>45230</v>
      </c>
      <c r="CH3" s="6" t="n">
        <v>-204116.23</v>
      </c>
      <c r="CI3" s="0" t="s">
        <v>114</v>
      </c>
      <c r="CJ3" s="11" t="n">
        <v>45240</v>
      </c>
      <c r="CK3" s="6" t="n">
        <v>22000</v>
      </c>
      <c r="CL3" s="0" t="s">
        <v>115</v>
      </c>
      <c r="CM3" s="11" t="n">
        <v>45236</v>
      </c>
      <c r="CN3" s="6" t="n">
        <v>-50000</v>
      </c>
      <c r="CO3" s="0" t="s">
        <v>117</v>
      </c>
      <c r="CP3" s="11" t="n">
        <v>45334</v>
      </c>
      <c r="CQ3" s="6" t="n">
        <v>-142090.98</v>
      </c>
      <c r="CR3" s="0" t="s">
        <v>125</v>
      </c>
      <c r="CS3" s="11" t="n">
        <v>45285</v>
      </c>
      <c r="CT3" s="6" t="n">
        <v>-202000</v>
      </c>
      <c r="CU3" s="0" t="s">
        <v>122</v>
      </c>
      <c r="CV3" s="11" t="n">
        <v>45376</v>
      </c>
      <c r="CW3" s="6" t="n">
        <v>-208705.67</v>
      </c>
      <c r="CX3" s="0" t="s">
        <v>128</v>
      </c>
      <c r="CY3" s="11" t="n">
        <v>45297</v>
      </c>
      <c r="CZ3" s="6" t="n">
        <v>-50000</v>
      </c>
      <c r="DA3" s="0" t="s">
        <v>124</v>
      </c>
      <c r="DB3" s="11" t="n">
        <v>45363</v>
      </c>
      <c r="DC3" s="6" t="n">
        <v>40000</v>
      </c>
      <c r="DD3" s="0" t="s">
        <v>126</v>
      </c>
      <c r="DE3" s="11" t="n">
        <v>45498</v>
      </c>
      <c r="DF3" s="6" t="n">
        <v>-105094.53</v>
      </c>
      <c r="DG3" s="0" t="s">
        <v>141</v>
      </c>
      <c r="DH3" s="11" t="n">
        <v>45443</v>
      </c>
      <c r="DI3" s="6" t="n">
        <v>-102684.44</v>
      </c>
      <c r="DJ3" s="0" t="s">
        <v>133</v>
      </c>
      <c r="DK3" s="11" t="n">
        <v>45447</v>
      </c>
      <c r="DL3" s="6" t="n">
        <v>50000</v>
      </c>
      <c r="DM3" s="0" t="s">
        <v>131</v>
      </c>
      <c r="DN3" s="11" t="n">
        <v>45498</v>
      </c>
      <c r="DO3" s="6" t="n">
        <v>-51426.7</v>
      </c>
      <c r="DP3" s="0" t="s">
        <v>142</v>
      </c>
      <c r="DQ3" s="11" t="n">
        <v>45464</v>
      </c>
      <c r="DR3" s="6" t="n">
        <v>-5000</v>
      </c>
      <c r="DS3" s="0" t="s">
        <v>136</v>
      </c>
      <c r="DT3" s="11" t="n">
        <v>45460</v>
      </c>
      <c r="DU3" s="6" t="n">
        <v>75000</v>
      </c>
      <c r="DV3" s="0" t="s">
        <v>135</v>
      </c>
      <c r="DW3" s="11" t="n">
        <v>45505</v>
      </c>
      <c r="DX3" s="6" t="n">
        <v>-101475.41</v>
      </c>
      <c r="DY3" s="0" t="s">
        <v>145</v>
      </c>
      <c r="DZ3" s="11" t="n">
        <v>45476</v>
      </c>
      <c r="EA3" s="6" t="n">
        <v>50000</v>
      </c>
      <c r="EB3" s="0" t="s">
        <v>139</v>
      </c>
      <c r="EC3" s="11" t="n">
        <v>45509</v>
      </c>
      <c r="ED3" s="6" t="n">
        <v>-75000</v>
      </c>
      <c r="EE3" s="0" t="s">
        <v>147</v>
      </c>
      <c r="EF3" s="11" t="n">
        <v>45506</v>
      </c>
      <c r="EG3" s="6" t="n">
        <v>50000</v>
      </c>
      <c r="EH3" s="0" t="s">
        <v>144</v>
      </c>
      <c r="EI3" s="11" t="n">
        <v>45535</v>
      </c>
      <c r="EJ3" s="6" t="n">
        <v>-103108.45</v>
      </c>
      <c r="EK3" s="0" t="s">
        <v>149</v>
      </c>
      <c r="EL3" s="11" t="n">
        <v>45562</v>
      </c>
      <c r="EM3" s="6" t="n">
        <v>-72231</v>
      </c>
      <c r="EN3" s="0" t="s">
        <v>153</v>
      </c>
      <c r="EO3" s="11" t="n">
        <v>45566</v>
      </c>
      <c r="EP3" s="6" t="n">
        <v>-20000</v>
      </c>
      <c r="EQ3" s="0" t="s">
        <v>155</v>
      </c>
      <c r="ER3" s="11" t="n">
        <v>45597</v>
      </c>
      <c r="ES3" s="6" t="n">
        <v>-154540.99</v>
      </c>
      <c r="ET3" s="0" t="s">
        <v>156</v>
      </c>
      <c r="EU3" s="11" t="n">
        <v>45698</v>
      </c>
      <c r="EV3" s="6" t="n">
        <v>-51970.66</v>
      </c>
      <c r="EW3" s="0" t="s">
        <v>166</v>
      </c>
    </row>
    <row collapsed="false" customFormat="false" customHeight="false" hidden="false" ht="12.1" outlineLevel="0" r="4">
      <c r="A4" s="0"/>
      <c r="B4" s="10" t="s">
        <f>=XIRR(B2:B3,A2:A3)</f>
      </c>
      <c r="C4" s="0"/>
      <c r="D4" s="0"/>
      <c r="E4" s="10" t="s">
        <f>=XIRR(E2:E3,D2:D3)</f>
      </c>
      <c r="F4" s="0"/>
      <c r="G4" s="0"/>
      <c r="H4" s="10" t="s">
        <f>=XIRR(H2:H3,G2:G3)</f>
      </c>
      <c r="I4" s="0"/>
      <c r="J4" s="0"/>
      <c r="K4" s="10" t="s">
        <f>=XIRR(K2:K3,J2:J3)</f>
      </c>
      <c r="L4" s="0"/>
      <c r="M4" s="11" t="n">
        <v>44720</v>
      </c>
      <c r="N4" s="6" t="n">
        <v>527.15</v>
      </c>
      <c r="O4" s="0" t="s">
        <v>64</v>
      </c>
      <c r="P4" s="0"/>
      <c r="Q4" s="10" t="s">
        <f>=XIRR(Q2:Q3,P2:P3)</f>
      </c>
      <c r="R4" s="0"/>
      <c r="S4" s="11" t="n">
        <v>44805</v>
      </c>
      <c r="T4" s="6" t="n">
        <v>230.71</v>
      </c>
      <c r="U4" s="0" t="s">
        <v>66</v>
      </c>
      <c r="V4" s="0"/>
      <c r="W4" s="10" t="s">
        <f>=XIRR(W2:W3,V2:V3)</f>
      </c>
      <c r="X4" s="0"/>
      <c r="Y4" s="11" t="n">
        <v>44854</v>
      </c>
      <c r="Z4" s="6" t="n">
        <v>50000</v>
      </c>
      <c r="AA4" s="0" t="s">
        <v>69</v>
      </c>
      <c r="AB4" s="11" t="n">
        <v>44825</v>
      </c>
      <c r="AC4" s="6" t="n">
        <v>-168000</v>
      </c>
      <c r="AD4" s="0" t="s">
        <v>77</v>
      </c>
      <c r="AE4" s="0"/>
      <c r="AF4" s="10" t="s">
        <f>=XIRR(AF2:AF3,AE2:AE3)</f>
      </c>
      <c r="AG4" s="0"/>
      <c r="AH4" s="11" t="n">
        <v>44823</v>
      </c>
      <c r="AI4" s="6" t="n">
        <v>-50000</v>
      </c>
      <c r="AJ4" s="0" t="s">
        <v>76</v>
      </c>
      <c r="AK4" s="11" t="n">
        <v>44901</v>
      </c>
      <c r="AL4" s="6" t="n">
        <v>81795</v>
      </c>
      <c r="AM4" s="0" t="s">
        <v>80</v>
      </c>
      <c r="AN4" s="11" t="n">
        <v>44924</v>
      </c>
      <c r="AO4" s="6" t="n">
        <v>93000</v>
      </c>
      <c r="AP4" s="0" t="s">
        <v>82</v>
      </c>
      <c r="AQ4" s="0"/>
      <c r="AR4" s="10" t="s">
        <f>=XIRR(AR2:AR3,AQ2:AQ3)</f>
      </c>
      <c r="AS4" s="0"/>
      <c r="AT4" s="0"/>
      <c r="AU4" s="10" t="s">
        <f>=XIRR(AU2:AU3,AT2:AT3)</f>
      </c>
      <c r="AV4" s="0"/>
      <c r="AW4" s="11" t="n">
        <v>45068</v>
      </c>
      <c r="AX4" s="6" t="n">
        <v>-72441.86</v>
      </c>
      <c r="AY4" s="0" t="s">
        <v>91</v>
      </c>
      <c r="AZ4" s="11" t="n">
        <v>45050</v>
      </c>
      <c r="BA4" s="6" t="n">
        <v>-102414.84</v>
      </c>
      <c r="BB4" s="0" t="s">
        <v>90</v>
      </c>
      <c r="BC4" s="0"/>
      <c r="BD4" s="10" t="s">
        <f>=XIRR(BD2:BD3,BC2:BC3)</f>
      </c>
      <c r="BE4" s="0"/>
      <c r="BF4" s="11" t="n">
        <v>45117</v>
      </c>
      <c r="BG4" s="6" t="n">
        <v>100000</v>
      </c>
      <c r="BH4" s="0" t="s">
        <v>94</v>
      </c>
      <c r="BI4" s="11" t="n">
        <v>45117</v>
      </c>
      <c r="BJ4" s="6" t="n">
        <v>140000</v>
      </c>
      <c r="BK4" s="0" t="s">
        <v>95</v>
      </c>
      <c r="BL4" s="11" t="n">
        <v>45138</v>
      </c>
      <c r="BM4" s="6" t="n">
        <v>-213259.5</v>
      </c>
      <c r="BN4" s="0" t="s">
        <v>99</v>
      </c>
      <c r="BO4" s="0"/>
      <c r="BP4" s="10" t="s">
        <f>=XIRR(BP2:BP3,BO2:BO3)</f>
      </c>
      <c r="BQ4" s="0"/>
      <c r="BR4" s="11" t="n">
        <v>45169</v>
      </c>
      <c r="BS4" s="6" t="n">
        <v>-50000</v>
      </c>
      <c r="BT4" s="0" t="s">
        <v>105</v>
      </c>
      <c r="BU4" s="11" t="n">
        <v>45161</v>
      </c>
      <c r="BV4" s="6" t="n">
        <v>-25000</v>
      </c>
      <c r="BW4" s="0" t="s">
        <v>104</v>
      </c>
      <c r="BX4" s="0"/>
      <c r="BY4" s="10" t="s">
        <f>=XIRR(BY2:BY3,BX2:BX3)</f>
      </c>
      <c r="BZ4" s="0"/>
      <c r="CA4" s="11" t="n">
        <v>45214</v>
      </c>
      <c r="CB4" s="6" t="n">
        <v>45000</v>
      </c>
      <c r="CC4" s="0" t="s">
        <v>108</v>
      </c>
      <c r="CD4" s="11" t="n">
        <v>45207</v>
      </c>
      <c r="CE4" s="6" t="n">
        <v>10000</v>
      </c>
      <c r="CF4" s="0" t="s">
        <v>109</v>
      </c>
      <c r="CG4" s="0"/>
      <c r="CH4" s="10" t="s">
        <f>=XIRR(CH2:CH3,CG2:CG3)</f>
      </c>
      <c r="CI4" s="0"/>
      <c r="CJ4" s="11" t="n">
        <v>45261</v>
      </c>
      <c r="CK4" s="6" t="n">
        <v>-22000</v>
      </c>
      <c r="CL4" s="0" t="s">
        <v>119</v>
      </c>
      <c r="CM4" s="11" t="n">
        <v>45242</v>
      </c>
      <c r="CN4" s="6" t="n">
        <v>11600</v>
      </c>
      <c r="CO4" s="0" t="s">
        <v>116</v>
      </c>
      <c r="CP4" s="0"/>
      <c r="CQ4" s="10" t="s">
        <f>=XIRR(CQ2:CQ3,CP2:CP3)</f>
      </c>
      <c r="CR4" s="0"/>
      <c r="CS4" s="11" t="n">
        <v>45289</v>
      </c>
      <c r="CT4" s="6" t="n">
        <v>-70000</v>
      </c>
      <c r="CU4" s="0" t="s">
        <v>122</v>
      </c>
      <c r="CV4" s="0"/>
      <c r="CW4" s="10" t="s">
        <f>=XIRR(CW2:CW3,CV2:CV3)</f>
      </c>
      <c r="CX4" s="0"/>
      <c r="CY4" s="11" t="n">
        <v>45309</v>
      </c>
      <c r="CZ4" s="6" t="n">
        <v>50000</v>
      </c>
      <c r="DA4" s="0" t="s">
        <v>123</v>
      </c>
      <c r="DB4" s="11" t="n">
        <v>45370</v>
      </c>
      <c r="DC4" s="6" t="n">
        <v>-48000</v>
      </c>
      <c r="DD4" s="0" t="s">
        <v>127</v>
      </c>
      <c r="DE4" s="0"/>
      <c r="DF4" s="10" t="s">
        <f>=XIRR(DF2:DF3,DE2:DE3)</f>
      </c>
      <c r="DG4" s="0"/>
      <c r="DH4" s="0"/>
      <c r="DI4" s="10" t="s">
        <f>=XIRR(DI2:DI3,DH2:DH3)</f>
      </c>
      <c r="DJ4" s="0"/>
      <c r="DK4" s="11" t="n">
        <v>45480</v>
      </c>
      <c r="DL4" s="6" t="n">
        <v>-102170.52</v>
      </c>
      <c r="DM4" s="0" t="s">
        <v>140</v>
      </c>
      <c r="DN4" s="0"/>
      <c r="DO4" s="10" t="s">
        <f>=XIRR(DO2:DO3,DN2:DN3)</f>
      </c>
      <c r="DP4" s="0"/>
      <c r="DQ4" s="11" t="n">
        <v>45465</v>
      </c>
      <c r="DR4" s="6" t="n">
        <v>-45000</v>
      </c>
      <c r="DS4" s="0" t="s">
        <v>136</v>
      </c>
      <c r="DT4" s="11" t="n">
        <v>45474</v>
      </c>
      <c r="DU4" s="6" t="n">
        <v>-99500</v>
      </c>
      <c r="DV4" s="0" t="s">
        <v>137</v>
      </c>
      <c r="DW4" s="0"/>
      <c r="DX4" s="10" t="s">
        <f>=XIRR(DX2:DX3,DW2:DW3)</f>
      </c>
      <c r="DY4" s="0"/>
      <c r="DZ4" s="11" t="n">
        <v>45540</v>
      </c>
      <c r="EA4" s="6" t="n">
        <v>-154723.66</v>
      </c>
      <c r="EB4" s="0" t="s">
        <v>150</v>
      </c>
      <c r="EC4" s="11" t="n">
        <v>45519</v>
      </c>
      <c r="ED4" s="6" t="n">
        <v>50000</v>
      </c>
      <c r="EE4" s="0" t="s">
        <v>143</v>
      </c>
      <c r="EF4" s="11" t="n">
        <v>45508</v>
      </c>
      <c r="EG4" s="6" t="n">
        <v>65800</v>
      </c>
      <c r="EH4" s="0" t="s">
        <v>144</v>
      </c>
      <c r="EI4" s="0"/>
      <c r="EJ4" s="10" t="s">
        <f>=XIRR(EJ2:EJ3,EI2:EI3)</f>
      </c>
      <c r="EK4" s="0"/>
      <c r="EL4" s="11" t="n">
        <v>45565</v>
      </c>
      <c r="EM4" s="6" t="n">
        <v>-150000</v>
      </c>
      <c r="EN4" s="0" t="s">
        <v>153</v>
      </c>
      <c r="EO4" s="11" t="n">
        <v>45571</v>
      </c>
      <c r="EP4" s="6" t="n">
        <v>-62002</v>
      </c>
      <c r="EQ4" s="0" t="s">
        <v>155</v>
      </c>
      <c r="ER4" s="0"/>
      <c r="ES4" s="10" t="s">
        <f>=XIRR(ES2:ES3,ER2:ER3)</f>
      </c>
      <c r="ET4" s="0"/>
      <c r="EU4" s="0"/>
      <c r="EV4" s="10" t="s">
        <f>=XIRR(EV2:EV3,EU2:EU3)</f>
      </c>
      <c r="EW4" s="0"/>
    </row>
    <row collapsed="false" customFormat="false" customHeight="false" hidden="false" ht="12.1" outlineLevel="0" r="5">
      <c r="A5" s="0"/>
      <c r="B5" s="8" t="s">
        <f>=-SUM(B2:B3)</f>
      </c>
      <c r="C5" s="0" t="s">
        <v>173</v>
      </c>
      <c r="D5" s="0"/>
      <c r="E5" s="8" t="s">
        <f>=-SUM(E2:E3)</f>
      </c>
      <c r="F5" s="0" t="s">
        <v>173</v>
      </c>
      <c r="G5" s="0"/>
      <c r="H5" s="8" t="s">
        <f>=-SUM(H2:H3)</f>
      </c>
      <c r="I5" s="0" t="s">
        <v>173</v>
      </c>
      <c r="J5" s="0"/>
      <c r="K5" s="8" t="s">
        <f>=-SUM(K2:K3)</f>
      </c>
      <c r="L5" s="0" t="s">
        <v>173</v>
      </c>
      <c r="M5" s="11" t="n">
        <v>44736</v>
      </c>
      <c r="N5" s="6" t="n">
        <v>500</v>
      </c>
      <c r="O5" s="0" t="s">
        <v>64</v>
      </c>
      <c r="P5" s="0"/>
      <c r="Q5" s="8" t="s">
        <f>=-SUM(Q2:Q3)</f>
      </c>
      <c r="R5" s="0" t="s">
        <v>173</v>
      </c>
      <c r="S5" s="11" t="n">
        <v>44809</v>
      </c>
      <c r="T5" s="6" t="n">
        <v>-80230.71</v>
      </c>
      <c r="U5" s="0" t="s">
        <v>71</v>
      </c>
      <c r="V5" s="0"/>
      <c r="W5" s="8" t="s">
        <f>=-SUM(W2:W3)</f>
      </c>
      <c r="X5" s="0" t="s">
        <v>173</v>
      </c>
      <c r="Y5" s="11" t="n">
        <v>44949</v>
      </c>
      <c r="Z5" s="6" t="n">
        <v>-51171.23</v>
      </c>
      <c r="AA5" s="0" t="s">
        <v>78</v>
      </c>
      <c r="AB5" s="11" t="n">
        <v>44837</v>
      </c>
      <c r="AC5" s="6" t="n">
        <v>72000</v>
      </c>
      <c r="AD5" s="0" t="s">
        <v>72</v>
      </c>
      <c r="AE5" s="0"/>
      <c r="AF5" s="8" t="s">
        <f>=-SUM(AF2:AF3)</f>
      </c>
      <c r="AG5" s="0" t="s">
        <v>173</v>
      </c>
      <c r="AH5" s="11" t="n">
        <v>44825</v>
      </c>
      <c r="AI5" s="6" t="n">
        <v>108000</v>
      </c>
      <c r="AJ5" s="0" t="s">
        <v>75</v>
      </c>
      <c r="AK5" s="11" t="n">
        <v>44904</v>
      </c>
      <c r="AL5" s="6" t="n">
        <v>-170392</v>
      </c>
      <c r="AM5" s="0" t="s">
        <v>83</v>
      </c>
      <c r="AN5" s="11" t="n">
        <v>44936</v>
      </c>
      <c r="AO5" s="6" t="n">
        <v>-48356.47</v>
      </c>
      <c r="AP5" s="0" t="s">
        <v>84</v>
      </c>
      <c r="AQ5" s="0"/>
      <c r="AR5" s="8" t="s">
        <f>=-SUM(AR2:AR3)</f>
      </c>
      <c r="AS5" s="0" t="s">
        <v>173</v>
      </c>
      <c r="AT5" s="0"/>
      <c r="AU5" s="8" t="s">
        <f>=-SUM(AU2:AU3)</f>
      </c>
      <c r="AV5" s="0" t="s">
        <v>173</v>
      </c>
      <c r="AW5" s="11" t="n">
        <v>45079</v>
      </c>
      <c r="AX5" s="6" t="n">
        <v>-20923.66</v>
      </c>
      <c r="AY5" s="0" t="s">
        <v>91</v>
      </c>
      <c r="AZ5" s="11" t="n">
        <v>45056</v>
      </c>
      <c r="BA5" s="6" t="n">
        <v>59900</v>
      </c>
      <c r="BB5" s="0" t="s">
        <v>89</v>
      </c>
      <c r="BC5" s="0"/>
      <c r="BD5" s="8" t="s">
        <f>=-SUM(BD2:BD3)</f>
      </c>
      <c r="BE5" s="0" t="s">
        <v>173</v>
      </c>
      <c r="BF5" s="11" t="n">
        <v>45148</v>
      </c>
      <c r="BG5" s="6" t="n">
        <v>-100552.05</v>
      </c>
      <c r="BH5" s="0" t="s">
        <v>97</v>
      </c>
      <c r="BI5" s="11" t="n">
        <v>45131</v>
      </c>
      <c r="BJ5" s="6" t="n">
        <v>-72000</v>
      </c>
      <c r="BK5" s="0" t="s">
        <v>96</v>
      </c>
      <c r="BL5" s="0"/>
      <c r="BM5" s="10" t="s">
        <f>=XIRR(BM2:BM4,BL2:BL4)</f>
      </c>
      <c r="BN5" s="0"/>
      <c r="BO5" s="0"/>
      <c r="BP5" s="8" t="s">
        <f>=-SUM(BP2:BP3)</f>
      </c>
      <c r="BQ5" s="0" t="s">
        <v>173</v>
      </c>
      <c r="BR5" s="11" t="n">
        <v>45175</v>
      </c>
      <c r="BS5" s="6" t="n">
        <v>-50000</v>
      </c>
      <c r="BT5" s="0" t="s">
        <v>105</v>
      </c>
      <c r="BU5" s="11" t="n">
        <v>45165</v>
      </c>
      <c r="BV5" s="6" t="n">
        <v>-62000</v>
      </c>
      <c r="BW5" s="0" t="s">
        <v>104</v>
      </c>
      <c r="BX5" s="0"/>
      <c r="BY5" s="8" t="s">
        <f>=-SUM(BY2:BY3)</f>
      </c>
      <c r="BZ5" s="0" t="s">
        <v>173</v>
      </c>
      <c r="CA5" s="11" t="n">
        <v>45230</v>
      </c>
      <c r="CB5" s="6" t="n">
        <v>-102616.24</v>
      </c>
      <c r="CC5" s="0" t="s">
        <v>113</v>
      </c>
      <c r="CD5" s="11" t="n">
        <v>45209</v>
      </c>
      <c r="CE5" s="6" t="n">
        <v>25000</v>
      </c>
      <c r="CF5" s="0" t="s">
        <v>109</v>
      </c>
      <c r="CG5" s="0"/>
      <c r="CH5" s="8" t="s">
        <f>=-SUM(CH2:CH3)</f>
      </c>
      <c r="CI5" s="0" t="s">
        <v>173</v>
      </c>
      <c r="CJ5" s="11" t="n">
        <v>45263</v>
      </c>
      <c r="CK5" s="6" t="n">
        <v>-35000</v>
      </c>
      <c r="CL5" s="0" t="s">
        <v>119</v>
      </c>
      <c r="CM5" s="11" t="n">
        <v>45245</v>
      </c>
      <c r="CN5" s="6" t="n">
        <v>50000</v>
      </c>
      <c r="CO5" s="0" t="s">
        <v>116</v>
      </c>
      <c r="CP5" s="0"/>
      <c r="CQ5" s="8" t="s">
        <f>=-SUM(CQ2:CQ3)</f>
      </c>
      <c r="CR5" s="0" t="s">
        <v>173</v>
      </c>
      <c r="CS5" s="11" t="n">
        <v>45291</v>
      </c>
      <c r="CT5" s="6" t="n">
        <v>-34613</v>
      </c>
      <c r="CU5" s="0" t="s">
        <v>122</v>
      </c>
      <c r="CV5" s="0"/>
      <c r="CW5" s="8" t="s">
        <f>=-SUM(CW2:CW3)</f>
      </c>
      <c r="CX5" s="0" t="s">
        <v>173</v>
      </c>
      <c r="CY5" s="11" t="n">
        <v>45328</v>
      </c>
      <c r="CZ5" s="6" t="n">
        <v>-45000</v>
      </c>
      <c r="DA5" s="0" t="s">
        <v>124</v>
      </c>
      <c r="DB5" s="11" t="n">
        <v>45386</v>
      </c>
      <c r="DC5" s="6" t="n">
        <v>42840</v>
      </c>
      <c r="DD5" s="0" t="s">
        <v>126</v>
      </c>
      <c r="DE5" s="0"/>
      <c r="DF5" s="8" t="s">
        <f>=-SUM(DF2:DF3)</f>
      </c>
      <c r="DG5" s="0" t="s">
        <v>173</v>
      </c>
      <c r="DH5" s="0"/>
      <c r="DI5" s="8" t="s">
        <f>=-SUM(DI2:DI3)</f>
      </c>
      <c r="DJ5" s="0" t="s">
        <v>173</v>
      </c>
      <c r="DK5" s="0"/>
      <c r="DL5" s="10" t="s">
        <f>=XIRR(DL2:DL4,DK2:DK4)</f>
      </c>
      <c r="DM5" s="0"/>
      <c r="DN5" s="0"/>
      <c r="DO5" s="8" t="s">
        <f>=-SUM(DO2:DO3)</f>
      </c>
      <c r="DP5" s="0" t="s">
        <v>173</v>
      </c>
      <c r="DQ5" s="11" t="n">
        <v>45471</v>
      </c>
      <c r="DR5" s="6" t="n">
        <v>-60000</v>
      </c>
      <c r="DS5" s="0" t="s">
        <v>136</v>
      </c>
      <c r="DT5" s="11" t="n">
        <v>45479</v>
      </c>
      <c r="DU5" s="6" t="n">
        <v>-45000</v>
      </c>
      <c r="DV5" s="0" t="s">
        <v>137</v>
      </c>
      <c r="DW5" s="0"/>
      <c r="DX5" s="8" t="s">
        <f>=-SUM(DX2:DX3)</f>
      </c>
      <c r="DY5" s="0" t="s">
        <v>173</v>
      </c>
      <c r="DZ5" s="0"/>
      <c r="EA5" s="10" t="s">
        <f>=XIRR(EA2:EA4,DZ2:DZ4)</f>
      </c>
      <c r="EB5" s="0"/>
      <c r="EC5" s="11" t="n">
        <v>45521</v>
      </c>
      <c r="ED5" s="6" t="n">
        <v>-27000</v>
      </c>
      <c r="EE5" s="0" t="s">
        <v>147</v>
      </c>
      <c r="EF5" s="11" t="n">
        <v>45514</v>
      </c>
      <c r="EG5" s="6" t="n">
        <v>-106000</v>
      </c>
      <c r="EH5" s="0" t="s">
        <v>148</v>
      </c>
      <c r="EI5" s="0"/>
      <c r="EJ5" s="8" t="s">
        <f>=-SUM(EJ2:EJ3)</f>
      </c>
      <c r="EK5" s="0" t="s">
        <v>173</v>
      </c>
      <c r="EL5" s="11" t="n">
        <v>45570</v>
      </c>
      <c r="EM5" s="6" t="n">
        <v>62400</v>
      </c>
      <c r="EN5" s="0" t="s">
        <v>151</v>
      </c>
      <c r="EO5" s="11" t="n">
        <v>45580</v>
      </c>
      <c r="EP5" s="6" t="n">
        <v>50000</v>
      </c>
      <c r="EQ5" s="0" t="s">
        <v>152</v>
      </c>
      <c r="ER5" s="0"/>
      <c r="ES5" s="8" t="s">
        <f>=-SUM(ES2:ES3)</f>
      </c>
      <c r="ET5" s="0" t="s">
        <v>173</v>
      </c>
      <c r="EU5" s="0"/>
      <c r="EV5" s="8" t="s">
        <f>=-SUM(EV2:EV3)</f>
      </c>
      <c r="EW5" s="0" t="s">
        <v>173</v>
      </c>
    </row>
    <row collapsed="false" customFormat="false" customHeight="false" hidden="false" ht="12.1" outlineLevel="0" r="6">
      <c r="A6" s="0"/>
      <c r="B6" s="0"/>
      <c r="C6" s="0"/>
      <c r="D6" s="0"/>
      <c r="E6" s="0"/>
      <c r="F6" s="0"/>
      <c r="G6" s="0"/>
      <c r="H6" s="0"/>
      <c r="I6" s="0"/>
      <c r="J6" s="0"/>
      <c r="K6" s="0"/>
      <c r="L6" s="0"/>
      <c r="M6" s="11" t="n">
        <v>44741</v>
      </c>
      <c r="N6" s="6" t="n">
        <v>1574.47</v>
      </c>
      <c r="O6" s="0" t="s">
        <v>64</v>
      </c>
      <c r="P6" s="0"/>
      <c r="Q6" s="0"/>
      <c r="R6" s="0"/>
      <c r="S6" s="11" t="n">
        <v>44812</v>
      </c>
      <c r="T6" s="6" t="n">
        <v>-3000</v>
      </c>
      <c r="U6" s="0" t="s">
        <v>71</v>
      </c>
      <c r="V6" s="0"/>
      <c r="W6" s="0"/>
      <c r="X6" s="0"/>
      <c r="Y6" s="0"/>
      <c r="Z6" s="10" t="s">
        <f>=XIRR(Z2:Z5,Y2:Y5)</f>
      </c>
      <c r="AA6" s="0"/>
      <c r="AB6" s="11" t="n">
        <v>44936</v>
      </c>
      <c r="AC6" s="6" t="n">
        <v>-73643.17</v>
      </c>
      <c r="AD6" s="0" t="s">
        <v>77</v>
      </c>
      <c r="AE6" s="0"/>
      <c r="AF6" s="0"/>
      <c r="AG6" s="0"/>
      <c r="AH6" s="11" t="n">
        <v>44853</v>
      </c>
      <c r="AI6" s="6" t="n">
        <v>54634</v>
      </c>
      <c r="AJ6" s="0" t="s">
        <v>75</v>
      </c>
      <c r="AK6" s="11" t="n">
        <v>44907</v>
      </c>
      <c r="AL6" s="6" t="n">
        <v>-50387</v>
      </c>
      <c r="AM6" s="0" t="s">
        <v>83</v>
      </c>
      <c r="AN6" s="11" t="n">
        <v>44945</v>
      </c>
      <c r="AO6" s="6" t="n">
        <v>51000</v>
      </c>
      <c r="AP6" s="0" t="s">
        <v>82</v>
      </c>
      <c r="AQ6" s="0"/>
      <c r="AR6" s="0"/>
      <c r="AS6" s="0"/>
      <c r="AT6" s="0"/>
      <c r="AU6" s="0"/>
      <c r="AV6" s="0"/>
      <c r="AW6" s="0"/>
      <c r="AX6" s="10" t="s">
        <f>=XIRR(AX2:AX5,AW2:AW5)</f>
      </c>
      <c r="AY6" s="0"/>
      <c r="AZ6" s="11" t="n">
        <v>45065</v>
      </c>
      <c r="BA6" s="6" t="n">
        <v>50000</v>
      </c>
      <c r="BB6" s="0" t="s">
        <v>89</v>
      </c>
      <c r="BC6" s="0"/>
      <c r="BD6" s="0"/>
      <c r="BE6" s="0"/>
      <c r="BF6" s="0"/>
      <c r="BG6" s="10" t="s">
        <f>=XIRR(BG2:BG5,BF2:BF5)</f>
      </c>
      <c r="BH6" s="0"/>
      <c r="BI6" s="11" t="n">
        <v>45134</v>
      </c>
      <c r="BJ6" s="6" t="n">
        <v>-15000</v>
      </c>
      <c r="BK6" s="0" t="s">
        <v>96</v>
      </c>
      <c r="BL6" s="0"/>
      <c r="BM6" s="8" t="s">
        <f>=-SUM(BM2:BM4)</f>
      </c>
      <c r="BN6" s="0" t="s">
        <v>173</v>
      </c>
      <c r="BO6" s="0"/>
      <c r="BP6" s="0"/>
      <c r="BQ6" s="0"/>
      <c r="BR6" s="11" t="n">
        <v>45184</v>
      </c>
      <c r="BS6" s="6" t="n">
        <v>50000</v>
      </c>
      <c r="BT6" s="0" t="s">
        <v>101</v>
      </c>
      <c r="BU6" s="11" t="n">
        <v>45169</v>
      </c>
      <c r="BV6" s="6" t="n">
        <v>-172100</v>
      </c>
      <c r="BW6" s="0" t="s">
        <v>104</v>
      </c>
      <c r="BX6" s="0"/>
      <c r="BY6" s="0"/>
      <c r="BZ6" s="0"/>
      <c r="CA6" s="0"/>
      <c r="CB6" s="10" t="s">
        <f>=XIRR(CB2:CB5,CA2:CA5)</f>
      </c>
      <c r="CC6" s="0"/>
      <c r="CD6" s="11" t="n">
        <v>45218</v>
      </c>
      <c r="CE6" s="6" t="n">
        <v>-8000</v>
      </c>
      <c r="CF6" s="0" t="s">
        <v>112</v>
      </c>
      <c r="CG6" s="0"/>
      <c r="CH6" s="0"/>
      <c r="CI6" s="0"/>
      <c r="CJ6" s="11" t="n">
        <v>45270</v>
      </c>
      <c r="CK6" s="6" t="n">
        <v>25000</v>
      </c>
      <c r="CL6" s="0" t="s">
        <v>115</v>
      </c>
      <c r="CM6" s="11" t="n">
        <v>45275</v>
      </c>
      <c r="CN6" s="6" t="n">
        <v>45000</v>
      </c>
      <c r="CO6" s="0" t="s">
        <v>116</v>
      </c>
      <c r="CP6" s="0"/>
      <c r="CQ6" s="0"/>
      <c r="CR6" s="0"/>
      <c r="CS6" s="0"/>
      <c r="CT6" s="10" t="s">
        <f>=XIRR(CT2:CT5,CS2:CS5)</f>
      </c>
      <c r="CU6" s="0"/>
      <c r="CV6" s="0"/>
      <c r="CW6" s="0"/>
      <c r="CX6" s="0"/>
      <c r="CY6" s="11" t="n">
        <v>45337</v>
      </c>
      <c r="CZ6" s="6" t="n">
        <v>39000</v>
      </c>
      <c r="DA6" s="0" t="s">
        <v>123</v>
      </c>
      <c r="DB6" s="11" t="n">
        <v>45396</v>
      </c>
      <c r="DC6" s="6" t="n">
        <v>-40000</v>
      </c>
      <c r="DD6" s="0" t="s">
        <v>127</v>
      </c>
      <c r="DE6" s="0"/>
      <c r="DF6" s="0"/>
      <c r="DG6" s="0"/>
      <c r="DH6" s="0"/>
      <c r="DI6" s="0"/>
      <c r="DJ6" s="0"/>
      <c r="DK6" s="0"/>
      <c r="DL6" s="8" t="s">
        <f>=-SUM(DL2:DL4)</f>
      </c>
      <c r="DM6" s="0" t="s">
        <v>173</v>
      </c>
      <c r="DN6" s="0"/>
      <c r="DO6" s="0"/>
      <c r="DP6" s="0"/>
      <c r="DQ6" s="11" t="n">
        <v>45474</v>
      </c>
      <c r="DR6" s="6" t="n">
        <v>-59049.89</v>
      </c>
      <c r="DS6" s="0" t="s">
        <v>136</v>
      </c>
      <c r="DT6" s="11" t="n">
        <v>45488</v>
      </c>
      <c r="DU6" s="6" t="n">
        <v>50000</v>
      </c>
      <c r="DV6" s="0" t="s">
        <v>135</v>
      </c>
      <c r="DW6" s="0"/>
      <c r="DX6" s="0"/>
      <c r="DY6" s="0"/>
      <c r="DZ6" s="0"/>
      <c r="EA6" s="8" t="s">
        <f>=-SUM(EA2:EA4)</f>
      </c>
      <c r="EB6" s="0" t="s">
        <v>173</v>
      </c>
      <c r="EC6" s="11" t="n">
        <v>45522</v>
      </c>
      <c r="ED6" s="6" t="n">
        <v>30000</v>
      </c>
      <c r="EE6" s="0" t="s">
        <v>143</v>
      </c>
      <c r="EF6" s="11" t="n">
        <v>45515</v>
      </c>
      <c r="EG6" s="6" t="n">
        <v>-10000</v>
      </c>
      <c r="EH6" s="0" t="s">
        <v>148</v>
      </c>
      <c r="EI6" s="0"/>
      <c r="EJ6" s="0"/>
      <c r="EK6" s="0"/>
      <c r="EL6" s="11" t="n">
        <v>45575</v>
      </c>
      <c r="EM6" s="6" t="n">
        <v>42000</v>
      </c>
      <c r="EN6" s="0" t="s">
        <v>151</v>
      </c>
      <c r="EO6" s="11" t="n">
        <v>45596</v>
      </c>
      <c r="EP6" s="6" t="n">
        <v>-127092.78</v>
      </c>
      <c r="EQ6" s="0" t="s">
        <v>155</v>
      </c>
    </row>
    <row collapsed="false" customFormat="false" customHeight="false" hidden="false" ht="12.1" outlineLevel="0" r="7">
      <c r="A7" s="0"/>
      <c r="B7" s="0"/>
      <c r="C7" s="0"/>
      <c r="D7" s="0"/>
      <c r="E7" s="0"/>
      <c r="F7" s="0"/>
      <c r="G7" s="0"/>
      <c r="H7" s="0"/>
      <c r="I7" s="0"/>
      <c r="J7" s="0"/>
      <c r="K7" s="0"/>
      <c r="L7" s="0"/>
      <c r="M7" s="11" t="n">
        <v>44805</v>
      </c>
      <c r="N7" s="6" t="n">
        <v>-103398.1</v>
      </c>
      <c r="O7" s="0" t="s">
        <v>70</v>
      </c>
      <c r="P7" s="0"/>
      <c r="Q7" s="0"/>
      <c r="R7" s="0"/>
      <c r="S7" s="11" t="n">
        <v>44812</v>
      </c>
      <c r="T7" s="6" t="n">
        <v>5000</v>
      </c>
      <c r="U7" s="0" t="s">
        <v>66</v>
      </c>
      <c r="V7" s="0"/>
      <c r="W7" s="0"/>
      <c r="X7" s="0"/>
      <c r="Y7" s="0"/>
      <c r="Z7" s="8" t="s">
        <f>=-SUM(Z2:Z5)</f>
      </c>
      <c r="AA7" s="0" t="s">
        <v>173</v>
      </c>
      <c r="AB7" s="0"/>
      <c r="AC7" s="10" t="s">
        <f>=XIRR(AC2:AC6,AB2:AB6)</f>
      </c>
      <c r="AD7" s="0"/>
      <c r="AE7" s="0"/>
      <c r="AF7" s="0"/>
      <c r="AG7" s="0"/>
      <c r="AH7" s="11" t="n">
        <v>44854</v>
      </c>
      <c r="AI7" s="6" t="n">
        <v>-50000</v>
      </c>
      <c r="AJ7" s="0" t="s">
        <v>76</v>
      </c>
      <c r="AK7" s="0"/>
      <c r="AL7" s="10" t="s">
        <f>=XIRR(AL2:AL6,AK2:AK6)</f>
      </c>
      <c r="AM7" s="0"/>
      <c r="AN7" s="11" t="n">
        <v>44949</v>
      </c>
      <c r="AO7" s="6" t="n">
        <v>36493.23</v>
      </c>
      <c r="AP7" s="0" t="s">
        <v>82</v>
      </c>
      <c r="AQ7" s="0"/>
      <c r="AR7" s="0"/>
      <c r="AS7" s="0"/>
      <c r="AT7" s="0"/>
      <c r="AU7" s="0"/>
      <c r="AV7" s="0"/>
      <c r="AW7" s="0"/>
      <c r="AX7" s="8" t="s">
        <f>=-SUM(AX2:AX5)</f>
      </c>
      <c r="AY7" s="0" t="s">
        <v>173</v>
      </c>
      <c r="AZ7" s="11" t="n">
        <v>45066</v>
      </c>
      <c r="BA7" s="6" t="n">
        <v>50000</v>
      </c>
      <c r="BB7" s="0" t="s">
        <v>89</v>
      </c>
      <c r="BC7" s="0"/>
      <c r="BD7" s="0"/>
      <c r="BE7" s="0"/>
      <c r="BF7" s="0"/>
      <c r="BG7" s="8" t="s">
        <f>=-SUM(BG2:BG5)</f>
      </c>
      <c r="BH7" s="0" t="s">
        <v>173</v>
      </c>
      <c r="BI7" s="11" t="n">
        <v>45139</v>
      </c>
      <c r="BJ7" s="6" t="n">
        <v>-61550</v>
      </c>
      <c r="BK7" s="0" t="s">
        <v>96</v>
      </c>
      <c r="BL7" s="0"/>
      <c r="BM7" s="0"/>
      <c r="BN7" s="0"/>
      <c r="BO7" s="0"/>
      <c r="BP7" s="0"/>
      <c r="BQ7" s="0"/>
      <c r="BR7" s="11" t="n">
        <v>45188</v>
      </c>
      <c r="BS7" s="6" t="n">
        <v>-101154.82</v>
      </c>
      <c r="BT7" s="0" t="s">
        <v>105</v>
      </c>
      <c r="BU7" s="11" t="n">
        <v>45174</v>
      </c>
      <c r="BV7" s="6" t="n">
        <v>131823.61</v>
      </c>
      <c r="BW7" s="0" t="s">
        <v>103</v>
      </c>
      <c r="BX7" s="0"/>
      <c r="BY7" s="0"/>
      <c r="BZ7" s="0"/>
      <c r="CA7" s="0"/>
      <c r="CB7" s="8" t="s">
        <f>=-SUM(CB2:CB5)</f>
      </c>
      <c r="CC7" s="0" t="s">
        <v>173</v>
      </c>
      <c r="CD7" s="11" t="n">
        <v>45219</v>
      </c>
      <c r="CE7" s="6" t="n">
        <v>55000</v>
      </c>
      <c r="CF7" s="0" t="s">
        <v>109</v>
      </c>
      <c r="CG7" s="0"/>
      <c r="CH7" s="0"/>
      <c r="CI7" s="0"/>
      <c r="CJ7" s="11" t="n">
        <v>45279</v>
      </c>
      <c r="CK7" s="6" t="n">
        <v>-253011.08</v>
      </c>
      <c r="CL7" s="0" t="s">
        <v>119</v>
      </c>
      <c r="CM7" s="11" t="n">
        <v>45291</v>
      </c>
      <c r="CN7" s="6" t="n">
        <v>-165800.15</v>
      </c>
      <c r="CO7" s="0" t="s">
        <v>117</v>
      </c>
      <c r="CP7" s="0"/>
      <c r="CQ7" s="0"/>
      <c r="CR7" s="0"/>
      <c r="CS7" s="0"/>
      <c r="CT7" s="8" t="s">
        <f>=-SUM(CT2:CT5)</f>
      </c>
      <c r="CU7" s="0" t="s">
        <v>173</v>
      </c>
      <c r="CV7" s="0"/>
      <c r="CW7" s="0"/>
      <c r="CX7" s="0"/>
      <c r="CY7" s="11" t="n">
        <v>45357</v>
      </c>
      <c r="CZ7" s="6" t="n">
        <v>-50000</v>
      </c>
      <c r="DA7" s="0" t="s">
        <v>124</v>
      </c>
      <c r="DB7" s="11" t="n">
        <v>45398</v>
      </c>
      <c r="DC7" s="6" t="n">
        <v>40000</v>
      </c>
      <c r="DD7" s="0" t="s">
        <v>126</v>
      </c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11" t="n">
        <v>45477</v>
      </c>
      <c r="DR7" s="6" t="n">
        <v>71840</v>
      </c>
      <c r="DS7" s="0" t="s">
        <v>134</v>
      </c>
      <c r="DT7" s="11" t="n">
        <v>45494</v>
      </c>
      <c r="DU7" s="6" t="n">
        <v>12999</v>
      </c>
      <c r="DV7" s="0" t="s">
        <v>135</v>
      </c>
      <c r="DW7" s="0"/>
      <c r="DX7" s="0"/>
      <c r="DY7" s="0"/>
      <c r="DZ7" s="0"/>
      <c r="EA7" s="0"/>
      <c r="EB7" s="0"/>
      <c r="EC7" s="11" t="n">
        <v>45527</v>
      </c>
      <c r="ED7" s="6" t="n">
        <v>-9435</v>
      </c>
      <c r="EE7" s="0" t="s">
        <v>147</v>
      </c>
      <c r="EF7" s="11" t="n">
        <v>45519</v>
      </c>
      <c r="EG7" s="6" t="n">
        <v>-15000</v>
      </c>
      <c r="EH7" s="0" t="s">
        <v>148</v>
      </c>
      <c r="EI7" s="0"/>
      <c r="EJ7" s="0"/>
      <c r="EK7" s="0"/>
      <c r="EL7" s="11" t="n">
        <v>45584</v>
      </c>
      <c r="EM7" s="6" t="n">
        <v>53000</v>
      </c>
      <c r="EN7" s="0" t="s">
        <v>151</v>
      </c>
      <c r="EO7" s="0"/>
      <c r="EP7" s="10" t="s">
        <f>=XIRR(EP2:EP6,EO2:EO6)</f>
      </c>
      <c r="EQ7" s="0"/>
    </row>
    <row collapsed="false" customFormat="false" customHeight="false" hidden="false" ht="12.1" outlineLevel="0" r="8">
      <c r="A8" s="0"/>
      <c r="B8" s="0"/>
      <c r="C8" s="0"/>
      <c r="D8" s="0"/>
      <c r="E8" s="0"/>
      <c r="F8" s="0"/>
      <c r="G8" s="0"/>
      <c r="H8" s="0"/>
      <c r="I8" s="0"/>
      <c r="J8" s="0"/>
      <c r="K8" s="0"/>
      <c r="L8" s="0"/>
      <c r="M8" s="0"/>
      <c r="N8" s="10" t="s">
        <f>=XIRR(N2:N7,M2:M7)</f>
      </c>
      <c r="O8" s="0"/>
      <c r="P8" s="0"/>
      <c r="Q8" s="0"/>
      <c r="R8" s="0"/>
      <c r="S8" s="11" t="n">
        <v>44814</v>
      </c>
      <c r="T8" s="6" t="n">
        <v>-5000</v>
      </c>
      <c r="U8" s="0" t="s">
        <v>71</v>
      </c>
      <c r="V8" s="0"/>
      <c r="W8" s="0"/>
      <c r="X8" s="0"/>
      <c r="Y8" s="0"/>
      <c r="Z8" s="0"/>
      <c r="AA8" s="0"/>
      <c r="AB8" s="0"/>
      <c r="AC8" s="8" t="s">
        <f>=-SUM(AC2:AC6)</f>
      </c>
      <c r="AD8" s="0" t="s">
        <v>173</v>
      </c>
      <c r="AE8" s="0"/>
      <c r="AF8" s="0"/>
      <c r="AG8" s="0"/>
      <c r="AH8" s="11" t="n">
        <v>44857</v>
      </c>
      <c r="AI8" s="6" t="n">
        <v>-90000</v>
      </c>
      <c r="AJ8" s="0" t="s">
        <v>76</v>
      </c>
      <c r="AK8" s="0"/>
      <c r="AL8" s="8" t="s">
        <f>=-SUM(AL2:AL6)</f>
      </c>
      <c r="AM8" s="0" t="s">
        <v>173</v>
      </c>
      <c r="AN8" s="11" t="n">
        <v>44956</v>
      </c>
      <c r="AO8" s="6" t="n">
        <v>-40000</v>
      </c>
      <c r="AP8" s="0" t="s">
        <v>84</v>
      </c>
      <c r="AQ8" s="0"/>
      <c r="AR8" s="0"/>
      <c r="AS8" s="0"/>
      <c r="AT8" s="0"/>
      <c r="AU8" s="0"/>
      <c r="AV8" s="0"/>
      <c r="AW8" s="0"/>
      <c r="AX8" s="0"/>
      <c r="AY8" s="0"/>
      <c r="AZ8" s="11" t="n">
        <v>45068</v>
      </c>
      <c r="BA8" s="6" t="n">
        <v>72441.86</v>
      </c>
      <c r="BB8" s="0" t="s">
        <v>89</v>
      </c>
      <c r="BC8" s="0"/>
      <c r="BD8" s="0"/>
      <c r="BE8" s="0"/>
      <c r="BF8" s="0"/>
      <c r="BG8" s="0"/>
      <c r="BH8" s="0"/>
      <c r="BI8" s="0"/>
      <c r="BJ8" s="10" t="s">
        <f>=XIRR(BJ2:BJ7,BI2:BI7)</f>
      </c>
      <c r="BK8" s="0"/>
      <c r="BL8" s="0"/>
      <c r="BM8" s="0"/>
      <c r="BN8" s="0"/>
      <c r="BO8" s="0"/>
      <c r="BP8" s="0"/>
      <c r="BQ8" s="0"/>
      <c r="BR8" s="0"/>
      <c r="BS8" s="10" t="s">
        <f>=XIRR(BS2:BS7,BR2:BR7)</f>
      </c>
      <c r="BT8" s="0"/>
      <c r="BU8" s="11" t="n">
        <v>45179</v>
      </c>
      <c r="BV8" s="6" t="n">
        <v>75000</v>
      </c>
      <c r="BW8" s="0" t="s">
        <v>103</v>
      </c>
      <c r="BX8" s="0"/>
      <c r="BY8" s="0"/>
      <c r="BZ8" s="0"/>
      <c r="CA8" s="0"/>
      <c r="CB8" s="0"/>
      <c r="CC8" s="0"/>
      <c r="CD8" s="11" t="n">
        <v>45230</v>
      </c>
      <c r="CE8" s="6" t="n">
        <v>-265085.85</v>
      </c>
      <c r="CF8" s="0" t="s">
        <v>112</v>
      </c>
      <c r="CG8" s="0"/>
      <c r="CH8" s="0"/>
      <c r="CI8" s="0"/>
      <c r="CJ8" s="0"/>
      <c r="CK8" s="10" t="s">
        <f>=XIRR(CK2:CK7,CJ2:CJ7)</f>
      </c>
      <c r="CL8" s="0"/>
      <c r="CM8" s="0"/>
      <c r="CN8" s="10" t="s">
        <f>=XIRR(CN2:CN7,CM2:CM7)</f>
      </c>
      <c r="CO8" s="0"/>
      <c r="CP8" s="0"/>
      <c r="CQ8" s="0"/>
      <c r="CR8" s="0"/>
      <c r="CS8" s="0"/>
      <c r="CT8" s="0"/>
      <c r="CU8" s="0"/>
      <c r="CV8" s="0"/>
      <c r="CW8" s="0"/>
      <c r="CX8" s="0"/>
      <c r="CY8" s="11" t="n">
        <v>45366</v>
      </c>
      <c r="CZ8" s="6" t="n">
        <v>50000</v>
      </c>
      <c r="DA8" s="0" t="s">
        <v>123</v>
      </c>
      <c r="DB8" s="11" t="n">
        <v>45407</v>
      </c>
      <c r="DC8" s="6" t="n">
        <v>-40000</v>
      </c>
      <c r="DD8" s="0" t="s">
        <v>127</v>
      </c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11" t="n">
        <v>45480</v>
      </c>
      <c r="DR8" s="6" t="n">
        <v>70000</v>
      </c>
      <c r="DS8" s="0" t="s">
        <v>134</v>
      </c>
      <c r="DT8" s="11" t="n">
        <v>45498</v>
      </c>
      <c r="DU8" s="6" t="n">
        <v>52000</v>
      </c>
      <c r="DV8" s="0" t="s">
        <v>135</v>
      </c>
      <c r="DW8" s="0"/>
      <c r="DX8" s="0"/>
      <c r="DY8" s="0"/>
      <c r="DZ8" s="0"/>
      <c r="EA8" s="0"/>
      <c r="EB8" s="0"/>
      <c r="EC8" s="11" t="n">
        <v>45531</v>
      </c>
      <c r="ED8" s="6" t="n">
        <v>-85005</v>
      </c>
      <c r="EE8" s="0" t="s">
        <v>147</v>
      </c>
      <c r="EF8" s="11" t="n">
        <v>45520</v>
      </c>
      <c r="EG8" s="6" t="n">
        <v>-55000</v>
      </c>
      <c r="EH8" s="0" t="s">
        <v>148</v>
      </c>
      <c r="EI8" s="0"/>
      <c r="EJ8" s="0"/>
      <c r="EK8" s="0"/>
      <c r="EL8" s="11" t="n">
        <v>45593</v>
      </c>
      <c r="EM8" s="6" t="n">
        <v>-130031</v>
      </c>
      <c r="EN8" s="0" t="s">
        <v>153</v>
      </c>
      <c r="EO8" s="0"/>
      <c r="EP8" s="8" t="s">
        <f>=-SUM(EP2:EP6)</f>
      </c>
      <c r="EQ8" s="0" t="s">
        <v>173</v>
      </c>
    </row>
    <row collapsed="false" customFormat="false" customHeight="false" hidden="false" ht="12.1" outlineLevel="0" r="9">
      <c r="A9" s="0"/>
      <c r="B9" s="0"/>
      <c r="C9" s="0"/>
      <c r="D9" s="0"/>
      <c r="E9" s="0"/>
      <c r="F9" s="0"/>
      <c r="G9" s="0"/>
      <c r="H9" s="0"/>
      <c r="I9" s="0"/>
      <c r="J9" s="0"/>
      <c r="K9" s="0"/>
      <c r="L9" s="0"/>
      <c r="M9" s="0"/>
      <c r="N9" s="8" t="s">
        <f>=-SUM(N2:N7)</f>
      </c>
      <c r="O9" s="0" t="s">
        <v>173</v>
      </c>
      <c r="P9" s="0"/>
      <c r="Q9" s="0"/>
      <c r="R9" s="0"/>
      <c r="S9" s="0"/>
      <c r="T9" s="10" t="s">
        <f>=XIRR(T2:T8,S2:S8)</f>
      </c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11" t="n">
        <v>44876</v>
      </c>
      <c r="AI9" s="6" t="n">
        <v>-53000</v>
      </c>
      <c r="AJ9" s="0" t="s">
        <v>76</v>
      </c>
      <c r="AK9" s="0"/>
      <c r="AL9" s="0"/>
      <c r="AM9" s="0"/>
      <c r="AN9" s="11" t="n">
        <v>44958</v>
      </c>
      <c r="AO9" s="6" t="n">
        <v>-72000</v>
      </c>
      <c r="AP9" s="0" t="s">
        <v>84</v>
      </c>
      <c r="AQ9" s="0"/>
      <c r="AR9" s="0"/>
      <c r="AS9" s="0"/>
      <c r="AT9" s="0"/>
      <c r="AU9" s="0"/>
      <c r="AV9" s="0"/>
      <c r="AW9" s="0"/>
      <c r="AX9" s="0"/>
      <c r="AY9" s="0"/>
      <c r="AZ9" s="11" t="n">
        <v>45077</v>
      </c>
      <c r="BA9" s="6" t="n">
        <v>71629</v>
      </c>
      <c r="BB9" s="0" t="s">
        <v>89</v>
      </c>
      <c r="BC9" s="0"/>
      <c r="BD9" s="0"/>
      <c r="BE9" s="0"/>
      <c r="BF9" s="0"/>
      <c r="BG9" s="0"/>
      <c r="BH9" s="0"/>
      <c r="BI9" s="0"/>
      <c r="BJ9" s="8" t="s">
        <f>=-SUM(BJ2:BJ7)</f>
      </c>
      <c r="BK9" s="0" t="s">
        <v>173</v>
      </c>
      <c r="BL9" s="0"/>
      <c r="BM9" s="0"/>
      <c r="BN9" s="0"/>
      <c r="BO9" s="0"/>
      <c r="BP9" s="0"/>
      <c r="BQ9" s="0"/>
      <c r="BR9" s="0"/>
      <c r="BS9" s="8" t="s">
        <f>=-SUM(BS2:BS7)</f>
      </c>
      <c r="BT9" s="0" t="s">
        <v>173</v>
      </c>
      <c r="BU9" s="11" t="n">
        <v>45187</v>
      </c>
      <c r="BV9" s="6" t="n">
        <v>-20000</v>
      </c>
      <c r="BW9" s="0" t="s">
        <v>104</v>
      </c>
      <c r="BX9" s="0"/>
      <c r="BY9" s="0"/>
      <c r="BZ9" s="0"/>
      <c r="CA9" s="0"/>
      <c r="CB9" s="0"/>
      <c r="CC9" s="0"/>
      <c r="CD9" s="0"/>
      <c r="CE9" s="10" t="s">
        <f>=XIRR(CE2:CE8,CD2:CD8)</f>
      </c>
      <c r="CF9" s="0"/>
      <c r="CG9" s="0"/>
      <c r="CH9" s="0"/>
      <c r="CI9" s="0"/>
      <c r="CJ9" s="0"/>
      <c r="CK9" s="8" t="s">
        <f>=-SUM(CK2:CK7)</f>
      </c>
      <c r="CL9" s="0" t="s">
        <v>173</v>
      </c>
      <c r="CM9" s="0"/>
      <c r="CN9" s="8" t="s">
        <f>=-SUM(CN2:CN7)</f>
      </c>
      <c r="CO9" s="0" t="s">
        <v>173</v>
      </c>
      <c r="CP9" s="0"/>
      <c r="CQ9" s="0"/>
      <c r="CR9" s="0"/>
      <c r="CS9" s="0"/>
      <c r="CT9" s="0"/>
      <c r="CU9" s="0"/>
      <c r="CV9" s="0"/>
      <c r="CW9" s="0"/>
      <c r="CX9" s="0"/>
      <c r="CY9" s="11" t="n">
        <v>45388</v>
      </c>
      <c r="CZ9" s="6" t="n">
        <v>-45000</v>
      </c>
      <c r="DA9" s="0" t="s">
        <v>124</v>
      </c>
      <c r="DB9" s="11" t="n">
        <v>45410</v>
      </c>
      <c r="DC9" s="6" t="n">
        <v>-25449.62</v>
      </c>
      <c r="DD9" s="0" t="s">
        <v>127</v>
      </c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11" t="n">
        <v>45489</v>
      </c>
      <c r="DR9" s="6" t="n">
        <v>-35000</v>
      </c>
      <c r="DS9" s="0" t="s">
        <v>136</v>
      </c>
      <c r="DT9" s="11" t="n">
        <v>45505</v>
      </c>
      <c r="DU9" s="6" t="n">
        <v>-118945.21</v>
      </c>
      <c r="DV9" s="0" t="s">
        <v>137</v>
      </c>
      <c r="DW9" s="0"/>
      <c r="DX9" s="0"/>
      <c r="DY9" s="0"/>
      <c r="DZ9" s="0"/>
      <c r="EA9" s="0"/>
      <c r="EB9" s="0"/>
      <c r="EC9" s="11" t="n">
        <v>45536</v>
      </c>
      <c r="ED9" s="6" t="n">
        <v>3108.45</v>
      </c>
      <c r="EE9" s="0" t="s">
        <v>143</v>
      </c>
      <c r="EF9" s="11" t="n">
        <v>45522</v>
      </c>
      <c r="EG9" s="6" t="n">
        <v>-10000</v>
      </c>
      <c r="EH9" s="0" t="s">
        <v>148</v>
      </c>
      <c r="EI9" s="0"/>
      <c r="EJ9" s="0"/>
      <c r="EK9" s="0"/>
      <c r="EL9" s="11" t="n">
        <v>45596</v>
      </c>
      <c r="EM9" s="6" t="n">
        <v>-66534.21</v>
      </c>
      <c r="EN9" s="0" t="s">
        <v>153</v>
      </c>
    </row>
    <row collapsed="false" customFormat="false" customHeight="false" hidden="false" ht="12.1" outlineLevel="0" r="10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8" t="s">
        <f>=-SUM(T2:T8)</f>
      </c>
      <c r="U10" s="0" t="s">
        <v>173</v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11" t="n">
        <v>44879</v>
      </c>
      <c r="AI10" s="6" t="n">
        <v>64252</v>
      </c>
      <c r="AJ10" s="0" t="s">
        <v>75</v>
      </c>
      <c r="AK10" s="0"/>
      <c r="AL10" s="0"/>
      <c r="AM10" s="0"/>
      <c r="AN10" s="11" t="n">
        <v>44959</v>
      </c>
      <c r="AO10" s="6" t="n">
        <v>60000</v>
      </c>
      <c r="AP10" s="0" t="s">
        <v>82</v>
      </c>
      <c r="AQ10" s="0"/>
      <c r="AR10" s="0"/>
      <c r="AS10" s="0"/>
      <c r="AT10" s="0"/>
      <c r="AU10" s="0"/>
      <c r="AV10" s="0"/>
      <c r="AW10" s="0"/>
      <c r="AX10" s="0"/>
      <c r="AY10" s="0"/>
      <c r="AZ10" s="11" t="n">
        <v>45078</v>
      </c>
      <c r="BA10" s="6" t="n">
        <v>100000</v>
      </c>
      <c r="BB10" s="0" t="s">
        <v>89</v>
      </c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11" t="n">
        <v>45188</v>
      </c>
      <c r="BV10" s="6" t="n">
        <v>-198628.46</v>
      </c>
      <c r="BW10" s="0" t="s">
        <v>104</v>
      </c>
      <c r="BX10" s="0"/>
      <c r="BY10" s="0"/>
      <c r="BZ10" s="0"/>
      <c r="CA10" s="0"/>
      <c r="CB10" s="0"/>
      <c r="CC10" s="0"/>
      <c r="CD10" s="0"/>
      <c r="CE10" s="8" t="s">
        <f>=-SUM(CE2:CE8)</f>
      </c>
      <c r="CF10" s="0" t="s">
        <v>173</v>
      </c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11" t="n">
        <v>45397</v>
      </c>
      <c r="CZ10" s="6" t="n">
        <v>45000</v>
      </c>
      <c r="DA10" s="0" t="s">
        <v>123</v>
      </c>
      <c r="DB10" s="11" t="n">
        <v>45410</v>
      </c>
      <c r="DC10" s="6" t="n">
        <v>25449.62</v>
      </c>
      <c r="DD10" s="0" t="s">
        <v>126</v>
      </c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11" t="n">
        <v>45494</v>
      </c>
      <c r="DR10" s="6" t="n">
        <v>-19000</v>
      </c>
      <c r="DS10" s="0" t="s">
        <v>136</v>
      </c>
      <c r="DT10" s="0"/>
      <c r="DU10" s="10" t="s">
        <f>=XIRR(DU2:DU9,DT2:DT9)</f>
      </c>
      <c r="DV10" s="0"/>
      <c r="DW10" s="0"/>
      <c r="DX10" s="0"/>
      <c r="DY10" s="0"/>
      <c r="DZ10" s="0"/>
      <c r="EA10" s="0"/>
      <c r="EB10" s="0"/>
      <c r="EC10" s="11" t="n">
        <v>45548</v>
      </c>
      <c r="ED10" s="6" t="n">
        <v>50000</v>
      </c>
      <c r="EE10" s="0" t="s">
        <v>143</v>
      </c>
      <c r="EF10" s="11" t="n">
        <v>45523</v>
      </c>
      <c r="EG10" s="6" t="n">
        <v>53000</v>
      </c>
      <c r="EH10" s="0" t="s">
        <v>144</v>
      </c>
      <c r="EI10" s="0"/>
      <c r="EJ10" s="0"/>
      <c r="EK10" s="0"/>
      <c r="EL10" s="0"/>
      <c r="EM10" s="10" t="s">
        <f>=XIRR(EM2:EM9,EL2:EL9)</f>
      </c>
      <c r="EN10" s="0"/>
    </row>
    <row collapsed="false" customFormat="false" customHeight="false" hidden="false" ht="12.1" outlineLevel="0" r="11">
      <c r="A11" s="0"/>
      <c r="B11" s="0"/>
      <c r="C11" s="0"/>
      <c r="D11" s="0"/>
      <c r="E11" s="0"/>
      <c r="F11" s="0"/>
      <c r="G11" s="0"/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11" t="n">
        <v>44893</v>
      </c>
      <c r="AI11" s="6" t="n">
        <v>-45564</v>
      </c>
      <c r="AJ11" s="0" t="s">
        <v>76</v>
      </c>
      <c r="AK11" s="0"/>
      <c r="AL11" s="0"/>
      <c r="AM11" s="0"/>
      <c r="AN11" s="11" t="n">
        <v>44964</v>
      </c>
      <c r="AO11" s="6" t="n">
        <v>-9000</v>
      </c>
      <c r="AP11" s="0" t="s">
        <v>84</v>
      </c>
      <c r="AQ11" s="0"/>
      <c r="AR11" s="0"/>
      <c r="AS11" s="0"/>
      <c r="AT11" s="0"/>
      <c r="AU11" s="0"/>
      <c r="AV11" s="0"/>
      <c r="AW11" s="0"/>
      <c r="AX11" s="0"/>
      <c r="AY11" s="0"/>
      <c r="AZ11" s="11" t="n">
        <v>45083</v>
      </c>
      <c r="BA11" s="6" t="n">
        <v>-400000</v>
      </c>
      <c r="BB11" s="0" t="s">
        <v>90</v>
      </c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10" t="s">
        <f>=XIRR(BV2:BV10,BU2:BU10)</f>
      </c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11" t="n">
        <v>45402</v>
      </c>
      <c r="CZ11" s="6" t="n">
        <v>-500</v>
      </c>
      <c r="DA11" s="0" t="s">
        <v>124</v>
      </c>
      <c r="DB11" s="11" t="n">
        <v>45410</v>
      </c>
      <c r="DC11" s="6" t="n">
        <v>-25449.62</v>
      </c>
      <c r="DD11" s="0" t="s">
        <v>127</v>
      </c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11" t="n">
        <v>45498</v>
      </c>
      <c r="DR11" s="6" t="n">
        <v>60000</v>
      </c>
      <c r="DS11" s="0" t="s">
        <v>134</v>
      </c>
      <c r="DT11" s="0"/>
      <c r="DU11" s="8" t="s">
        <f>=-SUM(DU2:DU9)</f>
      </c>
      <c r="DV11" s="0" t="s">
        <v>173</v>
      </c>
      <c r="DW11" s="0"/>
      <c r="DX11" s="0"/>
      <c r="DY11" s="0"/>
      <c r="DZ11" s="0"/>
      <c r="EA11" s="0"/>
      <c r="EB11" s="0"/>
      <c r="EC11" s="11" t="n">
        <v>45550</v>
      </c>
      <c r="ED11" s="6" t="n">
        <v>100590</v>
      </c>
      <c r="EE11" s="0" t="s">
        <v>143</v>
      </c>
      <c r="EF11" s="11" t="n">
        <v>45526</v>
      </c>
      <c r="EG11" s="6" t="n">
        <v>-18000</v>
      </c>
      <c r="EH11" s="0" t="s">
        <v>148</v>
      </c>
      <c r="EI11" s="0"/>
      <c r="EJ11" s="0"/>
      <c r="EK11" s="0"/>
      <c r="EL11" s="0"/>
      <c r="EM11" s="8" t="s">
        <f>=-SUM(EM2:EM9)</f>
      </c>
      <c r="EN11" s="0" t="s">
        <v>173</v>
      </c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11" t="n">
        <v>44895</v>
      </c>
      <c r="AI12" s="6" t="n">
        <v>-40479.93</v>
      </c>
      <c r="AJ12" s="0" t="s">
        <v>76</v>
      </c>
      <c r="AK12" s="0"/>
      <c r="AL12" s="0"/>
      <c r="AM12" s="0"/>
      <c r="AN12" s="11" t="n">
        <v>44967</v>
      </c>
      <c r="AO12" s="6" t="n">
        <v>85414.24</v>
      </c>
      <c r="AP12" s="0" t="s">
        <v>82</v>
      </c>
      <c r="AQ12" s="0"/>
      <c r="AR12" s="0"/>
      <c r="AS12" s="0"/>
      <c r="AT12" s="0"/>
      <c r="AU12" s="0"/>
      <c r="AV12" s="0"/>
      <c r="AW12" s="0"/>
      <c r="AX12" s="0"/>
      <c r="AY12" s="0"/>
      <c r="AZ12" s="11" t="n">
        <v>45092</v>
      </c>
      <c r="BA12" s="6" t="n">
        <v>44410</v>
      </c>
      <c r="BB12" s="0" t="s">
        <v>89</v>
      </c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8" t="s">
        <f>=-SUM(BV2:BV10)</f>
      </c>
      <c r="BW12" s="0" t="s">
        <v>173</v>
      </c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11" t="n">
        <v>45418</v>
      </c>
      <c r="CZ12" s="6" t="n">
        <v>-50000</v>
      </c>
      <c r="DA12" s="0" t="s">
        <v>124</v>
      </c>
      <c r="DB12" s="11" t="n">
        <v>45419</v>
      </c>
      <c r="DC12" s="6" t="n">
        <v>-10000</v>
      </c>
      <c r="DD12" s="0" t="s">
        <v>127</v>
      </c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11" t="n">
        <v>45501</v>
      </c>
      <c r="DR12" s="6" t="n">
        <v>-2000</v>
      </c>
      <c r="DS12" s="0" t="s">
        <v>136</v>
      </c>
      <c r="DT12" s="0"/>
      <c r="DU12" s="0"/>
      <c r="DV12" s="0"/>
      <c r="DW12" s="0"/>
      <c r="DX12" s="0"/>
      <c r="DY12" s="0"/>
      <c r="DZ12" s="0"/>
      <c r="EA12" s="0"/>
      <c r="EB12" s="0"/>
      <c r="EC12" s="11" t="n">
        <v>45556</v>
      </c>
      <c r="ED12" s="6" t="n">
        <v>-156203.66</v>
      </c>
      <c r="EE12" s="0" t="s">
        <v>147</v>
      </c>
      <c r="EF12" s="11" t="n">
        <v>45531</v>
      </c>
      <c r="EG12" s="6" t="n">
        <v>-76996.86</v>
      </c>
      <c r="EH12" s="0" t="s">
        <v>148</v>
      </c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10" t="s">
        <f>=XIRR(AI2:AI12,AH2:AH12)</f>
      </c>
      <c r="AJ13" s="0"/>
      <c r="AK13" s="0"/>
      <c r="AL13" s="0"/>
      <c r="AM13" s="0"/>
      <c r="AN13" s="11" t="n">
        <v>44970</v>
      </c>
      <c r="AO13" s="6" t="n">
        <v>-14000</v>
      </c>
      <c r="AP13" s="0" t="s">
        <v>84</v>
      </c>
      <c r="AQ13" s="0"/>
      <c r="AR13" s="0"/>
      <c r="AS13" s="0"/>
      <c r="AT13" s="0"/>
      <c r="AU13" s="0"/>
      <c r="AV13" s="0"/>
      <c r="AW13" s="0"/>
      <c r="AX13" s="0"/>
      <c r="AY13" s="0"/>
      <c r="AZ13" s="11" t="n">
        <v>45093</v>
      </c>
      <c r="BA13" s="6" t="n">
        <v>-52263.6</v>
      </c>
      <c r="BB13" s="0" t="s">
        <v>90</v>
      </c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11" t="n">
        <v>45427</v>
      </c>
      <c r="CZ13" s="6" t="n">
        <v>50000</v>
      </c>
      <c r="DA13" s="0" t="s">
        <v>123</v>
      </c>
      <c r="DB13" s="11" t="n">
        <v>45426</v>
      </c>
      <c r="DC13" s="6" t="n">
        <v>29866</v>
      </c>
      <c r="DD13" s="0" t="s">
        <v>126</v>
      </c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11" t="n">
        <v>45502</v>
      </c>
      <c r="DR13" s="6" t="n">
        <v>-25000</v>
      </c>
      <c r="DS13" s="0" t="s">
        <v>136</v>
      </c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10" t="s">
        <f>=XIRR(ED2:ED12,EC2:EC12)</f>
      </c>
      <c r="EE13" s="0"/>
      <c r="EF13" s="11" t="n">
        <v>45540</v>
      </c>
      <c r="EG13" s="6" t="n">
        <v>104723.66</v>
      </c>
      <c r="EH13" s="0" t="s">
        <v>144</v>
      </c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8" t="s">
        <f>=-SUM(AI2:AI12)</f>
      </c>
      <c r="AJ14" s="0" t="s">
        <v>173</v>
      </c>
      <c r="AK14" s="0"/>
      <c r="AL14" s="0"/>
      <c r="AM14" s="0"/>
      <c r="AN14" s="11" t="n">
        <v>44976</v>
      </c>
      <c r="AO14" s="6" t="n">
        <v>25000</v>
      </c>
      <c r="AP14" s="0" t="s">
        <v>82</v>
      </c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10" t="s">
        <f>=XIRR(BA2:BA13,AZ2:AZ13)</f>
      </c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11" t="n">
        <v>45437</v>
      </c>
      <c r="CZ14" s="6" t="n">
        <v>-50000</v>
      </c>
      <c r="DA14" s="0" t="s">
        <v>124</v>
      </c>
      <c r="DB14" s="11" t="n">
        <v>45431</v>
      </c>
      <c r="DC14" s="6" t="n">
        <v>2000</v>
      </c>
      <c r="DD14" s="0" t="s">
        <v>126</v>
      </c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11" t="n">
        <v>45505</v>
      </c>
      <c r="DR14" s="6" t="n">
        <v>-122247.61</v>
      </c>
      <c r="DS14" s="0" t="s">
        <v>136</v>
      </c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8" t="s">
        <f>=-SUM(ED2:ED12)</f>
      </c>
      <c r="EE14" s="0" t="s">
        <v>173</v>
      </c>
      <c r="EF14" s="11" t="n">
        <v>45545</v>
      </c>
      <c r="EG14" s="6" t="n">
        <v>90000</v>
      </c>
      <c r="EH14" s="0" t="s">
        <v>144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11" t="n">
        <v>44976</v>
      </c>
      <c r="AO15" s="6" t="n">
        <v>23000</v>
      </c>
      <c r="AP15" s="0" t="s">
        <v>82</v>
      </c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8" t="s">
        <f>=-SUM(BA2:BA13)</f>
      </c>
      <c r="BB15" s="0" t="s">
        <v>173</v>
      </c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11" t="n">
        <v>45438</v>
      </c>
      <c r="CZ15" s="6" t="n">
        <v>-2000</v>
      </c>
      <c r="DA15" s="0" t="s">
        <v>124</v>
      </c>
      <c r="DB15" s="11" t="n">
        <v>45449</v>
      </c>
      <c r="DC15" s="6" t="n">
        <v>-5921</v>
      </c>
      <c r="DD15" s="0" t="s">
        <v>127</v>
      </c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10" t="s">
        <f>=XIRR(DR2:DR14,DQ2:DQ14)</f>
      </c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11" t="n">
        <v>45548</v>
      </c>
      <c r="EG15" s="6" t="n">
        <v>12401.86</v>
      </c>
      <c r="EH15" s="0" t="s">
        <v>144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11" t="n">
        <v>44985</v>
      </c>
      <c r="AO16" s="6" t="n">
        <v>2186.36</v>
      </c>
      <c r="AP16" s="0" t="s">
        <v>82</v>
      </c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11" t="n">
        <v>45449</v>
      </c>
      <c r="CZ16" s="6" t="n">
        <v>-45000</v>
      </c>
      <c r="DA16" s="0" t="s">
        <v>124</v>
      </c>
      <c r="DB16" s="11" t="n">
        <v>45452</v>
      </c>
      <c r="DC16" s="6" t="n">
        <v>-5000</v>
      </c>
      <c r="DD16" s="0" t="s">
        <v>127</v>
      </c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8" t="s">
        <f>=-SUM(DR2:DR14)</f>
      </c>
      <c r="DS16" s="0" t="s">
        <v>173</v>
      </c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11" t="n">
        <v>45554</v>
      </c>
      <c r="EG16" s="6" t="n">
        <v>-207176.27</v>
      </c>
      <c r="EH16" s="0" t="s">
        <v>148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11" t="n">
        <v>44986</v>
      </c>
      <c r="AO17" s="6" t="n">
        <v>-30000</v>
      </c>
      <c r="AP17" s="0" t="s">
        <v>84</v>
      </c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11" t="n">
        <v>45454</v>
      </c>
      <c r="CZ17" s="6" t="n">
        <v>-71716.92</v>
      </c>
      <c r="DA17" s="0" t="s">
        <v>124</v>
      </c>
      <c r="DB17" s="11" t="n">
        <v>45453</v>
      </c>
      <c r="DC17" s="6" t="n">
        <v>-2270</v>
      </c>
      <c r="DD17" s="0" t="s">
        <v>127</v>
      </c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10" t="s">
        <f>=XIRR(EG2:EG16,EF2:EF16)</f>
      </c>
      <c r="EH17" s="0"/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11" t="n">
        <v>44987</v>
      </c>
      <c r="AO18" s="6" t="n">
        <v>-23000</v>
      </c>
      <c r="AP18" s="0" t="s">
        <v>84</v>
      </c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10" t="s">
        <f>=XIRR(CZ2:CZ17,CY2:CY17)</f>
      </c>
      <c r="DA18" s="0"/>
      <c r="DB18" s="11" t="n">
        <v>45454</v>
      </c>
      <c r="DC18" s="6" t="n">
        <v>-117945.84</v>
      </c>
      <c r="DD18" s="0" t="s">
        <v>127</v>
      </c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8" t="s">
        <f>=-SUM(EG2:EG16)</f>
      </c>
      <c r="EH18" s="0" t="s">
        <v>173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11" t="n">
        <v>45007</v>
      </c>
      <c r="AO19" s="6" t="n">
        <v>-40000</v>
      </c>
      <c r="AP19" s="0" t="s">
        <v>84</v>
      </c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8" t="s">
        <f>=-SUM(CZ2:CZ17)</f>
      </c>
      <c r="DA19" s="0" t="s">
        <v>173</v>
      </c>
      <c r="DB19" s="0"/>
      <c r="DC19" s="10" t="s">
        <f>=XIRR(DC2:DC18,DB2:DB18)</f>
      </c>
      <c r="DD19" s="0"/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11" t="n">
        <v>45016</v>
      </c>
      <c r="AO20" s="6" t="n">
        <v>-200000</v>
      </c>
      <c r="AP20" s="0" t="s">
        <v>84</v>
      </c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8" t="s">
        <f>=-SUM(DC2:DC18)</f>
      </c>
      <c r="DD20" s="0" t="s">
        <v>173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11" t="n">
        <v>45046</v>
      </c>
      <c r="AO21" s="6" t="n">
        <v>-128419.05</v>
      </c>
      <c r="AP21" s="0" t="s">
        <v>84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10" t="s">
        <f>=XIRR(AO2:AO21,AN2:AN21)</f>
      </c>
      <c r="AP22" s="0"/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8" t="s">
        <f>=-SUM(AO2:AO21)</f>
      </c>
      <c r="AP23" s="0" t="s">
        <v>173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225</v>
      </c>
      <c r="C1" s="0"/>
      <c r="D1" s="0"/>
      <c r="E1" s="3" t="s">
        <v>226</v>
      </c>
      <c r="F1" s="0"/>
      <c r="G1" s="0"/>
      <c r="H1" s="3" t="s">
        <v>227</v>
      </c>
      <c r="I1" s="0"/>
      <c r="J1" s="0"/>
      <c r="K1" s="3" t="s">
        <v>228</v>
      </c>
      <c r="L1" s="0"/>
      <c r="M1" s="0"/>
      <c r="N1" s="3" t="s">
        <v>229</v>
      </c>
      <c r="O1" s="0"/>
      <c r="P1" s="0"/>
      <c r="Q1" s="3" t="s">
        <v>230</v>
      </c>
      <c r="R1" s="0"/>
    </row>
    <row collapsed="false" customFormat="false" customHeight="false" hidden="false" ht="12.1" outlineLevel="0" r="2">
      <c r="A2" s="11" t="n">
        <v>45644</v>
      </c>
      <c r="B2" s="6" t="n">
        <v>88000</v>
      </c>
      <c r="C2" s="6" t="n">
        <v>88000</v>
      </c>
      <c r="D2" s="11" t="n">
        <v>45657</v>
      </c>
      <c r="E2" s="6" t="n">
        <v>-4964.24</v>
      </c>
      <c r="F2" s="6" t="n">
        <v>5336.62</v>
      </c>
      <c r="G2" s="11" t="n">
        <v>45643</v>
      </c>
      <c r="H2" s="6" t="n">
        <v>-1793.25</v>
      </c>
      <c r="I2" s="6" t="n">
        <v>150205.09</v>
      </c>
      <c r="J2" s="11" t="n">
        <v>45646</v>
      </c>
      <c r="K2" s="6" t="n">
        <v>100000</v>
      </c>
      <c r="L2" s="6" t="n">
        <v>100000</v>
      </c>
      <c r="M2" s="11" t="n">
        <v>45616</v>
      </c>
      <c r="N2" s="6" t="n">
        <v>50000</v>
      </c>
      <c r="O2" s="6" t="n">
        <v>50000</v>
      </c>
      <c r="P2" s="11" t="n">
        <v>45646</v>
      </c>
      <c r="Q2" s="6" t="n">
        <v>50000</v>
      </c>
      <c r="R2" s="6" t="n">
        <v>50000</v>
      </c>
    </row>
    <row collapsed="false" customFormat="false" customHeight="false" hidden="false" ht="12.1" outlineLevel="0" r="3">
      <c r="A3" s="11" t="n">
        <v>45645</v>
      </c>
      <c r="B3" s="6" t="n">
        <v>51500</v>
      </c>
      <c r="C3" s="6" t="n">
        <v>51500</v>
      </c>
      <c r="D3" s="0"/>
      <c r="E3" s="5" t="s">
        <f>=SUM(F2:F2)/SUM(E2:E2)</f>
      </c>
      <c r="F3" s="0" t="s">
        <v>11</v>
      </c>
      <c r="G3" s="0"/>
      <c r="H3" s="5" t="s">
        <f>=SUM(I2:I2)/SUM(H2:H2)</f>
      </c>
      <c r="I3" s="0" t="s">
        <v>11</v>
      </c>
      <c r="J3" s="0"/>
      <c r="K3" s="5" t="s">
        <f>=SUM(L2:L2)/SUM(K2:K2)</f>
      </c>
      <c r="L3" s="0" t="s">
        <v>11</v>
      </c>
      <c r="M3" s="0"/>
      <c r="N3" s="5" t="s">
        <f>=SUM(O2:O2)/SUM(N2:N2)</f>
      </c>
      <c r="O3" s="0" t="s">
        <v>11</v>
      </c>
      <c r="P3" s="0"/>
      <c r="Q3" s="5" t="s">
        <f>=SUM(R2:R2)/SUM(Q2:Q2)</f>
      </c>
      <c r="R3" s="0" t="s">
        <v>11</v>
      </c>
    </row>
    <row collapsed="false" customFormat="false" customHeight="false" hidden="false" ht="12.1" outlineLevel="0" r="4">
      <c r="A4" s="11" t="n">
        <v>45651</v>
      </c>
      <c r="B4" s="6" t="n">
        <v>47065</v>
      </c>
      <c r="C4" s="6" t="n">
        <v>47065</v>
      </c>
      <c r="D4" s="0"/>
      <c r="E4" s="6" t="n">
        <v>19.5</v>
      </c>
      <c r="F4" s="0" t="s">
        <v>231</v>
      </c>
      <c r="G4" s="0"/>
      <c r="H4" s="6" t="n">
        <v>19.5</v>
      </c>
      <c r="I4" s="0" t="s">
        <v>231</v>
      </c>
      <c r="J4" s="0"/>
      <c r="K4" s="6" t="n">
        <v>16</v>
      </c>
      <c r="L4" s="0" t="s">
        <v>231</v>
      </c>
      <c r="M4" s="0"/>
      <c r="N4" s="6" t="n">
        <v>21</v>
      </c>
      <c r="O4" s="0" t="s">
        <v>231</v>
      </c>
      <c r="P4" s="0"/>
      <c r="Q4" s="6" t="n">
        <v>23</v>
      </c>
      <c r="R4" s="0" t="s">
        <v>231</v>
      </c>
    </row>
    <row collapsed="false" customFormat="false" customHeight="false" hidden="false" ht="12.1" outlineLevel="0" r="5">
      <c r="A5" s="0"/>
      <c r="B5" s="5" t="s">
        <f>=SUM(C2:C4)/SUM(B2:B4)</f>
      </c>
      <c r="C5" s="0" t="s">
        <v>11</v>
      </c>
      <c r="D5" s="0"/>
      <c r="E5" s="6" t="n">
        <v>1</v>
      </c>
      <c r="F5" s="0" t="s">
        <v>232</v>
      </c>
      <c r="G5" s="0"/>
      <c r="H5" s="6" t="n">
        <v>1</v>
      </c>
      <c r="I5" s="0" t="s">
        <v>232</v>
      </c>
      <c r="J5" s="0"/>
      <c r="K5" s="6" t="n">
        <v>1</v>
      </c>
      <c r="L5" s="0" t="s">
        <v>232</v>
      </c>
      <c r="M5" s="0"/>
      <c r="N5" s="6" t="n">
        <v>1</v>
      </c>
      <c r="O5" s="0" t="s">
        <v>232</v>
      </c>
      <c r="P5" s="0"/>
      <c r="Q5" s="6" t="n">
        <v>1</v>
      </c>
      <c r="R5" s="0" t="s">
        <v>232</v>
      </c>
    </row>
    <row collapsed="false" customFormat="false" customHeight="false" hidden="false" ht="12.1" outlineLevel="0" r="6">
      <c r="A6" s="0"/>
      <c r="B6" s="6" t="n">
        <v>17</v>
      </c>
      <c r="C6" s="0" t="s">
        <v>231</v>
      </c>
      <c r="D6" s="0"/>
      <c r="E6" s="5" t="s">
        <f>=E5*(ABS(E4)-ABS(E3))</f>
      </c>
      <c r="F6" s="0" t="s">
        <v>233</v>
      </c>
      <c r="G6" s="0"/>
      <c r="H6" s="5" t="s">
        <f>=H5*(ABS(H4)-ABS(H3))</f>
      </c>
      <c r="I6" s="0" t="s">
        <v>233</v>
      </c>
      <c r="J6" s="0"/>
      <c r="K6" s="5" t="s">
        <f>=K5*(ABS(K4)-ABS(K3))</f>
      </c>
      <c r="L6" s="0" t="s">
        <v>233</v>
      </c>
      <c r="M6" s="0"/>
      <c r="N6" s="5" t="s">
        <f>=N5*(ABS(N4)-ABS(N3))</f>
      </c>
      <c r="O6" s="0" t="s">
        <v>233</v>
      </c>
      <c r="P6" s="0"/>
      <c r="Q6" s="5" t="s">
        <f>=Q5*(ABS(Q4)-ABS(Q3))</f>
      </c>
      <c r="R6" s="0" t="s">
        <v>233</v>
      </c>
    </row>
    <row collapsed="false" customFormat="false" customHeight="false" hidden="false" ht="12.1" outlineLevel="0" r="7">
      <c r="A7" s="0"/>
      <c r="B7" s="6" t="n">
        <v>1</v>
      </c>
      <c r="C7" s="0" t="s">
        <v>232</v>
      </c>
    </row>
    <row collapsed="false" customFormat="false" customHeight="false" hidden="false" ht="12.1" outlineLevel="0" r="8">
      <c r="A8" s="0"/>
      <c r="B8" s="5" t="s">
        <f>=B7*(ABS(B6)-ABS(B5))</f>
      </c>
      <c r="C8" s="0" t="s">
        <v>233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49</v>
      </c>
      <c r="B1" s="18" t="s">
        <v>0</v>
      </c>
      <c r="C1" s="18" t="s">
        <v>2</v>
      </c>
      <c r="D1" s="18" t="s">
        <v>234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235</v>
      </c>
      <c r="L1" s="18" t="s">
        <v>236</v>
      </c>
      <c r="M1" s="18" t="s">
        <v>19</v>
      </c>
      <c r="N1" s="18" t="s">
        <v>237</v>
      </c>
    </row>
    <row collapsed="false" customFormat="false" customHeight="false" hidden="false" ht="12.1" outlineLevel="0" r="2">
      <c r="A2" s="21" t="n">
        <v>44624.499305556</v>
      </c>
      <c r="B2" s="22" t="s">
        <v>238</v>
      </c>
      <c r="C2" s="22" t="s">
        <v>56</v>
      </c>
      <c r="D2" s="22" t="s">
        <v>238</v>
      </c>
      <c r="E2" s="22" t="s">
        <v>238</v>
      </c>
      <c r="F2" s="22" t="s">
        <v>19</v>
      </c>
      <c r="G2" s="23" t="n">
        <v>1</v>
      </c>
      <c r="H2" s="24" t="n">
        <v>70000</v>
      </c>
      <c r="I2" s="24" t="n">
        <v>70000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2"/>
    </row>
    <row collapsed="false" customFormat="false" customHeight="false" hidden="false" ht="12.1" outlineLevel="0" r="3">
      <c r="A3" s="21" t="n">
        <v>44640.499305556</v>
      </c>
      <c r="B3" s="22" t="s">
        <v>238</v>
      </c>
      <c r="C3" s="22" t="s">
        <v>56</v>
      </c>
      <c r="D3" s="22" t="s">
        <v>238</v>
      </c>
      <c r="E3" s="22" t="s">
        <v>238</v>
      </c>
      <c r="F3" s="22" t="s">
        <v>19</v>
      </c>
      <c r="G3" s="23" t="n">
        <v>1</v>
      </c>
      <c r="H3" s="24" t="n">
        <v>72000</v>
      </c>
      <c r="I3" s="24" t="n">
        <v>72000</v>
      </c>
      <c r="J3" s="24" t="n">
        <v>0</v>
      </c>
      <c r="K3" s="24" t="n">
        <v>-0</v>
      </c>
      <c r="L3" s="24" t="n">
        <v>-0</v>
      </c>
      <c r="M3" s="6" t="s">
        <f>=I3+J3+K3+L3</f>
      </c>
      <c r="N3" s="22"/>
    </row>
    <row collapsed="false" customFormat="false" customHeight="false" hidden="false" ht="12.1" outlineLevel="0" r="4">
      <c r="A4" s="21" t="n">
        <v>44715.499305556</v>
      </c>
      <c r="B4" s="22" t="s">
        <v>238</v>
      </c>
      <c r="C4" s="22" t="s">
        <v>56</v>
      </c>
      <c r="D4" s="22" t="s">
        <v>238</v>
      </c>
      <c r="E4" s="22" t="s">
        <v>238</v>
      </c>
      <c r="F4" s="22" t="s">
        <v>19</v>
      </c>
      <c r="G4" s="23" t="n">
        <v>1</v>
      </c>
      <c r="H4" s="24" t="n">
        <v>960</v>
      </c>
      <c r="I4" s="24" t="n">
        <v>960</v>
      </c>
      <c r="J4" s="24" t="n">
        <v>0</v>
      </c>
      <c r="K4" s="24" t="n">
        <v>-0</v>
      </c>
      <c r="L4" s="24" t="n">
        <v>-0</v>
      </c>
      <c r="M4" s="6" t="s">
        <f>=I4+J4+K4+L4</f>
      </c>
      <c r="N4" s="22"/>
    </row>
    <row collapsed="false" customFormat="false" customHeight="false" hidden="false" ht="12.1" outlineLevel="0" r="5">
      <c r="A5" s="21" t="n">
        <v>44720.499305556</v>
      </c>
      <c r="B5" s="22" t="s">
        <v>238</v>
      </c>
      <c r="C5" s="22" t="s">
        <v>56</v>
      </c>
      <c r="D5" s="22" t="s">
        <v>238</v>
      </c>
      <c r="E5" s="22" t="s">
        <v>238</v>
      </c>
      <c r="F5" s="22" t="s">
        <v>19</v>
      </c>
      <c r="G5" s="23" t="n">
        <v>1</v>
      </c>
      <c r="H5" s="24" t="n">
        <v>527.15</v>
      </c>
      <c r="I5" s="24" t="n">
        <v>527.15</v>
      </c>
      <c r="J5" s="24" t="n">
        <v>0</v>
      </c>
      <c r="K5" s="24" t="n">
        <v>-0</v>
      </c>
      <c r="L5" s="24" t="n">
        <v>-0</v>
      </c>
      <c r="M5" s="6" t="s">
        <f>=I5+J5+K5+L5</f>
      </c>
      <c r="N5" s="22"/>
    </row>
    <row collapsed="false" customFormat="false" customHeight="false" hidden="false" ht="12.1" outlineLevel="0" r="6">
      <c r="A6" s="21" t="n">
        <v>44736.499305556</v>
      </c>
      <c r="B6" s="22" t="s">
        <v>238</v>
      </c>
      <c r="C6" s="22" t="s">
        <v>56</v>
      </c>
      <c r="D6" s="22" t="s">
        <v>238</v>
      </c>
      <c r="E6" s="22" t="s">
        <v>238</v>
      </c>
      <c r="F6" s="22" t="s">
        <v>19</v>
      </c>
      <c r="G6" s="23" t="n">
        <v>1</v>
      </c>
      <c r="H6" s="24" t="n">
        <v>500</v>
      </c>
      <c r="I6" s="24" t="n">
        <v>500</v>
      </c>
      <c r="J6" s="24" t="n">
        <v>0</v>
      </c>
      <c r="K6" s="24" t="n">
        <v>-0</v>
      </c>
      <c r="L6" s="24" t="n">
        <v>-0</v>
      </c>
      <c r="M6" s="6" t="s">
        <f>=I6+J6+K6+L6</f>
      </c>
      <c r="N6" s="22"/>
    </row>
    <row collapsed="false" customFormat="false" customHeight="false" hidden="false" ht="12.1" outlineLevel="0" r="7">
      <c r="A7" s="21" t="n">
        <v>44741.499305556</v>
      </c>
      <c r="B7" s="22" t="s">
        <v>238</v>
      </c>
      <c r="C7" s="22" t="s">
        <v>56</v>
      </c>
      <c r="D7" s="22" t="s">
        <v>238</v>
      </c>
      <c r="E7" s="22" t="s">
        <v>238</v>
      </c>
      <c r="F7" s="22" t="s">
        <v>19</v>
      </c>
      <c r="G7" s="23" t="n">
        <v>1</v>
      </c>
      <c r="H7" s="24" t="n">
        <v>1574.47</v>
      </c>
      <c r="I7" s="24" t="n">
        <v>1574.47</v>
      </c>
      <c r="J7" s="24" t="n">
        <v>0</v>
      </c>
      <c r="K7" s="24" t="n">
        <v>-0</v>
      </c>
      <c r="L7" s="24" t="n">
        <v>-0</v>
      </c>
      <c r="M7" s="6" t="s">
        <f>=I7+J7+K7+L7</f>
      </c>
      <c r="N7" s="22"/>
    </row>
    <row collapsed="false" customFormat="false" customHeight="false" hidden="false" ht="12.1" outlineLevel="0" r="8">
      <c r="A8" s="21" t="n">
        <v>44781.5</v>
      </c>
      <c r="B8" s="22" t="s">
        <v>238</v>
      </c>
      <c r="C8" s="22" t="s">
        <v>56</v>
      </c>
      <c r="D8" s="22" t="s">
        <v>238</v>
      </c>
      <c r="E8" s="22" t="s">
        <v>238</v>
      </c>
      <c r="F8" s="22" t="s">
        <v>19</v>
      </c>
      <c r="G8" s="23" t="n">
        <v>1</v>
      </c>
      <c r="H8" s="24" t="n">
        <v>100000</v>
      </c>
      <c r="I8" s="24" t="n">
        <v>100000</v>
      </c>
      <c r="J8" s="24" t="n">
        <v>0</v>
      </c>
      <c r="K8" s="24" t="n">
        <v>-0</v>
      </c>
      <c r="L8" s="24" t="n">
        <v>-0</v>
      </c>
      <c r="M8" s="6" t="s">
        <f>=I8+J8+K8+L8</f>
      </c>
      <c r="N8" s="22"/>
    </row>
    <row collapsed="false" customFormat="false" customHeight="false" hidden="false" ht="12.1" outlineLevel="0" r="9">
      <c r="A9" s="21" t="n">
        <v>44786.499305556</v>
      </c>
      <c r="B9" s="22" t="s">
        <v>238</v>
      </c>
      <c r="C9" s="22" t="s">
        <v>56</v>
      </c>
      <c r="D9" s="22" t="s">
        <v>238</v>
      </c>
      <c r="E9" s="22" t="s">
        <v>238</v>
      </c>
      <c r="F9" s="22" t="s">
        <v>19</v>
      </c>
      <c r="G9" s="23" t="n">
        <v>1</v>
      </c>
      <c r="H9" s="24" t="n">
        <v>1000</v>
      </c>
      <c r="I9" s="24" t="n">
        <v>1000</v>
      </c>
      <c r="J9" s="24" t="n">
        <v>0</v>
      </c>
      <c r="K9" s="24" t="n">
        <v>-0</v>
      </c>
      <c r="L9" s="24" t="n">
        <v>-0</v>
      </c>
      <c r="M9" s="6" t="s">
        <f>=I9+J9+K9+L9</f>
      </c>
      <c r="N9" s="22"/>
    </row>
    <row collapsed="false" customFormat="false" customHeight="false" hidden="false" ht="12.1" outlineLevel="0" r="10">
      <c r="A10" s="21" t="n">
        <v>44788.499305556</v>
      </c>
      <c r="B10" s="22" t="s">
        <v>238</v>
      </c>
      <c r="C10" s="22" t="s">
        <v>56</v>
      </c>
      <c r="D10" s="22" t="s">
        <v>238</v>
      </c>
      <c r="E10" s="22" t="s">
        <v>238</v>
      </c>
      <c r="F10" s="22" t="s">
        <v>19</v>
      </c>
      <c r="G10" s="23" t="n">
        <v>1</v>
      </c>
      <c r="H10" s="24" t="n">
        <v>53000</v>
      </c>
      <c r="I10" s="24" t="n">
        <v>53000</v>
      </c>
      <c r="J10" s="24" t="n">
        <v>0</v>
      </c>
      <c r="K10" s="24" t="n">
        <v>-0</v>
      </c>
      <c r="L10" s="24" t="n">
        <v>-0</v>
      </c>
      <c r="M10" s="6" t="s">
        <f>=I10+J10+K10+L10</f>
      </c>
      <c r="N10" s="22"/>
    </row>
    <row collapsed="false" customFormat="false" customHeight="false" hidden="false" ht="12.1" outlineLevel="0" r="11">
      <c r="A11" s="21" t="n">
        <v>44789.499305556</v>
      </c>
      <c r="B11" s="22" t="s">
        <v>238</v>
      </c>
      <c r="C11" s="22" t="s">
        <v>56</v>
      </c>
      <c r="D11" s="22" t="s">
        <v>238</v>
      </c>
      <c r="E11" s="22" t="s">
        <v>238</v>
      </c>
      <c r="F11" s="22" t="s">
        <v>19</v>
      </c>
      <c r="G11" s="23" t="n">
        <v>1</v>
      </c>
      <c r="H11" s="24" t="n">
        <v>79000</v>
      </c>
      <c r="I11" s="24" t="n">
        <v>79000</v>
      </c>
      <c r="J11" s="24" t="n">
        <v>0</v>
      </c>
      <c r="K11" s="24" t="n">
        <v>-0</v>
      </c>
      <c r="L11" s="24" t="n">
        <v>-0</v>
      </c>
      <c r="M11" s="6" t="s">
        <f>=I11+J11+K11+L11</f>
      </c>
      <c r="N11" s="22"/>
    </row>
    <row collapsed="false" customFormat="false" customHeight="false" hidden="false" ht="12.1" outlineLevel="0" r="12">
      <c r="A12" s="21" t="n">
        <v>44809.499305556</v>
      </c>
      <c r="B12" s="22" t="s">
        <v>238</v>
      </c>
      <c r="C12" s="22" t="s">
        <v>56</v>
      </c>
      <c r="D12" s="22" t="s">
        <v>238</v>
      </c>
      <c r="E12" s="22" t="s">
        <v>238</v>
      </c>
      <c r="F12" s="22" t="s">
        <v>19</v>
      </c>
      <c r="G12" s="23" t="n">
        <v>1</v>
      </c>
      <c r="H12" s="24" t="n">
        <v>57407.9</v>
      </c>
      <c r="I12" s="24" t="n">
        <v>57407.9</v>
      </c>
      <c r="J12" s="24" t="n">
        <v>0</v>
      </c>
      <c r="K12" s="24" t="n">
        <v>-0</v>
      </c>
      <c r="L12" s="24" t="n">
        <v>-0</v>
      </c>
      <c r="M12" s="6" t="s">
        <f>=I12+J12+K12+L12</f>
      </c>
      <c r="N12" s="22"/>
    </row>
    <row collapsed="false" customFormat="false" customHeight="false" hidden="false" ht="12.1" outlineLevel="0" r="13">
      <c r="A13" s="25" t="n">
        <v>44895.5</v>
      </c>
      <c r="B13" s="26" t="s">
        <v>239</v>
      </c>
      <c r="C13" s="26" t="s">
        <v>240</v>
      </c>
      <c r="D13" s="26" t="s">
        <v>239</v>
      </c>
      <c r="E13" s="26" t="s">
        <v>239</v>
      </c>
      <c r="F13" s="26" t="s">
        <v>19</v>
      </c>
      <c r="G13" s="27" t="n">
        <v>1</v>
      </c>
      <c r="H13" s="28" t="n">
        <v>-1490</v>
      </c>
      <c r="I13" s="28" t="n">
        <v>-1490</v>
      </c>
      <c r="J13" s="28" t="n">
        <v>0</v>
      </c>
      <c r="K13" s="28" t="n">
        <v>-0</v>
      </c>
      <c r="L13" s="28" t="n">
        <v>-0</v>
      </c>
      <c r="M13" s="6" t="s">
        <f>=I13+J13+K13+L13</f>
      </c>
      <c r="N13" s="26" t="s">
        <v>241</v>
      </c>
    </row>
    <row collapsed="false" customFormat="false" customHeight="false" hidden="false" ht="12.1" outlineLevel="0" r="14">
      <c r="A14" s="21" t="n">
        <v>44985.5</v>
      </c>
      <c r="B14" s="22" t="s">
        <v>238</v>
      </c>
      <c r="C14" s="22" t="s">
        <v>56</v>
      </c>
      <c r="D14" s="22" t="s">
        <v>238</v>
      </c>
      <c r="E14" s="22" t="s">
        <v>238</v>
      </c>
      <c r="F14" s="22" t="s">
        <v>19</v>
      </c>
      <c r="G14" s="23" t="n">
        <v>1</v>
      </c>
      <c r="H14" s="24" t="n">
        <v>2186.36</v>
      </c>
      <c r="I14" s="24" t="n">
        <v>2186.36</v>
      </c>
      <c r="J14" s="24" t="n">
        <v>0</v>
      </c>
      <c r="K14" s="24" t="n">
        <v>-0</v>
      </c>
      <c r="L14" s="24" t="n">
        <v>-0</v>
      </c>
      <c r="M14" s="6" t="s">
        <f>=I14+J14+K14+L14</f>
      </c>
      <c r="N14" s="22"/>
    </row>
    <row collapsed="false" customFormat="false" customHeight="false" hidden="false" ht="12.1" outlineLevel="0" r="15">
      <c r="A15" s="25" t="n">
        <v>45014.5</v>
      </c>
      <c r="B15" s="26" t="s">
        <v>239</v>
      </c>
      <c r="C15" s="26" t="s">
        <v>240</v>
      </c>
      <c r="D15" s="26" t="s">
        <v>239</v>
      </c>
      <c r="E15" s="26" t="s">
        <v>239</v>
      </c>
      <c r="F15" s="26" t="s">
        <v>19</v>
      </c>
      <c r="G15" s="27" t="n">
        <v>1</v>
      </c>
      <c r="H15" s="28" t="n">
        <v>-199</v>
      </c>
      <c r="I15" s="28" t="n">
        <v>-199</v>
      </c>
      <c r="J15" s="28" t="n">
        <v>0</v>
      </c>
      <c r="K15" s="28" t="n">
        <v>-0</v>
      </c>
      <c r="L15" s="28" t="n">
        <v>-0</v>
      </c>
      <c r="M15" s="6" t="s">
        <f>=I15+J15+K15+L15</f>
      </c>
      <c r="N15" s="26" t="s">
        <v>242</v>
      </c>
    </row>
    <row collapsed="false" customFormat="false" customHeight="false" hidden="false" ht="12.1" outlineLevel="0" r="16">
      <c r="A16" s="21" t="n">
        <v>45066.499305556</v>
      </c>
      <c r="B16" s="22" t="s">
        <v>238</v>
      </c>
      <c r="C16" s="22" t="s">
        <v>56</v>
      </c>
      <c r="D16" s="22" t="s">
        <v>238</v>
      </c>
      <c r="E16" s="22" t="s">
        <v>238</v>
      </c>
      <c r="F16" s="22" t="s">
        <v>19</v>
      </c>
      <c r="G16" s="23" t="n">
        <v>1</v>
      </c>
      <c r="H16" s="24" t="n">
        <v>50000</v>
      </c>
      <c r="I16" s="24" t="n">
        <v>50000</v>
      </c>
      <c r="J16" s="24" t="n">
        <v>0</v>
      </c>
      <c r="K16" s="24" t="n">
        <v>-0</v>
      </c>
      <c r="L16" s="24" t="n">
        <v>-0</v>
      </c>
      <c r="M16" s="6" t="s">
        <f>=I16+J16+K16+L16</f>
      </c>
      <c r="N16" s="22"/>
    </row>
    <row collapsed="false" customFormat="false" customHeight="false" hidden="false" ht="12.1" outlineLevel="0" r="17">
      <c r="A17" s="21" t="n">
        <v>45092.499305556</v>
      </c>
      <c r="B17" s="22" t="s">
        <v>238</v>
      </c>
      <c r="C17" s="22" t="s">
        <v>56</v>
      </c>
      <c r="D17" s="22" t="s">
        <v>238</v>
      </c>
      <c r="E17" s="22" t="s">
        <v>238</v>
      </c>
      <c r="F17" s="22" t="s">
        <v>19</v>
      </c>
      <c r="G17" s="23" t="n">
        <v>1</v>
      </c>
      <c r="H17" s="24" t="n">
        <v>44410</v>
      </c>
      <c r="I17" s="24" t="n">
        <v>44410</v>
      </c>
      <c r="J17" s="24" t="n">
        <v>0</v>
      </c>
      <c r="K17" s="24" t="n">
        <v>-0</v>
      </c>
      <c r="L17" s="24" t="n">
        <v>-0</v>
      </c>
      <c r="M17" s="6" t="s">
        <f>=I17+J17+K17+L17</f>
      </c>
      <c r="N17" s="22"/>
    </row>
    <row collapsed="false" customFormat="false" customHeight="false" hidden="false" ht="12.1" outlineLevel="0" r="18">
      <c r="A18" s="25" t="n">
        <v>45092.5</v>
      </c>
      <c r="B18" s="26" t="s">
        <v>239</v>
      </c>
      <c r="C18" s="26" t="s">
        <v>240</v>
      </c>
      <c r="D18" s="26" t="s">
        <v>239</v>
      </c>
      <c r="E18" s="26" t="s">
        <v>239</v>
      </c>
      <c r="F18" s="26" t="s">
        <v>19</v>
      </c>
      <c r="G18" s="27" t="n">
        <v>1</v>
      </c>
      <c r="H18" s="28" t="n">
        <v>-590</v>
      </c>
      <c r="I18" s="28" t="n">
        <v>-590</v>
      </c>
      <c r="J18" s="28" t="n">
        <v>0</v>
      </c>
      <c r="K18" s="28" t="n">
        <v>-0</v>
      </c>
      <c r="L18" s="28" t="n">
        <v>-0</v>
      </c>
      <c r="M18" s="6" t="s">
        <f>=I18+J18+K18+L18</f>
      </c>
      <c r="N18" s="26" t="s">
        <v>243</v>
      </c>
    </row>
    <row collapsed="false" customFormat="false" customHeight="false" hidden="false" ht="12.1" outlineLevel="0" r="19">
      <c r="A19" s="25" t="n">
        <v>45108.5</v>
      </c>
      <c r="B19" s="26" t="s">
        <v>239</v>
      </c>
      <c r="C19" s="26" t="s">
        <v>240</v>
      </c>
      <c r="D19" s="26" t="s">
        <v>239</v>
      </c>
      <c r="E19" s="26" t="s">
        <v>239</v>
      </c>
      <c r="F19" s="26" t="s">
        <v>19</v>
      </c>
      <c r="G19" s="27" t="n">
        <v>1</v>
      </c>
      <c r="H19" s="28" t="n">
        <v>-199</v>
      </c>
      <c r="I19" s="28" t="n">
        <v>-199</v>
      </c>
      <c r="J19" s="28" t="n">
        <v>0</v>
      </c>
      <c r="K19" s="28" t="n">
        <v>-0</v>
      </c>
      <c r="L19" s="28" t="n">
        <v>-0</v>
      </c>
      <c r="M19" s="6" t="s">
        <f>=I19+J19+K19+L19</f>
      </c>
      <c r="N19" s="26" t="s">
        <v>242</v>
      </c>
    </row>
    <row collapsed="false" customFormat="false" customHeight="false" hidden="false" ht="12.1" outlineLevel="0" r="20">
      <c r="A20" s="25" t="n">
        <v>45139.5</v>
      </c>
      <c r="B20" s="26" t="s">
        <v>239</v>
      </c>
      <c r="C20" s="26" t="s">
        <v>240</v>
      </c>
      <c r="D20" s="26" t="s">
        <v>239</v>
      </c>
      <c r="E20" s="26" t="s">
        <v>239</v>
      </c>
      <c r="F20" s="26" t="s">
        <v>19</v>
      </c>
      <c r="G20" s="27" t="n">
        <v>1</v>
      </c>
      <c r="H20" s="28" t="n">
        <v>-199</v>
      </c>
      <c r="I20" s="28" t="n">
        <v>-199</v>
      </c>
      <c r="J20" s="28" t="n">
        <v>0</v>
      </c>
      <c r="K20" s="28" t="n">
        <v>-0</v>
      </c>
      <c r="L20" s="28" t="n">
        <v>-0</v>
      </c>
      <c r="M20" s="6" t="s">
        <f>=I20+J20+K20+L20</f>
      </c>
      <c r="N20" s="26" t="s">
        <v>242</v>
      </c>
    </row>
    <row collapsed="false" customFormat="false" customHeight="false" hidden="false" ht="12.1" outlineLevel="0" r="21">
      <c r="A21" s="25" t="n">
        <v>45145.5</v>
      </c>
      <c r="B21" s="26" t="s">
        <v>239</v>
      </c>
      <c r="C21" s="26" t="s">
        <v>240</v>
      </c>
      <c r="D21" s="26" t="s">
        <v>239</v>
      </c>
      <c r="E21" s="26" t="s">
        <v>239</v>
      </c>
      <c r="F21" s="26" t="s">
        <v>19</v>
      </c>
      <c r="G21" s="27" t="n">
        <v>1</v>
      </c>
      <c r="H21" s="28" t="n">
        <v>-990</v>
      </c>
      <c r="I21" s="28" t="n">
        <v>-990</v>
      </c>
      <c r="J21" s="28" t="n">
        <v>0</v>
      </c>
      <c r="K21" s="28" t="n">
        <v>-0</v>
      </c>
      <c r="L21" s="28" t="n">
        <v>-0</v>
      </c>
      <c r="M21" s="6" t="s">
        <f>=I21+J21+K21+L21</f>
      </c>
      <c r="N21" s="26" t="s">
        <v>244</v>
      </c>
    </row>
    <row collapsed="false" customFormat="false" customHeight="false" hidden="false" ht="12.1" outlineLevel="0" r="22">
      <c r="A22" s="25" t="n">
        <v>45170.5</v>
      </c>
      <c r="B22" s="26" t="s">
        <v>239</v>
      </c>
      <c r="C22" s="26" t="s">
        <v>240</v>
      </c>
      <c r="D22" s="26" t="s">
        <v>239</v>
      </c>
      <c r="E22" s="26" t="s">
        <v>239</v>
      </c>
      <c r="F22" s="26" t="s">
        <v>19</v>
      </c>
      <c r="G22" s="27" t="n">
        <v>1</v>
      </c>
      <c r="H22" s="28" t="n">
        <v>-199</v>
      </c>
      <c r="I22" s="28" t="n">
        <v>-199</v>
      </c>
      <c r="J22" s="28" t="n">
        <v>0</v>
      </c>
      <c r="K22" s="28" t="n">
        <v>-0</v>
      </c>
      <c r="L22" s="28" t="n">
        <v>-0</v>
      </c>
      <c r="M22" s="6" t="s">
        <f>=I22+J22+K22+L22</f>
      </c>
      <c r="N22" s="26" t="s">
        <v>242</v>
      </c>
    </row>
    <row collapsed="false" customFormat="false" customHeight="false" hidden="false" ht="12.1" outlineLevel="0" r="23">
      <c r="A23" s="25" t="n">
        <v>45200.5</v>
      </c>
      <c r="B23" s="26" t="s">
        <v>239</v>
      </c>
      <c r="C23" s="26" t="s">
        <v>240</v>
      </c>
      <c r="D23" s="26" t="s">
        <v>239</v>
      </c>
      <c r="E23" s="26" t="s">
        <v>239</v>
      </c>
      <c r="F23" s="26" t="s">
        <v>19</v>
      </c>
      <c r="G23" s="27" t="n">
        <v>1</v>
      </c>
      <c r="H23" s="28" t="n">
        <v>-199</v>
      </c>
      <c r="I23" s="28" t="n">
        <v>-199</v>
      </c>
      <c r="J23" s="28" t="n">
        <v>0</v>
      </c>
      <c r="K23" s="28" t="n">
        <v>-0</v>
      </c>
      <c r="L23" s="28" t="n">
        <v>-0</v>
      </c>
      <c r="M23" s="6" t="s">
        <f>=I23+J23+K23+L23</f>
      </c>
      <c r="N23" s="26" t="s">
        <v>242</v>
      </c>
    </row>
    <row collapsed="false" customFormat="false" customHeight="false" hidden="false" ht="12.1" outlineLevel="0" r="24">
      <c r="A24" s="25" t="n">
        <v>45231.5</v>
      </c>
      <c r="B24" s="26" t="s">
        <v>239</v>
      </c>
      <c r="C24" s="26" t="s">
        <v>240</v>
      </c>
      <c r="D24" s="26" t="s">
        <v>239</v>
      </c>
      <c r="E24" s="26" t="s">
        <v>239</v>
      </c>
      <c r="F24" s="26" t="s">
        <v>19</v>
      </c>
      <c r="G24" s="27" t="n">
        <v>1</v>
      </c>
      <c r="H24" s="28" t="n">
        <v>-199</v>
      </c>
      <c r="I24" s="28" t="n">
        <v>-199</v>
      </c>
      <c r="J24" s="28" t="n">
        <v>0</v>
      </c>
      <c r="K24" s="28" t="n">
        <v>-0</v>
      </c>
      <c r="L24" s="28" t="n">
        <v>-0</v>
      </c>
      <c r="M24" s="6" t="s">
        <f>=I24+J24+K24+L24</f>
      </c>
      <c r="N24" s="26" t="s">
        <v>242</v>
      </c>
    </row>
    <row collapsed="false" customFormat="false" customHeight="false" hidden="false" ht="12.1" outlineLevel="0" r="25">
      <c r="A25" s="25" t="n">
        <v>45260.5</v>
      </c>
      <c r="B25" s="26" t="s">
        <v>239</v>
      </c>
      <c r="C25" s="26" t="s">
        <v>240</v>
      </c>
      <c r="D25" s="26" t="s">
        <v>239</v>
      </c>
      <c r="E25" s="26" t="s">
        <v>239</v>
      </c>
      <c r="F25" s="26" t="s">
        <v>19</v>
      </c>
      <c r="G25" s="27" t="n">
        <v>1</v>
      </c>
      <c r="H25" s="28" t="n">
        <v>-1490</v>
      </c>
      <c r="I25" s="28" t="n">
        <v>-1490</v>
      </c>
      <c r="J25" s="28" t="n">
        <v>0</v>
      </c>
      <c r="K25" s="28" t="n">
        <v>-0</v>
      </c>
      <c r="L25" s="28" t="n">
        <v>-0</v>
      </c>
      <c r="M25" s="6" t="s">
        <f>=I25+J25+K25+L25</f>
      </c>
      <c r="N25" s="26" t="s">
        <v>241</v>
      </c>
    </row>
    <row collapsed="false" customFormat="false" customHeight="false" hidden="false" ht="12.1" outlineLevel="0" r="26">
      <c r="A26" s="21" t="n">
        <v>45279.5</v>
      </c>
      <c r="B26" s="22" t="s">
        <v>238</v>
      </c>
      <c r="C26" s="22" t="s">
        <v>56</v>
      </c>
      <c r="D26" s="22" t="s">
        <v>238</v>
      </c>
      <c r="E26" s="22" t="s">
        <v>238</v>
      </c>
      <c r="F26" s="22" t="s">
        <v>19</v>
      </c>
      <c r="G26" s="23" t="n">
        <v>1</v>
      </c>
      <c r="H26" s="24" t="n">
        <v>13911.97</v>
      </c>
      <c r="I26" s="24" t="n">
        <v>13911.97</v>
      </c>
      <c r="J26" s="24" t="n">
        <v>0</v>
      </c>
      <c r="K26" s="24" t="n">
        <v>-0</v>
      </c>
      <c r="L26" s="24" t="n">
        <v>-0</v>
      </c>
      <c r="M26" s="6" t="s">
        <f>=I26+J26+K26+L26</f>
      </c>
      <c r="N26" s="22"/>
    </row>
    <row collapsed="false" customFormat="false" customHeight="false" hidden="false" ht="12.1" outlineLevel="0" r="27">
      <c r="A27" s="25" t="n">
        <v>45292.5</v>
      </c>
      <c r="B27" s="26" t="s">
        <v>239</v>
      </c>
      <c r="C27" s="26" t="s">
        <v>240</v>
      </c>
      <c r="D27" s="26" t="s">
        <v>239</v>
      </c>
      <c r="E27" s="26" t="s">
        <v>239</v>
      </c>
      <c r="F27" s="26" t="s">
        <v>19</v>
      </c>
      <c r="G27" s="27" t="n">
        <v>1</v>
      </c>
      <c r="H27" s="28" t="n">
        <v>-199</v>
      </c>
      <c r="I27" s="28" t="n">
        <v>-199</v>
      </c>
      <c r="J27" s="28" t="n">
        <v>0</v>
      </c>
      <c r="K27" s="28" t="n">
        <v>-0</v>
      </c>
      <c r="L27" s="28" t="n">
        <v>-0</v>
      </c>
      <c r="M27" s="6" t="s">
        <f>=I27+J27+K27+L27</f>
      </c>
      <c r="N27" s="26" t="s">
        <v>242</v>
      </c>
    </row>
    <row collapsed="false" customFormat="false" customHeight="false" hidden="false" ht="12.1" outlineLevel="0" r="28">
      <c r="A28" s="25" t="n">
        <v>45323.5</v>
      </c>
      <c r="B28" s="26" t="s">
        <v>239</v>
      </c>
      <c r="C28" s="26" t="s">
        <v>240</v>
      </c>
      <c r="D28" s="26" t="s">
        <v>239</v>
      </c>
      <c r="E28" s="26" t="s">
        <v>239</v>
      </c>
      <c r="F28" s="26" t="s">
        <v>19</v>
      </c>
      <c r="G28" s="27" t="n">
        <v>1</v>
      </c>
      <c r="H28" s="28" t="n">
        <v>-199</v>
      </c>
      <c r="I28" s="28" t="n">
        <v>-199</v>
      </c>
      <c r="J28" s="28" t="n">
        <v>0</v>
      </c>
      <c r="K28" s="28" t="n">
        <v>-0</v>
      </c>
      <c r="L28" s="28" t="n">
        <v>-0</v>
      </c>
      <c r="M28" s="6" t="s">
        <f>=I28+J28+K28+L28</f>
      </c>
      <c r="N28" s="26" t="s">
        <v>242</v>
      </c>
    </row>
    <row collapsed="false" customFormat="false" customHeight="false" hidden="false" ht="12.1" outlineLevel="0" r="29">
      <c r="A29" s="25" t="n">
        <v>45352.5</v>
      </c>
      <c r="B29" s="26" t="s">
        <v>239</v>
      </c>
      <c r="C29" s="26" t="s">
        <v>240</v>
      </c>
      <c r="D29" s="26" t="s">
        <v>239</v>
      </c>
      <c r="E29" s="26" t="s">
        <v>239</v>
      </c>
      <c r="F29" s="26" t="s">
        <v>19</v>
      </c>
      <c r="G29" s="27" t="n">
        <v>1</v>
      </c>
      <c r="H29" s="28" t="n">
        <v>-199</v>
      </c>
      <c r="I29" s="28" t="n">
        <v>-199</v>
      </c>
      <c r="J29" s="28" t="n">
        <v>0</v>
      </c>
      <c r="K29" s="28" t="n">
        <v>-0</v>
      </c>
      <c r="L29" s="28" t="n">
        <v>-0</v>
      </c>
      <c r="M29" s="6" t="s">
        <f>=I29+J29+K29+L29</f>
      </c>
      <c r="N29" s="26" t="s">
        <v>242</v>
      </c>
    </row>
    <row collapsed="false" customFormat="false" customHeight="false" hidden="false" ht="12.1" outlineLevel="0" r="30">
      <c r="A30" s="25" t="n">
        <v>45383.5</v>
      </c>
      <c r="B30" s="26" t="s">
        <v>239</v>
      </c>
      <c r="C30" s="26" t="s">
        <v>240</v>
      </c>
      <c r="D30" s="26" t="s">
        <v>239</v>
      </c>
      <c r="E30" s="26" t="s">
        <v>239</v>
      </c>
      <c r="F30" s="26" t="s">
        <v>19</v>
      </c>
      <c r="G30" s="27" t="n">
        <v>1</v>
      </c>
      <c r="H30" s="28" t="n">
        <v>-1990</v>
      </c>
      <c r="I30" s="28" t="n">
        <v>-1990</v>
      </c>
      <c r="J30" s="28" t="n">
        <v>0</v>
      </c>
      <c r="K30" s="28" t="n">
        <v>-0</v>
      </c>
      <c r="L30" s="28" t="n">
        <v>-0</v>
      </c>
      <c r="M30" s="6" t="s">
        <f>=I30+J30+K30+L30</f>
      </c>
      <c r="N30" s="26" t="s">
        <v>242</v>
      </c>
    </row>
    <row collapsed="false" customFormat="false" customHeight="false" hidden="false" ht="12.1" outlineLevel="0"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 t="s">
        <v>245</v>
      </c>
      <c r="M31" s="5" t="s">
        <f>=SUM(M2:M30)</f>
      </c>
      <c r="N31" s="4"/>
    </row>
  </sheetData>
  <autoFilter ref="A1:N3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0" t="s">
        <v>49</v>
      </c>
      <c r="B1" s="30" t="s">
        <v>246</v>
      </c>
      <c r="C1" s="30" t="s">
        <v>0</v>
      </c>
      <c r="D1" s="30" t="s">
        <v>2</v>
      </c>
      <c r="E1" s="30" t="s">
        <v>247</v>
      </c>
      <c r="F1" s="30" t="s">
        <v>248</v>
      </c>
      <c r="G1" s="30" t="s">
        <v>249</v>
      </c>
      <c r="H1" s="30" t="s">
        <v>53</v>
      </c>
      <c r="I1" s="30" t="s">
        <v>250</v>
      </c>
      <c r="J1" s="30" t="s">
        <v>251</v>
      </c>
      <c r="K1" s="30" t="s">
        <v>252</v>
      </c>
      <c r="L1" s="30" t="s">
        <v>253</v>
      </c>
      <c r="M1" s="30" t="s">
        <v>254</v>
      </c>
      <c r="N1" s="30" t="s">
        <v>255</v>
      </c>
      <c r="O1" s="30" t="s">
        <v>256</v>
      </c>
    </row>
    <row collapsed="false" customFormat="false" customHeight="false" hidden="false" ht="12.1" outlineLevel="0" r="2">
      <c r="A2" s="29" t="n">
        <v>45644</v>
      </c>
      <c r="B2" s="16" t="s">
        <v>257</v>
      </c>
      <c r="C2" s="16" t="s">
        <v>16</v>
      </c>
      <c r="D2" s="16" t="s">
        <v>18</v>
      </c>
      <c r="E2" s="17" t="n">
        <v>88000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615</v>
      </c>
      <c r="J2" s="17" t="n">
        <v>1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29" t="n">
        <v>45645</v>
      </c>
      <c r="B3" s="16" t="s">
        <v>257</v>
      </c>
      <c r="C3" s="16" t="s">
        <v>16</v>
      </c>
      <c r="D3" s="16" t="s">
        <v>18</v>
      </c>
      <c r="E3" s="17" t="n">
        <v>51500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614</v>
      </c>
      <c r="J3" s="17" t="n">
        <v>1</v>
      </c>
      <c r="K3" s="6" t="s">
        <f>=Портфель!F2*Портфель!$Q$13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29" t="n">
        <v>45651</v>
      </c>
      <c r="B4" s="16" t="s">
        <v>257</v>
      </c>
      <c r="C4" s="16" t="s">
        <v>16</v>
      </c>
      <c r="D4" s="16" t="s">
        <v>18</v>
      </c>
      <c r="E4" s="17" t="n">
        <v>47065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608</v>
      </c>
      <c r="J4" s="17" t="n">
        <v>1</v>
      </c>
      <c r="K4" s="6" t="s">
        <f>=Портфель!F2*Портфель!$Q$13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29" t="n">
        <v>45657</v>
      </c>
      <c r="B5" s="16" t="s">
        <v>257</v>
      </c>
      <c r="C5" s="16" t="s">
        <v>21</v>
      </c>
      <c r="D5" s="16" t="s">
        <v>22</v>
      </c>
      <c r="E5" s="17" t="n">
        <v>-4964.24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602</v>
      </c>
      <c r="J5" s="17" t="n">
        <v>-1.0750124893236</v>
      </c>
      <c r="K5" s="6" t="s">
        <f>=Портфель!F3*Портфель!$Q$13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29" t="n">
        <v>45643</v>
      </c>
      <c r="B6" s="16" t="s">
        <v>257</v>
      </c>
      <c r="C6" s="16" t="s">
        <v>24</v>
      </c>
      <c r="D6" s="16" t="s">
        <v>25</v>
      </c>
      <c r="E6" s="17" t="n">
        <v>-1793.25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616</v>
      </c>
      <c r="J6" s="17" t="n">
        <v>-83.761377387425</v>
      </c>
      <c r="K6" s="6" t="s">
        <f>=Портфель!F4*Портфель!$Q$13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29" t="n">
        <v>45646</v>
      </c>
      <c r="B7" s="16" t="s">
        <v>257</v>
      </c>
      <c r="C7" s="16" t="s">
        <v>27</v>
      </c>
      <c r="D7" s="16" t="s">
        <v>28</v>
      </c>
      <c r="E7" s="17" t="n">
        <v>100000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613</v>
      </c>
      <c r="J7" s="17" t="n">
        <v>1</v>
      </c>
      <c r="K7" s="6" t="s">
        <f>=Портфель!F5*Портфель!$Q$13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29" t="n">
        <v>45616</v>
      </c>
      <c r="B8" s="16" t="s">
        <v>257</v>
      </c>
      <c r="C8" s="16" t="s">
        <v>30</v>
      </c>
      <c r="D8" s="16" t="s">
        <v>31</v>
      </c>
      <c r="E8" s="17" t="n">
        <v>50000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643</v>
      </c>
      <c r="J8" s="17" t="n">
        <v>1</v>
      </c>
      <c r="K8" s="6" t="s">
        <f>=Портфель!F6*Портфель!$Q$13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29" t="n">
        <v>45646</v>
      </c>
      <c r="B9" s="16" t="s">
        <v>257</v>
      </c>
      <c r="C9" s="16" t="s">
        <v>33</v>
      </c>
      <c r="D9" s="16" t="s">
        <v>34</v>
      </c>
      <c r="E9" s="17" t="n">
        <v>50000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613</v>
      </c>
      <c r="J9" s="17" t="n">
        <v>1</v>
      </c>
      <c r="K9" s="6" t="s">
        <f>=Портфель!F7*Портфель!$Q$13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29"/>
      <c r="B10" s="16"/>
      <c r="C10" s="16"/>
      <c r="D10" s="16"/>
      <c r="E10" s="17"/>
      <c r="F10" s="7"/>
      <c r="G10" s="17"/>
      <c r="H10" s="16"/>
      <c r="I10" s="7"/>
      <c r="J10" s="17"/>
      <c r="K10" s="4" t="s">
        <v>42</v>
      </c>
      <c r="L10" s="8" t="s">
        <f>=SUBTOTAL(109,L2:L9)</f>
      </c>
      <c r="M10" s="8" t="s">
        <f>=SUBTOTAL(109,M2:M9)</f>
      </c>
      <c r="N10" s="8" t="s">
        <f>=MAX(0,M10*0.13)</f>
      </c>
    </row>
  </sheetData>
  <autoFilter ref="A1:O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0" t="s">
        <v>0</v>
      </c>
      <c r="B1" s="30" t="s">
        <v>2</v>
      </c>
      <c r="C1" s="30" t="s">
        <v>258</v>
      </c>
      <c r="D1" s="30" t="s">
        <v>259</v>
      </c>
      <c r="E1" s="30" t="s">
        <v>260</v>
      </c>
      <c r="F1" s="30" t="s">
        <v>261</v>
      </c>
      <c r="G1" s="30" t="s">
        <v>247</v>
      </c>
      <c r="H1" s="30" t="s">
        <v>262</v>
      </c>
      <c r="I1" s="30" t="s">
        <v>263</v>
      </c>
      <c r="J1" s="30" t="s">
        <v>264</v>
      </c>
      <c r="K1" s="30" t="s">
        <v>265</v>
      </c>
    </row>
    <row collapsed="false" customFormat="false" customHeight="false" hidden="false" ht="12.1" outlineLevel="0" r="2">
      <c r="A2" s="16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2026-08-24T14:55:09.00Z</dcterms:created>
  <dc:creator>izi-invest.ru</dc:creator>
  <cp:revision>0</cp:revision>
</cp:coreProperties>
</file>