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<sst xmlns="http://schemas.openxmlformats.org/spreadsheetml/2006/main" count="1388" uniqueCount="225">
  <si>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</si>
  <si>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</si>
  <si>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</si>
  <si>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</si>
  <si>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</si>
  <si>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</si>
  <si>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</si>
  <si>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</si>
  <si>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</si>
  <si>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</si>
  <si>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</si>
  <si>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</si>
  <si>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</si>
  <si>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</si>
  <si>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</si>
  <si>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</si>
  <si>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</si>
  <si>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</si>
  <si>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</si>
  <si>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</si>
  <si>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</si>
  <si>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</si>
  <si>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</si>
  <si>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</si>
  <si>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</si>
  <si>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</si>
  <si>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</si>
  <si>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</si>
  <si>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</si>
  <si>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</si>
  <si>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</si>
  <si>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</si>
  <si>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</si>
  <si>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</si>
  <si>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</si>
  <si>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</si>
  <si>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</si>
  <si>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</si>
  <si>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</si>
  <si>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</si>
  <si>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</si>
  <si>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</si>
  <si>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</si>
  <si>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</si>
  <si>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</si>
  <si>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</si>
  <si>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</si>
  <si>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</si>
  <si>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</si>
  <si>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</si>
  <si>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</si>
  <si>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</si>
  <si>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</si>
  <si>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</si>
  <si>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</si>
  <si>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</si>
  <si>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</si>
  <si>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</si>
  <si>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</si>
  <si>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</si>
  <si>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</si>
  <si>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</si>
  <si>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</si>
  <si>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</si>
  <si>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</si>
  <si>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</si>
  <si>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</si>
  <si>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</si>
  <si>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</si>
  <si>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</si>
  <si>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</si>
  <si>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</si>
  <si>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</si>
  <si>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</si>
  <si>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</si>
  <si>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</si>
  <si>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</si>
  <si>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</si>
  <si>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</si>
  <si>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</si>
  <si>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</si>
  <si>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</si>
  <si>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</si>
  <si>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</si>
  <si>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</si>
  <si>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</si>
  <si>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</si>
  <si>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</si>
  <si>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</si>
  <si>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</si>
  <si>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</si>
  <si>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</si>
  <si>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</si>
  <si>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</si>
  <si>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</si>
  <si>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</si>
  <si>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</si>
  <si>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</si>
  <si>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</si>
  <si>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</si>
  <si>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</si>
  <si>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</si>
  <si>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</si>
  <si>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</si>
  <si>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</si>
  <si>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</si>
  <si>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</si>
  <si>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</si>
  <si>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</si>
  <si>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</si>
  <si>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</si>
  <si>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</si>
  <si>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</si>
  <si>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</si>
  <si>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</si>
  <si>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</si>
  <si>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</si>
  <si>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</si>
  <si>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</si>
  <si>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Купон по SU29008RMFS8 - ОФЗ 29008 10шт. по 102.92 RUR - налог 134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</si>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</sst>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-0.0236</v>
      </c>
      <c r="L2" s="6" t="n">
        <v>3993.76</v>
      </c>
      <c r="M2" s="17" t="n">
        <v>0.87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320.73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0.2666</v>
      </c>
      <c r="L3" s="6" t="n">
        <v>226.14</v>
      </c>
      <c r="M3" s="17" t="n">
        <v>0.87</v>
      </c>
      <c r="N3" s="16"/>
      <c r="O3" s="16" t="s">
        <v>23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1.9994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0.1424</v>
      </c>
      <c r="L5" s="6" t="n">
        <v>1.09</v>
      </c>
      <c r="M5" s="17" t="n">
        <v>57.47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2512.5411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0.0794</v>
      </c>
      <c r="L6" s="6" t="n">
        <v>1646.47</v>
      </c>
      <c r="M6" s="17" t="n">
        <v>6.12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210.03770896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0.161</v>
      </c>
      <c r="L7" s="6" t="n">
        <v>93.05</v>
      </c>
      <c r="M7" s="17" t="n">
        <v>2.84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2.76570232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0.0913</v>
      </c>
      <c r="L8" s="6" t="n">
        <v>1.72</v>
      </c>
      <c r="M8" s="17" t="n">
        <v>2.36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84.72999381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0.0236</v>
      </c>
      <c r="L9" s="6" t="n">
        <v>75.2</v>
      </c>
      <c r="M9" s="17" t="n">
        <v>1.61</v>
      </c>
      <c r="N9" s="16"/>
      <c r="O9" s="16" t="s">
        <v>41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204.74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0.1013</v>
      </c>
      <c r="L10" s="6" t="n">
        <v>120.85</v>
      </c>
      <c r="M10" s="17" t="n">
        <v>1.39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113.82639419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0.0967</v>
      </c>
      <c r="L11" s="6" t="n">
        <v>76.3</v>
      </c>
      <c r="M11" s="17" t="n">
        <v>0.29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750.5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-0.148</v>
      </c>
      <c r="L12" s="6" t="n">
        <v>3444.09</v>
      </c>
      <c r="M12" s="17" t="n">
        <v>0.1</v>
      </c>
      <c r="N12" s="16"/>
      <c r="O12" s="16" t="s">
        <v>50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-0.072</v>
      </c>
      <c r="L13" s="6" t="n">
        <v>93.92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103.536</v>
      </c>
      <c r="G15" s="17" t="n">
        <v>1000</v>
      </c>
      <c r="H15" s="6" t="n">
        <v>23.06</v>
      </c>
      <c r="I15" s="16" t="s">
        <v>58</v>
      </c>
      <c r="J15" s="6" t="s">
        <f>=E15*((F15/100*G15)*Портфель!$Q$13 + H15*Портфель!$Q$13) </f>
      </c>
      <c r="K15" s="9" t="n">
        <v>0.0985</v>
      </c>
      <c r="L15" s="6" t="n">
        <v>1087.44</v>
      </c>
      <c r="M15" s="17" t="n">
        <v>1.43</v>
      </c>
      <c r="N15" s="16"/>
      <c r="O15" s="16" t="s">
        <v>59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218</v>
      </c>
      <c r="D1" s="30" t="s">
        <v>219</v>
      </c>
      <c r="E1" s="30" t="s">
        <v>191</v>
      </c>
      <c r="F1" s="30" t="s">
        <v>220</v>
      </c>
      <c r="G1" s="30" t="s">
        <v>188</v>
      </c>
      <c r="H1" s="30" t="s">
        <v>221</v>
      </c>
      <c r="I1" s="30" t="s">
        <v>222</v>
      </c>
      <c r="J1" s="30" t="s">
        <v>223</v>
      </c>
      <c r="K1" s="30" t="s">
        <v>224</v>
      </c>
    </row>
    <row collapsed="false" customFormat="false" customHeight="false" hidden="false" ht="12.1" outlineLevel="0" r="2">
      <c r="A2" s="16" t="s">
        <v>129</v>
      </c>
      <c r="B2" s="16" t="s">
        <v>200</v>
      </c>
      <c r="C2" s="33" t="n">
        <v>44067</v>
      </c>
      <c r="D2" s="34" t="n">
        <v>44133</v>
      </c>
      <c r="E2" s="17" t="n">
        <v>1045.79</v>
      </c>
      <c r="F2" s="17" t="n">
        <v>1015.3315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129</v>
      </c>
      <c r="B3" s="16" t="s">
        <v>200</v>
      </c>
      <c r="C3" s="33" t="n">
        <v>44069</v>
      </c>
      <c r="D3" s="34" t="n">
        <v>44133</v>
      </c>
      <c r="E3" s="17" t="n">
        <v>1042.8</v>
      </c>
      <c r="F3" s="17" t="n">
        <v>1015.3315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129</v>
      </c>
      <c r="B4" s="16" t="s">
        <v>200</v>
      </c>
      <c r="C4" s="33" t="n">
        <v>44070</v>
      </c>
      <c r="D4" s="34" t="n">
        <v>44133</v>
      </c>
      <c r="E4" s="17" t="n">
        <v>1043.892</v>
      </c>
      <c r="F4" s="17" t="n">
        <v>1015.3315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129</v>
      </c>
      <c r="B5" s="16" t="s">
        <v>200</v>
      </c>
      <c r="C5" s="33" t="n">
        <v>44071</v>
      </c>
      <c r="D5" s="34" t="n">
        <v>44133</v>
      </c>
      <c r="E5" s="17" t="n">
        <v>1044.872</v>
      </c>
      <c r="F5" s="17" t="n">
        <v>1015.3315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129</v>
      </c>
      <c r="B6" s="16" t="s">
        <v>200</v>
      </c>
      <c r="C6" s="33" t="n">
        <v>44075</v>
      </c>
      <c r="D6" s="34" t="n">
        <v>44133</v>
      </c>
      <c r="E6" s="17" t="n">
        <v>1046.162</v>
      </c>
      <c r="F6" s="17" t="n">
        <v>1015.3315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129</v>
      </c>
      <c r="B7" s="16" t="s">
        <v>200</v>
      </c>
      <c r="C7" s="33" t="n">
        <v>44077</v>
      </c>
      <c r="D7" s="34" t="n">
        <v>44133</v>
      </c>
      <c r="E7" s="17" t="n">
        <v>1043.445</v>
      </c>
      <c r="F7" s="17" t="n">
        <v>1015.3315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129</v>
      </c>
      <c r="B8" s="16" t="s">
        <v>200</v>
      </c>
      <c r="C8" s="33" t="n">
        <v>44077</v>
      </c>
      <c r="D8" s="34" t="n">
        <v>44133</v>
      </c>
      <c r="E8" s="17" t="n">
        <v>1043.4267</v>
      </c>
      <c r="F8" s="17" t="n">
        <v>1015.3315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129</v>
      </c>
      <c r="B9" s="16" t="s">
        <v>200</v>
      </c>
      <c r="C9" s="33" t="n">
        <v>44077</v>
      </c>
      <c r="D9" s="34" t="n">
        <v>44133</v>
      </c>
      <c r="E9" s="17" t="n">
        <v>1043.4267</v>
      </c>
      <c r="F9" s="17" t="n">
        <v>1015.3013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129</v>
      </c>
      <c r="B10" s="16" t="s">
        <v>200</v>
      </c>
      <c r="C10" s="33" t="n">
        <v>44077</v>
      </c>
      <c r="D10" s="34" t="n">
        <v>44133</v>
      </c>
      <c r="E10" s="17" t="n">
        <v>1042.46</v>
      </c>
      <c r="F10" s="17" t="n">
        <v>1015.3013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129</v>
      </c>
      <c r="B11" s="16" t="s">
        <v>200</v>
      </c>
      <c r="C11" s="33" t="n">
        <v>44084</v>
      </c>
      <c r="D11" s="34" t="n">
        <v>44133</v>
      </c>
      <c r="E11" s="17" t="n">
        <v>1044.97</v>
      </c>
      <c r="F11" s="17" t="n">
        <v>1015.3013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129</v>
      </c>
      <c r="B12" s="16" t="s">
        <v>200</v>
      </c>
      <c r="C12" s="33" t="n">
        <v>44098</v>
      </c>
      <c r="D12" s="34" t="n">
        <v>44133</v>
      </c>
      <c r="E12" s="17" t="n">
        <v>1042.5</v>
      </c>
      <c r="F12" s="17" t="n">
        <v>1015.3013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129</v>
      </c>
      <c r="B13" s="16" t="s">
        <v>200</v>
      </c>
      <c r="C13" s="33" t="n">
        <v>44102</v>
      </c>
      <c r="D13" s="34" t="n">
        <v>44133</v>
      </c>
      <c r="E13" s="17" t="n">
        <v>1043.007</v>
      </c>
      <c r="F13" s="17" t="n">
        <v>1015.3013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129</v>
      </c>
      <c r="B14" s="16" t="s">
        <v>200</v>
      </c>
      <c r="C14" s="33" t="n">
        <v>44120</v>
      </c>
      <c r="D14" s="34" t="n">
        <v>44133</v>
      </c>
      <c r="E14" s="17" t="n">
        <v>1015.549</v>
      </c>
      <c r="F14" s="17" t="n">
        <v>1015.3013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129</v>
      </c>
      <c r="B15" s="16" t="s">
        <v>200</v>
      </c>
      <c r="C15" s="33" t="n">
        <v>44126</v>
      </c>
      <c r="D15" s="34" t="n">
        <v>44133</v>
      </c>
      <c r="E15" s="17" t="n">
        <v>1017.76</v>
      </c>
      <c r="F15" s="17" t="n">
        <v>1015.3013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198</v>
      </c>
      <c r="C16" s="33" t="n">
        <v>44118</v>
      </c>
      <c r="D16" s="34" t="n">
        <v>44468</v>
      </c>
      <c r="E16" s="17" t="n">
        <v>169.4573</v>
      </c>
      <c r="F16" s="17" t="n">
        <v>218.948</v>
      </c>
      <c r="G16" s="17" t="n">
        <v>30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132</v>
      </c>
      <c r="B17" s="16" t="s">
        <v>207</v>
      </c>
      <c r="C17" s="33" t="n">
        <v>44120</v>
      </c>
      <c r="D17" s="34" t="n">
        <v>44133</v>
      </c>
      <c r="E17" s="17" t="n">
        <v>1075.945</v>
      </c>
      <c r="F17" s="17" t="n">
        <v>1073.804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132</v>
      </c>
      <c r="B18" s="16" t="s">
        <v>207</v>
      </c>
      <c r="C18" s="33" t="n">
        <v>44120</v>
      </c>
      <c r="D18" s="34" t="n">
        <v>44133</v>
      </c>
      <c r="E18" s="17" t="n">
        <v>1075.96</v>
      </c>
      <c r="F18" s="17" t="n">
        <v>1073.804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132</v>
      </c>
      <c r="B19" s="16" t="s">
        <v>207</v>
      </c>
      <c r="C19" s="33" t="n">
        <v>44120</v>
      </c>
      <c r="D19" s="34" t="n">
        <v>44133</v>
      </c>
      <c r="E19" s="17" t="n">
        <v>1075.9467</v>
      </c>
      <c r="F19" s="17" t="n">
        <v>1073.804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132</v>
      </c>
      <c r="B20" s="16" t="s">
        <v>207</v>
      </c>
      <c r="C20" s="33" t="n">
        <v>44120</v>
      </c>
      <c r="D20" s="34" t="n">
        <v>44133</v>
      </c>
      <c r="E20" s="17" t="n">
        <v>1075.96</v>
      </c>
      <c r="F20" s="17" t="n">
        <v>1073.804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207</v>
      </c>
      <c r="C21" s="33" t="n">
        <v>44169</v>
      </c>
      <c r="D21" s="34" t="n">
        <v>45064</v>
      </c>
      <c r="E21" s="17" t="n">
        <v>1046.6058</v>
      </c>
      <c r="F21" s="17" t="n">
        <v>1000</v>
      </c>
      <c r="G21" s="17" t="n">
        <v>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133</v>
      </c>
      <c r="B22" s="16" t="s">
        <v>204</v>
      </c>
      <c r="C22" s="33" t="n">
        <v>44133</v>
      </c>
      <c r="D22" s="34" t="n">
        <v>44761</v>
      </c>
      <c r="E22" s="17" t="n">
        <v>1073.4367</v>
      </c>
      <c r="F22" s="17" t="n">
        <v>1000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133</v>
      </c>
      <c r="B23" s="16" t="s">
        <v>204</v>
      </c>
      <c r="C23" s="33" t="n">
        <v>44133</v>
      </c>
      <c r="D23" s="34" t="n">
        <v>44761</v>
      </c>
      <c r="E23" s="17" t="n">
        <v>1073.445</v>
      </c>
      <c r="F23" s="17" t="n">
        <v>1000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204</v>
      </c>
      <c r="C24" s="33" t="n">
        <v>44144</v>
      </c>
      <c r="D24" s="34" t="n">
        <v>44761</v>
      </c>
      <c r="E24" s="17" t="n">
        <v>1075.616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134</v>
      </c>
      <c r="B25" s="16" t="s">
        <v>201</v>
      </c>
      <c r="C25" s="33" t="n">
        <v>44133</v>
      </c>
      <c r="D25" s="34" t="n">
        <v>44752</v>
      </c>
      <c r="E25" s="17" t="n">
        <v>1061.843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134</v>
      </c>
      <c r="B26" s="16" t="s">
        <v>201</v>
      </c>
      <c r="C26" s="33" t="n">
        <v>44144</v>
      </c>
      <c r="D26" s="34" t="n">
        <v>44752</v>
      </c>
      <c r="E26" s="17" t="n">
        <v>1063.373</v>
      </c>
      <c r="F26" s="17" t="n">
        <v>1000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44144</v>
      </c>
      <c r="E27" s="17" t="n">
        <v>226.1366</v>
      </c>
      <c r="F27" s="17" t="n">
        <v>225.9634</v>
      </c>
      <c r="G27" s="17" t="n">
        <v>50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3" t="n">
        <v>44144</v>
      </c>
      <c r="D28" s="34" t="n">
        <v>44468</v>
      </c>
      <c r="E28" s="17" t="n">
        <v>226.1366</v>
      </c>
      <c r="F28" s="17" t="n">
        <v>327.6327</v>
      </c>
      <c r="G28" s="17" t="n">
        <v>30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203</v>
      </c>
      <c r="C29" s="33" t="n">
        <v>44144</v>
      </c>
      <c r="D29" s="34" t="n">
        <v>44852</v>
      </c>
      <c r="E29" s="17" t="n">
        <v>1073.052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206</v>
      </c>
      <c r="C30" s="33" t="n">
        <v>44144</v>
      </c>
      <c r="D30" s="34" t="n">
        <v>44770</v>
      </c>
      <c r="E30" s="17" t="n">
        <v>1068.11</v>
      </c>
      <c r="F30" s="17" t="n">
        <v>1000</v>
      </c>
      <c r="G30" s="17" t="n">
        <v>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202</v>
      </c>
      <c r="C31" s="33" t="n">
        <v>44194</v>
      </c>
      <c r="D31" s="34" t="n">
        <v>44214</v>
      </c>
      <c r="E31" s="17" t="n">
        <v>1029.05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205</v>
      </c>
      <c r="C32" s="33" t="n">
        <v>44222</v>
      </c>
      <c r="D32" s="34" t="n">
        <v>44223</v>
      </c>
      <c r="E32" s="17" t="n">
        <v>1001.62</v>
      </c>
      <c r="F32" s="17" t="n">
        <v>1000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139</v>
      </c>
      <c r="B33" s="16" t="s">
        <v>208</v>
      </c>
      <c r="C33" s="33" t="n">
        <v>44312</v>
      </c>
      <c r="D33" s="34" t="n">
        <v>45153</v>
      </c>
      <c r="E33" s="17" t="n">
        <v>1314.0467</v>
      </c>
      <c r="F33" s="17" t="n">
        <v>1583.33</v>
      </c>
      <c r="G33" s="17" t="n">
        <v>12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10000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44468</v>
      </c>
      <c r="D35" s="34" t="n">
        <v>44579</v>
      </c>
      <c r="E35" s="17" t="n">
        <v>1.0779</v>
      </c>
      <c r="F35" s="17" t="n">
        <v>1.101</v>
      </c>
      <c r="G35" s="17" t="n">
        <v>540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27350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44579</v>
      </c>
      <c r="E37" s="17" t="n">
        <v>1.0877</v>
      </c>
      <c r="F37" s="17" t="n">
        <v>1.101</v>
      </c>
      <c r="G37" s="17" t="n">
        <v>34711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44512</v>
      </c>
      <c r="D38" s="34" t="n">
        <v>44587</v>
      </c>
      <c r="E38" s="17" t="n">
        <v>1.0877</v>
      </c>
      <c r="F38" s="17" t="n">
        <v>1.1031</v>
      </c>
      <c r="G38" s="17" t="n">
        <v>75946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</v>
      </c>
      <c r="B39" s="16" t="s">
        <v>28</v>
      </c>
      <c r="C39" s="33" t="n">
        <v>44540</v>
      </c>
      <c r="D39" s="34" t="n">
        <v>44587</v>
      </c>
      <c r="E39" s="17" t="n">
        <v>1.0935</v>
      </c>
      <c r="F39" s="17" t="n">
        <v>1.1031</v>
      </c>
      <c r="G39" s="17" t="n">
        <v>14641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-130.6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-659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46120</v>
      </c>
      <c r="B98" s="6" t="n">
        <v>-895.2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2" t="n">
        <v>46168.539293981</v>
      </c>
      <c r="B99" s="5" t="n">
        <v>-738795.38</v>
      </c>
      <c r="C99" s="14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/>
      <c r="B100" s="9" t="s">
        <f>=XIRR(B2:B99,A2:A99)</f>
      </c>
      <c r="C100" s="16" t="s">
        <v>121</v>
      </c>
      <c r="D100" s="16"/>
      <c r="E100" s="16"/>
      <c r="F100" s="7"/>
      <c r="G100" s="2" t="s">
        <v>122</v>
      </c>
      <c r="H100" s="6" t="s">
        <f>=SUM(I2:H99)/365</f>
      </c>
    </row>
    <row collapsed="false" customFormat="false" customHeight="false" hidden="false" ht="12.1" outlineLevel="0" r="101">
      <c r="A101" s="13"/>
      <c r="B101" s="5" t="s">
        <f>=-SUM(B2:B99)</f>
      </c>
      <c r="C101" s="16" t="s">
        <v>123</v>
      </c>
      <c r="D101" s="16"/>
      <c r="E101" s="16"/>
      <c r="F101" s="7"/>
      <c r="G101" s="14" t="s">
        <v>124</v>
      </c>
      <c r="H101" s="9" t="s">
        <f>=B101/H100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125</v>
      </c>
      <c r="D2" s="11" t="n">
        <v>44144</v>
      </c>
      <c r="E2" s="6" t="n">
        <v>22613.66</v>
      </c>
      <c r="F2" s="0" t="s">
        <v>125</v>
      </c>
      <c r="G2" s="11" t="n">
        <v>44468</v>
      </c>
      <c r="H2" s="6" t="n">
        <v>10779.01</v>
      </c>
      <c r="I2" s="0" t="s">
        <v>125</v>
      </c>
      <c r="J2" s="11" t="n">
        <v>44084</v>
      </c>
      <c r="K2" s="6" t="n">
        <v>24538.99</v>
      </c>
      <c r="L2" s="0" t="s">
        <v>125</v>
      </c>
      <c r="M2" s="11" t="n">
        <v>44174</v>
      </c>
      <c r="N2" s="6" t="n">
        <v>4637.21</v>
      </c>
      <c r="O2" s="0" t="s">
        <v>125</v>
      </c>
      <c r="P2" s="11" t="n">
        <v>44064</v>
      </c>
      <c r="Q2" s="6" t="n">
        <v>459.2</v>
      </c>
      <c r="R2" s="0" t="s">
        <v>125</v>
      </c>
      <c r="S2" s="11" t="n">
        <v>44209</v>
      </c>
      <c r="T2" s="6" t="n">
        <v>10528.29</v>
      </c>
      <c r="U2" s="0" t="s">
        <v>125</v>
      </c>
      <c r="V2" s="11" t="n">
        <v>44174</v>
      </c>
      <c r="W2" s="6" t="n">
        <v>1208.54</v>
      </c>
      <c r="X2" s="0" t="s">
        <v>125</v>
      </c>
      <c r="Y2" s="11" t="n">
        <v>44312</v>
      </c>
      <c r="Z2" s="6" t="n">
        <v>1449.76</v>
      </c>
      <c r="AA2" s="0" t="s">
        <v>125</v>
      </c>
      <c r="AB2" s="11" t="n">
        <v>44239</v>
      </c>
      <c r="AC2" s="6" t="n">
        <v>3444.09</v>
      </c>
      <c r="AD2" s="0" t="s">
        <v>125</v>
      </c>
      <c r="AE2" s="11" t="n">
        <v>44064</v>
      </c>
      <c r="AF2" s="6" t="n">
        <v>939.15</v>
      </c>
      <c r="AG2" s="0" t="s">
        <v>125</v>
      </c>
      <c r="AH2" s="11" t="n">
        <v>44232</v>
      </c>
      <c r="AI2" s="6" t="s">
        <f>=2174.89</f>
      </c>
      <c r="AJ2" s="0" t="s">
        <v>125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125</v>
      </c>
      <c r="D3" s="11" t="n">
        <v>44144</v>
      </c>
      <c r="E3" s="6" t="n">
        <v>-11298.17</v>
      </c>
      <c r="F3" s="0" t="s">
        <v>126</v>
      </c>
      <c r="G3" s="11" t="n">
        <v>44468</v>
      </c>
      <c r="H3" s="6" t="n">
        <v>582.06</v>
      </c>
      <c r="I3" s="0" t="s">
        <v>125</v>
      </c>
      <c r="J3" s="11" t="n">
        <v>44468</v>
      </c>
      <c r="K3" s="6" t="n">
        <v>5097.47</v>
      </c>
      <c r="L3" s="0" t="s">
        <v>125</v>
      </c>
      <c r="M3" s="11" t="n">
        <v>44182</v>
      </c>
      <c r="N3" s="6" t="n">
        <v>4668.23</v>
      </c>
      <c r="O3" s="0" t="s">
        <v>125</v>
      </c>
      <c r="P3" s="11" t="n">
        <v>44067</v>
      </c>
      <c r="Q3" s="6" t="n">
        <v>470.58</v>
      </c>
      <c r="R3" s="0" t="s">
        <v>125</v>
      </c>
      <c r="S3" s="11" t="n">
        <v>46168</v>
      </c>
      <c r="T3" s="8" t="s">
        <f>=-Портфель!J9</f>
      </c>
      <c r="U3" s="0" t="s">
        <v>127</v>
      </c>
      <c r="V3" s="11" t="n">
        <v>44174</v>
      </c>
      <c r="W3" s="6" t="n">
        <v>1208.53</v>
      </c>
      <c r="X3" s="0" t="s">
        <v>125</v>
      </c>
      <c r="Y3" s="11" t="n">
        <v>46168</v>
      </c>
      <c r="Z3" s="8" t="s">
        <f>=-Портфель!J11</f>
      </c>
      <c r="AA3" s="0" t="s">
        <v>127</v>
      </c>
      <c r="AB3" s="11" t="n">
        <v>46168</v>
      </c>
      <c r="AC3" s="8" t="s">
        <f>=-Портфель!J12</f>
      </c>
      <c r="AD3" s="0" t="s">
        <v>127</v>
      </c>
      <c r="AE3" s="11" t="n">
        <v>46168</v>
      </c>
      <c r="AF3" s="8" t="s">
        <f>=-Портфель!J13</f>
      </c>
      <c r="AG3" s="0" t="s">
        <v>127</v>
      </c>
      <c r="AH3" s="11" t="n">
        <v>44232</v>
      </c>
      <c r="AI3" s="6" t="s">
        <f>=2174.89</f>
      </c>
      <c r="AJ3" s="0" t="s">
        <v>125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125</v>
      </c>
      <c r="J4" s="11" t="n">
        <v>46168</v>
      </c>
      <c r="K4" s="8" t="s">
        <f>=-Портфель!J6</f>
      </c>
      <c r="L4" s="0" t="s">
        <v>127</v>
      </c>
      <c r="M4" s="11" t="n">
        <v>46168</v>
      </c>
      <c r="N4" s="8" t="s">
        <f>=-Портфель!J7</f>
      </c>
      <c r="O4" s="0" t="s">
        <v>127</v>
      </c>
      <c r="P4" s="11" t="n">
        <v>44144</v>
      </c>
      <c r="Q4" s="6" t="n">
        <v>5039.59</v>
      </c>
      <c r="R4" s="0" t="s">
        <v>125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125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126</v>
      </c>
      <c r="G5" s="11" t="n">
        <v>44512</v>
      </c>
      <c r="H5" s="6" t="n">
        <v>120356.43</v>
      </c>
      <c r="I5" s="0" t="s">
        <v>125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125</v>
      </c>
      <c r="S5" s="0"/>
      <c r="T5" s="8" t="s">
        <f>=-SUM(T2:T3)</f>
      </c>
      <c r="U5" s="0" t="s">
        <v>128</v>
      </c>
      <c r="V5" s="11" t="n">
        <v>46168</v>
      </c>
      <c r="W5" s="8" t="s">
        <f>=-Портфель!J10</f>
      </c>
      <c r="X5" s="0" t="s">
        <v>127</v>
      </c>
      <c r="Y5" s="0"/>
      <c r="Z5" s="8" t="s">
        <f>=-SUM(Z2:Z3)</f>
      </c>
      <c r="AA5" s="0" t="s">
        <v>128</v>
      </c>
      <c r="AB5" s="0"/>
      <c r="AC5" s="8" t="s">
        <f>=-SUM(AC2:AC3)</f>
      </c>
      <c r="AD5" s="0" t="s">
        <v>128</v>
      </c>
      <c r="AE5" s="0"/>
      <c r="AF5" s="8" t="s">
        <f>=-SUM(AF2:AF3)</f>
      </c>
      <c r="AG5" s="0" t="s">
        <v>128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125</v>
      </c>
      <c r="J6" s="0"/>
      <c r="K6" s="8" t="s">
        <f>=-SUM(K2:K4)</f>
      </c>
      <c r="L6" s="0" t="s">
        <v>128</v>
      </c>
      <c r="M6" s="0"/>
      <c r="N6" s="8" t="s">
        <f>=-SUM(N2:N4)</f>
      </c>
      <c r="O6" s="0" t="s">
        <v>128</v>
      </c>
      <c r="P6" s="11" t="n">
        <v>44236</v>
      </c>
      <c r="Q6" s="6" t="n">
        <v>181.5</v>
      </c>
      <c r="R6" s="0" t="s">
        <v>125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125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125</v>
      </c>
      <c r="S7" s="0"/>
      <c r="T7" s="0"/>
      <c r="U7" s="0"/>
      <c r="V7" s="0"/>
      <c r="W7" s="8" t="s">
        <f>=-SUM(W2:W5)</f>
      </c>
      <c r="X7" s="0" t="s">
        <v>128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126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125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46168</v>
      </c>
      <c r="E9" s="8" t="s">
        <f>=-Портфель!J3</f>
      </c>
      <c r="F9" s="0" t="s">
        <v>127</v>
      </c>
      <c r="G9" s="11" t="n">
        <v>44587</v>
      </c>
      <c r="H9" s="6" t="n">
        <v>-99929.69</v>
      </c>
      <c r="I9" s="0" t="s">
        <v>126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125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46168</v>
      </c>
      <c r="H10" s="8" t="s">
        <f>=-Портфель!J5</f>
      </c>
      <c r="I10" s="0" t="s">
        <v>127</v>
      </c>
      <c r="J10" s="0"/>
      <c r="K10" s="0"/>
      <c r="L10" s="0"/>
      <c r="M10" s="0"/>
      <c r="N10" s="0"/>
      <c r="O10" s="0"/>
      <c r="P10" s="11" t="n">
        <v>46168</v>
      </c>
      <c r="Q10" s="8" t="s">
        <f>=-Портфель!J8</f>
      </c>
      <c r="R10" s="0" t="s">
        <v>127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128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128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128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46120</v>
      </c>
      <c r="AI15" s="6" t="s">
        <f>=-895.2</f>
      </c>
      <c r="AJ15" s="0" t="s">
        <v>119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46168</v>
      </c>
      <c r="AI16" s="8" t="s">
        <f>=-Портфель!J15</f>
      </c>
      <c r="AJ16" s="0" t="s">
        <v>127</v>
      </c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128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46168</v>
      </c>
      <c r="B20" s="8" t="s">
        <f>=-Портфель!J2</f>
      </c>
      <c r="C20" s="0" t="s">
        <v>127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129</v>
      </c>
      <c r="C1" s="0"/>
      <c r="D1" s="0"/>
      <c r="E1" s="4" t="s">
        <v>130</v>
      </c>
      <c r="F1" s="0"/>
      <c r="G1" s="0"/>
      <c r="H1" s="4" t="s">
        <v>131</v>
      </c>
      <c r="I1" s="0"/>
      <c r="J1" s="0"/>
      <c r="K1" s="4" t="s">
        <v>132</v>
      </c>
      <c r="L1" s="0"/>
      <c r="M1" s="0"/>
      <c r="N1" s="4" t="s">
        <v>133</v>
      </c>
      <c r="O1" s="0"/>
      <c r="P1" s="0"/>
      <c r="Q1" s="4" t="s">
        <v>134</v>
      </c>
      <c r="R1" s="0"/>
      <c r="S1" s="0"/>
      <c r="T1" s="4" t="s">
        <v>135</v>
      </c>
      <c r="U1" s="0"/>
      <c r="V1" s="0"/>
      <c r="W1" s="4" t="s">
        <v>136</v>
      </c>
      <c r="X1" s="0"/>
      <c r="Y1" s="0"/>
      <c r="Z1" s="4" t="s">
        <v>137</v>
      </c>
      <c r="AA1" s="0"/>
      <c r="AB1" s="0"/>
      <c r="AC1" s="4" t="s">
        <v>138</v>
      </c>
      <c r="AD1" s="0"/>
      <c r="AE1" s="0"/>
      <c r="AF1" s="4" t="s">
        <v>139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125</v>
      </c>
      <c r="D2" s="11" t="n">
        <v>44075</v>
      </c>
      <c r="E2" s="6" t="n">
        <v>1777.23</v>
      </c>
      <c r="F2" s="0" t="s">
        <v>125</v>
      </c>
      <c r="G2" s="11" t="n">
        <v>44118</v>
      </c>
      <c r="H2" s="6" t="n">
        <v>5083.72</v>
      </c>
      <c r="I2" s="0" t="s">
        <v>125</v>
      </c>
      <c r="J2" s="11" t="n">
        <v>44120</v>
      </c>
      <c r="K2" s="6" t="n">
        <v>2151.89</v>
      </c>
      <c r="L2" s="0" t="s">
        <v>125</v>
      </c>
      <c r="M2" s="11" t="n">
        <v>44133</v>
      </c>
      <c r="N2" s="6" t="n">
        <v>6440.62</v>
      </c>
      <c r="O2" s="0" t="s">
        <v>125</v>
      </c>
      <c r="P2" s="11" t="n">
        <v>44133</v>
      </c>
      <c r="Q2" s="6" t="n">
        <v>10618.43</v>
      </c>
      <c r="R2" s="0" t="s">
        <v>125</v>
      </c>
      <c r="S2" s="11" t="n">
        <v>44144</v>
      </c>
      <c r="T2" s="6" t="n">
        <v>5365.26</v>
      </c>
      <c r="U2" s="0" t="s">
        <v>125</v>
      </c>
      <c r="V2" s="11" t="n">
        <v>44144</v>
      </c>
      <c r="W2" s="6" t="n">
        <v>5340.55</v>
      </c>
      <c r="X2" s="0" t="s">
        <v>125</v>
      </c>
      <c r="Y2" s="11" t="n">
        <v>44194</v>
      </c>
      <c r="Z2" s="6" t="n">
        <v>1029.05</v>
      </c>
      <c r="AA2" s="0" t="s">
        <v>125</v>
      </c>
      <c r="AB2" s="11" t="n">
        <v>44222</v>
      </c>
      <c r="AC2" s="6" t="n">
        <v>1001.62</v>
      </c>
      <c r="AD2" s="0" t="s">
        <v>125</v>
      </c>
      <c r="AE2" s="11" t="n">
        <v>44312</v>
      </c>
      <c r="AF2" s="6" t="n">
        <v>15768.56</v>
      </c>
      <c r="AG2" s="0" t="s">
        <v>125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125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125</v>
      </c>
      <c r="M3" s="11" t="n">
        <v>44133</v>
      </c>
      <c r="N3" s="6" t="n">
        <v>4293.78</v>
      </c>
      <c r="O3" s="0" t="s">
        <v>125</v>
      </c>
      <c r="P3" s="11" t="n">
        <v>44144</v>
      </c>
      <c r="Q3" s="6" t="n">
        <v>10633.73</v>
      </c>
      <c r="R3" s="0" t="s">
        <v>125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125</v>
      </c>
      <c r="D4" s="0"/>
      <c r="E4" s="8" t="s">
        <f>=-SUM(E2:E2)</f>
      </c>
      <c r="F4" s="0" t="s">
        <v>128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125</v>
      </c>
      <c r="M4" s="11" t="n">
        <v>44144</v>
      </c>
      <c r="N4" s="6" t="n">
        <v>10756.16</v>
      </c>
      <c r="O4" s="0" t="s">
        <v>125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125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125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125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126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128</v>
      </c>
      <c r="AB6" s="0"/>
      <c r="AC6" s="8" t="s">
        <f>=-SUM(AC2:AC4)</f>
      </c>
      <c r="AD6" s="0" t="s">
        <v>128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125</v>
      </c>
      <c r="D7" s="0"/>
      <c r="E7" s="0"/>
      <c r="F7" s="0"/>
      <c r="G7" s="11" t="n">
        <v>44468</v>
      </c>
      <c r="H7" s="6" t="n">
        <v>-6568.44</v>
      </c>
      <c r="I7" s="0" t="s">
        <v>126</v>
      </c>
      <c r="J7" s="11" t="n">
        <v>44169</v>
      </c>
      <c r="K7" s="6" t="n">
        <v>25118.54</v>
      </c>
      <c r="L7" s="0" t="s">
        <v>125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125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125</v>
      </c>
      <c r="D9" s="0"/>
      <c r="E9" s="0"/>
      <c r="F9" s="0"/>
      <c r="G9" s="0"/>
      <c r="H9" s="8" t="s">
        <f>=-SUM(H2:H7)</f>
      </c>
      <c r="I9" s="0" t="s">
        <v>128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125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128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128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125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128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125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128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128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125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125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128</v>
      </c>
    </row>
    <row collapsed="false" customFormat="false" customHeight="false" hidden="false" ht="12.1" outlineLevel="0" r="16">
      <c r="A16" s="11" t="n">
        <v>44133</v>
      </c>
      <c r="B16" s="6" t="n">
        <v>-20306.63</v>
      </c>
      <c r="C16" s="0" t="s">
        <v>126</v>
      </c>
    </row>
    <row collapsed="false" customFormat="false" customHeight="false" hidden="false" ht="12.1" outlineLevel="0" r="17">
      <c r="A17" s="11" t="n">
        <v>44133</v>
      </c>
      <c r="B17" s="6" t="n">
        <v>-48734.46</v>
      </c>
      <c r="C17" s="0" t="s">
        <v>126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140</v>
      </c>
      <c r="C1" s="0"/>
      <c r="D1" s="0"/>
      <c r="E1" s="3" t="s">
        <v>141</v>
      </c>
      <c r="F1" s="0"/>
      <c r="G1" s="0"/>
      <c r="H1" s="3" t="s">
        <v>142</v>
      </c>
      <c r="I1" s="0"/>
      <c r="J1" s="0"/>
      <c r="K1" s="3" t="s">
        <v>143</v>
      </c>
      <c r="L1" s="0"/>
      <c r="M1" s="0"/>
      <c r="N1" s="3" t="s">
        <v>144</v>
      </c>
      <c r="O1" s="0"/>
      <c r="P1" s="0"/>
      <c r="Q1" s="3" t="s">
        <v>145</v>
      </c>
      <c r="R1" s="0"/>
      <c r="S1" s="0"/>
      <c r="T1" s="3" t="s">
        <v>146</v>
      </c>
      <c r="U1" s="0"/>
      <c r="V1" s="0"/>
      <c r="W1" s="3" t="s">
        <v>147</v>
      </c>
      <c r="X1" s="0"/>
      <c r="Y1" s="0"/>
      <c r="Z1" s="3" t="s">
        <v>148</v>
      </c>
      <c r="AA1" s="0"/>
      <c r="AB1" s="0"/>
      <c r="AC1" s="3" t="s">
        <v>149</v>
      </c>
      <c r="AD1" s="0"/>
      <c r="AE1" s="0"/>
      <c r="AF1" s="3" t="s">
        <v>150</v>
      </c>
      <c r="AG1" s="0"/>
      <c r="AH1" s="0"/>
      <c r="AI1" s="3" t="s">
        <v>151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320.73</v>
      </c>
      <c r="F4" s="0" t="s">
        <v>152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84.72999381</v>
      </c>
      <c r="U4" s="0" t="s">
        <v>152</v>
      </c>
      <c r="V4" s="11" t="n">
        <v>44174</v>
      </c>
      <c r="W4" s="6" t="n">
        <v>30</v>
      </c>
      <c r="X4" s="6" t="n">
        <v>3625.6</v>
      </c>
      <c r="Y4" s="0"/>
      <c r="Z4" s="6" t="n">
        <v>113.82639419</v>
      </c>
      <c r="AA4" s="0" t="s">
        <v>152</v>
      </c>
      <c r="AB4" s="0"/>
      <c r="AC4" s="6" t="n">
        <v>750.5</v>
      </c>
      <c r="AD4" s="0" t="s">
        <v>152</v>
      </c>
      <c r="AE4" s="0"/>
      <c r="AF4" s="6" t="n">
        <v>54.96</v>
      </c>
      <c r="AG4" s="0" t="s">
        <v>152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152</v>
      </c>
      <c r="D5" s="0"/>
      <c r="E5" s="6" t="n">
        <v>20</v>
      </c>
      <c r="F5" s="0" t="s">
        <v>153</v>
      </c>
      <c r="G5" s="0"/>
      <c r="H5" s="6" t="n">
        <v>1.9994</v>
      </c>
      <c r="I5" s="0" t="s">
        <v>152</v>
      </c>
      <c r="J5" s="0"/>
      <c r="K5" s="6" t="n">
        <v>2512.5411</v>
      </c>
      <c r="L5" s="0" t="s">
        <v>152</v>
      </c>
      <c r="M5" s="0"/>
      <c r="N5" s="6" t="n">
        <v>210.03770896</v>
      </c>
      <c r="O5" s="0" t="s">
        <v>152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153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153</v>
      </c>
      <c r="AB5" s="0"/>
      <c r="AC5" s="6" t="n">
        <v>1</v>
      </c>
      <c r="AD5" s="0" t="s">
        <v>153</v>
      </c>
      <c r="AE5" s="0"/>
      <c r="AF5" s="6" t="n">
        <v>10</v>
      </c>
      <c r="AG5" s="0" t="s">
        <v>153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153</v>
      </c>
      <c r="D6" s="0"/>
      <c r="E6" s="5" t="s">
        <f>=E5*(ABS(E4)-ABS(E3))</f>
      </c>
      <c r="F6" s="0" t="s">
        <v>154</v>
      </c>
      <c r="G6" s="0"/>
      <c r="H6" s="6" t="n">
        <v>212359</v>
      </c>
      <c r="I6" s="0" t="s">
        <v>153</v>
      </c>
      <c r="J6" s="0"/>
      <c r="K6" s="6" t="n">
        <v>18</v>
      </c>
      <c r="L6" s="0" t="s">
        <v>153</v>
      </c>
      <c r="M6" s="0"/>
      <c r="N6" s="6" t="n">
        <v>100</v>
      </c>
      <c r="O6" s="0" t="s">
        <v>153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154</v>
      </c>
      <c r="V6" s="0"/>
      <c r="W6" s="6" t="n">
        <v>204.74</v>
      </c>
      <c r="X6" s="0" t="s">
        <v>152</v>
      </c>
      <c r="Y6" s="0"/>
      <c r="Z6" s="5" t="s">
        <f>=Z5*(ABS(Z4)-ABS(Z3))</f>
      </c>
      <c r="AA6" s="0" t="s">
        <v>154</v>
      </c>
      <c r="AB6" s="0"/>
      <c r="AC6" s="5" t="s">
        <f>=AC5*(ABS(AC4)-ABS(AC3))</f>
      </c>
      <c r="AD6" s="0" t="s">
        <v>154</v>
      </c>
      <c r="AE6" s="0"/>
      <c r="AF6" s="5" t="s">
        <f>=AF5*(ABS(AF4)-ABS(AF3))</f>
      </c>
      <c r="AG6" s="0" t="s">
        <v>154</v>
      </c>
      <c r="AH6" s="0"/>
      <c r="AI6" s="6" t="n">
        <v>103.536</v>
      </c>
      <c r="AJ6" s="0" t="s">
        <v>152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154</v>
      </c>
      <c r="D7" s="0"/>
      <c r="E7" s="0"/>
      <c r="F7" s="0"/>
      <c r="G7" s="0"/>
      <c r="H7" s="5" t="s">
        <f>=H6*(ABS(H5)-ABS(H4))</f>
      </c>
      <c r="I7" s="0" t="s">
        <v>154</v>
      </c>
      <c r="J7" s="0"/>
      <c r="K7" s="5" t="s">
        <f>=K6*(ABS(K5)-ABS(K4))</f>
      </c>
      <c r="L7" s="0" t="s">
        <v>154</v>
      </c>
      <c r="M7" s="0"/>
      <c r="N7" s="5" t="s">
        <f>=N6*(ABS(N5)-ABS(N4))</f>
      </c>
      <c r="O7" s="0" t="s">
        <v>154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154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2.76570232</v>
      </c>
      <c r="R11" s="0" t="s">
        <v>152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156</v>
      </c>
      <c r="L1" s="18" t="s">
        <v>157</v>
      </c>
      <c r="M1" s="18" t="s">
        <v>19</v>
      </c>
      <c r="N1" s="18" t="s">
        <v>158</v>
      </c>
    </row>
    <row collapsed="false" customFormat="false" customHeight="false" hidden="false" ht="12.1" outlineLevel="0" r="2">
      <c r="A2" s="21" t="n">
        <v>44064</v>
      </c>
      <c r="B2" s="22" t="s">
        <v>159</v>
      </c>
      <c r="C2" s="22" t="s">
        <v>73</v>
      </c>
      <c r="D2" s="22" t="s">
        <v>159</v>
      </c>
      <c r="E2" s="22" t="s">
        <v>159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160</v>
      </c>
      <c r="D3" s="16" t="s">
        <v>125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161</v>
      </c>
      <c r="D4" s="16" t="s">
        <v>125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159</v>
      </c>
      <c r="C5" s="22" t="s">
        <v>73</v>
      </c>
      <c r="D5" s="22" t="s">
        <v>159</v>
      </c>
      <c r="E5" s="22" t="s">
        <v>159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129</v>
      </c>
      <c r="C6" s="16" t="s">
        <v>162</v>
      </c>
      <c r="D6" s="16" t="s">
        <v>125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161</v>
      </c>
      <c r="D7" s="16" t="s">
        <v>125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159</v>
      </c>
      <c r="C8" s="22" t="s">
        <v>73</v>
      </c>
      <c r="D8" s="22" t="s">
        <v>159</v>
      </c>
      <c r="E8" s="22" t="s">
        <v>159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129</v>
      </c>
      <c r="C9" s="16" t="s">
        <v>162</v>
      </c>
      <c r="D9" s="16" t="s">
        <v>125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159</v>
      </c>
      <c r="C10" s="22" t="s">
        <v>73</v>
      </c>
      <c r="D10" s="22" t="s">
        <v>159</v>
      </c>
      <c r="E10" s="22" t="s">
        <v>159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129</v>
      </c>
      <c r="C11" s="16" t="s">
        <v>162</v>
      </c>
      <c r="D11" s="16" t="s">
        <v>125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159</v>
      </c>
      <c r="C12" s="22" t="s">
        <v>73</v>
      </c>
      <c r="D12" s="22" t="s">
        <v>159</v>
      </c>
      <c r="E12" s="22" t="s">
        <v>159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129</v>
      </c>
      <c r="C13" s="16" t="s">
        <v>162</v>
      </c>
      <c r="D13" s="16" t="s">
        <v>125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159</v>
      </c>
      <c r="C14" s="22" t="s">
        <v>73</v>
      </c>
      <c r="D14" s="22" t="s">
        <v>159</v>
      </c>
      <c r="E14" s="22" t="s">
        <v>159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129</v>
      </c>
      <c r="C15" s="16" t="s">
        <v>162</v>
      </c>
      <c r="D15" s="16" t="s">
        <v>125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130</v>
      </c>
      <c r="C16" s="16" t="s">
        <v>163</v>
      </c>
      <c r="D16" s="16" t="s">
        <v>125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159</v>
      </c>
      <c r="C17" s="22" t="s">
        <v>73</v>
      </c>
      <c r="D17" s="22" t="s">
        <v>159</v>
      </c>
      <c r="E17" s="22" t="s">
        <v>159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129</v>
      </c>
      <c r="C18" s="16" t="s">
        <v>162</v>
      </c>
      <c r="D18" s="16" t="s">
        <v>125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129</v>
      </c>
      <c r="C19" s="16" t="s">
        <v>162</v>
      </c>
      <c r="D19" s="16" t="s">
        <v>125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129</v>
      </c>
      <c r="C20" s="16" t="s">
        <v>162</v>
      </c>
      <c r="D20" s="16" t="s">
        <v>125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159</v>
      </c>
      <c r="C21" s="22" t="s">
        <v>73</v>
      </c>
      <c r="D21" s="22" t="s">
        <v>159</v>
      </c>
      <c r="E21" s="22" t="s">
        <v>159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159</v>
      </c>
      <c r="C22" s="22" t="s">
        <v>73</v>
      </c>
      <c r="D22" s="22" t="s">
        <v>159</v>
      </c>
      <c r="E22" s="22" t="s">
        <v>159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164</v>
      </c>
      <c r="D23" s="16" t="s">
        <v>125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129</v>
      </c>
      <c r="C24" s="16" t="s">
        <v>162</v>
      </c>
      <c r="D24" s="16" t="s">
        <v>125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129</v>
      </c>
      <c r="C25" s="16" t="s">
        <v>162</v>
      </c>
      <c r="D25" s="16" t="s">
        <v>125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165</v>
      </c>
      <c r="D26" s="16" t="s">
        <v>125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159</v>
      </c>
      <c r="C27" s="22" t="s">
        <v>73</v>
      </c>
      <c r="D27" s="22" t="s">
        <v>159</v>
      </c>
      <c r="E27" s="22" t="s">
        <v>159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129</v>
      </c>
      <c r="C28" s="16" t="s">
        <v>162</v>
      </c>
      <c r="D28" s="16" t="s">
        <v>125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131</v>
      </c>
      <c r="C29" s="16" t="s">
        <v>166</v>
      </c>
      <c r="D29" s="16" t="s">
        <v>125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165</v>
      </c>
      <c r="D30" s="16" t="s">
        <v>125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159</v>
      </c>
      <c r="C31" s="22" t="s">
        <v>73</v>
      </c>
      <c r="D31" s="22" t="s">
        <v>159</v>
      </c>
      <c r="E31" s="22" t="s">
        <v>159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129</v>
      </c>
      <c r="C32" s="16" t="s">
        <v>162</v>
      </c>
      <c r="D32" s="16" t="s">
        <v>125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132</v>
      </c>
      <c r="C33" s="16" t="s">
        <v>167</v>
      </c>
      <c r="D33" s="16" t="s">
        <v>125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132</v>
      </c>
      <c r="C34" s="16" t="s">
        <v>167</v>
      </c>
      <c r="D34" s="16" t="s">
        <v>125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132</v>
      </c>
      <c r="C35" s="16" t="s">
        <v>167</v>
      </c>
      <c r="D35" s="16" t="s">
        <v>125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132</v>
      </c>
      <c r="C36" s="16" t="s">
        <v>167</v>
      </c>
      <c r="D36" s="16" t="s">
        <v>125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129</v>
      </c>
      <c r="C37" s="16" t="s">
        <v>162</v>
      </c>
      <c r="D37" s="16" t="s">
        <v>125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159</v>
      </c>
      <c r="C38" s="22" t="s">
        <v>73</v>
      </c>
      <c r="D38" s="22" t="s">
        <v>159</v>
      </c>
      <c r="E38" s="22" t="s">
        <v>159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129</v>
      </c>
      <c r="C39" s="26" t="s">
        <v>162</v>
      </c>
      <c r="D39" s="26" t="s">
        <v>126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129</v>
      </c>
      <c r="C40" s="26" t="s">
        <v>162</v>
      </c>
      <c r="D40" s="26" t="s">
        <v>126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132</v>
      </c>
      <c r="C41" s="26" t="s">
        <v>167</v>
      </c>
      <c r="D41" s="26" t="s">
        <v>126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133</v>
      </c>
      <c r="C42" s="16" t="s">
        <v>168</v>
      </c>
      <c r="D42" s="16" t="s">
        <v>125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133</v>
      </c>
      <c r="C43" s="16" t="s">
        <v>168</v>
      </c>
      <c r="D43" s="16" t="s">
        <v>125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134</v>
      </c>
      <c r="C44" s="16" t="s">
        <v>169</v>
      </c>
      <c r="D44" s="16" t="s">
        <v>125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170</v>
      </c>
      <c r="D45" s="16" t="s">
        <v>125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170</v>
      </c>
      <c r="D46" s="26" t="s">
        <v>126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133</v>
      </c>
      <c r="C47" s="16" t="s">
        <v>168</v>
      </c>
      <c r="D47" s="16" t="s">
        <v>125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134</v>
      </c>
      <c r="C48" s="16" t="s">
        <v>169</v>
      </c>
      <c r="D48" s="16" t="s">
        <v>125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135</v>
      </c>
      <c r="C49" s="16" t="s">
        <v>171</v>
      </c>
      <c r="D49" s="16" t="s">
        <v>125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136</v>
      </c>
      <c r="C50" s="16" t="s">
        <v>172</v>
      </c>
      <c r="D50" s="16" t="s">
        <v>125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161</v>
      </c>
      <c r="D51" s="16" t="s">
        <v>125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132</v>
      </c>
      <c r="C52" s="16" t="s">
        <v>167</v>
      </c>
      <c r="D52" s="16" t="s">
        <v>125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159</v>
      </c>
      <c r="C53" s="22" t="s">
        <v>73</v>
      </c>
      <c r="D53" s="22" t="s">
        <v>159</v>
      </c>
      <c r="E53" s="22" t="s">
        <v>159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173</v>
      </c>
      <c r="D54" s="16" t="s">
        <v>125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174</v>
      </c>
      <c r="D55" s="16" t="s">
        <v>125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174</v>
      </c>
      <c r="D56" s="16" t="s">
        <v>125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174</v>
      </c>
      <c r="D57" s="16" t="s">
        <v>125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173</v>
      </c>
      <c r="D58" s="16" t="s">
        <v>125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159</v>
      </c>
      <c r="C59" s="22" t="s">
        <v>73</v>
      </c>
      <c r="D59" s="22" t="s">
        <v>159</v>
      </c>
      <c r="E59" s="22" t="s">
        <v>159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137</v>
      </c>
      <c r="C60" s="16" t="s">
        <v>175</v>
      </c>
      <c r="D60" s="16" t="s">
        <v>125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176</v>
      </c>
      <c r="D61" s="16" t="s">
        <v>125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177</v>
      </c>
      <c r="C62" s="22" t="s">
        <v>178</v>
      </c>
      <c r="D62" s="22" t="s">
        <v>177</v>
      </c>
      <c r="E62" s="22" t="s">
        <v>177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138</v>
      </c>
      <c r="C63" s="16" t="s">
        <v>179</v>
      </c>
      <c r="D63" s="16" t="s">
        <v>125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177</v>
      </c>
      <c r="C64" s="22" t="s">
        <v>180</v>
      </c>
      <c r="D64" s="22" t="s">
        <v>177</v>
      </c>
      <c r="E64" s="22" t="s">
        <v>177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161</v>
      </c>
      <c r="D65" s="16" t="s">
        <v>125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181</v>
      </c>
      <c r="D66" s="16" t="s">
        <v>125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181</v>
      </c>
      <c r="D67" s="16" t="s">
        <v>125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181</v>
      </c>
      <c r="D68" s="16" t="s">
        <v>125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161</v>
      </c>
      <c r="D69" s="16" t="s">
        <v>125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161</v>
      </c>
      <c r="D70" s="16" t="s">
        <v>125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161</v>
      </c>
      <c r="D71" s="16" t="s">
        <v>125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161</v>
      </c>
      <c r="D72" s="16" t="s">
        <v>125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182</v>
      </c>
      <c r="D73" s="16" t="s">
        <v>125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139</v>
      </c>
      <c r="C74" s="16" t="s">
        <v>183</v>
      </c>
      <c r="D74" s="16" t="s">
        <v>125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184</v>
      </c>
      <c r="D75" s="16" t="s">
        <v>125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131</v>
      </c>
      <c r="C76" s="26" t="s">
        <v>166</v>
      </c>
      <c r="D76" s="26" t="s">
        <v>126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170</v>
      </c>
      <c r="D77" s="26" t="s">
        <v>126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185</v>
      </c>
      <c r="D78" s="16" t="s">
        <v>125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164</v>
      </c>
      <c r="D79" s="16" t="s">
        <v>125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185</v>
      </c>
      <c r="D80" s="16" t="s">
        <v>125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159</v>
      </c>
      <c r="C81" s="22" t="s">
        <v>73</v>
      </c>
      <c r="D81" s="22" t="s">
        <v>159</v>
      </c>
      <c r="E81" s="22" t="s">
        <v>159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185</v>
      </c>
      <c r="D82" s="16" t="s">
        <v>125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185</v>
      </c>
      <c r="D83" s="16" t="s">
        <v>125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159</v>
      </c>
      <c r="C84" s="22" t="s">
        <v>73</v>
      </c>
      <c r="D84" s="22" t="s">
        <v>159</v>
      </c>
      <c r="E84" s="22" t="s">
        <v>159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185</v>
      </c>
      <c r="D85" s="16" t="s">
        <v>125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185</v>
      </c>
      <c r="D86" s="16" t="s">
        <v>125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185</v>
      </c>
      <c r="D87" s="26" t="s">
        <v>126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185</v>
      </c>
      <c r="D88" s="26" t="s">
        <v>126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186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3</v>
      </c>
      <c r="G1" s="30" t="s">
        <v>189</v>
      </c>
      <c r="H1" s="30" t="s">
        <v>190</v>
      </c>
      <c r="I1" s="30" t="s">
        <v>191</v>
      </c>
      <c r="J1" s="30" t="s">
        <v>192</v>
      </c>
      <c r="K1" s="30" t="s">
        <v>193</v>
      </c>
      <c r="L1" s="30" t="s">
        <v>194</v>
      </c>
      <c r="M1" s="30" t="s">
        <v>195</v>
      </c>
      <c r="N1" s="30" t="s">
        <v>196</v>
      </c>
    </row>
    <row collapsed="false" customFormat="false" customHeight="false" hidden="false" ht="12.1" outlineLevel="0" r="2">
      <c r="A2" s="29" t="n">
        <v>44140</v>
      </c>
      <c r="B2" s="16" t="s">
        <v>197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197</v>
      </c>
      <c r="C3" s="16" t="s">
        <v>131</v>
      </c>
      <c r="D3" s="16" t="s">
        <v>198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197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197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197</v>
      </c>
      <c r="C6" s="16" t="s">
        <v>131</v>
      </c>
      <c r="D6" s="16" t="s">
        <v>198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197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197</v>
      </c>
      <c r="C8" s="16" t="s">
        <v>131</v>
      </c>
      <c r="D8" s="16" t="s">
        <v>198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197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197</v>
      </c>
      <c r="C10" s="16" t="s">
        <v>131</v>
      </c>
      <c r="D10" s="16" t="s">
        <v>198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197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197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197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197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197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197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197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197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197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197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197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197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197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197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197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  <row collapsed="false" customFormat="false" customHeight="false" hidden="false" ht="12.1" outlineLevel="0" r="26">
      <c r="A26" s="29"/>
      <c r="B26" s="16"/>
      <c r="C26" s="16"/>
      <c r="D26" s="16"/>
      <c r="E26" s="7"/>
      <c r="F26" s="16"/>
      <c r="G26" s="6"/>
      <c r="H26" s="6"/>
      <c r="I26" s="6"/>
      <c r="J26" s="6"/>
      <c r="K26" s="6"/>
      <c r="L26" s="6"/>
      <c r="M26" s="6"/>
      <c r="N26" s="6"/>
    </row>
    <row collapsed="false" customFormat="false" customHeight="false" hidden="false" ht="12.1" outlineLevel="0" r="27">
      <c r="A27" s="29" t="n">
        <v>46223</v>
      </c>
      <c r="B27" s="16" t="s">
        <v>197</v>
      </c>
      <c r="C27" s="16" t="s">
        <v>21</v>
      </c>
      <c r="D27" s="16" t="s">
        <v>22</v>
      </c>
      <c r="E27" s="7" t="n">
        <v>20</v>
      </c>
      <c r="F27" s="16" t="s">
        <v>19</v>
      </c>
      <c r="G27" s="6" t="n">
        <v>37.64</v>
      </c>
      <c r="H27" s="6" t="n">
        <v>320.38</v>
      </c>
      <c r="I27" s="6" t="n">
        <v>226.14</v>
      </c>
      <c r="J27" s="6" t="n">
        <v>98</v>
      </c>
      <c r="K27" s="6" t="n">
        <v>752.8</v>
      </c>
      <c r="L27" s="6" t="n">
        <v>654.8</v>
      </c>
      <c r="M27" s="6" t="n">
        <v>14.48</v>
      </c>
      <c r="N27" s="6" t="n">
        <v>10.22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6</v>
      </c>
      <c r="F1" s="30" t="s">
        <v>188</v>
      </c>
      <c r="G1" s="30" t="s">
        <v>199</v>
      </c>
      <c r="H1" s="30" t="s">
        <v>192</v>
      </c>
      <c r="I1" s="30" t="s">
        <v>193</v>
      </c>
      <c r="J1" s="30" t="s">
        <v>194</v>
      </c>
    </row>
    <row collapsed="false" customFormat="false" customHeight="false" hidden="false" ht="12.1" outlineLevel="0" r="2">
      <c r="A2" s="31" t="n">
        <v>44110</v>
      </c>
      <c r="B2" s="16" t="s">
        <v>197</v>
      </c>
      <c r="C2" s="16" t="s">
        <v>129</v>
      </c>
      <c r="D2" s="16" t="s">
        <v>200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197</v>
      </c>
      <c r="C3" s="16" t="s">
        <v>134</v>
      </c>
      <c r="D3" s="16" t="s">
        <v>201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197</v>
      </c>
      <c r="C4" s="16" t="s">
        <v>137</v>
      </c>
      <c r="D4" s="16" t="s">
        <v>202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197</v>
      </c>
      <c r="C5" s="16" t="s">
        <v>135</v>
      </c>
      <c r="D5" s="16" t="s">
        <v>203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197</v>
      </c>
      <c r="C6" s="16" t="s">
        <v>133</v>
      </c>
      <c r="D6" s="16" t="s">
        <v>204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197</v>
      </c>
      <c r="C7" s="16" t="s">
        <v>138</v>
      </c>
      <c r="D7" s="16" t="s">
        <v>205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197</v>
      </c>
      <c r="C8" s="16" t="s">
        <v>136</v>
      </c>
      <c r="D8" s="16" t="s">
        <v>206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197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197</v>
      </c>
      <c r="C10" s="16" t="s">
        <v>135</v>
      </c>
      <c r="D10" s="16" t="s">
        <v>203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197</v>
      </c>
      <c r="C11" s="16" t="s">
        <v>136</v>
      </c>
      <c r="D11" s="16" t="s">
        <v>206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197</v>
      </c>
      <c r="C12" s="16" t="s">
        <v>132</v>
      </c>
      <c r="D12" s="16" t="s">
        <v>207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197</v>
      </c>
      <c r="C13" s="16" t="s">
        <v>134</v>
      </c>
      <c r="D13" s="16" t="s">
        <v>201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197</v>
      </c>
      <c r="C14" s="16" t="s">
        <v>135</v>
      </c>
      <c r="D14" s="16" t="s">
        <v>203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197</v>
      </c>
      <c r="C15" s="16" t="s">
        <v>133</v>
      </c>
      <c r="D15" s="16" t="s">
        <v>204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197</v>
      </c>
      <c r="C16" s="16" t="s">
        <v>136</v>
      </c>
      <c r="D16" s="16" t="s">
        <v>206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197</v>
      </c>
      <c r="C17" s="16" t="s">
        <v>139</v>
      </c>
      <c r="D17" s="16" t="s">
        <v>208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197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197</v>
      </c>
      <c r="C19" s="16" t="s">
        <v>135</v>
      </c>
      <c r="D19" s="16" t="s">
        <v>203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197</v>
      </c>
      <c r="C20" s="16" t="s">
        <v>136</v>
      </c>
      <c r="D20" s="16" t="s">
        <v>206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197</v>
      </c>
      <c r="C21" s="16" t="s">
        <v>132</v>
      </c>
      <c r="D21" s="16" t="s">
        <v>207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197</v>
      </c>
      <c r="C22" s="16" t="s">
        <v>134</v>
      </c>
      <c r="D22" s="16" t="s">
        <v>201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197</v>
      </c>
      <c r="C23" s="16" t="s">
        <v>135</v>
      </c>
      <c r="D23" s="16" t="s">
        <v>203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197</v>
      </c>
      <c r="C24" s="16" t="s">
        <v>133</v>
      </c>
      <c r="D24" s="16" t="s">
        <v>204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197</v>
      </c>
      <c r="C25" s="16" t="s">
        <v>136</v>
      </c>
      <c r="D25" s="16" t="s">
        <v>206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197</v>
      </c>
      <c r="C26" s="16" t="s">
        <v>139</v>
      </c>
      <c r="D26" s="16" t="s">
        <v>208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197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197</v>
      </c>
      <c r="C28" s="16" t="s">
        <v>135</v>
      </c>
      <c r="D28" s="16" t="s">
        <v>203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197</v>
      </c>
      <c r="C29" s="16" t="s">
        <v>136</v>
      </c>
      <c r="D29" s="16" t="s">
        <v>206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197</v>
      </c>
      <c r="C30" s="16" t="s">
        <v>132</v>
      </c>
      <c r="D30" s="16" t="s">
        <v>207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197</v>
      </c>
      <c r="C31" s="16" t="s">
        <v>134</v>
      </c>
      <c r="D31" s="16" t="s">
        <v>201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197</v>
      </c>
      <c r="C32" s="16" t="s">
        <v>135</v>
      </c>
      <c r="D32" s="16" t="s">
        <v>203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1" t="n">
        <v>44761</v>
      </c>
      <c r="B33" s="16" t="s">
        <v>197</v>
      </c>
      <c r="C33" s="16" t="s">
        <v>133</v>
      </c>
      <c r="D33" s="16" t="s">
        <v>204</v>
      </c>
      <c r="E33" s="6" t="n">
        <v>1000</v>
      </c>
      <c r="F33" s="7" t="n">
        <v>20</v>
      </c>
      <c r="G33" s="6" t="n">
        <v>37.9</v>
      </c>
      <c r="H33" s="6" t="n">
        <v>99</v>
      </c>
      <c r="I33" s="6" t="n">
        <v>758</v>
      </c>
      <c r="J33" s="6" t="n">
        <v>659</v>
      </c>
    </row>
    <row collapsed="false" customFormat="false" customHeight="false" hidden="false" ht="12.1" outlineLevel="0" r="34">
      <c r="A34" s="31" t="n">
        <v>44770</v>
      </c>
      <c r="B34" s="16" t="s">
        <v>197</v>
      </c>
      <c r="C34" s="16" t="s">
        <v>136</v>
      </c>
      <c r="D34" s="16" t="s">
        <v>206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197</v>
      </c>
      <c r="C35" s="16" t="s">
        <v>139</v>
      </c>
      <c r="D35" s="16" t="s">
        <v>208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197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197</v>
      </c>
      <c r="C37" s="16" t="s">
        <v>135</v>
      </c>
      <c r="D37" s="16" t="s">
        <v>203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197</v>
      </c>
      <c r="C38" s="16" t="s">
        <v>132</v>
      </c>
      <c r="D38" s="16" t="s">
        <v>207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197</v>
      </c>
      <c r="C39" s="16" t="s">
        <v>139</v>
      </c>
      <c r="D39" s="16" t="s">
        <v>208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197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197</v>
      </c>
      <c r="C41" s="16" t="s">
        <v>132</v>
      </c>
      <c r="D41" s="16" t="s">
        <v>207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197</v>
      </c>
      <c r="C42" s="16" t="s">
        <v>139</v>
      </c>
      <c r="D42" s="16" t="s">
        <v>208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197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197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197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197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197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 t="n">
        <v>46119</v>
      </c>
      <c r="B48" s="16" t="s">
        <v>197</v>
      </c>
      <c r="C48" s="16" t="s">
        <v>55</v>
      </c>
      <c r="D48" s="16" t="s">
        <v>57</v>
      </c>
      <c r="E48" s="6" t="n">
        <v>1000</v>
      </c>
      <c r="F48" s="7" t="n">
        <v>10</v>
      </c>
      <c r="G48" s="6" t="n">
        <v>102.92</v>
      </c>
      <c r="H48" s="6" t="n">
        <v>134</v>
      </c>
      <c r="I48" s="6" t="n">
        <v>1029.2</v>
      </c>
      <c r="J48" s="6" t="n">
        <v>895.2</v>
      </c>
    </row>
    <row collapsed="false" customFormat="false" customHeight="false" hidden="false" ht="12.1" outlineLevel="0" r="49">
      <c r="A49" s="31"/>
      <c r="B49" s="16"/>
      <c r="C49" s="16"/>
      <c r="D49" s="16"/>
      <c r="E49" s="6"/>
      <c r="F49" s="7"/>
      <c r="G49" s="6"/>
      <c r="H49" s="6"/>
      <c r="I49" s="6"/>
      <c r="J49" s="6"/>
    </row>
    <row collapsed="false" customFormat="false" customHeight="false" hidden="false" ht="12.1" outlineLevel="0" r="50">
      <c r="A50" s="31" t="n">
        <v>46301</v>
      </c>
      <c r="B50" s="16" t="s">
        <v>197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85.66</v>
      </c>
      <c r="H50" s="6" t="n">
        <v>111</v>
      </c>
      <c r="I50" s="6" t="n">
        <v>856.6</v>
      </c>
      <c r="J50" s="6" t="n">
        <v>745.6</v>
      </c>
    </row>
    <row collapsed="false" customFormat="false" customHeight="false" hidden="false" ht="12.1" outlineLevel="0" r="51">
      <c r="A51" s="31" t="n">
        <v>46483</v>
      </c>
      <c r="B51" s="16" t="s">
        <v>197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85.66</v>
      </c>
      <c r="H51" s="6" t="n">
        <v>111</v>
      </c>
      <c r="I51" s="6" t="n">
        <v>856.6</v>
      </c>
      <c r="J51" s="6" t="n">
        <v>745.6</v>
      </c>
    </row>
    <row collapsed="false" customFormat="false" customHeight="false" hidden="false" ht="12.1" outlineLevel="0" r="52">
      <c r="A52" s="31" t="n">
        <v>46665</v>
      </c>
      <c r="B52" s="16" t="s">
        <v>197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85.66</v>
      </c>
      <c r="H52" s="6" t="n">
        <v>111</v>
      </c>
      <c r="I52" s="6" t="n">
        <v>856.6</v>
      </c>
      <c r="J52" s="6" t="n">
        <v>745.6</v>
      </c>
    </row>
    <row collapsed="false" customFormat="false" customHeight="false" hidden="false" ht="12.1" outlineLevel="0" r="53">
      <c r="A53" s="31" t="n">
        <v>46847</v>
      </c>
      <c r="B53" s="16" t="s">
        <v>197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85.66</v>
      </c>
      <c r="H53" s="6" t="n">
        <v>111</v>
      </c>
      <c r="I53" s="6" t="n">
        <v>856.6</v>
      </c>
      <c r="J53" s="6" t="n">
        <v>745.6</v>
      </c>
    </row>
    <row collapsed="false" customFormat="false" customHeight="false" hidden="false" ht="12.1" outlineLevel="0" r="54">
      <c r="A54" s="31" t="n">
        <v>47029</v>
      </c>
      <c r="B54" s="16" t="s">
        <v>197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85.66</v>
      </c>
      <c r="H54" s="6" t="n">
        <v>111</v>
      </c>
      <c r="I54" s="6" t="n">
        <v>856.6</v>
      </c>
      <c r="J54" s="6" t="n">
        <v>745.6</v>
      </c>
    </row>
    <row collapsed="false" customFormat="false" customHeight="false" hidden="false" ht="12.1" outlineLevel="0" r="55">
      <c r="A55" s="31" t="n">
        <v>47211</v>
      </c>
      <c r="B55" s="16" t="s">
        <v>197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85.66</v>
      </c>
      <c r="H55" s="6" t="n">
        <v>111</v>
      </c>
      <c r="I55" s="6" t="n">
        <v>856.6</v>
      </c>
      <c r="J55" s="6" t="n">
        <v>745.6</v>
      </c>
    </row>
    <row collapsed="false" customFormat="false" customHeight="false" hidden="false" ht="12.1" outlineLevel="0" r="56">
      <c r="A56" s="31" t="n">
        <v>47393</v>
      </c>
      <c r="B56" s="16" t="s">
        <v>197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85.66</v>
      </c>
      <c r="H56" s="6" t="n">
        <v>111</v>
      </c>
      <c r="I56" s="6" t="n">
        <v>856.6</v>
      </c>
      <c r="J56" s="6" t="n">
        <v>745.6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209</v>
      </c>
      <c r="G1" s="30" t="s">
        <v>210</v>
      </c>
      <c r="H1" s="30" t="s">
        <v>70</v>
      </c>
      <c r="I1" s="30" t="s">
        <v>211</v>
      </c>
      <c r="J1" s="30" t="s">
        <v>212</v>
      </c>
      <c r="K1" s="30" t="s">
        <v>213</v>
      </c>
      <c r="L1" s="30" t="s">
        <v>214</v>
      </c>
      <c r="M1" s="30" t="s">
        <v>215</v>
      </c>
      <c r="N1" s="30" t="s">
        <v>216</v>
      </c>
      <c r="O1" s="30" t="s">
        <v>217</v>
      </c>
    </row>
    <row collapsed="false" customFormat="false" customHeight="false" hidden="false" ht="12.1" outlineLevel="0" r="2">
      <c r="A2" s="32" t="n">
        <v>44098</v>
      </c>
      <c r="B2" s="16" t="s">
        <v>197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2070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2050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197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2024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197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1628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197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1628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197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2084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197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1700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197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1994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197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197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2104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197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2101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197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197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197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197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1932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197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1932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197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1932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197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1959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197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1994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197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1994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197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1994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197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1857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197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1929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197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2104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197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1936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197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197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1936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2026-05-26T12:56:37.00Z</dcterms:created>
  <dc:creator>izi-invest.ru</dc:creator>
  <cp:revision>0</cp:revision>
</cp:coreProperties>
</file>