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<sst xmlns="http://schemas.openxmlformats.org/spreadsheetml/2006/main" count="491" uniqueCount="108">
  <si>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</si>
  <si>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</si>
  <si>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</si>
  <si>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</si>
  <si>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</si>
  <si>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</si>
  <si>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</si>
  <si>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</si>
  <si>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</si>
  <si>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</si>
  <si>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</si>
  <si>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</si>
  <si>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</si>
  <si>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</si>
  <si>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</si>
  <si>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</si>
  <si>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</si>
  <si>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</si>
  <si>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</si>
  <si>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</si>
  <si>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</si>
  <si>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TATNP</t>
  </si>
  <si>
    <t>Татнфт 3ап</t>
  </si>
  <si>
    <t>BYN</t>
  </si>
  <si>
    <t>SBER</t>
  </si>
  <si>
    <t>Сбербанк</t>
  </si>
  <si>
    <t>CAD</t>
  </si>
  <si>
    <t>Сумма по акциям:</t>
  </si>
  <si>
    <t>CHF</t>
  </si>
  <si>
    <t>BCSD</t>
  </si>
  <si>
    <t>etf</t>
  </si>
  <si>
    <t>BCSD ETF</t>
  </si>
  <si>
    <t>CNY</t>
  </si>
  <si>
    <t>Сумма по фондам: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</si>
  <si>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</si>
  <si>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</si>
  <si>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</si>
  <si>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</si>
  <si>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</si>
  <si>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</si>
  <si>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</si>
  <si>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</si>
  <si>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</si>
  <si>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</si>
  <si>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</si>
  <si>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</si>
  <si>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</si>
  <si>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</si>
  <si>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</si>
  <si>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</si>
  <si>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</si>
  <si>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</si>
  <si>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</si>
  <si>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</si>
  <si>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</si>
  <si>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</si>
  <si>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</si>
  <si>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</si>
  <si>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</si>
  <si>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</si>
  <si>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При сроке расчёта менее 1 года, последняя дата принимается как первая +1 год. Это уменьшает расчётное значение, но позволяет избежать неадекватно больших цифр при маленьких сроках.</t>
  </si>
  <si>
    <t>buy</t>
  </si>
  <si>
    <t>Стоимость сейчас</t>
  </si>
  <si>
    <t>Полный доход</t>
  </si>
  <si>
    <t>LKOH
ЛУКОЙЛ</t>
  </si>
  <si>
    <t>TATNP
Татнфт 3ап</t>
  </si>
  <si>
    <t>SBER
Сбербанк</t>
  </si>
  <si>
    <t>BCSD
BCSD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</si>
  <si>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</si>
  <si>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</si>
  <si>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</si>
  <si>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</si>
  <si>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</si>
  <si>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</si>
  <si>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</si>
  <si>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</si>
  <si>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НК ЛУКОЙЛ (ПАО) - ао</t>
  </si>
  <si>
    <t>ПАО "Татнефть" ап 3 вып.</t>
  </si>
  <si>
    <t>Сбербанк России ПАО ао</t>
  </si>
  <si>
    <t>БПИФ БКС Денежный рынок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</si>
  <si>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</si>
  <si>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</si>
  <si>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</si>
  <si>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</si>
  <si>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</si>
  <si>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</si>
  <si>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</si>
  <si>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</si>
  <si>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</si>
  <si>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</si>
  <si>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</si>
  <si>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Инвестиции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</si>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</sst>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41</v>
      </c>
      <c r="F2" s="6" t="n">
        <v>6834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0.0049</v>
      </c>
      <c r="L2" s="6" t="n">
        <v>6803.84</v>
      </c>
      <c r="M2" s="17" t="n">
        <v>0.207075</v>
      </c>
      <c r="N2" s="16"/>
      <c r="O2" s="16" t="s">
        <v>20</v>
      </c>
      <c r="P2" s="17" t="n">
        <v>0.207075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64</v>
      </c>
      <c r="F3" s="6" t="n">
        <v>627.6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-0.0453</v>
      </c>
      <c r="L3" s="6" t="n">
        <v>656.31</v>
      </c>
      <c r="M3" s="17" t="n">
        <v>26.5275</v>
      </c>
      <c r="N3" s="16"/>
      <c r="O3" s="16" t="s">
        <v>23</v>
      </c>
      <c r="P3" s="17" t="n">
        <v>26.5275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</v>
      </c>
      <c r="F4" s="6" t="n">
        <v>309.63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0.0108</v>
      </c>
      <c r="L4" s="6" t="n">
        <v>306.34</v>
      </c>
      <c r="M4" s="17" t="n">
        <v>57.097174812986</v>
      </c>
      <c r="N4" s="16"/>
      <c r="O4" s="16" t="s">
        <v>26</v>
      </c>
      <c r="P4" s="17" t="n">
        <v>57.097174812986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27</v>
      </c>
      <c r="I5" s="4"/>
      <c r="J5" s="5" t="s">
        <f>=SUM(J2:J4)</f>
      </c>
      <c r="K5" s="4"/>
      <c r="L5" s="4"/>
      <c r="M5" s="17" t="n">
        <v>95.4091</v>
      </c>
      <c r="N5" s="16"/>
      <c r="O5" s="16" t="s">
        <v>28</v>
      </c>
      <c r="P5" s="17" t="n">
        <v>95.4091</v>
      </c>
      <c r="Q5" s="6" t="s">
        <f>=P5/$P$13</f>
      </c>
    </row>
    <row collapsed="false" customFormat="false" customHeight="false" hidden="false" ht="12.1" outlineLevel="0" r="6">
      <c r="A6" s="16" t="s">
        <v>29</v>
      </c>
      <c r="B6" s="16" t="s">
        <v>30</v>
      </c>
      <c r="C6" s="16" t="s">
        <v>31</v>
      </c>
      <c r="D6" s="16" t="s">
        <v>19</v>
      </c>
      <c r="E6" s="7" t="n">
        <v>184</v>
      </c>
      <c r="F6" s="6" t="n">
        <v>11.767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0.0161</v>
      </c>
      <c r="L6" s="6" t="n">
        <v>11.59</v>
      </c>
      <c r="M6" s="17" t="n">
        <v>10.8897</v>
      </c>
      <c r="N6" s="16"/>
      <c r="O6" s="16" t="s">
        <v>32</v>
      </c>
      <c r="P6" s="17" t="n">
        <v>10.8897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=SUM(J6:J6)</f>
      </c>
      <c r="K7" s="4"/>
      <c r="L7" s="4"/>
      <c r="M7" s="17" t="n">
        <v>89.2512</v>
      </c>
      <c r="N7" s="16"/>
      <c r="O7" s="16" t="s">
        <v>34</v>
      </c>
      <c r="P7" s="17" t="n">
        <v>89.2512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11.46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 t="n">
        <v>105.9994</v>
      </c>
      <c r="N8" s="16"/>
      <c r="O8" s="16" t="s">
        <v>36</v>
      </c>
      <c r="P8" s="17" t="n">
        <v>105.9994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7" t="n">
        <v>8476</v>
      </c>
      <c r="N9" s="16"/>
      <c r="O9" s="16" t="s">
        <v>38</v>
      </c>
      <c r="P9" s="17" t="n">
        <v>8476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=J5+J7+J9</f>
      </c>
      <c r="K10" s="17"/>
      <c r="L10" s="6"/>
      <c r="M10" s="17" t="n">
        <v>10.369</v>
      </c>
      <c r="N10" s="16"/>
      <c r="O10" s="16" t="s">
        <v>40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 t="n">
        <v>0.44</v>
      </c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0.157475</v>
      </c>
      <c r="N12" s="16"/>
      <c r="O12" s="16" t="s">
        <v>42</v>
      </c>
      <c r="P12" s="17" t="n">
        <v>0.157475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113.81</v>
      </c>
      <c r="N14" s="16"/>
      <c r="O14" s="16" t="s">
        <v>43</v>
      </c>
      <c r="P14" s="17" t="n">
        <v>113.81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2.18</v>
      </c>
      <c r="N15" s="16"/>
      <c r="O15" s="16" t="s">
        <v>44</v>
      </c>
      <c r="P15" s="17" t="n">
        <v>2.18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78.6171</v>
      </c>
      <c r="N17" s="16"/>
      <c r="O17" s="16" t="s">
        <v>46</v>
      </c>
      <c r="P17" s="17" t="n">
        <v>78.6171</v>
      </c>
      <c r="Q17" s="6" t="s">
        <f>=P17/$P$13</f>
      </c>
    </row>
  </sheetData>
  <mergeCells>
    <mergeCell ref="H5:I5"/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45712.764583333</v>
      </c>
      <c r="B2" s="6" t="n">
        <v>17616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45712.764583333</v>
      </c>
      <c r="B3" s="6" t="n">
        <v>35000</v>
      </c>
      <c r="C3" s="16" t="s">
        <v>54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45715.664583333</v>
      </c>
      <c r="B4" s="6" t="n">
        <v>1000</v>
      </c>
      <c r="C4" s="16" t="s">
        <v>54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45733.784722222</v>
      </c>
      <c r="B5" s="6" t="n">
        <v>30116</v>
      </c>
      <c r="C5" s="16" t="s">
        <v>54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45750.805555556</v>
      </c>
      <c r="B6" s="6" t="n">
        <v>20000</v>
      </c>
      <c r="C6" s="16" t="s">
        <v>54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45754.527083333</v>
      </c>
      <c r="B7" s="6" t="n">
        <v>30000</v>
      </c>
      <c r="C7" s="16" t="s">
        <v>54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45755.459027778</v>
      </c>
      <c r="B8" s="6" t="n">
        <v>90000</v>
      </c>
      <c r="C8" s="16" t="s">
        <v>54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45769.795833333</v>
      </c>
      <c r="B9" s="6" t="n">
        <v>54500</v>
      </c>
      <c r="C9" s="16" t="s">
        <v>54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45776.509722222</v>
      </c>
      <c r="B10" s="6" t="n">
        <v>25000</v>
      </c>
      <c r="C10" s="16" t="s">
        <v>54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45783.542361111</v>
      </c>
      <c r="B11" s="6" t="n">
        <v>20000</v>
      </c>
      <c r="C11" s="16" t="s">
        <v>54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45810.563888889</v>
      </c>
      <c r="B12" s="6" t="n">
        <v>6000</v>
      </c>
      <c r="C12" s="16" t="s">
        <v>54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2" t="n">
        <v>46077</v>
      </c>
      <c r="B13" s="5" t="n">
        <v>-328729.59</v>
      </c>
      <c r="C13" s="14" t="s">
        <v>55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/>
      <c r="B14" s="9" t="s">
        <f>=XIRR(B2:B13,A2:A13)</f>
      </c>
      <c r="C14" s="16" t="s">
        <v>56</v>
      </c>
      <c r="D14" s="16"/>
      <c r="E14" s="16"/>
      <c r="F14" s="7"/>
      <c r="G14" s="2" t="s">
        <v>57</v>
      </c>
      <c r="H14" s="6" t="s">
        <f>=SUM(I2:H13)/365</f>
      </c>
    </row>
    <row collapsed="false" customFormat="false" customHeight="false" hidden="false" ht="12.1" outlineLevel="0" r="15">
      <c r="A15" s="13"/>
      <c r="B15" s="5" t="s">
        <f>=-SUM(B2:B13)</f>
      </c>
      <c r="C15" s="16" t="s">
        <v>58</v>
      </c>
      <c r="D15" s="16"/>
      <c r="E15" s="16"/>
      <c r="F15" s="7"/>
      <c r="G15" s="14" t="s">
        <v>59</v>
      </c>
      <c r="H15" s="9" t="s">
        <f>=B15/H14</f>
      </c>
    </row>
    <row collapsed="false" customFormat="false" customHeight="false" hidden="false" ht="12.1" outlineLevel="0" r="16">
      <c r="A16" s="19"/>
    </row>
    <row collapsed="false" customFormat="false" customHeight="false" hidden="false" ht="12.1" outlineLevel="0" r="17">
      <c r="A17" s="19"/>
    </row>
    <row collapsed="false" customFormat="false" customHeight="false" hidden="false" ht="12.1" outlineLevel="0" r="18">
      <c r="A18" s="15" t="s">
        <v>60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29</v>
      </c>
      <c r="L1" s="0"/>
    </row>
    <row collapsed="false" customFormat="false" customHeight="false" hidden="false" ht="12.1" outlineLevel="0" r="2">
      <c r="A2" s="11" t="n">
        <v>45714</v>
      </c>
      <c r="B2" s="6" t="n">
        <v>7594.5</v>
      </c>
      <c r="C2" s="0" t="s">
        <v>61</v>
      </c>
      <c r="D2" s="11" t="n">
        <v>45768</v>
      </c>
      <c r="E2" s="6" t="n">
        <v>6588</v>
      </c>
      <c r="F2" s="0" t="s">
        <v>61</v>
      </c>
      <c r="G2" s="11" t="n">
        <v>45768</v>
      </c>
      <c r="H2" s="6" t="n">
        <v>6126.8</v>
      </c>
      <c r="I2" s="0" t="s">
        <v>61</v>
      </c>
      <c r="J2" s="11" t="n">
        <v>45768</v>
      </c>
      <c r="K2" s="6" t="n">
        <v>184</v>
      </c>
      <c r="L2" s="0" t="s">
        <v>61</v>
      </c>
    </row>
    <row collapsed="false" customFormat="false" customHeight="false" hidden="false" ht="12.1" outlineLevel="0" r="3">
      <c r="A3" s="11" t="n">
        <v>45715</v>
      </c>
      <c r="B3" s="6" t="n">
        <v>7532</v>
      </c>
      <c r="C3" s="0" t="s">
        <v>61</v>
      </c>
      <c r="D3" s="11" t="n">
        <v>45768</v>
      </c>
      <c r="E3" s="6" t="n">
        <v>5956.2</v>
      </c>
      <c r="F3" s="0" t="s">
        <v>61</v>
      </c>
      <c r="G3" s="11" t="n">
        <v>46133</v>
      </c>
      <c r="H3" s="8" t="s">
        <f>=-Портфель!J4</f>
      </c>
      <c r="I3" s="0" t="s">
        <v>62</v>
      </c>
      <c r="J3" s="11" t="n">
        <v>45770</v>
      </c>
      <c r="K3" s="6" t="n">
        <v>425.94</v>
      </c>
      <c r="L3" s="0" t="s">
        <v>61</v>
      </c>
    </row>
    <row collapsed="false" customFormat="false" customHeight="false" hidden="false" ht="12.1" outlineLevel="0" r="4">
      <c r="A4" s="11" t="n">
        <v>45715</v>
      </c>
      <c r="B4" s="6" t="n">
        <v>30420</v>
      </c>
      <c r="C4" s="0" t="s">
        <v>61</v>
      </c>
      <c r="D4" s="11" t="n">
        <v>45776</v>
      </c>
      <c r="E4" s="6" t="n">
        <v>10848</v>
      </c>
      <c r="F4" s="0" t="s">
        <v>61</v>
      </c>
      <c r="G4" s="0"/>
      <c r="H4" s="10" t="s">
        <f>=XIRR(H2:H3,G2:G3)</f>
      </c>
      <c r="I4" s="0"/>
      <c r="J4" s="11" t="n">
        <v>45776</v>
      </c>
      <c r="K4" s="6" t="n">
        <v>566.2</v>
      </c>
      <c r="L4" s="0" t="s">
        <v>61</v>
      </c>
    </row>
    <row collapsed="false" customFormat="false" customHeight="false" hidden="false" ht="12.1" outlineLevel="0" r="5">
      <c r="A5" s="11" t="n">
        <v>45715</v>
      </c>
      <c r="B5" s="6" t="n">
        <v>7586</v>
      </c>
      <c r="C5" s="0" t="s">
        <v>61</v>
      </c>
      <c r="D5" s="11" t="n">
        <v>45783</v>
      </c>
      <c r="E5" s="6" t="n">
        <v>9711</v>
      </c>
      <c r="F5" s="0" t="s">
        <v>61</v>
      </c>
      <c r="G5" s="0"/>
      <c r="H5" s="8" t="s">
        <f>=-SUM(H2:H3)</f>
      </c>
      <c r="I5" s="0" t="s">
        <v>63</v>
      </c>
      <c r="J5" s="11" t="n">
        <v>45783</v>
      </c>
      <c r="K5" s="6" t="n">
        <v>614.8</v>
      </c>
      <c r="L5" s="0" t="s">
        <v>61</v>
      </c>
    </row>
    <row collapsed="false" customFormat="false" customHeight="false" hidden="false" ht="12.1" outlineLevel="0" r="6">
      <c r="A6" s="11" t="n">
        <v>45733</v>
      </c>
      <c r="B6" s="6" t="n">
        <v>28858</v>
      </c>
      <c r="C6" s="0" t="s">
        <v>61</v>
      </c>
      <c r="D6" s="11" t="n">
        <v>45783</v>
      </c>
      <c r="E6" s="6" t="n">
        <v>3242.5</v>
      </c>
      <c r="F6" s="0" t="s">
        <v>61</v>
      </c>
      <c r="G6" s="0"/>
      <c r="H6" s="0"/>
      <c r="I6" s="0"/>
      <c r="J6" s="11" t="n">
        <v>45810</v>
      </c>
      <c r="K6" s="6" t="n">
        <v>341.3</v>
      </c>
      <c r="L6" s="0" t="s">
        <v>61</v>
      </c>
    </row>
    <row collapsed="false" customFormat="false" customHeight="false" hidden="false" ht="12.1" outlineLevel="0" r="7">
      <c r="A7" s="11" t="n">
        <v>45754</v>
      </c>
      <c r="B7" s="6" t="n">
        <v>25552</v>
      </c>
      <c r="C7" s="0" t="s">
        <v>61</v>
      </c>
      <c r="D7" s="11" t="n">
        <v>45810</v>
      </c>
      <c r="E7" s="6" t="n">
        <v>5658.3</v>
      </c>
      <c r="F7" s="0" t="s">
        <v>61</v>
      </c>
      <c r="G7" s="0"/>
      <c r="H7" s="0"/>
      <c r="I7" s="0"/>
      <c r="J7" s="11" t="n">
        <v>46133</v>
      </c>
      <c r="K7" s="8" t="s">
        <f>=-Портфель!J6</f>
      </c>
      <c r="L7" s="0" t="s">
        <v>62</v>
      </c>
    </row>
    <row collapsed="false" customFormat="false" customHeight="false" hidden="false" ht="12.1" outlineLevel="0" r="8">
      <c r="A8" s="11" t="n">
        <v>45755</v>
      </c>
      <c r="B8" s="6" t="n">
        <v>51004</v>
      </c>
      <c r="C8" s="0" t="s">
        <v>61</v>
      </c>
      <c r="D8" s="11" t="n">
        <v>46133</v>
      </c>
      <c r="E8" s="8" t="s">
        <f>=-Портфель!J3</f>
      </c>
      <c r="F8" s="0" t="s">
        <v>62</v>
      </c>
      <c r="G8" s="0"/>
      <c r="H8" s="0"/>
      <c r="I8" s="0"/>
      <c r="J8" s="0"/>
      <c r="K8" s="10" t="s">
        <f>=XIRR(K2:K7,J2:J7)</f>
      </c>
      <c r="L8" s="0"/>
    </row>
    <row collapsed="false" customFormat="false" customHeight="false" hidden="false" ht="12.1" outlineLevel="0" r="9">
      <c r="A9" s="11" t="n">
        <v>45758</v>
      </c>
      <c r="B9" s="6" t="n">
        <v>13010</v>
      </c>
      <c r="C9" s="0" t="s">
        <v>61</v>
      </c>
      <c r="D9" s="0"/>
      <c r="E9" s="10" t="s">
        <f>=XIRR(E2:E8,D2:D8)</f>
      </c>
      <c r="F9" s="0"/>
      <c r="G9" s="0"/>
      <c r="H9" s="0"/>
      <c r="I9" s="0"/>
      <c r="J9" s="0"/>
      <c r="K9" s="8" t="s">
        <f>=-SUM(K2:K7)</f>
      </c>
      <c r="L9" s="0" t="s">
        <v>63</v>
      </c>
    </row>
    <row collapsed="false" customFormat="false" customHeight="false" hidden="false" ht="12.1" outlineLevel="0" r="10">
      <c r="A10" s="11" t="n">
        <v>45768</v>
      </c>
      <c r="B10" s="6" t="n">
        <v>13331</v>
      </c>
      <c r="C10" s="0" t="s">
        <v>61</v>
      </c>
      <c r="D10" s="0"/>
      <c r="E10" s="8" t="s">
        <f>=-SUM(E2:E8)</f>
      </c>
      <c r="F10" s="0" t="s">
        <v>63</v>
      </c>
    </row>
    <row collapsed="false" customFormat="false" customHeight="false" hidden="false" ht="12.1" outlineLevel="0" r="11">
      <c r="A11" s="11" t="n">
        <v>45768</v>
      </c>
      <c r="B11" s="6" t="n">
        <v>19978.5</v>
      </c>
      <c r="C11" s="0" t="s">
        <v>61</v>
      </c>
    </row>
    <row collapsed="false" customFormat="false" customHeight="false" hidden="false" ht="12.1" outlineLevel="0" r="12">
      <c r="A12" s="11" t="n">
        <v>45769</v>
      </c>
      <c r="B12" s="6" t="n">
        <v>33835</v>
      </c>
      <c r="C12" s="0" t="s">
        <v>61</v>
      </c>
    </row>
    <row collapsed="false" customFormat="false" customHeight="false" hidden="false" ht="12.1" outlineLevel="0" r="13">
      <c r="A13" s="11" t="n">
        <v>45770</v>
      </c>
      <c r="B13" s="6" t="n">
        <v>6729.5</v>
      </c>
      <c r="C13" s="0" t="s">
        <v>61</v>
      </c>
    </row>
    <row collapsed="false" customFormat="false" customHeight="false" hidden="false" ht="12.1" outlineLevel="0" r="14">
      <c r="A14" s="11" t="n">
        <v>45770</v>
      </c>
      <c r="B14" s="6" t="n">
        <v>13506</v>
      </c>
      <c r="C14" s="0" t="s">
        <v>61</v>
      </c>
    </row>
    <row collapsed="false" customFormat="false" customHeight="false" hidden="false" ht="12.1" outlineLevel="0" r="15">
      <c r="A15" s="11" t="n">
        <v>45776</v>
      </c>
      <c r="B15" s="6" t="n">
        <v>13594</v>
      </c>
      <c r="C15" s="0" t="s">
        <v>61</v>
      </c>
    </row>
    <row collapsed="false" customFormat="false" customHeight="false" hidden="false" ht="12.1" outlineLevel="0" r="16">
      <c r="A16" s="11" t="n">
        <v>45783</v>
      </c>
      <c r="B16" s="6" t="n">
        <v>6427</v>
      </c>
      <c r="C16" s="0" t="s">
        <v>61</v>
      </c>
    </row>
    <row collapsed="false" customFormat="false" customHeight="false" hidden="false" ht="12.1" outlineLevel="0" r="17">
      <c r="A17" s="11" t="n">
        <v>46079</v>
      </c>
      <c r="B17" s="8" t="s">
        <f>=-Портфель!J2</f>
      </c>
      <c r="C17" s="0" t="s">
        <v>62</v>
      </c>
    </row>
    <row collapsed="false" customFormat="false" customHeight="false" hidden="false" ht="12.1" outlineLevel="0" r="18">
      <c r="A18" s="0"/>
      <c r="B18" s="10" t="s">
        <f>=XIRR(B2:B17,A2:A17)</f>
      </c>
      <c r="C18" s="0"/>
    </row>
    <row collapsed="false" customFormat="false" customHeight="false" hidden="false" ht="12.1" outlineLevel="0" r="19">
      <c r="A19" s="0"/>
      <c r="B19" s="8" t="s">
        <f>=-SUM(B2:B17)</f>
      </c>
      <c r="C19" s="0" t="s">
        <v>63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64</v>
      </c>
      <c r="C1" s="0"/>
      <c r="D1" s="0"/>
      <c r="E1" s="3" t="s">
        <v>65</v>
      </c>
      <c r="F1" s="0"/>
      <c r="G1" s="0"/>
      <c r="H1" s="3" t="s">
        <v>66</v>
      </c>
      <c r="I1" s="0"/>
      <c r="J1" s="0"/>
      <c r="K1" s="3" t="s">
        <v>67</v>
      </c>
      <c r="L1" s="0"/>
    </row>
    <row collapsed="false" customFormat="false" customHeight="false" hidden="false" ht="12.1" outlineLevel="0" r="2">
      <c r="A2" s="11" t="n">
        <v>45714</v>
      </c>
      <c r="B2" s="6" t="n">
        <v>1</v>
      </c>
      <c r="C2" s="6" t="n">
        <v>7594.5</v>
      </c>
      <c r="D2" s="11" t="n">
        <v>45768</v>
      </c>
      <c r="E2" s="6" t="n">
        <v>10</v>
      </c>
      <c r="F2" s="6" t="n">
        <v>6588</v>
      </c>
      <c r="G2" s="11" t="n">
        <v>45768</v>
      </c>
      <c r="H2" s="6" t="n">
        <v>20</v>
      </c>
      <c r="I2" s="6" t="n">
        <v>6126.8</v>
      </c>
      <c r="J2" s="11" t="n">
        <v>45768</v>
      </c>
      <c r="K2" s="6" t="n">
        <v>16</v>
      </c>
      <c r="L2" s="6" t="n">
        <v>184</v>
      </c>
    </row>
    <row collapsed="false" customFormat="false" customHeight="false" hidden="false" ht="12.1" outlineLevel="0" r="3">
      <c r="A3" s="11" t="n">
        <v>45715</v>
      </c>
      <c r="B3" s="6" t="n">
        <v>1</v>
      </c>
      <c r="C3" s="6" t="n">
        <v>7532</v>
      </c>
      <c r="D3" s="11" t="n">
        <v>45768</v>
      </c>
      <c r="E3" s="6" t="n">
        <v>9</v>
      </c>
      <c r="F3" s="6" t="n">
        <v>5956.2</v>
      </c>
      <c r="G3" s="0"/>
      <c r="H3" s="5" t="s">
        <f>=SUM(I2:I2)/SUM(H2:H2)</f>
      </c>
      <c r="I3" s="0" t="s">
        <v>11</v>
      </c>
      <c r="J3" s="11" t="n">
        <v>45770</v>
      </c>
      <c r="K3" s="6" t="n">
        <v>37</v>
      </c>
      <c r="L3" s="6" t="n">
        <v>425.94</v>
      </c>
    </row>
    <row collapsed="false" customFormat="false" customHeight="false" hidden="false" ht="12.1" outlineLevel="0" r="4">
      <c r="A4" s="11" t="n">
        <v>45715</v>
      </c>
      <c r="B4" s="6" t="n">
        <v>4</v>
      </c>
      <c r="C4" s="6" t="n">
        <v>30420</v>
      </c>
      <c r="D4" s="11" t="n">
        <v>45776</v>
      </c>
      <c r="E4" s="6" t="n">
        <v>16</v>
      </c>
      <c r="F4" s="6" t="n">
        <v>10848</v>
      </c>
      <c r="G4" s="0"/>
      <c r="H4" s="6" t="n">
        <v>309.63</v>
      </c>
      <c r="I4" s="0" t="s">
        <v>68</v>
      </c>
      <c r="J4" s="11" t="n">
        <v>45776</v>
      </c>
      <c r="K4" s="6" t="n">
        <v>49</v>
      </c>
      <c r="L4" s="6" t="n">
        <v>566.2</v>
      </c>
    </row>
    <row collapsed="false" customFormat="false" customHeight="false" hidden="false" ht="12.1" outlineLevel="0" r="5">
      <c r="A5" s="11" t="n">
        <v>45715</v>
      </c>
      <c r="B5" s="6" t="n">
        <v>1</v>
      </c>
      <c r="C5" s="6" t="n">
        <v>7586</v>
      </c>
      <c r="D5" s="11" t="n">
        <v>45783</v>
      </c>
      <c r="E5" s="6" t="n">
        <v>15</v>
      </c>
      <c r="F5" s="6" t="n">
        <v>9711</v>
      </c>
      <c r="G5" s="0"/>
      <c r="H5" s="6" t="n">
        <v>20</v>
      </c>
      <c r="I5" s="0" t="s">
        <v>69</v>
      </c>
      <c r="J5" s="11" t="n">
        <v>45783</v>
      </c>
      <c r="K5" s="6" t="n">
        <v>53</v>
      </c>
      <c r="L5" s="6" t="n">
        <v>614.8</v>
      </c>
    </row>
    <row collapsed="false" customFormat="false" customHeight="false" hidden="false" ht="12.1" outlineLevel="0" r="6">
      <c r="A6" s="11" t="n">
        <v>45733</v>
      </c>
      <c r="B6" s="6" t="n">
        <v>4</v>
      </c>
      <c r="C6" s="6" t="n">
        <v>28858</v>
      </c>
      <c r="D6" s="11" t="n">
        <v>45783</v>
      </c>
      <c r="E6" s="6" t="n">
        <v>5</v>
      </c>
      <c r="F6" s="6" t="n">
        <v>3242.5</v>
      </c>
      <c r="G6" s="0"/>
      <c r="H6" s="5" t="s">
        <f>=H5*(ABS(H4)-ABS(H3))</f>
      </c>
      <c r="I6" s="0" t="s">
        <v>70</v>
      </c>
      <c r="J6" s="11" t="n">
        <v>45810</v>
      </c>
      <c r="K6" s="6" t="n">
        <v>29</v>
      </c>
      <c r="L6" s="6" t="n">
        <v>341.3</v>
      </c>
    </row>
    <row collapsed="false" customFormat="false" customHeight="false" hidden="false" ht="12.1" outlineLevel="0" r="7">
      <c r="A7" s="11" t="n">
        <v>45754</v>
      </c>
      <c r="B7" s="6" t="n">
        <v>4</v>
      </c>
      <c r="C7" s="6" t="n">
        <v>25552</v>
      </c>
      <c r="D7" s="11" t="n">
        <v>45810</v>
      </c>
      <c r="E7" s="6" t="n">
        <v>9</v>
      </c>
      <c r="F7" s="6" t="n">
        <v>5658.3</v>
      </c>
      <c r="G7" s="0"/>
      <c r="H7" s="0"/>
      <c r="I7" s="0"/>
      <c r="J7" s="0"/>
      <c r="K7" s="5" t="s">
        <f>=SUM(L2:L6)/SUM(K2:K6)</f>
      </c>
      <c r="L7" s="0" t="s">
        <v>11</v>
      </c>
    </row>
    <row collapsed="false" customFormat="false" customHeight="false" hidden="false" ht="12.1" outlineLevel="0" r="8">
      <c r="A8" s="11" t="n">
        <v>45755</v>
      </c>
      <c r="B8" s="6" t="n">
        <v>8</v>
      </c>
      <c r="C8" s="6" t="n">
        <v>51004</v>
      </c>
      <c r="D8" s="0"/>
      <c r="E8" s="5" t="s">
        <f>=SUM(F2:F7)/SUM(E2:E7)</f>
      </c>
      <c r="F8" s="0" t="s">
        <v>11</v>
      </c>
      <c r="G8" s="0"/>
      <c r="H8" s="0"/>
      <c r="I8" s="0"/>
      <c r="J8" s="0"/>
      <c r="K8" s="6" t="n">
        <v>11.767</v>
      </c>
      <c r="L8" s="0" t="s">
        <v>68</v>
      </c>
    </row>
    <row collapsed="false" customFormat="false" customHeight="false" hidden="false" ht="12.1" outlineLevel="0" r="9">
      <c r="A9" s="11" t="n">
        <v>45758</v>
      </c>
      <c r="B9" s="6" t="n">
        <v>2</v>
      </c>
      <c r="C9" s="6" t="n">
        <v>13010</v>
      </c>
      <c r="D9" s="0"/>
      <c r="E9" s="6" t="n">
        <v>627.6</v>
      </c>
      <c r="F9" s="0" t="s">
        <v>68</v>
      </c>
      <c r="G9" s="0"/>
      <c r="H9" s="0"/>
      <c r="I9" s="0"/>
      <c r="J9" s="0"/>
      <c r="K9" s="6" t="n">
        <v>184</v>
      </c>
      <c r="L9" s="0" t="s">
        <v>69</v>
      </c>
    </row>
    <row collapsed="false" customFormat="false" customHeight="false" hidden="false" ht="12.1" outlineLevel="0" r="10">
      <c r="A10" s="11" t="n">
        <v>45768</v>
      </c>
      <c r="B10" s="6" t="n">
        <v>2</v>
      </c>
      <c r="C10" s="6" t="n">
        <v>13331</v>
      </c>
      <c r="D10" s="0"/>
      <c r="E10" s="6" t="n">
        <v>64</v>
      </c>
      <c r="F10" s="0" t="s">
        <v>69</v>
      </c>
      <c r="G10" s="0"/>
      <c r="H10" s="0"/>
      <c r="I10" s="0"/>
      <c r="J10" s="0"/>
      <c r="K10" s="5" t="s">
        <f>=K9*(ABS(K8)-ABS(K7))</f>
      </c>
      <c r="L10" s="0" t="s">
        <v>70</v>
      </c>
    </row>
    <row collapsed="false" customFormat="false" customHeight="false" hidden="false" ht="12.1" outlineLevel="0" r="11">
      <c r="A11" s="11" t="n">
        <v>45768</v>
      </c>
      <c r="B11" s="6" t="n">
        <v>3</v>
      </c>
      <c r="C11" s="6" t="n">
        <v>19978.5</v>
      </c>
      <c r="D11" s="0"/>
      <c r="E11" s="5" t="s">
        <f>=E10*(ABS(E9)-ABS(E8))</f>
      </c>
      <c r="F11" s="0" t="s">
        <v>70</v>
      </c>
    </row>
    <row collapsed="false" customFormat="false" customHeight="false" hidden="false" ht="12.1" outlineLevel="0" r="12">
      <c r="A12" s="11" t="n">
        <v>45769</v>
      </c>
      <c r="B12" s="6" t="n">
        <v>5</v>
      </c>
      <c r="C12" s="6" t="n">
        <v>33835</v>
      </c>
    </row>
    <row collapsed="false" customFormat="false" customHeight="false" hidden="false" ht="12.1" outlineLevel="0" r="13">
      <c r="A13" s="11" t="n">
        <v>45770</v>
      </c>
      <c r="B13" s="6" t="n">
        <v>2</v>
      </c>
      <c r="C13" s="6" t="n">
        <v>13506</v>
      </c>
    </row>
    <row collapsed="false" customFormat="false" customHeight="false" hidden="false" ht="12.1" outlineLevel="0" r="14">
      <c r="A14" s="11" t="n">
        <v>45770</v>
      </c>
      <c r="B14" s="6" t="n">
        <v>1</v>
      </c>
      <c r="C14" s="6" t="n">
        <v>6729.5</v>
      </c>
    </row>
    <row collapsed="false" customFormat="false" customHeight="false" hidden="false" ht="12.1" outlineLevel="0" r="15">
      <c r="A15" s="11" t="n">
        <v>45776</v>
      </c>
      <c r="B15" s="6" t="n">
        <v>2</v>
      </c>
      <c r="C15" s="6" t="n">
        <v>13594</v>
      </c>
    </row>
    <row collapsed="false" customFormat="false" customHeight="false" hidden="false" ht="12.1" outlineLevel="0" r="16">
      <c r="A16" s="11" t="n">
        <v>45783</v>
      </c>
      <c r="B16" s="6" t="n">
        <v>1</v>
      </c>
      <c r="C16" s="6" t="n">
        <v>6427</v>
      </c>
    </row>
    <row collapsed="false" customFormat="false" customHeight="false" hidden="false" ht="12.1" outlineLevel="0" r="17">
      <c r="A17" s="0"/>
      <c r="B17" s="5" t="s">
        <f>=SUM(C2:C16)/SUM(B2:B16)</f>
      </c>
      <c r="C17" s="0" t="s">
        <v>11</v>
      </c>
    </row>
    <row collapsed="false" customFormat="false" customHeight="false" hidden="false" ht="12.1" outlineLevel="0" r="18">
      <c r="A18" s="0"/>
      <c r="B18" s="6" t="n">
        <v>6834</v>
      </c>
      <c r="C18" s="0" t="s">
        <v>68</v>
      </c>
    </row>
    <row collapsed="false" customFormat="false" customHeight="false" hidden="false" ht="12.1" outlineLevel="0" r="19">
      <c r="A19" s="0"/>
      <c r="B19" s="6" t="n">
        <v>41</v>
      </c>
      <c r="C19" s="0" t="s">
        <v>69</v>
      </c>
    </row>
    <row collapsed="false" customFormat="false" customHeight="false" hidden="false" ht="12.1" outlineLevel="0" r="20">
      <c r="A20" s="0"/>
      <c r="B20" s="5" t="s">
        <f>=B19*(ABS(B18)-ABS(B17))</f>
      </c>
      <c r="C20" s="0" t="s">
        <v>70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71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72</v>
      </c>
      <c r="L1" s="18" t="s">
        <v>73</v>
      </c>
      <c r="M1" s="18" t="s">
        <v>19</v>
      </c>
      <c r="N1" s="18" t="s">
        <v>74</v>
      </c>
    </row>
    <row collapsed="false" customFormat="false" customHeight="false" hidden="false" ht="12.1" outlineLevel="0" r="2">
      <c r="A2" s="21" t="n">
        <v>45712.764583333</v>
      </c>
      <c r="B2" s="22" t="s">
        <v>75</v>
      </c>
      <c r="C2" s="22" t="s">
        <v>54</v>
      </c>
      <c r="D2" s="22" t="s">
        <v>75</v>
      </c>
      <c r="E2" s="22" t="s">
        <v>75</v>
      </c>
      <c r="F2" s="22" t="s">
        <v>19</v>
      </c>
      <c r="G2" s="23" t="n">
        <v>17616</v>
      </c>
      <c r="H2" s="24" t="n">
        <v>1</v>
      </c>
      <c r="I2" s="24" t="n">
        <v>17616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45712.764583333</v>
      </c>
      <c r="B3" s="22" t="s">
        <v>75</v>
      </c>
      <c r="C3" s="22" t="s">
        <v>54</v>
      </c>
      <c r="D3" s="22" t="s">
        <v>75</v>
      </c>
      <c r="E3" s="22" t="s">
        <v>75</v>
      </c>
      <c r="F3" s="22" t="s">
        <v>19</v>
      </c>
      <c r="G3" s="23" t="n">
        <v>35000</v>
      </c>
      <c r="H3" s="24" t="n">
        <v>1</v>
      </c>
      <c r="I3" s="24" t="n">
        <v>35000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45714.764583333</v>
      </c>
      <c r="B4" s="16" t="s">
        <v>16</v>
      </c>
      <c r="C4" s="16" t="s">
        <v>76</v>
      </c>
      <c r="D4" s="16" t="s">
        <v>61</v>
      </c>
      <c r="E4" s="16" t="s">
        <v>17</v>
      </c>
      <c r="F4" s="16" t="s">
        <v>19</v>
      </c>
      <c r="G4" s="7" t="n">
        <v>1</v>
      </c>
      <c r="H4" s="6" t="n">
        <v>7594.5</v>
      </c>
      <c r="I4" s="6" t="n">
        <v>-7594.5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45715.540972222</v>
      </c>
      <c r="B5" s="16" t="s">
        <v>16</v>
      </c>
      <c r="C5" s="16" t="s">
        <v>76</v>
      </c>
      <c r="D5" s="16" t="s">
        <v>61</v>
      </c>
      <c r="E5" s="16" t="s">
        <v>17</v>
      </c>
      <c r="F5" s="16" t="s">
        <v>19</v>
      </c>
      <c r="G5" s="7" t="n">
        <v>1</v>
      </c>
      <c r="H5" s="6" t="n">
        <v>7532</v>
      </c>
      <c r="I5" s="6" t="n">
        <v>-7532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45715.664583333</v>
      </c>
      <c r="B6" s="22" t="s">
        <v>75</v>
      </c>
      <c r="C6" s="22" t="s">
        <v>54</v>
      </c>
      <c r="D6" s="22" t="s">
        <v>75</v>
      </c>
      <c r="E6" s="22" t="s">
        <v>75</v>
      </c>
      <c r="F6" s="22" t="s">
        <v>19</v>
      </c>
      <c r="G6" s="23" t="n">
        <v>1000</v>
      </c>
      <c r="H6" s="24" t="n">
        <v>1</v>
      </c>
      <c r="I6" s="24" t="n">
        <v>1000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20" t="n">
        <v>45715.664583333</v>
      </c>
      <c r="B7" s="16" t="s">
        <v>16</v>
      </c>
      <c r="C7" s="16" t="s">
        <v>76</v>
      </c>
      <c r="D7" s="16" t="s">
        <v>61</v>
      </c>
      <c r="E7" s="16" t="s">
        <v>17</v>
      </c>
      <c r="F7" s="16" t="s">
        <v>19</v>
      </c>
      <c r="G7" s="7" t="n">
        <v>4</v>
      </c>
      <c r="H7" s="6" t="n">
        <v>7605</v>
      </c>
      <c r="I7" s="6" t="n">
        <v>-30420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45715.664583333</v>
      </c>
      <c r="B8" s="16" t="s">
        <v>16</v>
      </c>
      <c r="C8" s="16" t="s">
        <v>76</v>
      </c>
      <c r="D8" s="16" t="s">
        <v>61</v>
      </c>
      <c r="E8" s="16" t="s">
        <v>17</v>
      </c>
      <c r="F8" s="16" t="s">
        <v>19</v>
      </c>
      <c r="G8" s="7" t="n">
        <v>1</v>
      </c>
      <c r="H8" s="6" t="n">
        <v>7586</v>
      </c>
      <c r="I8" s="6" t="n">
        <v>-7586</v>
      </c>
      <c r="J8" s="6" t="n">
        <v>0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1" t="n">
        <v>45733.784722222</v>
      </c>
      <c r="B9" s="22" t="s">
        <v>75</v>
      </c>
      <c r="C9" s="22" t="s">
        <v>54</v>
      </c>
      <c r="D9" s="22" t="s">
        <v>75</v>
      </c>
      <c r="E9" s="22" t="s">
        <v>75</v>
      </c>
      <c r="F9" s="22" t="s">
        <v>19</v>
      </c>
      <c r="G9" s="23" t="n">
        <v>30116</v>
      </c>
      <c r="H9" s="24" t="n">
        <v>1</v>
      </c>
      <c r="I9" s="24" t="n">
        <v>30116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45733.785416667</v>
      </c>
      <c r="B10" s="16" t="s">
        <v>16</v>
      </c>
      <c r="C10" s="16" t="s">
        <v>76</v>
      </c>
      <c r="D10" s="16" t="s">
        <v>61</v>
      </c>
      <c r="E10" s="16" t="s">
        <v>17</v>
      </c>
      <c r="F10" s="16" t="s">
        <v>19</v>
      </c>
      <c r="G10" s="7" t="n">
        <v>4</v>
      </c>
      <c r="H10" s="6" t="n">
        <v>7214.5</v>
      </c>
      <c r="I10" s="6" t="n">
        <v>-28858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45750.805555556</v>
      </c>
      <c r="B11" s="22" t="s">
        <v>75</v>
      </c>
      <c r="C11" s="22" t="s">
        <v>54</v>
      </c>
      <c r="D11" s="22" t="s">
        <v>75</v>
      </c>
      <c r="E11" s="22" t="s">
        <v>75</v>
      </c>
      <c r="F11" s="22" t="s">
        <v>19</v>
      </c>
      <c r="G11" s="23" t="n">
        <v>20000</v>
      </c>
      <c r="H11" s="24" t="n">
        <v>1</v>
      </c>
      <c r="I11" s="24" t="n">
        <v>20000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1" t="n">
        <v>45754.527083333</v>
      </c>
      <c r="B12" s="22" t="s">
        <v>75</v>
      </c>
      <c r="C12" s="22" t="s">
        <v>54</v>
      </c>
      <c r="D12" s="22" t="s">
        <v>75</v>
      </c>
      <c r="E12" s="22" t="s">
        <v>75</v>
      </c>
      <c r="F12" s="22" t="s">
        <v>19</v>
      </c>
      <c r="G12" s="23" t="n">
        <v>30000</v>
      </c>
      <c r="H12" s="24" t="n">
        <v>1</v>
      </c>
      <c r="I12" s="24" t="n">
        <v>30000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45754.527083333</v>
      </c>
      <c r="B13" s="16" t="s">
        <v>16</v>
      </c>
      <c r="C13" s="16" t="s">
        <v>76</v>
      </c>
      <c r="D13" s="16" t="s">
        <v>61</v>
      </c>
      <c r="E13" s="16" t="s">
        <v>17</v>
      </c>
      <c r="F13" s="16" t="s">
        <v>19</v>
      </c>
      <c r="G13" s="7" t="n">
        <v>4</v>
      </c>
      <c r="H13" s="6" t="n">
        <v>6388</v>
      </c>
      <c r="I13" s="6" t="n">
        <v>-25552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45755.459027778</v>
      </c>
      <c r="B14" s="22" t="s">
        <v>75</v>
      </c>
      <c r="C14" s="22" t="s">
        <v>54</v>
      </c>
      <c r="D14" s="22" t="s">
        <v>75</v>
      </c>
      <c r="E14" s="22" t="s">
        <v>75</v>
      </c>
      <c r="F14" s="22" t="s">
        <v>19</v>
      </c>
      <c r="G14" s="23" t="n">
        <v>90000</v>
      </c>
      <c r="H14" s="24" t="n">
        <v>1</v>
      </c>
      <c r="I14" s="24" t="n">
        <v>90000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0" t="n">
        <v>45755.459027778</v>
      </c>
      <c r="B15" s="16" t="s">
        <v>16</v>
      </c>
      <c r="C15" s="16" t="s">
        <v>76</v>
      </c>
      <c r="D15" s="16" t="s">
        <v>61</v>
      </c>
      <c r="E15" s="16" t="s">
        <v>17</v>
      </c>
      <c r="F15" s="16" t="s">
        <v>19</v>
      </c>
      <c r="G15" s="7" t="n">
        <v>8</v>
      </c>
      <c r="H15" s="6" t="n">
        <v>6375.5</v>
      </c>
      <c r="I15" s="6" t="n">
        <v>-51004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45758.802777778</v>
      </c>
      <c r="B16" s="16" t="s">
        <v>16</v>
      </c>
      <c r="C16" s="16" t="s">
        <v>76</v>
      </c>
      <c r="D16" s="16" t="s">
        <v>61</v>
      </c>
      <c r="E16" s="16" t="s">
        <v>17</v>
      </c>
      <c r="F16" s="16" t="s">
        <v>19</v>
      </c>
      <c r="G16" s="7" t="n">
        <v>2</v>
      </c>
      <c r="H16" s="6" t="n">
        <v>6505</v>
      </c>
      <c r="I16" s="6" t="n">
        <v>-13010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45768.439583333</v>
      </c>
      <c r="B17" s="16" t="s">
        <v>16</v>
      </c>
      <c r="C17" s="16" t="s">
        <v>76</v>
      </c>
      <c r="D17" s="16" t="s">
        <v>61</v>
      </c>
      <c r="E17" s="16" t="s">
        <v>17</v>
      </c>
      <c r="F17" s="16" t="s">
        <v>19</v>
      </c>
      <c r="G17" s="7" t="n">
        <v>2</v>
      </c>
      <c r="H17" s="6" t="n">
        <v>6665.5</v>
      </c>
      <c r="I17" s="6" t="n">
        <v>-13331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45768.439583333</v>
      </c>
      <c r="B18" s="16" t="s">
        <v>21</v>
      </c>
      <c r="C18" s="16" t="s">
        <v>77</v>
      </c>
      <c r="D18" s="16" t="s">
        <v>61</v>
      </c>
      <c r="E18" s="16" t="s">
        <v>17</v>
      </c>
      <c r="F18" s="16" t="s">
        <v>19</v>
      </c>
      <c r="G18" s="7" t="n">
        <v>10</v>
      </c>
      <c r="H18" s="6" t="n">
        <v>658.8</v>
      </c>
      <c r="I18" s="6" t="n">
        <v>-6588</v>
      </c>
      <c r="J18" s="6" t="n">
        <v>0</v>
      </c>
      <c r="K18" s="6" t="n">
        <v>0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45768.439583333</v>
      </c>
      <c r="B19" s="16" t="s">
        <v>16</v>
      </c>
      <c r="C19" s="16" t="s">
        <v>76</v>
      </c>
      <c r="D19" s="16" t="s">
        <v>61</v>
      </c>
      <c r="E19" s="16" t="s">
        <v>17</v>
      </c>
      <c r="F19" s="16" t="s">
        <v>19</v>
      </c>
      <c r="G19" s="7" t="n">
        <v>3</v>
      </c>
      <c r="H19" s="6" t="n">
        <v>6659.5</v>
      </c>
      <c r="I19" s="6" t="n">
        <v>-19978.5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45768.439583333</v>
      </c>
      <c r="B20" s="16" t="s">
        <v>24</v>
      </c>
      <c r="C20" s="16" t="s">
        <v>78</v>
      </c>
      <c r="D20" s="16" t="s">
        <v>61</v>
      </c>
      <c r="E20" s="16" t="s">
        <v>17</v>
      </c>
      <c r="F20" s="16" t="s">
        <v>19</v>
      </c>
      <c r="G20" s="7" t="n">
        <v>20</v>
      </c>
      <c r="H20" s="6" t="n">
        <v>306.34</v>
      </c>
      <c r="I20" s="6" t="n">
        <v>-6126.8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45768.439583333</v>
      </c>
      <c r="B21" s="16" t="s">
        <v>21</v>
      </c>
      <c r="C21" s="16" t="s">
        <v>77</v>
      </c>
      <c r="D21" s="16" t="s">
        <v>61</v>
      </c>
      <c r="E21" s="16" t="s">
        <v>17</v>
      </c>
      <c r="F21" s="16" t="s">
        <v>19</v>
      </c>
      <c r="G21" s="7" t="n">
        <v>9</v>
      </c>
      <c r="H21" s="6" t="n">
        <v>661.8</v>
      </c>
      <c r="I21" s="6" t="n">
        <v>-5956.2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45768.439583333</v>
      </c>
      <c r="B22" s="16" t="s">
        <v>29</v>
      </c>
      <c r="C22" s="16" t="s">
        <v>79</v>
      </c>
      <c r="D22" s="16" t="s">
        <v>61</v>
      </c>
      <c r="E22" s="16" t="s">
        <v>30</v>
      </c>
      <c r="F22" s="16" t="s">
        <v>19</v>
      </c>
      <c r="G22" s="7" t="n">
        <v>16</v>
      </c>
      <c r="H22" s="6" t="n">
        <v>11.5</v>
      </c>
      <c r="I22" s="6" t="n">
        <v>-184</v>
      </c>
      <c r="J22" s="6" t="n">
        <v>0</v>
      </c>
      <c r="K22" s="6" t="n">
        <v>0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45769.795833333</v>
      </c>
      <c r="B23" s="22" t="s">
        <v>75</v>
      </c>
      <c r="C23" s="22" t="s">
        <v>54</v>
      </c>
      <c r="D23" s="22" t="s">
        <v>75</v>
      </c>
      <c r="E23" s="22" t="s">
        <v>75</v>
      </c>
      <c r="F23" s="22" t="s">
        <v>19</v>
      </c>
      <c r="G23" s="23" t="n">
        <v>54500</v>
      </c>
      <c r="H23" s="24" t="n">
        <v>1</v>
      </c>
      <c r="I23" s="24" t="n">
        <v>54500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0" t="n">
        <v>45769.795833333</v>
      </c>
      <c r="B24" s="16" t="s">
        <v>16</v>
      </c>
      <c r="C24" s="16" t="s">
        <v>76</v>
      </c>
      <c r="D24" s="16" t="s">
        <v>61</v>
      </c>
      <c r="E24" s="16" t="s">
        <v>17</v>
      </c>
      <c r="F24" s="16" t="s">
        <v>19</v>
      </c>
      <c r="G24" s="7" t="n">
        <v>5</v>
      </c>
      <c r="H24" s="6" t="n">
        <v>6767</v>
      </c>
      <c r="I24" s="6" t="n">
        <v>-33835</v>
      </c>
      <c r="J24" s="6" t="n">
        <v>0</v>
      </c>
      <c r="K24" s="6" t="n">
        <v>0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45770.792361111</v>
      </c>
      <c r="B25" s="16" t="s">
        <v>16</v>
      </c>
      <c r="C25" s="16" t="s">
        <v>76</v>
      </c>
      <c r="D25" s="16" t="s">
        <v>61</v>
      </c>
      <c r="E25" s="16" t="s">
        <v>17</v>
      </c>
      <c r="F25" s="16" t="s">
        <v>19</v>
      </c>
      <c r="G25" s="7" t="n">
        <v>2</v>
      </c>
      <c r="H25" s="6" t="n">
        <v>6753</v>
      </c>
      <c r="I25" s="6" t="n">
        <v>-13506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45770.792361111</v>
      </c>
      <c r="B26" s="16" t="s">
        <v>16</v>
      </c>
      <c r="C26" s="16" t="s">
        <v>76</v>
      </c>
      <c r="D26" s="16" t="s">
        <v>61</v>
      </c>
      <c r="E26" s="16" t="s">
        <v>17</v>
      </c>
      <c r="F26" s="16" t="s">
        <v>19</v>
      </c>
      <c r="G26" s="7" t="n">
        <v>1</v>
      </c>
      <c r="H26" s="6" t="n">
        <v>6729.5</v>
      </c>
      <c r="I26" s="6" t="n">
        <v>-6729.5</v>
      </c>
      <c r="J26" s="6" t="n">
        <v>0</v>
      </c>
      <c r="K26" s="6" t="n">
        <v>0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45770.792361111</v>
      </c>
      <c r="B27" s="16" t="s">
        <v>29</v>
      </c>
      <c r="C27" s="16" t="s">
        <v>79</v>
      </c>
      <c r="D27" s="16" t="s">
        <v>61</v>
      </c>
      <c r="E27" s="16" t="s">
        <v>30</v>
      </c>
      <c r="F27" s="16" t="s">
        <v>19</v>
      </c>
      <c r="G27" s="7" t="n">
        <v>37</v>
      </c>
      <c r="H27" s="6" t="n">
        <v>11.512</v>
      </c>
      <c r="I27" s="6" t="n">
        <v>-425.94</v>
      </c>
      <c r="J27" s="6" t="n">
        <v>0</v>
      </c>
      <c r="K27" s="6" t="n">
        <v>0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1" t="n">
        <v>45776.509722222</v>
      </c>
      <c r="B28" s="22" t="s">
        <v>75</v>
      </c>
      <c r="C28" s="22" t="s">
        <v>54</v>
      </c>
      <c r="D28" s="22" t="s">
        <v>75</v>
      </c>
      <c r="E28" s="22" t="s">
        <v>75</v>
      </c>
      <c r="F28" s="22" t="s">
        <v>19</v>
      </c>
      <c r="G28" s="23" t="n">
        <v>25000</v>
      </c>
      <c r="H28" s="24" t="n">
        <v>1</v>
      </c>
      <c r="I28" s="24" t="n">
        <v>25000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/>
    </row>
    <row collapsed="false" customFormat="false" customHeight="false" hidden="false" ht="12.1" outlineLevel="0" r="29">
      <c r="A29" s="20" t="n">
        <v>45776.509722222</v>
      </c>
      <c r="B29" s="16" t="s">
        <v>16</v>
      </c>
      <c r="C29" s="16" t="s">
        <v>76</v>
      </c>
      <c r="D29" s="16" t="s">
        <v>61</v>
      </c>
      <c r="E29" s="16" t="s">
        <v>17</v>
      </c>
      <c r="F29" s="16" t="s">
        <v>19</v>
      </c>
      <c r="G29" s="7" t="n">
        <v>2</v>
      </c>
      <c r="H29" s="6" t="n">
        <v>6797</v>
      </c>
      <c r="I29" s="6" t="n">
        <v>-13594</v>
      </c>
      <c r="J29" s="6" t="n">
        <v>0</v>
      </c>
      <c r="K29" s="6" t="n">
        <v>0</v>
      </c>
      <c r="L29" s="6" t="n">
        <v>0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45776.509722222</v>
      </c>
      <c r="B30" s="16" t="s">
        <v>21</v>
      </c>
      <c r="C30" s="16" t="s">
        <v>77</v>
      </c>
      <c r="D30" s="16" t="s">
        <v>61</v>
      </c>
      <c r="E30" s="16" t="s">
        <v>17</v>
      </c>
      <c r="F30" s="16" t="s">
        <v>19</v>
      </c>
      <c r="G30" s="7" t="n">
        <v>16</v>
      </c>
      <c r="H30" s="6" t="n">
        <v>678</v>
      </c>
      <c r="I30" s="6" t="n">
        <v>-10848</v>
      </c>
      <c r="J30" s="6" t="n">
        <v>0</v>
      </c>
      <c r="K30" s="6" t="n">
        <v>0</v>
      </c>
      <c r="L30" s="6" t="n">
        <v>0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45776.509722222</v>
      </c>
      <c r="B31" s="16" t="s">
        <v>29</v>
      </c>
      <c r="C31" s="16" t="s">
        <v>79</v>
      </c>
      <c r="D31" s="16" t="s">
        <v>61</v>
      </c>
      <c r="E31" s="16" t="s">
        <v>30</v>
      </c>
      <c r="F31" s="16" t="s">
        <v>19</v>
      </c>
      <c r="G31" s="7" t="n">
        <v>49</v>
      </c>
      <c r="H31" s="6" t="n">
        <v>11.555</v>
      </c>
      <c r="I31" s="6" t="n">
        <v>-566.2</v>
      </c>
      <c r="J31" s="6" t="n">
        <v>0</v>
      </c>
      <c r="K31" s="6" t="n">
        <v>0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1" t="n">
        <v>45783.542361111</v>
      </c>
      <c r="B32" s="22" t="s">
        <v>75</v>
      </c>
      <c r="C32" s="22" t="s">
        <v>54</v>
      </c>
      <c r="D32" s="22" t="s">
        <v>75</v>
      </c>
      <c r="E32" s="22" t="s">
        <v>75</v>
      </c>
      <c r="F32" s="22" t="s">
        <v>19</v>
      </c>
      <c r="G32" s="23" t="n">
        <v>20000</v>
      </c>
      <c r="H32" s="24" t="n">
        <v>1</v>
      </c>
      <c r="I32" s="24" t="n">
        <v>20000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0" t="n">
        <v>45783.542361111</v>
      </c>
      <c r="B33" s="16" t="s">
        <v>21</v>
      </c>
      <c r="C33" s="16" t="s">
        <v>77</v>
      </c>
      <c r="D33" s="16" t="s">
        <v>61</v>
      </c>
      <c r="E33" s="16" t="s">
        <v>17</v>
      </c>
      <c r="F33" s="16" t="s">
        <v>19</v>
      </c>
      <c r="G33" s="7" t="n">
        <v>15</v>
      </c>
      <c r="H33" s="6" t="n">
        <v>647.4</v>
      </c>
      <c r="I33" s="6" t="n">
        <v>-9711</v>
      </c>
      <c r="J33" s="6" t="n">
        <v>0</v>
      </c>
      <c r="K33" s="6" t="n">
        <v>0</v>
      </c>
      <c r="L33" s="6" t="n">
        <v>0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45783.542361111</v>
      </c>
      <c r="B34" s="16" t="s">
        <v>21</v>
      </c>
      <c r="C34" s="16" t="s">
        <v>77</v>
      </c>
      <c r="D34" s="16" t="s">
        <v>61</v>
      </c>
      <c r="E34" s="16" t="s">
        <v>17</v>
      </c>
      <c r="F34" s="16" t="s">
        <v>19</v>
      </c>
      <c r="G34" s="7" t="n">
        <v>5</v>
      </c>
      <c r="H34" s="6" t="n">
        <v>648.5</v>
      </c>
      <c r="I34" s="6" t="n">
        <v>-3242.5</v>
      </c>
      <c r="J34" s="6" t="n">
        <v>0</v>
      </c>
      <c r="K34" s="6" t="n">
        <v>0</v>
      </c>
      <c r="L34" s="6" t="n">
        <v>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45783.542361111</v>
      </c>
      <c r="B35" s="16" t="s">
        <v>16</v>
      </c>
      <c r="C35" s="16" t="s">
        <v>76</v>
      </c>
      <c r="D35" s="16" t="s">
        <v>61</v>
      </c>
      <c r="E35" s="16" t="s">
        <v>17</v>
      </c>
      <c r="F35" s="16" t="s">
        <v>19</v>
      </c>
      <c r="G35" s="7" t="n">
        <v>1</v>
      </c>
      <c r="H35" s="6" t="n">
        <v>6427</v>
      </c>
      <c r="I35" s="6" t="n">
        <v>-6427</v>
      </c>
      <c r="J35" s="6" t="n">
        <v>0</v>
      </c>
      <c r="K35" s="6" t="n">
        <v>0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45783.542361111</v>
      </c>
      <c r="B36" s="16" t="s">
        <v>29</v>
      </c>
      <c r="C36" s="16" t="s">
        <v>79</v>
      </c>
      <c r="D36" s="16" t="s">
        <v>61</v>
      </c>
      <c r="E36" s="16" t="s">
        <v>30</v>
      </c>
      <c r="F36" s="16" t="s">
        <v>19</v>
      </c>
      <c r="G36" s="7" t="n">
        <v>53</v>
      </c>
      <c r="H36" s="6" t="n">
        <v>11.6</v>
      </c>
      <c r="I36" s="6" t="n">
        <v>-614.8</v>
      </c>
      <c r="J36" s="6" t="n">
        <v>0</v>
      </c>
      <c r="K36" s="6" t="n">
        <v>0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1" t="n">
        <v>45810.563888889</v>
      </c>
      <c r="B37" s="22" t="s">
        <v>75</v>
      </c>
      <c r="C37" s="22" t="s">
        <v>54</v>
      </c>
      <c r="D37" s="22" t="s">
        <v>75</v>
      </c>
      <c r="E37" s="22" t="s">
        <v>75</v>
      </c>
      <c r="F37" s="22" t="s">
        <v>19</v>
      </c>
      <c r="G37" s="23" t="n">
        <v>6000</v>
      </c>
      <c r="H37" s="24" t="n">
        <v>1</v>
      </c>
      <c r="I37" s="24" t="n">
        <v>6000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45810.563888889</v>
      </c>
      <c r="B38" s="16" t="s">
        <v>21</v>
      </c>
      <c r="C38" s="16" t="s">
        <v>77</v>
      </c>
      <c r="D38" s="16" t="s">
        <v>61</v>
      </c>
      <c r="E38" s="16" t="s">
        <v>17</v>
      </c>
      <c r="F38" s="16" t="s">
        <v>19</v>
      </c>
      <c r="G38" s="7" t="n">
        <v>9</v>
      </c>
      <c r="H38" s="6" t="n">
        <v>628.7</v>
      </c>
      <c r="I38" s="6" t="n">
        <v>-5658.3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45810.567361111</v>
      </c>
      <c r="B39" s="16" t="s">
        <v>29</v>
      </c>
      <c r="C39" s="16" t="s">
        <v>79</v>
      </c>
      <c r="D39" s="16" t="s">
        <v>61</v>
      </c>
      <c r="E39" s="16" t="s">
        <v>30</v>
      </c>
      <c r="F39" s="16" t="s">
        <v>19</v>
      </c>
      <c r="G39" s="7" t="n">
        <v>29</v>
      </c>
      <c r="H39" s="6" t="n">
        <v>11.769</v>
      </c>
      <c r="I39" s="6" t="n">
        <v>-341.3</v>
      </c>
      <c r="J39" s="6" t="n">
        <v>0</v>
      </c>
      <c r="K39" s="6" t="n">
        <v>0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 t="s">
        <v>80</v>
      </c>
      <c r="M40" s="5" t="s">
        <f>=SUM(M2:M39)</f>
      </c>
      <c r="N40" s="4"/>
    </row>
  </sheetData>
  <autoFilter ref="A1:N4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47</v>
      </c>
      <c r="B1" s="26" t="s">
        <v>81</v>
      </c>
      <c r="C1" s="26" t="s">
        <v>0</v>
      </c>
      <c r="D1" s="26" t="s">
        <v>2</v>
      </c>
      <c r="E1" s="26" t="s">
        <v>82</v>
      </c>
      <c r="F1" s="26" t="s">
        <v>3</v>
      </c>
      <c r="G1" s="26" t="s">
        <v>83</v>
      </c>
      <c r="H1" s="26" t="s">
        <v>84</v>
      </c>
      <c r="I1" s="26" t="s">
        <v>85</v>
      </c>
      <c r="J1" s="26" t="s">
        <v>86</v>
      </c>
      <c r="K1" s="26" t="s">
        <v>87</v>
      </c>
      <c r="L1" s="26" t="s">
        <v>88</v>
      </c>
      <c r="M1" s="26" t="s">
        <v>89</v>
      </c>
      <c r="N1" s="26" t="s">
        <v>90</v>
      </c>
    </row>
    <row collapsed="false" customFormat="false" customHeight="false" hidden="false" ht="12.1" outlineLevel="0" r="2">
      <c r="A2" s="25"/>
      <c r="B2" s="16"/>
      <c r="C2" s="16"/>
      <c r="D2" s="16"/>
      <c r="E2" s="7"/>
      <c r="F2" s="16"/>
      <c r="G2" s="6"/>
      <c r="H2" s="6"/>
      <c r="I2" s="6"/>
      <c r="J2" s="6"/>
      <c r="K2" s="6"/>
      <c r="L2" s="6"/>
      <c r="M2" s="6"/>
      <c r="N2" s="6"/>
    </row>
    <row collapsed="false" customFormat="false" customHeight="false" hidden="false" ht="12.1" outlineLevel="0" r="3">
      <c r="A3" s="25" t="n">
        <v>45810</v>
      </c>
      <c r="B3" s="16" t="s">
        <v>91</v>
      </c>
      <c r="C3" s="16" t="s">
        <v>21</v>
      </c>
      <c r="D3" s="16" t="s">
        <v>22</v>
      </c>
      <c r="E3" s="7" t="n">
        <v>55</v>
      </c>
      <c r="F3" s="16" t="s">
        <v>19</v>
      </c>
      <c r="G3" s="6" t="n">
        <v>43.11</v>
      </c>
      <c r="H3" s="6" t="n">
        <v>627.6</v>
      </c>
      <c r="I3" s="6" t="n">
        <v>660.83</v>
      </c>
      <c r="J3" s="6" t="n">
        <v>308</v>
      </c>
      <c r="K3" s="6" t="n">
        <v>2371.05</v>
      </c>
      <c r="L3" s="6" t="n">
        <v>2063.05</v>
      </c>
      <c r="M3" s="6" t="n">
        <v>5.68</v>
      </c>
      <c r="N3" s="6" t="n">
        <v>5.98</v>
      </c>
    </row>
    <row collapsed="false" customFormat="false" customHeight="false" hidden="false" ht="12.1" outlineLevel="0" r="4">
      <c r="A4" s="25" t="n">
        <v>45811</v>
      </c>
      <c r="B4" s="16" t="s">
        <v>91</v>
      </c>
      <c r="C4" s="16" t="s">
        <v>16</v>
      </c>
      <c r="D4" s="16" t="s">
        <v>18</v>
      </c>
      <c r="E4" s="7" t="n">
        <v>41</v>
      </c>
      <c r="F4" s="16" t="s">
        <v>19</v>
      </c>
      <c r="G4" s="6" t="n">
        <v>541</v>
      </c>
      <c r="H4" s="6" t="n">
        <v>6473</v>
      </c>
      <c r="I4" s="6" t="n">
        <v>6803.84</v>
      </c>
      <c r="J4" s="6" t="n">
        <v>2884</v>
      </c>
      <c r="K4" s="6" t="n">
        <v>22181</v>
      </c>
      <c r="L4" s="6" t="n">
        <v>19297</v>
      </c>
      <c r="M4" s="6" t="n">
        <v>6.92</v>
      </c>
      <c r="N4" s="6" t="n">
        <v>7.27</v>
      </c>
    </row>
    <row collapsed="false" customFormat="false" customHeight="false" hidden="false" ht="12.1" outlineLevel="0" r="5">
      <c r="A5" s="25" t="n">
        <v>45856</v>
      </c>
      <c r="B5" s="16" t="s">
        <v>91</v>
      </c>
      <c r="C5" s="16" t="s">
        <v>24</v>
      </c>
      <c r="D5" s="16" t="s">
        <v>25</v>
      </c>
      <c r="E5" s="7" t="n">
        <v>20</v>
      </c>
      <c r="F5" s="16" t="s">
        <v>19</v>
      </c>
      <c r="G5" s="6" t="n">
        <v>34.84</v>
      </c>
      <c r="H5" s="6" t="n">
        <v>309</v>
      </c>
      <c r="I5" s="6" t="n">
        <v>306.34</v>
      </c>
      <c r="J5" s="6" t="n">
        <v>91</v>
      </c>
      <c r="K5" s="6" t="n">
        <v>696.8</v>
      </c>
      <c r="L5" s="6" t="n">
        <v>605.8</v>
      </c>
      <c r="M5" s="6" t="n">
        <v>9.89</v>
      </c>
      <c r="N5" s="6" t="n">
        <v>9.8</v>
      </c>
    </row>
    <row collapsed="false" customFormat="false" customHeight="false" hidden="false" ht="12.1" outlineLevel="0" r="6">
      <c r="A6" s="25" t="n">
        <v>45944</v>
      </c>
      <c r="B6" s="16" t="s">
        <v>91</v>
      </c>
      <c r="C6" s="16" t="s">
        <v>21</v>
      </c>
      <c r="D6" s="16" t="s">
        <v>22</v>
      </c>
      <c r="E6" s="7" t="n">
        <v>64</v>
      </c>
      <c r="F6" s="16" t="s">
        <v>19</v>
      </c>
      <c r="G6" s="6" t="n">
        <v>14.35</v>
      </c>
      <c r="H6" s="6" t="n">
        <v>525.2</v>
      </c>
      <c r="I6" s="6" t="n">
        <v>656.31</v>
      </c>
      <c r="J6" s="6" t="n">
        <v>119</v>
      </c>
      <c r="K6" s="6" t="n">
        <v>918.4</v>
      </c>
      <c r="L6" s="6" t="n">
        <v>799.4</v>
      </c>
      <c r="M6" s="6" t="n">
        <v>1.9</v>
      </c>
      <c r="N6" s="6" t="n">
        <v>2.38</v>
      </c>
    </row>
    <row collapsed="false" customFormat="false" customHeight="false" hidden="false" ht="12.1" outlineLevel="0" r="7">
      <c r="A7" s="25" t="n">
        <v>46033</v>
      </c>
      <c r="B7" s="16" t="s">
        <v>91</v>
      </c>
      <c r="C7" s="16" t="s">
        <v>21</v>
      </c>
      <c r="D7" s="16" t="s">
        <v>22</v>
      </c>
      <c r="E7" s="7" t="n">
        <v>64</v>
      </c>
      <c r="F7" s="16" t="s">
        <v>19</v>
      </c>
      <c r="G7" s="6" t="n">
        <v>8.13</v>
      </c>
      <c r="H7" s="6" t="n">
        <v>555.2</v>
      </c>
      <c r="I7" s="6" t="n">
        <v>656.31</v>
      </c>
      <c r="J7" s="6" t="n">
        <v>68</v>
      </c>
      <c r="K7" s="6" t="n">
        <v>520.32</v>
      </c>
      <c r="L7" s="6" t="n">
        <v>452.32</v>
      </c>
      <c r="M7" s="6" t="n">
        <v>1.08</v>
      </c>
      <c r="N7" s="6" t="n">
        <v>1.27</v>
      </c>
    </row>
    <row collapsed="false" customFormat="false" customHeight="false" hidden="false" ht="12.1" outlineLevel="0" r="8">
      <c r="A8" s="25" t="n">
        <v>46034</v>
      </c>
      <c r="B8" s="16" t="s">
        <v>91</v>
      </c>
      <c r="C8" s="16" t="s">
        <v>16</v>
      </c>
      <c r="D8" s="16" t="s">
        <v>18</v>
      </c>
      <c r="E8" s="7" t="n">
        <v>41</v>
      </c>
      <c r="F8" s="16" t="s">
        <v>19</v>
      </c>
      <c r="G8" s="6" t="n">
        <v>397</v>
      </c>
      <c r="H8" s="6" t="n">
        <v>5643.5</v>
      </c>
      <c r="I8" s="6" t="n">
        <v>6803.84</v>
      </c>
      <c r="J8" s="6" t="n">
        <v>2116</v>
      </c>
      <c r="K8" s="6" t="n">
        <v>16277</v>
      </c>
      <c r="L8" s="6" t="n">
        <v>14161</v>
      </c>
      <c r="M8" s="6" t="n">
        <v>5.08</v>
      </c>
      <c r="N8" s="6" t="n">
        <v>6.12</v>
      </c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47</v>
      </c>
      <c r="B1" s="26" t="s">
        <v>81</v>
      </c>
      <c r="C1" s="26" t="s">
        <v>0</v>
      </c>
      <c r="D1" s="26" t="s">
        <v>2</v>
      </c>
      <c r="E1" s="26" t="s">
        <v>82</v>
      </c>
      <c r="F1" s="26" t="s">
        <v>92</v>
      </c>
      <c r="G1" s="26" t="s">
        <v>93</v>
      </c>
      <c r="H1" s="26" t="s">
        <v>51</v>
      </c>
      <c r="I1" s="26" t="s">
        <v>94</v>
      </c>
      <c r="J1" s="26" t="s">
        <v>95</v>
      </c>
      <c r="K1" s="26" t="s">
        <v>96</v>
      </c>
      <c r="L1" s="26" t="s">
        <v>97</v>
      </c>
      <c r="M1" s="26" t="s">
        <v>98</v>
      </c>
      <c r="N1" s="26" t="s">
        <v>99</v>
      </c>
      <c r="O1" s="26" t="s">
        <v>100</v>
      </c>
    </row>
    <row collapsed="false" customFormat="false" customHeight="false" hidden="false" ht="12.1" outlineLevel="0" r="2">
      <c r="A2" s="27" t="n">
        <v>45714</v>
      </c>
      <c r="B2" s="16" t="s">
        <v>91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291</v>
      </c>
      <c r="J2" s="17" t="n">
        <v>7594.5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45715</v>
      </c>
      <c r="B3" s="16" t="s">
        <v>91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290</v>
      </c>
      <c r="J3" s="17" t="n">
        <v>7532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45715</v>
      </c>
      <c r="B4" s="16" t="s">
        <v>91</v>
      </c>
      <c r="C4" s="16" t="s">
        <v>16</v>
      </c>
      <c r="D4" s="16" t="s">
        <v>18</v>
      </c>
      <c r="E4" s="17" t="n">
        <v>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290</v>
      </c>
      <c r="J4" s="17" t="n">
        <v>7605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45715</v>
      </c>
      <c r="B5" s="16" t="s">
        <v>91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290</v>
      </c>
      <c r="J5" s="17" t="n">
        <v>7586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45733</v>
      </c>
      <c r="B6" s="16" t="s">
        <v>91</v>
      </c>
      <c r="C6" s="16" t="s">
        <v>16</v>
      </c>
      <c r="D6" s="16" t="s">
        <v>18</v>
      </c>
      <c r="E6" s="17" t="n">
        <v>4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272</v>
      </c>
      <c r="J6" s="17" t="n">
        <v>7214.5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45754</v>
      </c>
      <c r="B7" s="16" t="s">
        <v>91</v>
      </c>
      <c r="C7" s="16" t="s">
        <v>16</v>
      </c>
      <c r="D7" s="16" t="s">
        <v>18</v>
      </c>
      <c r="E7" s="17" t="n">
        <v>4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251</v>
      </c>
      <c r="J7" s="17" t="n">
        <v>6388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45755</v>
      </c>
      <c r="B8" s="16" t="s">
        <v>91</v>
      </c>
      <c r="C8" s="16" t="s">
        <v>16</v>
      </c>
      <c r="D8" s="16" t="s">
        <v>18</v>
      </c>
      <c r="E8" s="17" t="n">
        <v>8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250</v>
      </c>
      <c r="J8" s="17" t="n">
        <v>6375.5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45758</v>
      </c>
      <c r="B9" s="16" t="s">
        <v>91</v>
      </c>
      <c r="C9" s="16" t="s">
        <v>16</v>
      </c>
      <c r="D9" s="16" t="s">
        <v>18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247</v>
      </c>
      <c r="J9" s="17" t="n">
        <v>6505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 t="n">
        <v>45768</v>
      </c>
      <c r="B10" s="16" t="s">
        <v>91</v>
      </c>
      <c r="C10" s="16" t="s">
        <v>16</v>
      </c>
      <c r="D10" s="16" t="s">
        <v>18</v>
      </c>
      <c r="E10" s="17" t="n">
        <v>2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237</v>
      </c>
      <c r="J10" s="17" t="n">
        <v>6665.5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7" t="n">
        <v>45768</v>
      </c>
      <c r="B11" s="16" t="s">
        <v>91</v>
      </c>
      <c r="C11" s="16" t="s">
        <v>16</v>
      </c>
      <c r="D11" s="16" t="s">
        <v>18</v>
      </c>
      <c r="E11" s="17" t="n">
        <v>3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237</v>
      </c>
      <c r="J11" s="17" t="n">
        <v>6659.5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7" t="n">
        <v>45769</v>
      </c>
      <c r="B12" s="16" t="s">
        <v>91</v>
      </c>
      <c r="C12" s="16" t="s">
        <v>16</v>
      </c>
      <c r="D12" s="16" t="s">
        <v>18</v>
      </c>
      <c r="E12" s="17" t="n">
        <v>5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236</v>
      </c>
      <c r="J12" s="17" t="n">
        <v>6767</v>
      </c>
      <c r="K12" s="6" t="s">
        <f>=Портфель!F2*Портфель!$Q$13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7" t="n">
        <v>45770</v>
      </c>
      <c r="B13" s="16" t="s">
        <v>91</v>
      </c>
      <c r="C13" s="16" t="s">
        <v>16</v>
      </c>
      <c r="D13" s="16" t="s">
        <v>18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235</v>
      </c>
      <c r="J13" s="17" t="n">
        <v>6753</v>
      </c>
      <c r="K13" s="6" t="s">
        <f>=Портфель!F2*Портфель!$Q$13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7" t="n">
        <v>45770</v>
      </c>
      <c r="B14" s="16" t="s">
        <v>91</v>
      </c>
      <c r="C14" s="16" t="s">
        <v>16</v>
      </c>
      <c r="D14" s="16" t="s">
        <v>18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235</v>
      </c>
      <c r="J14" s="17" t="n">
        <v>6729.5</v>
      </c>
      <c r="K14" s="6" t="s">
        <f>=Портфель!F2*Портфель!$Q$13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7" t="n">
        <v>45776</v>
      </c>
      <c r="B15" s="16" t="s">
        <v>91</v>
      </c>
      <c r="C15" s="16" t="s">
        <v>16</v>
      </c>
      <c r="D15" s="16" t="s">
        <v>18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229</v>
      </c>
      <c r="J15" s="17" t="n">
        <v>6797</v>
      </c>
      <c r="K15" s="6" t="s">
        <f>=Портфель!F2*Портфель!$Q$13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7" t="n">
        <v>45783</v>
      </c>
      <c r="B16" s="16" t="s">
        <v>91</v>
      </c>
      <c r="C16" s="16" t="s">
        <v>16</v>
      </c>
      <c r="D16" s="16" t="s">
        <v>18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222</v>
      </c>
      <c r="J16" s="17" t="n">
        <v>6427</v>
      </c>
      <c r="K16" s="6" t="s">
        <f>=Портфель!F2*Портфель!$Q$13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7" t="n">
        <v>45768</v>
      </c>
      <c r="B17" s="16" t="s">
        <v>91</v>
      </c>
      <c r="C17" s="16" t="s">
        <v>21</v>
      </c>
      <c r="D17" s="16" t="s">
        <v>22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237</v>
      </c>
      <c r="J17" s="17" t="n">
        <v>658.8</v>
      </c>
      <c r="K17" s="6" t="s">
        <f>=Портфель!F3*Портфель!$Q$13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7" t="n">
        <v>45768</v>
      </c>
      <c r="B18" s="16" t="s">
        <v>91</v>
      </c>
      <c r="C18" s="16" t="s">
        <v>21</v>
      </c>
      <c r="D18" s="16" t="s">
        <v>22</v>
      </c>
      <c r="E18" s="17" t="n">
        <v>9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237</v>
      </c>
      <c r="J18" s="17" t="n">
        <v>661.8</v>
      </c>
      <c r="K18" s="6" t="s">
        <f>=Портфель!F3*Портфель!$Q$13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7" t="n">
        <v>45776</v>
      </c>
      <c r="B19" s="16" t="s">
        <v>91</v>
      </c>
      <c r="C19" s="16" t="s">
        <v>21</v>
      </c>
      <c r="D19" s="16" t="s">
        <v>22</v>
      </c>
      <c r="E19" s="17" t="n">
        <v>16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229</v>
      </c>
      <c r="J19" s="17" t="n">
        <v>678</v>
      </c>
      <c r="K19" s="6" t="s">
        <f>=Портфель!F3*Портфель!$Q$13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7" t="n">
        <v>45783</v>
      </c>
      <c r="B20" s="16" t="s">
        <v>91</v>
      </c>
      <c r="C20" s="16" t="s">
        <v>21</v>
      </c>
      <c r="D20" s="16" t="s">
        <v>22</v>
      </c>
      <c r="E20" s="17" t="n">
        <v>15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222</v>
      </c>
      <c r="J20" s="17" t="n">
        <v>647.4</v>
      </c>
      <c r="K20" s="6" t="s">
        <f>=Портфель!F3*Портфель!$Q$13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7" t="n">
        <v>45783</v>
      </c>
      <c r="B21" s="16" t="s">
        <v>91</v>
      </c>
      <c r="C21" s="16" t="s">
        <v>21</v>
      </c>
      <c r="D21" s="16" t="s">
        <v>22</v>
      </c>
      <c r="E21" s="17" t="n">
        <v>5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222</v>
      </c>
      <c r="J21" s="17" t="n">
        <v>648.5</v>
      </c>
      <c r="K21" s="6" t="s">
        <f>=Портфель!F3*Портфель!$Q$13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7" t="n">
        <v>45810</v>
      </c>
      <c r="B22" s="16" t="s">
        <v>91</v>
      </c>
      <c r="C22" s="16" t="s">
        <v>21</v>
      </c>
      <c r="D22" s="16" t="s">
        <v>22</v>
      </c>
      <c r="E22" s="17" t="n">
        <v>9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195</v>
      </c>
      <c r="J22" s="17" t="n">
        <v>628.7</v>
      </c>
      <c r="K22" s="6" t="s">
        <f>=Портфель!F3*Портфель!$Q$13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7" t="n">
        <v>45768</v>
      </c>
      <c r="B23" s="16" t="s">
        <v>91</v>
      </c>
      <c r="C23" s="16" t="s">
        <v>24</v>
      </c>
      <c r="D23" s="16" t="s">
        <v>25</v>
      </c>
      <c r="E23" s="17" t="n">
        <v>20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237</v>
      </c>
      <c r="J23" s="17" t="n">
        <v>306.34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7" t="n">
        <v>45768</v>
      </c>
      <c r="B24" s="16" t="s">
        <v>91</v>
      </c>
      <c r="C24" s="16" t="s">
        <v>29</v>
      </c>
      <c r="D24" s="16" t="s">
        <v>31</v>
      </c>
      <c r="E24" s="17" t="n">
        <v>16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237</v>
      </c>
      <c r="J24" s="17" t="n">
        <v>11.5</v>
      </c>
      <c r="K24" s="6" t="s">
        <f>=Портфель!F6*Портфель!$Q$13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27" t="n">
        <v>45770</v>
      </c>
      <c r="B25" s="16" t="s">
        <v>91</v>
      </c>
      <c r="C25" s="16" t="s">
        <v>29</v>
      </c>
      <c r="D25" s="16" t="s">
        <v>31</v>
      </c>
      <c r="E25" s="17" t="n">
        <v>37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235</v>
      </c>
      <c r="J25" s="17" t="n">
        <v>11.511891891892</v>
      </c>
      <c r="K25" s="6" t="s">
        <f>=Портфель!F6*Портфель!$Q$13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27" t="n">
        <v>45776</v>
      </c>
      <c r="B26" s="16" t="s">
        <v>91</v>
      </c>
      <c r="C26" s="16" t="s">
        <v>29</v>
      </c>
      <c r="D26" s="16" t="s">
        <v>31</v>
      </c>
      <c r="E26" s="17" t="n">
        <v>49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229</v>
      </c>
      <c r="J26" s="17" t="n">
        <v>11.555102040816</v>
      </c>
      <c r="K26" s="6" t="s">
        <f>=Портфель!F6*Портфель!$Q$13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27" t="n">
        <v>45783</v>
      </c>
      <c r="B27" s="16" t="s">
        <v>91</v>
      </c>
      <c r="C27" s="16" t="s">
        <v>29</v>
      </c>
      <c r="D27" s="16" t="s">
        <v>31</v>
      </c>
      <c r="E27" s="17" t="n">
        <v>53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222</v>
      </c>
      <c r="J27" s="17" t="n">
        <v>11.6</v>
      </c>
      <c r="K27" s="6" t="s">
        <f>=Портфель!F6*Портфель!$Q$13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27" t="n">
        <v>45810</v>
      </c>
      <c r="B28" s="16" t="s">
        <v>91</v>
      </c>
      <c r="C28" s="16" t="s">
        <v>29</v>
      </c>
      <c r="D28" s="16" t="s">
        <v>31</v>
      </c>
      <c r="E28" s="17" t="n">
        <v>29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195</v>
      </c>
      <c r="J28" s="17" t="n">
        <v>11.768965517241</v>
      </c>
      <c r="K28" s="6" t="s">
        <f>=Портфель!F6*Портфель!$Q$13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27"/>
      <c r="B29" s="16"/>
      <c r="C29" s="16"/>
      <c r="D29" s="16"/>
      <c r="E29" s="17"/>
      <c r="F29" s="7"/>
      <c r="G29" s="17"/>
      <c r="H29" s="16"/>
      <c r="I29" s="7"/>
      <c r="J29" s="17"/>
      <c r="K29" s="4" t="s">
        <v>39</v>
      </c>
      <c r="L29" s="8" t="s">
        <f>=SUBTOTAL(109,L2:L28)</f>
      </c>
      <c r="M29" s="8" t="s">
        <f>=SUBTOTAL(109,M2:M28)</f>
      </c>
      <c r="N29" s="8" t="s">
        <f>=MAX(0,M29*0.13)</f>
      </c>
    </row>
  </sheetData>
  <autoFilter ref="A1:O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101</v>
      </c>
      <c r="D1" s="26" t="s">
        <v>102</v>
      </c>
      <c r="E1" s="26" t="s">
        <v>85</v>
      </c>
      <c r="F1" s="26" t="s">
        <v>103</v>
      </c>
      <c r="G1" s="26" t="s">
        <v>82</v>
      </c>
      <c r="H1" s="26" t="s">
        <v>104</v>
      </c>
      <c r="I1" s="26" t="s">
        <v>105</v>
      </c>
      <c r="J1" s="26" t="s">
        <v>106</v>
      </c>
      <c r="K1" s="26" t="s">
        <v>107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2025-12-14T01:12:54.00Z</dcterms:created>
  <dc:creator>izi-invest.ru</dc:creator>
  <cp:revision>0</cp:revision>
</cp:coreProperties>
</file>