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Возраст" sheetId="7" state="visible" r:id="rId8"/>
    <sheet name="FIFO" sheetId="8" state="visible" r:id="rId9"/>
  </sheets>
  <calcPr iterateCount="100" refMode="A1" iterate="false" iterateDelta="0.001"/>
</workbook>
</file>

<file path=xl/sharedStrings.xml><?xml version="1.0" encoding="utf-8"?>
<sst xmlns="http://schemas.openxmlformats.org/spreadsheetml/2006/main" count="877" uniqueCount="117">
  <si>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</si>
  <si>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</si>
  <si>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</si>
  <si>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</si>
  <si>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</si>
  <si>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</si>
  <si>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</si>
  <si>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</si>
  <si>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</si>
  <si>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</si>
  <si>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</si>
  <si>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</si>
  <si>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</si>
  <si>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</si>
  <si>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</si>
  <si>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</si>
  <si>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LKOH</t>
  </si>
  <si>
    <t>share</t>
  </si>
  <si>
    <t>ЛУКОЙЛ</t>
  </si>
  <si>
    <t>RUR</t>
  </si>
  <si>
    <t>AMD</t>
  </si>
  <si>
    <t>TATNP</t>
  </si>
  <si>
    <t>Татнфт 3ап</t>
  </si>
  <si>
    <t>BYN</t>
  </si>
  <si>
    <t>SBER</t>
  </si>
  <si>
    <t>Сбербанк</t>
  </si>
  <si>
    <t>CAD</t>
  </si>
  <si>
    <t>Сумма по акциям:</t>
  </si>
  <si>
    <t>CHF</t>
  </si>
  <si>
    <t>BCSD</t>
  </si>
  <si>
    <t>etf</t>
  </si>
  <si>
    <t>BCSD ETF</t>
  </si>
  <si>
    <t>CNY</t>
  </si>
  <si>
    <t>Сумма по фондам:</t>
  </si>
  <si>
    <t>EUR</t>
  </si>
  <si>
    <t>Рубль</t>
  </si>
  <si>
    <t>GBP</t>
  </si>
  <si>
    <t>Сумма по валютам:</t>
  </si>
  <si>
    <t>GLD</t>
  </si>
  <si>
    <t>Сумма: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</si>
  <si>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</si>
  <si>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</si>
  <si>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</si>
  <si>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</si>
  <si>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</si>
  <si>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</si>
  <si>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</si>
  <si>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</si>
  <si>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</si>
  <si>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</si>
  <si>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</si>
  <si>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</si>
  <si>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</si>
  <si>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</si>
  <si>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</si>
  <si>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Дивиденд по TATNP - Татнфт 3ап 55шт. по 43.11 RUR - налог 308 RUR (данные из БД)</t>
  </si>
  <si>
    <t>Дивиденд по LKOH - ЛУКОЙЛ 41шт. по 541 RUR - налог 2884 RUR (данные из БД)</t>
  </si>
  <si>
    <t>Дивиденды и купоны (данные из сделок)</t>
  </si>
  <si>
    <t>Дивиденд по SBER - Сбербанк 20шт. по 34.84 RUR - налог 91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</si>
  <si>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</si>
  <si>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</si>
  <si>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</si>
  <si>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</si>
  <si>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</si>
  <si>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</si>
  <si>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</si>
  <si>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</si>
  <si>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</si>
  <si>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LKOH
ЛУКОЙЛ</t>
  </si>
  <si>
    <t>TATNP
Татнфт 3ап</t>
  </si>
  <si>
    <t>SBER
Сбербанк</t>
  </si>
  <si>
    <t>BCSD
BCSD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</si>
  <si>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</si>
  <si>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</si>
  <si>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</si>
  <si>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</si>
  <si>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</si>
  <si>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</si>
  <si>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</si>
  <si>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</si>
  <si>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НК ЛУКОЙЛ (ПАО) - ао</t>
  </si>
  <si>
    <t>ПАО "Татнефть" ап 3 вып.</t>
  </si>
  <si>
    <t>Сбербанк России ПАО ао</t>
  </si>
  <si>
    <t>БПИФ БКС Денежный рынок</t>
  </si>
  <si>
    <t>dohod</t>
  </si>
  <si>
    <t>Дивиденды и купоны</t>
  </si>
  <si>
    <t>Лукойл</t>
  </si>
  <si>
    <t>Татнефть</t>
  </si>
  <si>
    <t>сбер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</si>
  <si>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</si>
  <si>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</si>
  <si>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</si>
  <si>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</si>
  <si>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</si>
  <si>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</si>
  <si>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</si>
  <si>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</si>
  <si>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</si>
  <si>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</si>
  <si>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</si>
  <si>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Инвестиции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</si>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</sst>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1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51</v>
      </c>
      <c r="F2" s="6" t="n">
        <v>6374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0.0122</v>
      </c>
      <c r="L2" s="6" t="n">
        <v>6686.73</v>
      </c>
      <c r="M2" s="18" t="n">
        <v>0.2148</v>
      </c>
      <c r="N2" s="17"/>
      <c r="O2" s="17" t="s">
        <v>20</v>
      </c>
      <c r="P2" s="18" t="n">
        <v>0.2148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227</v>
      </c>
      <c r="F3" s="6" t="n">
        <v>562.9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-0.0963</v>
      </c>
      <c r="L3" s="6" t="n">
        <v>618.84</v>
      </c>
      <c r="M3" s="18" t="n">
        <v>27.19</v>
      </c>
      <c r="N3" s="17"/>
      <c r="O3" s="17" t="s">
        <v>23</v>
      </c>
      <c r="P3" s="18" t="n">
        <v>27.19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20</v>
      </c>
      <c r="F4" s="6" t="n">
        <v>304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0.0985</v>
      </c>
      <c r="L4" s="6" t="n">
        <v>306.34</v>
      </c>
      <c r="M4" s="18" t="n">
        <v>58.025961058412</v>
      </c>
      <c r="N4" s="17"/>
      <c r="O4" s="17" t="s">
        <v>26</v>
      </c>
      <c r="P4" s="18" t="n">
        <v>58.025961058412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27</v>
      </c>
      <c r="I5" s="4"/>
      <c r="J5" s="5" t="s">
        <f>=SUM(J2:J4)</f>
      </c>
      <c r="K5" s="4"/>
      <c r="L5" s="4"/>
      <c r="M5" s="18" t="n">
        <v>102.6472</v>
      </c>
      <c r="N5" s="17"/>
      <c r="O5" s="17" t="s">
        <v>28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29</v>
      </c>
      <c r="B6" s="17" t="s">
        <v>30</v>
      </c>
      <c r="C6" s="17" t="s">
        <v>31</v>
      </c>
      <c r="D6" s="17" t="s">
        <v>19</v>
      </c>
      <c r="E6" s="7" t="n">
        <v>2005</v>
      </c>
      <c r="F6" s="6" t="n">
        <v>12.609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0.0479</v>
      </c>
      <c r="L6" s="6" t="n">
        <v>12.21</v>
      </c>
      <c r="M6" s="18" t="n">
        <v>11.354</v>
      </c>
      <c r="N6" s="17"/>
      <c r="O6" s="17" t="s">
        <v>32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4"/>
      <c r="H7" s="4" t="s">
        <v>33</v>
      </c>
      <c r="I7" s="4"/>
      <c r="J7" s="5" t="s">
        <f>=SUM(J6:J6)</f>
      </c>
      <c r="K7" s="4"/>
      <c r="L7" s="4"/>
      <c r="M7" s="18" t="n">
        <v>94.3845</v>
      </c>
      <c r="N7" s="17"/>
      <c r="O7" s="17" t="s">
        <v>34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19</v>
      </c>
      <c r="B8" s="17" t="s">
        <v>3</v>
      </c>
      <c r="C8" s="17" t="s">
        <v>35</v>
      </c>
      <c r="D8" s="17" t="s">
        <v>19</v>
      </c>
      <c r="E8" s="7" t="n">
        <v>7.42</v>
      </c>
      <c r="F8" s="6" t="n">
        <v>1</v>
      </c>
      <c r="G8" s="18" t="n">
        <v>0</v>
      </c>
      <c r="H8" s="6" t="n">
        <v>0</v>
      </c>
      <c r="I8" s="17"/>
      <c r="J8" s="6" t="s">
        <f>=E8*F8</f>
      </c>
      <c r="K8" s="18"/>
      <c r="L8" s="6"/>
      <c r="M8" s="18" t="n">
        <v>108.9549</v>
      </c>
      <c r="N8" s="17"/>
      <c r="O8" s="17" t="s">
        <v>36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4"/>
      <c r="H9" s="4" t="s">
        <v>37</v>
      </c>
      <c r="I9" s="4"/>
      <c r="J9" s="5" t="s">
        <f>=SUM(J8:J8)</f>
      </c>
      <c r="K9" s="4"/>
      <c r="L9" s="4"/>
      <c r="M9" s="18" t="n">
        <v>11207</v>
      </c>
      <c r="N9" s="17"/>
      <c r="O9" s="17" t="s">
        <v>38</v>
      </c>
      <c r="P9" s="18" t="n">
        <v>11207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39</v>
      </c>
      <c r="I10" s="4"/>
      <c r="J10" s="5" t="s">
        <f>=J5+J7+J9</f>
      </c>
      <c r="K10" s="18"/>
      <c r="L10" s="6"/>
      <c r="M10" s="18" t="n">
        <v>10.369</v>
      </c>
      <c r="N10" s="17"/>
      <c r="O10" s="17" t="s">
        <v>40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41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0.152</v>
      </c>
      <c r="N12" s="17"/>
      <c r="O12" s="17" t="s">
        <v>42</v>
      </c>
      <c r="P12" s="18" t="n">
        <v>0.152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185.01</v>
      </c>
      <c r="N14" s="17"/>
      <c r="O14" s="17" t="s">
        <v>43</v>
      </c>
      <c r="P14" s="18" t="n">
        <v>185.01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</v>
      </c>
      <c r="N15" s="17"/>
      <c r="O15" s="17" t="s">
        <v>44</v>
      </c>
      <c r="P15" s="18" t="n">
        <v>1.8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45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81.3582</v>
      </c>
      <c r="N17" s="17"/>
      <c r="O17" s="17" t="s">
        <v>46</v>
      </c>
      <c r="P17" s="18" t="n">
        <v>81.3582</v>
      </c>
      <c r="Q17" s="6" t="s">
        <f>=P17/$P$13</f>
      </c>
    </row>
  </sheetData>
  <mergeCells>
    <mergeCell ref="H5:I5"/>
    <mergeCell ref="H7:I7"/>
    <mergeCell ref="H9:I9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47</v>
      </c>
      <c r="B1" s="19" t="s">
        <v>9</v>
      </c>
      <c r="C1" s="19" t="s">
        <v>48</v>
      </c>
      <c r="D1" s="19" t="s">
        <v>49</v>
      </c>
      <c r="E1" s="19" t="s">
        <v>50</v>
      </c>
      <c r="F1" s="19" t="s">
        <v>51</v>
      </c>
      <c r="G1" s="19" t="s">
        <v>52</v>
      </c>
      <c r="H1" s="19" t="s">
        <v>53</v>
      </c>
    </row>
    <row collapsed="false" customFormat="false" customHeight="false" hidden="false" ht="12.1" outlineLevel="0" r="2">
      <c r="A2" s="14" t="n">
        <v>45712.764583333</v>
      </c>
      <c r="B2" s="6" t="n">
        <v>17616</v>
      </c>
      <c r="C2" s="17" t="s">
        <v>54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45712.764583333</v>
      </c>
      <c r="B3" s="6" t="n">
        <v>35000</v>
      </c>
      <c r="C3" s="17" t="s">
        <v>54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45715.664583333</v>
      </c>
      <c r="B4" s="6" t="n">
        <v>1000</v>
      </c>
      <c r="C4" s="17" t="s">
        <v>54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45733.784722222</v>
      </c>
      <c r="B5" s="6" t="n">
        <v>30116</v>
      </c>
      <c r="C5" s="17" t="s">
        <v>54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45750.805555556</v>
      </c>
      <c r="B6" s="6" t="n">
        <v>20000</v>
      </c>
      <c r="C6" s="17" t="s">
        <v>54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45754.527083333</v>
      </c>
      <c r="B7" s="6" t="n">
        <v>30000</v>
      </c>
      <c r="C7" s="17" t="s">
        <v>54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45755.459027778</v>
      </c>
      <c r="B8" s="6" t="n">
        <v>90000</v>
      </c>
      <c r="C8" s="17" t="s">
        <v>54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45769.795833333</v>
      </c>
      <c r="B9" s="6" t="n">
        <v>54500</v>
      </c>
      <c r="C9" s="17" t="s">
        <v>54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45776.509722222</v>
      </c>
      <c r="B10" s="6" t="n">
        <v>25000</v>
      </c>
      <c r="C10" s="17" t="s">
        <v>54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45783.542361111</v>
      </c>
      <c r="B11" s="6" t="n">
        <v>20000</v>
      </c>
      <c r="C11" s="17" t="s">
        <v>54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45810</v>
      </c>
      <c r="B12" s="6" t="n">
        <v>-2063.05</v>
      </c>
      <c r="C12" s="17" t="s">
        <v>55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45810.563888889</v>
      </c>
      <c r="B13" s="6" t="n">
        <v>6000</v>
      </c>
      <c r="C13" s="17" t="s">
        <v>54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45811</v>
      </c>
      <c r="B14" s="6" t="n">
        <v>-19297</v>
      </c>
      <c r="C14" s="17" t="s">
        <v>56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45820.520138889</v>
      </c>
      <c r="B15" s="6" t="n">
        <v>20500</v>
      </c>
      <c r="C15" s="17" t="s">
        <v>54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45826.546527778</v>
      </c>
      <c r="B16" s="6" t="n">
        <v>19302</v>
      </c>
      <c r="C16" s="17" t="s">
        <v>57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45827.59375</v>
      </c>
      <c r="B17" s="6" t="n">
        <v>2063.05</v>
      </c>
      <c r="C17" s="17" t="s">
        <v>57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45829.78125</v>
      </c>
      <c r="B18" s="6" t="n">
        <v>1500</v>
      </c>
      <c r="C18" s="17" t="s">
        <v>54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45829.78125</v>
      </c>
      <c r="B19" s="6" t="n">
        <v>250</v>
      </c>
      <c r="C19" s="17" t="s">
        <v>54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45831.6</v>
      </c>
      <c r="B20" s="6" t="n">
        <v>10000</v>
      </c>
      <c r="C20" s="17" t="s">
        <v>54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45831.794444444</v>
      </c>
      <c r="B21" s="6" t="n">
        <v>1555</v>
      </c>
      <c r="C21" s="17" t="s">
        <v>54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45838.488194444</v>
      </c>
      <c r="B22" s="6" t="n">
        <v>18352</v>
      </c>
      <c r="C22" s="17" t="s">
        <v>54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45845.509722222</v>
      </c>
      <c r="B23" s="6" t="n">
        <v>21100</v>
      </c>
      <c r="C23" s="17" t="s">
        <v>54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45856</v>
      </c>
      <c r="B24" s="6" t="n">
        <v>-605.8</v>
      </c>
      <c r="C24" s="17" t="s">
        <v>58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45859.583333333</v>
      </c>
      <c r="B25" s="6" t="n">
        <v>25000</v>
      </c>
      <c r="C25" s="17" t="s">
        <v>54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45873.504166667</v>
      </c>
      <c r="B26" s="6" t="n">
        <v>606.8</v>
      </c>
      <c r="C26" s="17" t="s">
        <v>57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45888.656944444</v>
      </c>
      <c r="B27" s="6" t="n">
        <v>350</v>
      </c>
      <c r="C27" s="17" t="s">
        <v>54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45918.524305556</v>
      </c>
      <c r="B28" s="6" t="n">
        <v>1000</v>
      </c>
      <c r="C28" s="17" t="s">
        <v>54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45919.554166667</v>
      </c>
      <c r="B29" s="6" t="n">
        <v>31000</v>
      </c>
      <c r="C29" s="17" t="s">
        <v>54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45923.674305556</v>
      </c>
      <c r="B30" s="6" t="n">
        <v>10111</v>
      </c>
      <c r="C30" s="17" t="s">
        <v>54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45930.517361111</v>
      </c>
      <c r="B31" s="6" t="n">
        <v>20000</v>
      </c>
      <c r="C31" s="17" t="s">
        <v>54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45931.517361111</v>
      </c>
      <c r="B32" s="6" t="n">
        <v>200</v>
      </c>
      <c r="C32" s="17" t="s">
        <v>54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2" t="n">
        <v>46077</v>
      </c>
      <c r="B33" s="5" t="n">
        <v>-484220.77</v>
      </c>
      <c r="C33" s="15" t="s">
        <v>59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/>
      <c r="B34" s="9" t="s">
        <f>=XIRR(B2:B33,A2:A33)</f>
      </c>
      <c r="C34" s="17" t="s">
        <v>60</v>
      </c>
      <c r="D34" s="17"/>
      <c r="E34" s="17"/>
      <c r="F34" s="7"/>
      <c r="G34" s="2" t="s">
        <v>61</v>
      </c>
      <c r="H34" s="6" t="s">
        <f>=SUM(I2:H33)/365</f>
      </c>
    </row>
    <row collapsed="false" customFormat="false" customHeight="false" hidden="false" ht="12.1" outlineLevel="0" r="35">
      <c r="A35" s="14"/>
      <c r="B35" s="5" t="s">
        <f>=-SUM(B2:B33)</f>
      </c>
      <c r="C35" s="17" t="s">
        <v>62</v>
      </c>
      <c r="D35" s="17"/>
      <c r="E35" s="17"/>
      <c r="F35" s="7"/>
      <c r="G35" s="15" t="s">
        <v>63</v>
      </c>
      <c r="H35" s="9" t="s">
        <f>=B35/H34</f>
      </c>
    </row>
    <row collapsed="false" customFormat="false" customHeight="false" hidden="false" ht="12.1" outlineLevel="0" r="36">
      <c r="A36" s="20"/>
    </row>
    <row collapsed="false" customFormat="false" customHeight="false" hidden="false" ht="12.1" outlineLevel="0" r="37">
      <c r="A37" s="20"/>
    </row>
    <row collapsed="false" customFormat="false" customHeight="false" hidden="false" ht="12.1" outlineLevel="0" r="38">
      <c r="A38" s="16" t="s">
        <v>64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29</v>
      </c>
      <c r="L1" s="0"/>
    </row>
    <row collapsed="false" customFormat="false" customHeight="false" hidden="false" ht="12.1" outlineLevel="0" r="2">
      <c r="A2" s="11" t="n">
        <v>45714</v>
      </c>
      <c r="B2" s="6" t="n">
        <v>7594.5</v>
      </c>
      <c r="C2" s="0" t="s">
        <v>65</v>
      </c>
      <c r="D2" s="11" t="n">
        <v>45768</v>
      </c>
      <c r="E2" s="6" t="n">
        <v>6588</v>
      </c>
      <c r="F2" s="0" t="s">
        <v>65</v>
      </c>
      <c r="G2" s="11" t="n">
        <v>45768</v>
      </c>
      <c r="H2" s="6" t="n">
        <v>6126.8</v>
      </c>
      <c r="I2" s="0" t="s">
        <v>65</v>
      </c>
      <c r="J2" s="11" t="n">
        <v>45768</v>
      </c>
      <c r="K2" s="6" t="n">
        <v>184</v>
      </c>
      <c r="L2" s="0" t="s">
        <v>65</v>
      </c>
    </row>
    <row collapsed="false" customFormat="false" customHeight="false" hidden="false" ht="12.1" outlineLevel="0" r="3">
      <c r="A3" s="11" t="n">
        <v>45715</v>
      </c>
      <c r="B3" s="6" t="n">
        <v>7532</v>
      </c>
      <c r="C3" s="0" t="s">
        <v>65</v>
      </c>
      <c r="D3" s="11" t="n">
        <v>45768</v>
      </c>
      <c r="E3" s="6" t="n">
        <v>5956.2</v>
      </c>
      <c r="F3" s="0" t="s">
        <v>65</v>
      </c>
      <c r="G3" s="11" t="n">
        <v>45856</v>
      </c>
      <c r="H3" s="6" t="n">
        <v>-605.8</v>
      </c>
      <c r="I3" s="0" t="s">
        <v>58</v>
      </c>
      <c r="J3" s="11" t="n">
        <v>45770</v>
      </c>
      <c r="K3" s="6" t="n">
        <v>425.94</v>
      </c>
      <c r="L3" s="0" t="s">
        <v>65</v>
      </c>
    </row>
    <row collapsed="false" customFormat="false" customHeight="false" hidden="false" ht="12.1" outlineLevel="0" r="4">
      <c r="A4" s="11" t="n">
        <v>45715</v>
      </c>
      <c r="B4" s="6" t="n">
        <v>30420</v>
      </c>
      <c r="C4" s="0" t="s">
        <v>65</v>
      </c>
      <c r="D4" s="11" t="n">
        <v>45776</v>
      </c>
      <c r="E4" s="6" t="n">
        <v>10848</v>
      </c>
      <c r="F4" s="0" t="s">
        <v>65</v>
      </c>
      <c r="G4" s="11" t="n">
        <v>46133</v>
      </c>
      <c r="H4" s="8" t="s">
        <f>=-Портфель!J4</f>
      </c>
      <c r="I4" s="0" t="s">
        <v>66</v>
      </c>
      <c r="J4" s="11" t="n">
        <v>45776</v>
      </c>
      <c r="K4" s="6" t="n">
        <v>566.2</v>
      </c>
      <c r="L4" s="0" t="s">
        <v>65</v>
      </c>
    </row>
    <row collapsed="false" customFormat="false" customHeight="false" hidden="false" ht="12.1" outlineLevel="0" r="5">
      <c r="A5" s="11" t="n">
        <v>45715</v>
      </c>
      <c r="B5" s="6" t="n">
        <v>7586</v>
      </c>
      <c r="C5" s="0" t="s">
        <v>65</v>
      </c>
      <c r="D5" s="11" t="n">
        <v>45783</v>
      </c>
      <c r="E5" s="6" t="n">
        <v>9711</v>
      </c>
      <c r="F5" s="0" t="s">
        <v>65</v>
      </c>
      <c r="G5" s="0"/>
      <c r="H5" s="10" t="s">
        <f>=XIRR(H2:H4,G2:G4)</f>
      </c>
      <c r="I5" s="0"/>
      <c r="J5" s="11" t="n">
        <v>45783</v>
      </c>
      <c r="K5" s="6" t="n">
        <v>614.8</v>
      </c>
      <c r="L5" s="0" t="s">
        <v>65</v>
      </c>
    </row>
    <row collapsed="false" customFormat="false" customHeight="false" hidden="false" ht="12.1" outlineLevel="0" r="6">
      <c r="A6" s="11" t="n">
        <v>45733</v>
      </c>
      <c r="B6" s="6" t="n">
        <v>28858</v>
      </c>
      <c r="C6" s="0" t="s">
        <v>65</v>
      </c>
      <c r="D6" s="11" t="n">
        <v>45783</v>
      </c>
      <c r="E6" s="6" t="n">
        <v>3242.5</v>
      </c>
      <c r="F6" s="0" t="s">
        <v>65</v>
      </c>
      <c r="G6" s="0"/>
      <c r="H6" s="8" t="s">
        <f>=-SUM(H2:H4)</f>
      </c>
      <c r="I6" s="0" t="s">
        <v>67</v>
      </c>
      <c r="J6" s="11" t="n">
        <v>45810</v>
      </c>
      <c r="K6" s="6" t="n">
        <v>341.3</v>
      </c>
      <c r="L6" s="0" t="s">
        <v>65</v>
      </c>
    </row>
    <row collapsed="false" customFormat="false" customHeight="false" hidden="false" ht="12.1" outlineLevel="0" r="7">
      <c r="A7" s="11" t="n">
        <v>45754</v>
      </c>
      <c r="B7" s="6" t="n">
        <v>25552</v>
      </c>
      <c r="C7" s="0" t="s">
        <v>65</v>
      </c>
      <c r="D7" s="11" t="n">
        <v>45810</v>
      </c>
      <c r="E7" s="6" t="n">
        <v>-2063.05</v>
      </c>
      <c r="F7" s="0" t="s">
        <v>55</v>
      </c>
      <c r="G7" s="0"/>
      <c r="H7" s="0"/>
      <c r="I7" s="0"/>
      <c r="J7" s="11" t="n">
        <v>45821</v>
      </c>
      <c r="K7" s="6" t="n">
        <v>391.38</v>
      </c>
      <c r="L7" s="0" t="s">
        <v>65</v>
      </c>
    </row>
    <row collapsed="false" customFormat="false" customHeight="false" hidden="false" ht="12.1" outlineLevel="0" r="8">
      <c r="A8" s="11" t="n">
        <v>45755</v>
      </c>
      <c r="B8" s="6" t="n">
        <v>51004</v>
      </c>
      <c r="C8" s="0" t="s">
        <v>65</v>
      </c>
      <c r="D8" s="11" t="n">
        <v>45810</v>
      </c>
      <c r="E8" s="6" t="n">
        <v>5658.3</v>
      </c>
      <c r="F8" s="0" t="s">
        <v>65</v>
      </c>
      <c r="G8" s="0"/>
      <c r="H8" s="0"/>
      <c r="I8" s="0"/>
      <c r="J8" s="11" t="n">
        <v>45827</v>
      </c>
      <c r="K8" s="6" t="n">
        <v>630.01</v>
      </c>
      <c r="L8" s="0" t="s">
        <v>65</v>
      </c>
    </row>
    <row collapsed="false" customFormat="false" customHeight="false" hidden="false" ht="12.1" outlineLevel="0" r="9">
      <c r="A9" s="11" t="n">
        <v>45758</v>
      </c>
      <c r="B9" s="6" t="n">
        <v>13010</v>
      </c>
      <c r="C9" s="0" t="s">
        <v>65</v>
      </c>
      <c r="D9" s="11" t="n">
        <v>45821</v>
      </c>
      <c r="E9" s="6" t="n">
        <v>609.3</v>
      </c>
      <c r="F9" s="0" t="s">
        <v>65</v>
      </c>
      <c r="G9" s="0"/>
      <c r="H9" s="0"/>
      <c r="I9" s="0"/>
      <c r="J9" s="11" t="n">
        <v>45831</v>
      </c>
      <c r="K9" s="6" t="n">
        <v>488.39</v>
      </c>
      <c r="L9" s="0" t="s">
        <v>65</v>
      </c>
    </row>
    <row collapsed="false" customFormat="false" customHeight="false" hidden="false" ht="12.1" outlineLevel="0" r="10">
      <c r="A10" s="11" t="n">
        <v>45768</v>
      </c>
      <c r="B10" s="6" t="n">
        <v>13331</v>
      </c>
      <c r="C10" s="0" t="s">
        <v>65</v>
      </c>
      <c r="D10" s="11" t="n">
        <v>45821</v>
      </c>
      <c r="E10" s="6" t="n">
        <v>19504</v>
      </c>
      <c r="F10" s="0" t="s">
        <v>65</v>
      </c>
      <c r="G10" s="0"/>
      <c r="H10" s="0"/>
      <c r="I10" s="0"/>
      <c r="J10" s="11" t="n">
        <v>45831</v>
      </c>
      <c r="K10" s="6" t="n">
        <v>1560.21</v>
      </c>
      <c r="L10" s="0" t="s">
        <v>65</v>
      </c>
    </row>
    <row collapsed="false" customFormat="false" customHeight="false" hidden="false" ht="12.1" outlineLevel="0" r="11">
      <c r="A11" s="11" t="n">
        <v>45768</v>
      </c>
      <c r="B11" s="6" t="n">
        <v>19978.5</v>
      </c>
      <c r="C11" s="0" t="s">
        <v>65</v>
      </c>
      <c r="D11" s="11" t="n">
        <v>45827</v>
      </c>
      <c r="E11" s="6" t="n">
        <v>14361.2</v>
      </c>
      <c r="F11" s="0" t="s">
        <v>65</v>
      </c>
      <c r="G11" s="0"/>
      <c r="H11" s="0"/>
      <c r="I11" s="0"/>
      <c r="J11" s="11" t="n">
        <v>45838</v>
      </c>
      <c r="K11" s="6" t="n">
        <v>1458.51</v>
      </c>
      <c r="L11" s="0" t="s">
        <v>65</v>
      </c>
    </row>
    <row collapsed="false" customFormat="false" customHeight="false" hidden="false" ht="12.1" outlineLevel="0" r="12">
      <c r="A12" s="11" t="n">
        <v>45769</v>
      </c>
      <c r="B12" s="6" t="n">
        <v>33835</v>
      </c>
      <c r="C12" s="0" t="s">
        <v>65</v>
      </c>
      <c r="D12" s="11" t="n">
        <v>45831</v>
      </c>
      <c r="E12" s="6" t="n">
        <v>4967.2</v>
      </c>
      <c r="F12" s="0" t="s">
        <v>65</v>
      </c>
      <c r="G12" s="0"/>
      <c r="H12" s="0"/>
      <c r="I12" s="0"/>
      <c r="J12" s="11" t="n">
        <v>45845</v>
      </c>
      <c r="K12" s="6" t="n">
        <v>2603.57</v>
      </c>
      <c r="L12" s="0" t="s">
        <v>65</v>
      </c>
    </row>
    <row collapsed="false" customFormat="false" customHeight="false" hidden="false" ht="12.1" outlineLevel="0" r="13">
      <c r="A13" s="11" t="n">
        <v>45770</v>
      </c>
      <c r="B13" s="6" t="n">
        <v>6729.5</v>
      </c>
      <c r="C13" s="0" t="s">
        <v>65</v>
      </c>
      <c r="D13" s="11" t="n">
        <v>45838</v>
      </c>
      <c r="E13" s="6" t="n">
        <v>4386.9</v>
      </c>
      <c r="F13" s="0" t="s">
        <v>65</v>
      </c>
      <c r="G13" s="0"/>
      <c r="H13" s="0"/>
      <c r="I13" s="0"/>
      <c r="J13" s="11" t="n">
        <v>45859</v>
      </c>
      <c r="K13" s="6" t="n">
        <v>314.29</v>
      </c>
      <c r="L13" s="0" t="s">
        <v>65</v>
      </c>
    </row>
    <row collapsed="false" customFormat="false" customHeight="false" hidden="false" ht="12.1" outlineLevel="0" r="14">
      <c r="A14" s="11" t="n">
        <v>45770</v>
      </c>
      <c r="B14" s="6" t="n">
        <v>13506</v>
      </c>
      <c r="C14" s="0" t="s">
        <v>65</v>
      </c>
      <c r="D14" s="11" t="n">
        <v>45845</v>
      </c>
      <c r="E14" s="6" t="n">
        <v>12354</v>
      </c>
      <c r="F14" s="0" t="s">
        <v>65</v>
      </c>
      <c r="G14" s="0"/>
      <c r="H14" s="0"/>
      <c r="I14" s="0"/>
      <c r="J14" s="11" t="n">
        <v>45874</v>
      </c>
      <c r="K14" s="6" t="n">
        <v>608.9</v>
      </c>
      <c r="L14" s="0" t="s">
        <v>65</v>
      </c>
    </row>
    <row collapsed="false" customFormat="false" customHeight="false" hidden="false" ht="12.1" outlineLevel="0" r="15">
      <c r="A15" s="11" t="n">
        <v>45776</v>
      </c>
      <c r="B15" s="6" t="n">
        <v>13594</v>
      </c>
      <c r="C15" s="0" t="s">
        <v>65</v>
      </c>
      <c r="D15" s="11" t="n">
        <v>45918</v>
      </c>
      <c r="E15" s="6" t="n">
        <v>600.5</v>
      </c>
      <c r="F15" s="0" t="s">
        <v>65</v>
      </c>
      <c r="G15" s="0"/>
      <c r="H15" s="0"/>
      <c r="I15" s="0"/>
      <c r="J15" s="11" t="n">
        <v>45888</v>
      </c>
      <c r="K15" s="6" t="n">
        <v>355.4</v>
      </c>
      <c r="L15" s="0" t="s">
        <v>65</v>
      </c>
    </row>
    <row collapsed="false" customFormat="false" customHeight="false" hidden="false" ht="12.1" outlineLevel="0" r="16">
      <c r="A16" s="11" t="n">
        <v>45783</v>
      </c>
      <c r="B16" s="6" t="n">
        <v>6427</v>
      </c>
      <c r="C16" s="0" t="s">
        <v>65</v>
      </c>
      <c r="D16" s="11" t="n">
        <v>45919</v>
      </c>
      <c r="E16" s="6" t="n">
        <v>25907.2</v>
      </c>
      <c r="F16" s="0" t="s">
        <v>65</v>
      </c>
      <c r="G16" s="0"/>
      <c r="H16" s="0"/>
      <c r="I16" s="0"/>
      <c r="J16" s="11" t="n">
        <v>45918</v>
      </c>
      <c r="K16" s="6" t="n">
        <v>397.73</v>
      </c>
      <c r="L16" s="0" t="s">
        <v>65</v>
      </c>
    </row>
    <row collapsed="false" customFormat="false" customHeight="false" hidden="false" ht="12.1" outlineLevel="0" r="17">
      <c r="A17" s="11" t="n">
        <v>45811</v>
      </c>
      <c r="B17" s="6" t="n">
        <v>-19297</v>
      </c>
      <c r="C17" s="0" t="s">
        <v>56</v>
      </c>
      <c r="D17" s="11" t="n">
        <v>45923</v>
      </c>
      <c r="E17" s="6" t="n">
        <v>5886</v>
      </c>
      <c r="F17" s="0" t="s">
        <v>65</v>
      </c>
      <c r="G17" s="0"/>
      <c r="H17" s="0"/>
      <c r="I17" s="0"/>
      <c r="J17" s="11" t="n">
        <v>45919</v>
      </c>
      <c r="K17" s="6" t="n">
        <v>5038.2</v>
      </c>
      <c r="L17" s="0" t="s">
        <v>65</v>
      </c>
    </row>
    <row collapsed="false" customFormat="false" customHeight="false" hidden="false" ht="12.1" outlineLevel="0" r="18">
      <c r="A18" s="11" t="n">
        <v>45827</v>
      </c>
      <c r="B18" s="6" t="n">
        <v>6365.5</v>
      </c>
      <c r="C18" s="0" t="s">
        <v>65</v>
      </c>
      <c r="D18" s="11" t="n">
        <v>45931</v>
      </c>
      <c r="E18" s="6" t="n">
        <v>8731.5</v>
      </c>
      <c r="F18" s="0" t="s">
        <v>65</v>
      </c>
      <c r="G18" s="0"/>
      <c r="H18" s="0"/>
      <c r="I18" s="0"/>
      <c r="J18" s="11" t="n">
        <v>45923</v>
      </c>
      <c r="K18" s="6" t="n">
        <v>4235.38</v>
      </c>
      <c r="L18" s="0" t="s">
        <v>65</v>
      </c>
    </row>
    <row collapsed="false" customFormat="false" customHeight="false" hidden="false" ht="12.1" outlineLevel="0" r="19">
      <c r="A19" s="11" t="n">
        <v>45831</v>
      </c>
      <c r="B19" s="6" t="n">
        <v>6300</v>
      </c>
      <c r="C19" s="0" t="s">
        <v>65</v>
      </c>
      <c r="D19" s="11" t="n">
        <v>45931</v>
      </c>
      <c r="E19" s="6" t="n">
        <v>1164.2</v>
      </c>
      <c r="F19" s="0" t="s">
        <v>65</v>
      </c>
      <c r="G19" s="0"/>
      <c r="H19" s="0"/>
      <c r="I19" s="0"/>
      <c r="J19" s="11" t="n">
        <v>45931</v>
      </c>
      <c r="K19" s="6" t="n">
        <v>3999.36</v>
      </c>
      <c r="L19" s="0" t="s">
        <v>65</v>
      </c>
    </row>
    <row collapsed="false" customFormat="false" customHeight="false" hidden="false" ht="12.1" outlineLevel="0" r="20">
      <c r="A20" s="11" t="n">
        <v>45838</v>
      </c>
      <c r="B20" s="6" t="n">
        <v>12485.6</v>
      </c>
      <c r="C20" s="0" t="s">
        <v>65</v>
      </c>
      <c r="D20" s="11" t="n">
        <v>46133</v>
      </c>
      <c r="E20" s="8" t="s">
        <f>=-Портфель!J3</f>
      </c>
      <c r="F20" s="0" t="s">
        <v>66</v>
      </c>
      <c r="G20" s="0"/>
      <c r="H20" s="0"/>
      <c r="I20" s="0"/>
      <c r="J20" s="11" t="n">
        <v>45931</v>
      </c>
      <c r="K20" s="6" t="n">
        <v>274.96</v>
      </c>
      <c r="L20" s="0" t="s">
        <v>65</v>
      </c>
    </row>
    <row collapsed="false" customFormat="false" customHeight="false" hidden="false" ht="12.1" outlineLevel="0" r="21">
      <c r="A21" s="11" t="n">
        <v>45845</v>
      </c>
      <c r="B21" s="6" t="n">
        <v>6137.5</v>
      </c>
      <c r="C21" s="0" t="s">
        <v>65</v>
      </c>
      <c r="D21" s="0"/>
      <c r="E21" s="10" t="s">
        <f>=XIRR(E2:E20,D2:D20)</f>
      </c>
      <c r="F21" s="0"/>
      <c r="G21" s="0"/>
      <c r="H21" s="0"/>
      <c r="I21" s="0"/>
      <c r="J21" s="11" t="n">
        <v>46133</v>
      </c>
      <c r="K21" s="8" t="s">
        <f>=-Портфель!J6</f>
      </c>
      <c r="L21" s="0" t="s">
        <v>66</v>
      </c>
    </row>
    <row collapsed="false" customFormat="false" customHeight="false" hidden="false" ht="12.1" outlineLevel="0" r="22">
      <c r="A22" s="11" t="n">
        <v>45859</v>
      </c>
      <c r="B22" s="6" t="n">
        <v>24704</v>
      </c>
      <c r="C22" s="0" t="s">
        <v>65</v>
      </c>
      <c r="D22" s="0"/>
      <c r="E22" s="8" t="s">
        <f>=-SUM(E2:E20)</f>
      </c>
      <c r="F22" s="0" t="s">
        <v>67</v>
      </c>
      <c r="G22" s="0"/>
      <c r="H22" s="0"/>
      <c r="I22" s="0"/>
      <c r="J22" s="0"/>
      <c r="K22" s="10" t="s">
        <f>=XIRR(K2:K21,J2:J21)</f>
      </c>
      <c r="L22" s="0"/>
    </row>
    <row collapsed="false" customFormat="false" customHeight="false" hidden="false" ht="12.1" outlineLevel="0" r="23">
      <c r="A23" s="11" t="n">
        <v>45931</v>
      </c>
      <c r="B23" s="6" t="n">
        <v>6073</v>
      </c>
      <c r="C23" s="0" t="s">
        <v>65</v>
      </c>
      <c r="D23" s="0"/>
      <c r="E23" s="0"/>
      <c r="F23" s="0"/>
      <c r="G23" s="0"/>
      <c r="H23" s="0"/>
      <c r="I23" s="0"/>
      <c r="J23" s="0"/>
      <c r="K23" s="8" t="s">
        <f>=-SUM(K2:K21)</f>
      </c>
      <c r="L23" s="0" t="s">
        <v>67</v>
      </c>
    </row>
    <row collapsed="false" customFormat="false" customHeight="false" hidden="false" ht="12.1" outlineLevel="0" r="24">
      <c r="A24" s="11" t="n">
        <v>46079</v>
      </c>
      <c r="B24" s="8" t="s">
        <f>=-Портфель!J2</f>
      </c>
      <c r="C24" s="0" t="s">
        <v>66</v>
      </c>
    </row>
    <row collapsed="false" customFormat="false" customHeight="false" hidden="false" ht="12.1" outlineLevel="0" r="25">
      <c r="A25" s="0"/>
      <c r="B25" s="10" t="s">
        <f>=XIRR(B2:B24,A2:A24)</f>
      </c>
      <c r="C25" s="0"/>
    </row>
    <row collapsed="false" customFormat="false" customHeight="false" hidden="false" ht="12.1" outlineLevel="0" r="26">
      <c r="A26" s="0"/>
      <c r="B26" s="8" t="s">
        <f>=-SUM(B2:B24)</f>
      </c>
      <c r="C26" s="0" t="s">
        <v>67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2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68</v>
      </c>
      <c r="C1" s="0"/>
      <c r="D1" s="0"/>
      <c r="E1" s="3" t="s">
        <v>69</v>
      </c>
      <c r="F1" s="0"/>
      <c r="G1" s="0"/>
      <c r="H1" s="3" t="s">
        <v>70</v>
      </c>
      <c r="I1" s="0"/>
      <c r="J1" s="0"/>
      <c r="K1" s="3" t="s">
        <v>71</v>
      </c>
      <c r="L1" s="0"/>
    </row>
    <row collapsed="false" customFormat="false" customHeight="false" hidden="false" ht="12.1" outlineLevel="0" r="2">
      <c r="A2" s="11" t="n">
        <v>45714</v>
      </c>
      <c r="B2" s="6" t="n">
        <v>1</v>
      </c>
      <c r="C2" s="6" t="n">
        <v>7594.5</v>
      </c>
      <c r="D2" s="11" t="n">
        <v>45768</v>
      </c>
      <c r="E2" s="6" t="n">
        <v>10</v>
      </c>
      <c r="F2" s="6" t="n">
        <v>6588</v>
      </c>
      <c r="G2" s="11" t="n">
        <v>45768</v>
      </c>
      <c r="H2" s="6" t="n">
        <v>20</v>
      </c>
      <c r="I2" s="6" t="n">
        <v>6126.8</v>
      </c>
      <c r="J2" s="11" t="n">
        <v>45768</v>
      </c>
      <c r="K2" s="6" t="n">
        <v>16</v>
      </c>
      <c r="L2" s="6" t="n">
        <v>184</v>
      </c>
    </row>
    <row collapsed="false" customFormat="false" customHeight="false" hidden="false" ht="12.1" outlineLevel="0" r="3">
      <c r="A3" s="11" t="n">
        <v>45715</v>
      </c>
      <c r="B3" s="6" t="n">
        <v>1</v>
      </c>
      <c r="C3" s="6" t="n">
        <v>7532</v>
      </c>
      <c r="D3" s="11" t="n">
        <v>45768</v>
      </c>
      <c r="E3" s="6" t="n">
        <v>9</v>
      </c>
      <c r="F3" s="6" t="n">
        <v>5956.2</v>
      </c>
      <c r="G3" s="0"/>
      <c r="H3" s="5" t="s">
        <f>=SUM(I2:I2)/SUM(H2:H2)</f>
      </c>
      <c r="I3" s="0" t="s">
        <v>11</v>
      </c>
      <c r="J3" s="11" t="n">
        <v>45770</v>
      </c>
      <c r="K3" s="6" t="n">
        <v>37</v>
      </c>
      <c r="L3" s="6" t="n">
        <v>425.94</v>
      </c>
    </row>
    <row collapsed="false" customFormat="false" customHeight="false" hidden="false" ht="12.1" outlineLevel="0" r="4">
      <c r="A4" s="11" t="n">
        <v>45715</v>
      </c>
      <c r="B4" s="6" t="n">
        <v>4</v>
      </c>
      <c r="C4" s="6" t="n">
        <v>30420</v>
      </c>
      <c r="D4" s="11" t="n">
        <v>45776</v>
      </c>
      <c r="E4" s="6" t="n">
        <v>16</v>
      </c>
      <c r="F4" s="6" t="n">
        <v>10848</v>
      </c>
      <c r="G4" s="0"/>
      <c r="H4" s="6" t="n">
        <v>304</v>
      </c>
      <c r="I4" s="0" t="s">
        <v>72</v>
      </c>
      <c r="J4" s="11" t="n">
        <v>45776</v>
      </c>
      <c r="K4" s="6" t="n">
        <v>49</v>
      </c>
      <c r="L4" s="6" t="n">
        <v>566.2</v>
      </c>
    </row>
    <row collapsed="false" customFormat="false" customHeight="false" hidden="false" ht="12.1" outlineLevel="0" r="5">
      <c r="A5" s="11" t="n">
        <v>45715</v>
      </c>
      <c r="B5" s="6" t="n">
        <v>1</v>
      </c>
      <c r="C5" s="6" t="n">
        <v>7586</v>
      </c>
      <c r="D5" s="11" t="n">
        <v>45783</v>
      </c>
      <c r="E5" s="6" t="n">
        <v>15</v>
      </c>
      <c r="F5" s="6" t="n">
        <v>9711</v>
      </c>
      <c r="G5" s="0"/>
      <c r="H5" s="6" t="n">
        <v>20</v>
      </c>
      <c r="I5" s="0" t="s">
        <v>73</v>
      </c>
      <c r="J5" s="11" t="n">
        <v>45783</v>
      </c>
      <c r="K5" s="6" t="n">
        <v>53</v>
      </c>
      <c r="L5" s="6" t="n">
        <v>614.8</v>
      </c>
    </row>
    <row collapsed="false" customFormat="false" customHeight="false" hidden="false" ht="12.1" outlineLevel="0" r="6">
      <c r="A6" s="11" t="n">
        <v>45733</v>
      </c>
      <c r="B6" s="6" t="n">
        <v>4</v>
      </c>
      <c r="C6" s="6" t="n">
        <v>28858</v>
      </c>
      <c r="D6" s="11" t="n">
        <v>45783</v>
      </c>
      <c r="E6" s="6" t="n">
        <v>5</v>
      </c>
      <c r="F6" s="6" t="n">
        <v>3242.5</v>
      </c>
      <c r="G6" s="0"/>
      <c r="H6" s="5" t="s">
        <f>=H5*(ABS(H4)-ABS(H3))</f>
      </c>
      <c r="I6" s="0" t="s">
        <v>74</v>
      </c>
      <c r="J6" s="11" t="n">
        <v>45810</v>
      </c>
      <c r="K6" s="6" t="n">
        <v>29</v>
      </c>
      <c r="L6" s="6" t="n">
        <v>341.3</v>
      </c>
    </row>
    <row collapsed="false" customFormat="false" customHeight="false" hidden="false" ht="12.1" outlineLevel="0" r="7">
      <c r="A7" s="11" t="n">
        <v>45754</v>
      </c>
      <c r="B7" s="6" t="n">
        <v>4</v>
      </c>
      <c r="C7" s="6" t="n">
        <v>25552</v>
      </c>
      <c r="D7" s="11" t="n">
        <v>45810</v>
      </c>
      <c r="E7" s="6" t="n">
        <v>9</v>
      </c>
      <c r="F7" s="6" t="n">
        <v>5658.3</v>
      </c>
      <c r="G7" s="0"/>
      <c r="H7" s="0"/>
      <c r="I7" s="0"/>
      <c r="J7" s="11" t="n">
        <v>45821</v>
      </c>
      <c r="K7" s="6" t="n">
        <v>33</v>
      </c>
      <c r="L7" s="6" t="n">
        <v>391.38</v>
      </c>
    </row>
    <row collapsed="false" customFormat="false" customHeight="false" hidden="false" ht="12.1" outlineLevel="0" r="8">
      <c r="A8" s="11" t="n">
        <v>45755</v>
      </c>
      <c r="B8" s="6" t="n">
        <v>8</v>
      </c>
      <c r="C8" s="6" t="n">
        <v>51004</v>
      </c>
      <c r="D8" s="11" t="n">
        <v>45821</v>
      </c>
      <c r="E8" s="6" t="n">
        <v>32</v>
      </c>
      <c r="F8" s="6" t="n">
        <v>19504</v>
      </c>
      <c r="G8" s="0"/>
      <c r="H8" s="0"/>
      <c r="I8" s="0"/>
      <c r="J8" s="11" t="n">
        <v>45827</v>
      </c>
      <c r="K8" s="6" t="n">
        <v>53</v>
      </c>
      <c r="L8" s="6" t="n">
        <v>630.01</v>
      </c>
    </row>
    <row collapsed="false" customFormat="false" customHeight="false" hidden="false" ht="12.1" outlineLevel="0" r="9">
      <c r="A9" s="11" t="n">
        <v>45758</v>
      </c>
      <c r="B9" s="6" t="n">
        <v>2</v>
      </c>
      <c r="C9" s="6" t="n">
        <v>13010</v>
      </c>
      <c r="D9" s="11" t="n">
        <v>45821</v>
      </c>
      <c r="E9" s="6" t="n">
        <v>1</v>
      </c>
      <c r="F9" s="6" t="n">
        <v>609.3</v>
      </c>
      <c r="G9" s="0"/>
      <c r="H9" s="0"/>
      <c r="I9" s="0"/>
      <c r="J9" s="11" t="n">
        <v>45831</v>
      </c>
      <c r="K9" s="6" t="n">
        <v>41</v>
      </c>
      <c r="L9" s="6" t="n">
        <v>488.39</v>
      </c>
    </row>
    <row collapsed="false" customFormat="false" customHeight="false" hidden="false" ht="12.1" outlineLevel="0" r="10">
      <c r="A10" s="11" t="n">
        <v>45768</v>
      </c>
      <c r="B10" s="6" t="n">
        <v>2</v>
      </c>
      <c r="C10" s="6" t="n">
        <v>13331</v>
      </c>
      <c r="D10" s="11" t="n">
        <v>45827</v>
      </c>
      <c r="E10" s="6" t="n">
        <v>23</v>
      </c>
      <c r="F10" s="6" t="n">
        <v>14361.2</v>
      </c>
      <c r="G10" s="0"/>
      <c r="H10" s="0"/>
      <c r="I10" s="0"/>
      <c r="J10" s="11" t="n">
        <v>45831</v>
      </c>
      <c r="K10" s="6" t="n">
        <v>131</v>
      </c>
      <c r="L10" s="6" t="n">
        <v>1560.21</v>
      </c>
    </row>
    <row collapsed="false" customFormat="false" customHeight="false" hidden="false" ht="12.1" outlineLevel="0" r="11">
      <c r="A11" s="11" t="n">
        <v>45768</v>
      </c>
      <c r="B11" s="6" t="n">
        <v>3</v>
      </c>
      <c r="C11" s="6" t="n">
        <v>19978.5</v>
      </c>
      <c r="D11" s="11" t="n">
        <v>45831</v>
      </c>
      <c r="E11" s="6" t="n">
        <v>8</v>
      </c>
      <c r="F11" s="6" t="n">
        <v>4967.2</v>
      </c>
      <c r="G11" s="0"/>
      <c r="H11" s="0"/>
      <c r="I11" s="0"/>
      <c r="J11" s="11" t="n">
        <v>45838</v>
      </c>
      <c r="K11" s="6" t="n">
        <v>122</v>
      </c>
      <c r="L11" s="6" t="n">
        <v>1458.51</v>
      </c>
    </row>
    <row collapsed="false" customFormat="false" customHeight="false" hidden="false" ht="12.1" outlineLevel="0" r="12">
      <c r="A12" s="11" t="n">
        <v>45769</v>
      </c>
      <c r="B12" s="6" t="n">
        <v>5</v>
      </c>
      <c r="C12" s="6" t="n">
        <v>33835</v>
      </c>
      <c r="D12" s="11" t="n">
        <v>45838</v>
      </c>
      <c r="E12" s="6" t="n">
        <v>7</v>
      </c>
      <c r="F12" s="6" t="n">
        <v>4386.9</v>
      </c>
      <c r="G12" s="0"/>
      <c r="H12" s="0"/>
      <c r="I12" s="0"/>
      <c r="J12" s="11" t="n">
        <v>45845</v>
      </c>
      <c r="K12" s="6" t="n">
        <v>217</v>
      </c>
      <c r="L12" s="6" t="n">
        <v>2603.57</v>
      </c>
    </row>
    <row collapsed="false" customFormat="false" customHeight="false" hidden="false" ht="12.1" outlineLevel="0" r="13">
      <c r="A13" s="11" t="n">
        <v>45770</v>
      </c>
      <c r="B13" s="6" t="n">
        <v>2</v>
      </c>
      <c r="C13" s="6" t="n">
        <v>13506</v>
      </c>
      <c r="D13" s="11" t="n">
        <v>45845</v>
      </c>
      <c r="E13" s="6" t="n">
        <v>20</v>
      </c>
      <c r="F13" s="6" t="n">
        <v>12354</v>
      </c>
      <c r="G13" s="0"/>
      <c r="H13" s="0"/>
      <c r="I13" s="0"/>
      <c r="J13" s="11" t="n">
        <v>45859</v>
      </c>
      <c r="K13" s="6" t="n">
        <v>26</v>
      </c>
      <c r="L13" s="6" t="n">
        <v>314.29</v>
      </c>
    </row>
    <row collapsed="false" customFormat="false" customHeight="false" hidden="false" ht="12.1" outlineLevel="0" r="14">
      <c r="A14" s="11" t="n">
        <v>45770</v>
      </c>
      <c r="B14" s="6" t="n">
        <v>1</v>
      </c>
      <c r="C14" s="6" t="n">
        <v>6729.5</v>
      </c>
      <c r="D14" s="11" t="n">
        <v>45918</v>
      </c>
      <c r="E14" s="6" t="n">
        <v>1</v>
      </c>
      <c r="F14" s="6" t="n">
        <v>600.5</v>
      </c>
      <c r="G14" s="0"/>
      <c r="H14" s="0"/>
      <c r="I14" s="0"/>
      <c r="J14" s="11" t="n">
        <v>45874</v>
      </c>
      <c r="K14" s="6" t="n">
        <v>50</v>
      </c>
      <c r="L14" s="6" t="n">
        <v>608.9</v>
      </c>
    </row>
    <row collapsed="false" customFormat="false" customHeight="false" hidden="false" ht="12.1" outlineLevel="0" r="15">
      <c r="A15" s="11" t="n">
        <v>45776</v>
      </c>
      <c r="B15" s="6" t="n">
        <v>2</v>
      </c>
      <c r="C15" s="6" t="n">
        <v>13594</v>
      </c>
      <c r="D15" s="11" t="n">
        <v>45919</v>
      </c>
      <c r="E15" s="6" t="n">
        <v>44</v>
      </c>
      <c r="F15" s="6" t="n">
        <v>25907.2</v>
      </c>
      <c r="G15" s="0"/>
      <c r="H15" s="0"/>
      <c r="I15" s="0"/>
      <c r="J15" s="11" t="n">
        <v>45888</v>
      </c>
      <c r="K15" s="6" t="n">
        <v>29</v>
      </c>
      <c r="L15" s="6" t="n">
        <v>355.4</v>
      </c>
    </row>
    <row collapsed="false" customFormat="false" customHeight="false" hidden="false" ht="12.1" outlineLevel="0" r="16">
      <c r="A16" s="11" t="n">
        <v>45783</v>
      </c>
      <c r="B16" s="6" t="n">
        <v>1</v>
      </c>
      <c r="C16" s="6" t="n">
        <v>6427</v>
      </c>
      <c r="D16" s="11" t="n">
        <v>45923</v>
      </c>
      <c r="E16" s="6" t="n">
        <v>10</v>
      </c>
      <c r="F16" s="6" t="n">
        <v>5886</v>
      </c>
      <c r="G16" s="0"/>
      <c r="H16" s="0"/>
      <c r="I16" s="0"/>
      <c r="J16" s="11" t="n">
        <v>45918</v>
      </c>
      <c r="K16" s="6" t="n">
        <v>32</v>
      </c>
      <c r="L16" s="6" t="n">
        <v>397.73</v>
      </c>
    </row>
    <row collapsed="false" customFormat="false" customHeight="false" hidden="false" ht="12.1" outlineLevel="0" r="17">
      <c r="A17" s="11" t="n">
        <v>45827</v>
      </c>
      <c r="B17" s="6" t="n">
        <v>1</v>
      </c>
      <c r="C17" s="6" t="n">
        <v>6365.5</v>
      </c>
      <c r="D17" s="11" t="n">
        <v>45931</v>
      </c>
      <c r="E17" s="6" t="n">
        <v>15</v>
      </c>
      <c r="F17" s="6" t="n">
        <v>8731.5</v>
      </c>
      <c r="G17" s="0"/>
      <c r="H17" s="0"/>
      <c r="I17" s="0"/>
      <c r="J17" s="11" t="n">
        <v>45919</v>
      </c>
      <c r="K17" s="6" t="n">
        <v>405</v>
      </c>
      <c r="L17" s="6" t="n">
        <v>5038.2</v>
      </c>
    </row>
    <row collapsed="false" customFormat="false" customHeight="false" hidden="false" ht="12.1" outlineLevel="0" r="18">
      <c r="A18" s="11" t="n">
        <v>45831</v>
      </c>
      <c r="B18" s="6" t="n">
        <v>1</v>
      </c>
      <c r="C18" s="6" t="n">
        <v>6300</v>
      </c>
      <c r="D18" s="11" t="n">
        <v>45931</v>
      </c>
      <c r="E18" s="6" t="n">
        <v>2</v>
      </c>
      <c r="F18" s="6" t="n">
        <v>1164.2</v>
      </c>
      <c r="G18" s="0"/>
      <c r="H18" s="0"/>
      <c r="I18" s="0"/>
      <c r="J18" s="11" t="n">
        <v>45923</v>
      </c>
      <c r="K18" s="6" t="n">
        <v>340</v>
      </c>
      <c r="L18" s="6" t="n">
        <v>4235.38</v>
      </c>
    </row>
    <row collapsed="false" customFormat="false" customHeight="false" hidden="false" ht="12.1" outlineLevel="0" r="19">
      <c r="A19" s="11" t="n">
        <v>45838</v>
      </c>
      <c r="B19" s="6" t="n">
        <v>2</v>
      </c>
      <c r="C19" s="6" t="n">
        <v>12485.6</v>
      </c>
      <c r="D19" s="0"/>
      <c r="E19" s="5" t="s">
        <f>=SUM(F2:F18)/SUM(E2:E18)</f>
      </c>
      <c r="F19" s="0" t="s">
        <v>11</v>
      </c>
      <c r="G19" s="0"/>
      <c r="H19" s="0"/>
      <c r="I19" s="0"/>
      <c r="J19" s="11" t="n">
        <v>45931</v>
      </c>
      <c r="K19" s="6" t="n">
        <v>320</v>
      </c>
      <c r="L19" s="6" t="n">
        <v>3999.36</v>
      </c>
    </row>
    <row collapsed="false" customFormat="false" customHeight="false" hidden="false" ht="12.1" outlineLevel="0" r="20">
      <c r="A20" s="11" t="n">
        <v>45845</v>
      </c>
      <c r="B20" s="6" t="n">
        <v>1</v>
      </c>
      <c r="C20" s="6" t="n">
        <v>6137.5</v>
      </c>
      <c r="D20" s="0"/>
      <c r="E20" s="6" t="n">
        <v>562.9</v>
      </c>
      <c r="F20" s="0" t="s">
        <v>72</v>
      </c>
      <c r="G20" s="0"/>
      <c r="H20" s="0"/>
      <c r="I20" s="0"/>
      <c r="J20" s="11" t="n">
        <v>45931</v>
      </c>
      <c r="K20" s="6" t="n">
        <v>22</v>
      </c>
      <c r="L20" s="6" t="n">
        <v>274.96</v>
      </c>
    </row>
    <row collapsed="false" customFormat="false" customHeight="false" hidden="false" ht="12.1" outlineLevel="0" r="21">
      <c r="A21" s="11" t="n">
        <v>45859</v>
      </c>
      <c r="B21" s="6" t="n">
        <v>4</v>
      </c>
      <c r="C21" s="6" t="n">
        <v>24704</v>
      </c>
      <c r="D21" s="0"/>
      <c r="E21" s="6" t="n">
        <v>227</v>
      </c>
      <c r="F21" s="0" t="s">
        <v>73</v>
      </c>
      <c r="G21" s="0"/>
      <c r="H21" s="0"/>
      <c r="I21" s="0"/>
      <c r="J21" s="0"/>
      <c r="K21" s="5" t="s">
        <f>=SUM(L2:L20)/SUM(K2:K20)</f>
      </c>
      <c r="L21" s="0" t="s">
        <v>11</v>
      </c>
    </row>
    <row collapsed="false" customFormat="false" customHeight="false" hidden="false" ht="12.1" outlineLevel="0" r="22">
      <c r="A22" s="11" t="n">
        <v>45931</v>
      </c>
      <c r="B22" s="6" t="n">
        <v>1</v>
      </c>
      <c r="C22" s="6" t="n">
        <v>6073</v>
      </c>
      <c r="D22" s="0"/>
      <c r="E22" s="5" t="s">
        <f>=E21*(ABS(E20)-ABS(E19))</f>
      </c>
      <c r="F22" s="0" t="s">
        <v>74</v>
      </c>
      <c r="G22" s="0"/>
      <c r="H22" s="0"/>
      <c r="I22" s="0"/>
      <c r="J22" s="0"/>
      <c r="K22" s="6" t="n">
        <v>12.609</v>
      </c>
      <c r="L22" s="0" t="s">
        <v>72</v>
      </c>
    </row>
    <row collapsed="false" customFormat="false" customHeight="false" hidden="false" ht="12.1" outlineLevel="0" r="23">
      <c r="A23" s="0"/>
      <c r="B23" s="5" t="s">
        <f>=SUM(C2:C22)/SUM(B2:B22)</f>
      </c>
      <c r="C23" s="0" t="s">
        <v>11</v>
      </c>
      <c r="D23" s="0"/>
      <c r="E23" s="0"/>
      <c r="F23" s="0"/>
      <c r="G23" s="0"/>
      <c r="H23" s="0"/>
      <c r="I23" s="0"/>
      <c r="J23" s="0"/>
      <c r="K23" s="6" t="n">
        <v>2005</v>
      </c>
      <c r="L23" s="0" t="s">
        <v>73</v>
      </c>
    </row>
    <row collapsed="false" customFormat="false" customHeight="false" hidden="false" ht="12.1" outlineLevel="0" r="24">
      <c r="A24" s="0"/>
      <c r="B24" s="6" t="n">
        <v>6374</v>
      </c>
      <c r="C24" s="0" t="s">
        <v>72</v>
      </c>
      <c r="D24" s="0"/>
      <c r="E24" s="0"/>
      <c r="F24" s="0"/>
      <c r="G24" s="0"/>
      <c r="H24" s="0"/>
      <c r="I24" s="0"/>
      <c r="J24" s="0"/>
      <c r="K24" s="5" t="s">
        <f>=K23*(ABS(K22)-ABS(K21))</f>
      </c>
      <c r="L24" s="0" t="s">
        <v>74</v>
      </c>
    </row>
    <row collapsed="false" customFormat="false" customHeight="false" hidden="false" ht="12.1" outlineLevel="0" r="25">
      <c r="A25" s="0"/>
      <c r="B25" s="6" t="n">
        <v>51</v>
      </c>
      <c r="C25" s="0" t="s">
        <v>73</v>
      </c>
    </row>
    <row collapsed="false" customFormat="false" customHeight="false" hidden="false" ht="12.1" outlineLevel="0" r="26">
      <c r="A26" s="0"/>
      <c r="B26" s="5" t="s">
        <f>=B25*(ABS(B24)-ABS(B23))</f>
      </c>
      <c r="C26" s="0" t="s">
        <v>74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8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47</v>
      </c>
      <c r="B1" s="19" t="s">
        <v>0</v>
      </c>
      <c r="C1" s="19" t="s">
        <v>2</v>
      </c>
      <c r="D1" s="19" t="s">
        <v>75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76</v>
      </c>
      <c r="L1" s="19" t="s">
        <v>77</v>
      </c>
      <c r="M1" s="19" t="s">
        <v>19</v>
      </c>
      <c r="N1" s="19" t="s">
        <v>78</v>
      </c>
    </row>
    <row collapsed="false" customFormat="false" customHeight="false" hidden="false" ht="12.1" outlineLevel="0" r="2">
      <c r="A2" s="22" t="n">
        <v>45712.764583333</v>
      </c>
      <c r="B2" s="23" t="s">
        <v>79</v>
      </c>
      <c r="C2" s="23" t="s">
        <v>54</v>
      </c>
      <c r="D2" s="23" t="s">
        <v>79</v>
      </c>
      <c r="E2" s="23" t="s">
        <v>79</v>
      </c>
      <c r="F2" s="23" t="s">
        <v>19</v>
      </c>
      <c r="G2" s="24" t="n">
        <v>17616</v>
      </c>
      <c r="H2" s="25" t="n">
        <v>1</v>
      </c>
      <c r="I2" s="25" t="n">
        <v>17616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2" t="n">
        <v>45712.764583333</v>
      </c>
      <c r="B3" s="23" t="s">
        <v>79</v>
      </c>
      <c r="C3" s="23" t="s">
        <v>54</v>
      </c>
      <c r="D3" s="23" t="s">
        <v>79</v>
      </c>
      <c r="E3" s="23" t="s">
        <v>79</v>
      </c>
      <c r="F3" s="23" t="s">
        <v>19</v>
      </c>
      <c r="G3" s="24" t="n">
        <v>35000</v>
      </c>
      <c r="H3" s="25" t="n">
        <v>1</v>
      </c>
      <c r="I3" s="25" t="n">
        <v>35000</v>
      </c>
      <c r="J3" s="25" t="n">
        <v>0</v>
      </c>
      <c r="K3" s="25" t="n">
        <v>0</v>
      </c>
      <c r="L3" s="25" t="n">
        <v>0</v>
      </c>
      <c r="M3" s="6" t="s">
        <f>=I3+J3+K3+L3</f>
      </c>
      <c r="N3" s="23"/>
    </row>
    <row collapsed="false" customFormat="false" customHeight="false" hidden="false" ht="12.1" outlineLevel="0" r="4">
      <c r="A4" s="21" t="n">
        <v>45714.764583333</v>
      </c>
      <c r="B4" s="17" t="s">
        <v>16</v>
      </c>
      <c r="C4" s="17" t="s">
        <v>80</v>
      </c>
      <c r="D4" s="17" t="s">
        <v>65</v>
      </c>
      <c r="E4" s="17" t="s">
        <v>17</v>
      </c>
      <c r="F4" s="17" t="s">
        <v>19</v>
      </c>
      <c r="G4" s="7" t="n">
        <v>1</v>
      </c>
      <c r="H4" s="6" t="n">
        <v>7594.5</v>
      </c>
      <c r="I4" s="6" t="n">
        <v>-7594.5</v>
      </c>
      <c r="J4" s="6" t="n">
        <v>0</v>
      </c>
      <c r="K4" s="6" t="n">
        <v>0</v>
      </c>
      <c r="L4" s="6" t="n">
        <v>0</v>
      </c>
      <c r="M4" s="6" t="s">
        <f>=I4+J4+K4+L4</f>
      </c>
      <c r="N4" s="17"/>
    </row>
    <row collapsed="false" customFormat="false" customHeight="false" hidden="false" ht="12.1" outlineLevel="0" r="5">
      <c r="A5" s="21" t="n">
        <v>45715.540972222</v>
      </c>
      <c r="B5" s="17" t="s">
        <v>16</v>
      </c>
      <c r="C5" s="17" t="s">
        <v>80</v>
      </c>
      <c r="D5" s="17" t="s">
        <v>65</v>
      </c>
      <c r="E5" s="17" t="s">
        <v>17</v>
      </c>
      <c r="F5" s="17" t="s">
        <v>19</v>
      </c>
      <c r="G5" s="7" t="n">
        <v>1</v>
      </c>
      <c r="H5" s="6" t="n">
        <v>7532</v>
      </c>
      <c r="I5" s="6" t="n">
        <v>-7532</v>
      </c>
      <c r="J5" s="6" t="n">
        <v>0</v>
      </c>
      <c r="K5" s="6" t="n">
        <v>0</v>
      </c>
      <c r="L5" s="6" t="n">
        <v>0</v>
      </c>
      <c r="M5" s="6" t="s">
        <f>=I5+J5+K5+L5</f>
      </c>
      <c r="N5" s="17"/>
    </row>
    <row collapsed="false" customFormat="false" customHeight="false" hidden="false" ht="12.1" outlineLevel="0" r="6">
      <c r="A6" s="22" t="n">
        <v>45715.664583333</v>
      </c>
      <c r="B6" s="23" t="s">
        <v>79</v>
      </c>
      <c r="C6" s="23" t="s">
        <v>54</v>
      </c>
      <c r="D6" s="23" t="s">
        <v>79</v>
      </c>
      <c r="E6" s="23" t="s">
        <v>79</v>
      </c>
      <c r="F6" s="23" t="s">
        <v>19</v>
      </c>
      <c r="G6" s="24" t="n">
        <v>1000</v>
      </c>
      <c r="H6" s="25" t="n">
        <v>1</v>
      </c>
      <c r="I6" s="25" t="n">
        <v>1000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21" t="n">
        <v>45715.664583333</v>
      </c>
      <c r="B7" s="17" t="s">
        <v>16</v>
      </c>
      <c r="C7" s="17" t="s">
        <v>80</v>
      </c>
      <c r="D7" s="17" t="s">
        <v>65</v>
      </c>
      <c r="E7" s="17" t="s">
        <v>17</v>
      </c>
      <c r="F7" s="17" t="s">
        <v>19</v>
      </c>
      <c r="G7" s="7" t="n">
        <v>4</v>
      </c>
      <c r="H7" s="6" t="n">
        <v>7605</v>
      </c>
      <c r="I7" s="6" t="n">
        <v>-30420</v>
      </c>
      <c r="J7" s="6" t="n">
        <v>0</v>
      </c>
      <c r="K7" s="6" t="n">
        <v>0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45715.664583333</v>
      </c>
      <c r="B8" s="17" t="s">
        <v>16</v>
      </c>
      <c r="C8" s="17" t="s">
        <v>80</v>
      </c>
      <c r="D8" s="17" t="s">
        <v>65</v>
      </c>
      <c r="E8" s="17" t="s">
        <v>17</v>
      </c>
      <c r="F8" s="17" t="s">
        <v>19</v>
      </c>
      <c r="G8" s="7" t="n">
        <v>1</v>
      </c>
      <c r="H8" s="6" t="n">
        <v>7586</v>
      </c>
      <c r="I8" s="6" t="n">
        <v>-7586</v>
      </c>
      <c r="J8" s="6" t="n">
        <v>0</v>
      </c>
      <c r="K8" s="6" t="n">
        <v>0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2" t="n">
        <v>45733.784722222</v>
      </c>
      <c r="B9" s="23" t="s">
        <v>79</v>
      </c>
      <c r="C9" s="23" t="s">
        <v>54</v>
      </c>
      <c r="D9" s="23" t="s">
        <v>79</v>
      </c>
      <c r="E9" s="23" t="s">
        <v>79</v>
      </c>
      <c r="F9" s="23" t="s">
        <v>19</v>
      </c>
      <c r="G9" s="24" t="n">
        <v>30116</v>
      </c>
      <c r="H9" s="25" t="n">
        <v>1</v>
      </c>
      <c r="I9" s="25" t="n">
        <v>30116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1" t="n">
        <v>45733.785416667</v>
      </c>
      <c r="B10" s="17" t="s">
        <v>16</v>
      </c>
      <c r="C10" s="17" t="s">
        <v>80</v>
      </c>
      <c r="D10" s="17" t="s">
        <v>65</v>
      </c>
      <c r="E10" s="17" t="s">
        <v>17</v>
      </c>
      <c r="F10" s="17" t="s">
        <v>19</v>
      </c>
      <c r="G10" s="7" t="n">
        <v>4</v>
      </c>
      <c r="H10" s="6" t="n">
        <v>7214.5</v>
      </c>
      <c r="I10" s="6" t="n">
        <v>-28858</v>
      </c>
      <c r="J10" s="6" t="n">
        <v>0</v>
      </c>
      <c r="K10" s="6" t="n">
        <v>0</v>
      </c>
      <c r="L10" s="6" t="n">
        <v>0</v>
      </c>
      <c r="M10" s="6" t="s">
        <f>=I10+J10+K10+L10</f>
      </c>
      <c r="N10" s="17"/>
    </row>
    <row collapsed="false" customFormat="false" customHeight="false" hidden="false" ht="12.1" outlineLevel="0" r="11">
      <c r="A11" s="22" t="n">
        <v>45750.805555556</v>
      </c>
      <c r="B11" s="23" t="s">
        <v>79</v>
      </c>
      <c r="C11" s="23" t="s">
        <v>54</v>
      </c>
      <c r="D11" s="23" t="s">
        <v>79</v>
      </c>
      <c r="E11" s="23" t="s">
        <v>79</v>
      </c>
      <c r="F11" s="23" t="s">
        <v>19</v>
      </c>
      <c r="G11" s="24" t="n">
        <v>20000</v>
      </c>
      <c r="H11" s="25" t="n">
        <v>1</v>
      </c>
      <c r="I11" s="25" t="n">
        <v>20000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2" t="n">
        <v>45754.527083333</v>
      </c>
      <c r="B12" s="23" t="s">
        <v>79</v>
      </c>
      <c r="C12" s="23" t="s">
        <v>54</v>
      </c>
      <c r="D12" s="23" t="s">
        <v>79</v>
      </c>
      <c r="E12" s="23" t="s">
        <v>79</v>
      </c>
      <c r="F12" s="23" t="s">
        <v>19</v>
      </c>
      <c r="G12" s="24" t="n">
        <v>30000</v>
      </c>
      <c r="H12" s="25" t="n">
        <v>1</v>
      </c>
      <c r="I12" s="25" t="n">
        <v>30000</v>
      </c>
      <c r="J12" s="25" t="n">
        <v>0</v>
      </c>
      <c r="K12" s="25" t="n">
        <v>0</v>
      </c>
      <c r="L12" s="25" t="n">
        <v>0</v>
      </c>
      <c r="M12" s="6" t="s">
        <f>=I12+J12+K12+L12</f>
      </c>
      <c r="N12" s="23"/>
    </row>
    <row collapsed="false" customFormat="false" customHeight="false" hidden="false" ht="12.1" outlineLevel="0" r="13">
      <c r="A13" s="21" t="n">
        <v>45754.527083333</v>
      </c>
      <c r="B13" s="17" t="s">
        <v>16</v>
      </c>
      <c r="C13" s="17" t="s">
        <v>80</v>
      </c>
      <c r="D13" s="17" t="s">
        <v>65</v>
      </c>
      <c r="E13" s="17" t="s">
        <v>17</v>
      </c>
      <c r="F13" s="17" t="s">
        <v>19</v>
      </c>
      <c r="G13" s="7" t="n">
        <v>4</v>
      </c>
      <c r="H13" s="6" t="n">
        <v>6388</v>
      </c>
      <c r="I13" s="6" t="n">
        <v>-25552</v>
      </c>
      <c r="J13" s="6" t="n">
        <v>0</v>
      </c>
      <c r="K13" s="6" t="n">
        <v>0</v>
      </c>
      <c r="L13" s="6" t="n">
        <v>0</v>
      </c>
      <c r="M13" s="6" t="s">
        <f>=I13+J13+K13+L13</f>
      </c>
      <c r="N13" s="17"/>
    </row>
    <row collapsed="false" customFormat="false" customHeight="false" hidden="false" ht="12.1" outlineLevel="0" r="14">
      <c r="A14" s="22" t="n">
        <v>45755.459027778</v>
      </c>
      <c r="B14" s="23" t="s">
        <v>79</v>
      </c>
      <c r="C14" s="23" t="s">
        <v>54</v>
      </c>
      <c r="D14" s="23" t="s">
        <v>79</v>
      </c>
      <c r="E14" s="23" t="s">
        <v>79</v>
      </c>
      <c r="F14" s="23" t="s">
        <v>19</v>
      </c>
      <c r="G14" s="24" t="n">
        <v>90000</v>
      </c>
      <c r="H14" s="25" t="n">
        <v>1</v>
      </c>
      <c r="I14" s="25" t="n">
        <v>90000</v>
      </c>
      <c r="J14" s="25" t="n">
        <v>0</v>
      </c>
      <c r="K14" s="25" t="n">
        <v>0</v>
      </c>
      <c r="L14" s="25" t="n">
        <v>0</v>
      </c>
      <c r="M14" s="6" t="s">
        <f>=I14+J14+K14+L14</f>
      </c>
      <c r="N14" s="23"/>
    </row>
    <row collapsed="false" customFormat="false" customHeight="false" hidden="false" ht="12.1" outlineLevel="0" r="15">
      <c r="A15" s="21" t="n">
        <v>45755.459027778</v>
      </c>
      <c r="B15" s="17" t="s">
        <v>16</v>
      </c>
      <c r="C15" s="17" t="s">
        <v>80</v>
      </c>
      <c r="D15" s="17" t="s">
        <v>65</v>
      </c>
      <c r="E15" s="17" t="s">
        <v>17</v>
      </c>
      <c r="F15" s="17" t="s">
        <v>19</v>
      </c>
      <c r="G15" s="7" t="n">
        <v>8</v>
      </c>
      <c r="H15" s="6" t="n">
        <v>6375.5</v>
      </c>
      <c r="I15" s="6" t="n">
        <v>-51004</v>
      </c>
      <c r="J15" s="6" t="n">
        <v>0</v>
      </c>
      <c r="K15" s="6" t="n">
        <v>0</v>
      </c>
      <c r="L15" s="6" t="n">
        <v>0</v>
      </c>
      <c r="M15" s="6" t="s">
        <f>=I15+J15+K15+L15</f>
      </c>
      <c r="N15" s="17"/>
    </row>
    <row collapsed="false" customFormat="false" customHeight="false" hidden="false" ht="12.1" outlineLevel="0" r="16">
      <c r="A16" s="21" t="n">
        <v>45758.802777778</v>
      </c>
      <c r="B16" s="17" t="s">
        <v>16</v>
      </c>
      <c r="C16" s="17" t="s">
        <v>80</v>
      </c>
      <c r="D16" s="17" t="s">
        <v>65</v>
      </c>
      <c r="E16" s="17" t="s">
        <v>17</v>
      </c>
      <c r="F16" s="17" t="s">
        <v>19</v>
      </c>
      <c r="G16" s="7" t="n">
        <v>2</v>
      </c>
      <c r="H16" s="6" t="n">
        <v>6505</v>
      </c>
      <c r="I16" s="6" t="n">
        <v>-13010</v>
      </c>
      <c r="J16" s="6" t="n">
        <v>0</v>
      </c>
      <c r="K16" s="6" t="n">
        <v>0</v>
      </c>
      <c r="L16" s="6" t="n">
        <v>0</v>
      </c>
      <c r="M16" s="6" t="s">
        <f>=I16+J16+K16+L16</f>
      </c>
      <c r="N16" s="17"/>
    </row>
    <row collapsed="false" customFormat="false" customHeight="false" hidden="false" ht="12.1" outlineLevel="0" r="17">
      <c r="A17" s="21" t="n">
        <v>45768.439583333</v>
      </c>
      <c r="B17" s="17" t="s">
        <v>16</v>
      </c>
      <c r="C17" s="17" t="s">
        <v>80</v>
      </c>
      <c r="D17" s="17" t="s">
        <v>65</v>
      </c>
      <c r="E17" s="17" t="s">
        <v>17</v>
      </c>
      <c r="F17" s="17" t="s">
        <v>19</v>
      </c>
      <c r="G17" s="7" t="n">
        <v>2</v>
      </c>
      <c r="H17" s="6" t="n">
        <v>6665.5</v>
      </c>
      <c r="I17" s="6" t="n">
        <v>-13331</v>
      </c>
      <c r="J17" s="6" t="n">
        <v>0</v>
      </c>
      <c r="K17" s="6" t="n">
        <v>0</v>
      </c>
      <c r="L17" s="6" t="n">
        <v>0</v>
      </c>
      <c r="M17" s="6" t="s">
        <f>=I17+J17+K17+L17</f>
      </c>
      <c r="N17" s="17"/>
    </row>
    <row collapsed="false" customFormat="false" customHeight="false" hidden="false" ht="12.1" outlineLevel="0" r="18">
      <c r="A18" s="21" t="n">
        <v>45768.439583333</v>
      </c>
      <c r="B18" s="17" t="s">
        <v>21</v>
      </c>
      <c r="C18" s="17" t="s">
        <v>81</v>
      </c>
      <c r="D18" s="17" t="s">
        <v>65</v>
      </c>
      <c r="E18" s="17" t="s">
        <v>17</v>
      </c>
      <c r="F18" s="17" t="s">
        <v>19</v>
      </c>
      <c r="G18" s="7" t="n">
        <v>10</v>
      </c>
      <c r="H18" s="6" t="n">
        <v>658.8</v>
      </c>
      <c r="I18" s="6" t="n">
        <v>-6588</v>
      </c>
      <c r="J18" s="6" t="n">
        <v>0</v>
      </c>
      <c r="K18" s="6" t="n">
        <v>0</v>
      </c>
      <c r="L18" s="6" t="n">
        <v>0</v>
      </c>
      <c r="M18" s="6" t="s">
        <f>=I18+J18+K18+L18</f>
      </c>
      <c r="N18" s="17"/>
    </row>
    <row collapsed="false" customFormat="false" customHeight="false" hidden="false" ht="12.1" outlineLevel="0" r="19">
      <c r="A19" s="21" t="n">
        <v>45768.439583333</v>
      </c>
      <c r="B19" s="17" t="s">
        <v>16</v>
      </c>
      <c r="C19" s="17" t="s">
        <v>80</v>
      </c>
      <c r="D19" s="17" t="s">
        <v>65</v>
      </c>
      <c r="E19" s="17" t="s">
        <v>17</v>
      </c>
      <c r="F19" s="17" t="s">
        <v>19</v>
      </c>
      <c r="G19" s="7" t="n">
        <v>3</v>
      </c>
      <c r="H19" s="6" t="n">
        <v>6659.5</v>
      </c>
      <c r="I19" s="6" t="n">
        <v>-19978.5</v>
      </c>
      <c r="J19" s="6" t="n">
        <v>0</v>
      </c>
      <c r="K19" s="6" t="n">
        <v>0</v>
      </c>
      <c r="L19" s="6" t="n">
        <v>0</v>
      </c>
      <c r="M19" s="6" t="s">
        <f>=I19+J19+K19+L19</f>
      </c>
      <c r="N19" s="17"/>
    </row>
    <row collapsed="false" customFormat="false" customHeight="false" hidden="false" ht="12.1" outlineLevel="0" r="20">
      <c r="A20" s="21" t="n">
        <v>45768.439583333</v>
      </c>
      <c r="B20" s="17" t="s">
        <v>24</v>
      </c>
      <c r="C20" s="17" t="s">
        <v>82</v>
      </c>
      <c r="D20" s="17" t="s">
        <v>65</v>
      </c>
      <c r="E20" s="17" t="s">
        <v>17</v>
      </c>
      <c r="F20" s="17" t="s">
        <v>19</v>
      </c>
      <c r="G20" s="7" t="n">
        <v>20</v>
      </c>
      <c r="H20" s="6" t="n">
        <v>306.34</v>
      </c>
      <c r="I20" s="6" t="n">
        <v>-6126.8</v>
      </c>
      <c r="J20" s="6" t="n">
        <v>0</v>
      </c>
      <c r="K20" s="6" t="n">
        <v>0</v>
      </c>
      <c r="L20" s="6" t="n">
        <v>0</v>
      </c>
      <c r="M20" s="6" t="s">
        <f>=I20+J20+K20+L20</f>
      </c>
      <c r="N20" s="17"/>
    </row>
    <row collapsed="false" customFormat="false" customHeight="false" hidden="false" ht="12.1" outlineLevel="0" r="21">
      <c r="A21" s="21" t="n">
        <v>45768.439583333</v>
      </c>
      <c r="B21" s="17" t="s">
        <v>21</v>
      </c>
      <c r="C21" s="17" t="s">
        <v>81</v>
      </c>
      <c r="D21" s="17" t="s">
        <v>65</v>
      </c>
      <c r="E21" s="17" t="s">
        <v>17</v>
      </c>
      <c r="F21" s="17" t="s">
        <v>19</v>
      </c>
      <c r="G21" s="7" t="n">
        <v>9</v>
      </c>
      <c r="H21" s="6" t="n">
        <v>661.8</v>
      </c>
      <c r="I21" s="6" t="n">
        <v>-5956.2</v>
      </c>
      <c r="J21" s="6" t="n">
        <v>0</v>
      </c>
      <c r="K21" s="6" t="n">
        <v>0</v>
      </c>
      <c r="L21" s="6" t="n">
        <v>0</v>
      </c>
      <c r="M21" s="6" t="s">
        <f>=I21+J21+K21+L21</f>
      </c>
      <c r="N21" s="17"/>
    </row>
    <row collapsed="false" customFormat="false" customHeight="false" hidden="false" ht="12.1" outlineLevel="0" r="22">
      <c r="A22" s="21" t="n">
        <v>45768.439583333</v>
      </c>
      <c r="B22" s="17" t="s">
        <v>29</v>
      </c>
      <c r="C22" s="17" t="s">
        <v>83</v>
      </c>
      <c r="D22" s="17" t="s">
        <v>65</v>
      </c>
      <c r="E22" s="17" t="s">
        <v>30</v>
      </c>
      <c r="F22" s="17" t="s">
        <v>19</v>
      </c>
      <c r="G22" s="7" t="n">
        <v>16</v>
      </c>
      <c r="H22" s="6" t="n">
        <v>11.5</v>
      </c>
      <c r="I22" s="6" t="n">
        <v>-184</v>
      </c>
      <c r="J22" s="6" t="n">
        <v>0</v>
      </c>
      <c r="K22" s="6" t="n">
        <v>0</v>
      </c>
      <c r="L22" s="6" t="n">
        <v>0</v>
      </c>
      <c r="M22" s="6" t="s">
        <f>=I22+J22+K22+L22</f>
      </c>
      <c r="N22" s="17"/>
    </row>
    <row collapsed="false" customFormat="false" customHeight="false" hidden="false" ht="12.1" outlineLevel="0" r="23">
      <c r="A23" s="22" t="n">
        <v>45769.795833333</v>
      </c>
      <c r="B23" s="23" t="s">
        <v>79</v>
      </c>
      <c r="C23" s="23" t="s">
        <v>54</v>
      </c>
      <c r="D23" s="23" t="s">
        <v>79</v>
      </c>
      <c r="E23" s="23" t="s">
        <v>79</v>
      </c>
      <c r="F23" s="23" t="s">
        <v>19</v>
      </c>
      <c r="G23" s="24" t="n">
        <v>54500</v>
      </c>
      <c r="H23" s="25" t="n">
        <v>1</v>
      </c>
      <c r="I23" s="25" t="n">
        <v>54500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3"/>
    </row>
    <row collapsed="false" customFormat="false" customHeight="false" hidden="false" ht="12.1" outlineLevel="0" r="24">
      <c r="A24" s="21" t="n">
        <v>45769.795833333</v>
      </c>
      <c r="B24" s="17" t="s">
        <v>16</v>
      </c>
      <c r="C24" s="17" t="s">
        <v>80</v>
      </c>
      <c r="D24" s="17" t="s">
        <v>65</v>
      </c>
      <c r="E24" s="17" t="s">
        <v>17</v>
      </c>
      <c r="F24" s="17" t="s">
        <v>19</v>
      </c>
      <c r="G24" s="7" t="n">
        <v>5</v>
      </c>
      <c r="H24" s="6" t="n">
        <v>6767</v>
      </c>
      <c r="I24" s="6" t="n">
        <v>-33835</v>
      </c>
      <c r="J24" s="6" t="n">
        <v>0</v>
      </c>
      <c r="K24" s="6" t="n">
        <v>0</v>
      </c>
      <c r="L24" s="6" t="n">
        <v>0</v>
      </c>
      <c r="M24" s="6" t="s">
        <f>=I24+J24+K24+L24</f>
      </c>
      <c r="N24" s="17"/>
    </row>
    <row collapsed="false" customFormat="false" customHeight="false" hidden="false" ht="12.1" outlineLevel="0" r="25">
      <c r="A25" s="21" t="n">
        <v>45770.792361111</v>
      </c>
      <c r="B25" s="17" t="s">
        <v>16</v>
      </c>
      <c r="C25" s="17" t="s">
        <v>80</v>
      </c>
      <c r="D25" s="17" t="s">
        <v>65</v>
      </c>
      <c r="E25" s="17" t="s">
        <v>17</v>
      </c>
      <c r="F25" s="17" t="s">
        <v>19</v>
      </c>
      <c r="G25" s="7" t="n">
        <v>2</v>
      </c>
      <c r="H25" s="6" t="n">
        <v>6753</v>
      </c>
      <c r="I25" s="6" t="n">
        <v>-13506</v>
      </c>
      <c r="J25" s="6" t="n">
        <v>0</v>
      </c>
      <c r="K25" s="6" t="n">
        <v>0</v>
      </c>
      <c r="L25" s="6" t="n">
        <v>0</v>
      </c>
      <c r="M25" s="6" t="s">
        <f>=I25+J25+K25+L25</f>
      </c>
      <c r="N25" s="17"/>
    </row>
    <row collapsed="false" customFormat="false" customHeight="false" hidden="false" ht="12.1" outlineLevel="0" r="26">
      <c r="A26" s="21" t="n">
        <v>45770.792361111</v>
      </c>
      <c r="B26" s="17" t="s">
        <v>16</v>
      </c>
      <c r="C26" s="17" t="s">
        <v>80</v>
      </c>
      <c r="D26" s="17" t="s">
        <v>65</v>
      </c>
      <c r="E26" s="17" t="s">
        <v>17</v>
      </c>
      <c r="F26" s="17" t="s">
        <v>19</v>
      </c>
      <c r="G26" s="7" t="n">
        <v>1</v>
      </c>
      <c r="H26" s="6" t="n">
        <v>6729.5</v>
      </c>
      <c r="I26" s="6" t="n">
        <v>-6729.5</v>
      </c>
      <c r="J26" s="6" t="n">
        <v>0</v>
      </c>
      <c r="K26" s="6" t="n">
        <v>0</v>
      </c>
      <c r="L26" s="6" t="n">
        <v>0</v>
      </c>
      <c r="M26" s="6" t="s">
        <f>=I26+J26+K26+L26</f>
      </c>
      <c r="N26" s="17"/>
    </row>
    <row collapsed="false" customFormat="false" customHeight="false" hidden="false" ht="12.1" outlineLevel="0" r="27">
      <c r="A27" s="21" t="n">
        <v>45770.792361111</v>
      </c>
      <c r="B27" s="17" t="s">
        <v>29</v>
      </c>
      <c r="C27" s="17" t="s">
        <v>83</v>
      </c>
      <c r="D27" s="17" t="s">
        <v>65</v>
      </c>
      <c r="E27" s="17" t="s">
        <v>30</v>
      </c>
      <c r="F27" s="17" t="s">
        <v>19</v>
      </c>
      <c r="G27" s="7" t="n">
        <v>37</v>
      </c>
      <c r="H27" s="6" t="n">
        <v>11.512</v>
      </c>
      <c r="I27" s="6" t="n">
        <v>-425.94</v>
      </c>
      <c r="J27" s="6" t="n">
        <v>0</v>
      </c>
      <c r="K27" s="6" t="n">
        <v>0</v>
      </c>
      <c r="L27" s="6" t="n">
        <v>0</v>
      </c>
      <c r="M27" s="6" t="s">
        <f>=I27+J27+K27+L27</f>
      </c>
      <c r="N27" s="17"/>
    </row>
    <row collapsed="false" customFormat="false" customHeight="false" hidden="false" ht="12.1" outlineLevel="0" r="28">
      <c r="A28" s="22" t="n">
        <v>45776.509722222</v>
      </c>
      <c r="B28" s="23" t="s">
        <v>79</v>
      </c>
      <c r="C28" s="23" t="s">
        <v>54</v>
      </c>
      <c r="D28" s="23" t="s">
        <v>79</v>
      </c>
      <c r="E28" s="23" t="s">
        <v>79</v>
      </c>
      <c r="F28" s="23" t="s">
        <v>19</v>
      </c>
      <c r="G28" s="24" t="n">
        <v>25000</v>
      </c>
      <c r="H28" s="25" t="n">
        <v>1</v>
      </c>
      <c r="I28" s="25" t="n">
        <v>25000</v>
      </c>
      <c r="J28" s="25" t="n">
        <v>0</v>
      </c>
      <c r="K28" s="25" t="n">
        <v>0</v>
      </c>
      <c r="L28" s="25" t="n">
        <v>0</v>
      </c>
      <c r="M28" s="6" t="s">
        <f>=I28+J28+K28+L28</f>
      </c>
      <c r="N28" s="23"/>
    </row>
    <row collapsed="false" customFormat="false" customHeight="false" hidden="false" ht="12.1" outlineLevel="0" r="29">
      <c r="A29" s="21" t="n">
        <v>45776.509722222</v>
      </c>
      <c r="B29" s="17" t="s">
        <v>16</v>
      </c>
      <c r="C29" s="17" t="s">
        <v>80</v>
      </c>
      <c r="D29" s="17" t="s">
        <v>65</v>
      </c>
      <c r="E29" s="17" t="s">
        <v>17</v>
      </c>
      <c r="F29" s="17" t="s">
        <v>19</v>
      </c>
      <c r="G29" s="7" t="n">
        <v>2</v>
      </c>
      <c r="H29" s="6" t="n">
        <v>6797</v>
      </c>
      <c r="I29" s="6" t="n">
        <v>-13594</v>
      </c>
      <c r="J29" s="6" t="n">
        <v>0</v>
      </c>
      <c r="K29" s="6" t="n">
        <v>0</v>
      </c>
      <c r="L29" s="6" t="n">
        <v>0</v>
      </c>
      <c r="M29" s="6" t="s">
        <f>=I29+J29+K29+L29</f>
      </c>
      <c r="N29" s="17"/>
    </row>
    <row collapsed="false" customFormat="false" customHeight="false" hidden="false" ht="12.1" outlineLevel="0" r="30">
      <c r="A30" s="21" t="n">
        <v>45776.509722222</v>
      </c>
      <c r="B30" s="17" t="s">
        <v>21</v>
      </c>
      <c r="C30" s="17" t="s">
        <v>81</v>
      </c>
      <c r="D30" s="17" t="s">
        <v>65</v>
      </c>
      <c r="E30" s="17" t="s">
        <v>17</v>
      </c>
      <c r="F30" s="17" t="s">
        <v>19</v>
      </c>
      <c r="G30" s="7" t="n">
        <v>16</v>
      </c>
      <c r="H30" s="6" t="n">
        <v>678</v>
      </c>
      <c r="I30" s="6" t="n">
        <v>-10848</v>
      </c>
      <c r="J30" s="6" t="n">
        <v>0</v>
      </c>
      <c r="K30" s="6" t="n">
        <v>0</v>
      </c>
      <c r="L30" s="6" t="n">
        <v>0</v>
      </c>
      <c r="M30" s="6" t="s">
        <f>=I30+J30+K30+L30</f>
      </c>
      <c r="N30" s="17"/>
    </row>
    <row collapsed="false" customFormat="false" customHeight="false" hidden="false" ht="12.1" outlineLevel="0" r="31">
      <c r="A31" s="21" t="n">
        <v>45776.509722222</v>
      </c>
      <c r="B31" s="17" t="s">
        <v>29</v>
      </c>
      <c r="C31" s="17" t="s">
        <v>83</v>
      </c>
      <c r="D31" s="17" t="s">
        <v>65</v>
      </c>
      <c r="E31" s="17" t="s">
        <v>30</v>
      </c>
      <c r="F31" s="17" t="s">
        <v>19</v>
      </c>
      <c r="G31" s="7" t="n">
        <v>49</v>
      </c>
      <c r="H31" s="6" t="n">
        <v>11.555</v>
      </c>
      <c r="I31" s="6" t="n">
        <v>-566.2</v>
      </c>
      <c r="J31" s="6" t="n">
        <v>0</v>
      </c>
      <c r="K31" s="6" t="n">
        <v>0</v>
      </c>
      <c r="L31" s="6" t="n">
        <v>0</v>
      </c>
      <c r="M31" s="6" t="s">
        <f>=I31+J31+K31+L31</f>
      </c>
      <c r="N31" s="17"/>
    </row>
    <row collapsed="false" customFormat="false" customHeight="false" hidden="false" ht="12.1" outlineLevel="0" r="32">
      <c r="A32" s="22" t="n">
        <v>45783.542361111</v>
      </c>
      <c r="B32" s="23" t="s">
        <v>79</v>
      </c>
      <c r="C32" s="23" t="s">
        <v>54</v>
      </c>
      <c r="D32" s="23" t="s">
        <v>79</v>
      </c>
      <c r="E32" s="23" t="s">
        <v>79</v>
      </c>
      <c r="F32" s="23" t="s">
        <v>19</v>
      </c>
      <c r="G32" s="24" t="n">
        <v>20000</v>
      </c>
      <c r="H32" s="25" t="n">
        <v>1</v>
      </c>
      <c r="I32" s="25" t="n">
        <v>20000</v>
      </c>
      <c r="J32" s="25" t="n">
        <v>0</v>
      </c>
      <c r="K32" s="25" t="n">
        <v>0</v>
      </c>
      <c r="L32" s="25" t="n">
        <v>0</v>
      </c>
      <c r="M32" s="6" t="s">
        <f>=I32+J32+K32+L32</f>
      </c>
      <c r="N32" s="23"/>
    </row>
    <row collapsed="false" customFormat="false" customHeight="false" hidden="false" ht="12.1" outlineLevel="0" r="33">
      <c r="A33" s="21" t="n">
        <v>45783.542361111</v>
      </c>
      <c r="B33" s="17" t="s">
        <v>21</v>
      </c>
      <c r="C33" s="17" t="s">
        <v>81</v>
      </c>
      <c r="D33" s="17" t="s">
        <v>65</v>
      </c>
      <c r="E33" s="17" t="s">
        <v>17</v>
      </c>
      <c r="F33" s="17" t="s">
        <v>19</v>
      </c>
      <c r="G33" s="7" t="n">
        <v>15</v>
      </c>
      <c r="H33" s="6" t="n">
        <v>647.4</v>
      </c>
      <c r="I33" s="6" t="n">
        <v>-9711</v>
      </c>
      <c r="J33" s="6" t="n">
        <v>0</v>
      </c>
      <c r="K33" s="6" t="n">
        <v>0</v>
      </c>
      <c r="L33" s="6" t="n">
        <v>0</v>
      </c>
      <c r="M33" s="6" t="s">
        <f>=I33+J33+K33+L33</f>
      </c>
      <c r="N33" s="17"/>
    </row>
    <row collapsed="false" customFormat="false" customHeight="false" hidden="false" ht="12.1" outlineLevel="0" r="34">
      <c r="A34" s="21" t="n">
        <v>45783.542361111</v>
      </c>
      <c r="B34" s="17" t="s">
        <v>21</v>
      </c>
      <c r="C34" s="17" t="s">
        <v>81</v>
      </c>
      <c r="D34" s="17" t="s">
        <v>65</v>
      </c>
      <c r="E34" s="17" t="s">
        <v>17</v>
      </c>
      <c r="F34" s="17" t="s">
        <v>19</v>
      </c>
      <c r="G34" s="7" t="n">
        <v>5</v>
      </c>
      <c r="H34" s="6" t="n">
        <v>648.5</v>
      </c>
      <c r="I34" s="6" t="n">
        <v>-3242.5</v>
      </c>
      <c r="J34" s="6" t="n">
        <v>0</v>
      </c>
      <c r="K34" s="6" t="n">
        <v>0</v>
      </c>
      <c r="L34" s="6" t="n">
        <v>0</v>
      </c>
      <c r="M34" s="6" t="s">
        <f>=I34+J34+K34+L34</f>
      </c>
      <c r="N34" s="17"/>
    </row>
    <row collapsed="false" customFormat="false" customHeight="false" hidden="false" ht="12.1" outlineLevel="0" r="35">
      <c r="A35" s="21" t="n">
        <v>45783.542361111</v>
      </c>
      <c r="B35" s="17" t="s">
        <v>16</v>
      </c>
      <c r="C35" s="17" t="s">
        <v>80</v>
      </c>
      <c r="D35" s="17" t="s">
        <v>65</v>
      </c>
      <c r="E35" s="17" t="s">
        <v>17</v>
      </c>
      <c r="F35" s="17" t="s">
        <v>19</v>
      </c>
      <c r="G35" s="7" t="n">
        <v>1</v>
      </c>
      <c r="H35" s="6" t="n">
        <v>6427</v>
      </c>
      <c r="I35" s="6" t="n">
        <v>-6427</v>
      </c>
      <c r="J35" s="6" t="n">
        <v>0</v>
      </c>
      <c r="K35" s="6" t="n">
        <v>0</v>
      </c>
      <c r="L35" s="6" t="n">
        <v>0</v>
      </c>
      <c r="M35" s="6" t="s">
        <f>=I35+J35+K35+L35</f>
      </c>
      <c r="N35" s="17"/>
    </row>
    <row collapsed="false" customFormat="false" customHeight="false" hidden="false" ht="12.1" outlineLevel="0" r="36">
      <c r="A36" s="21" t="n">
        <v>45783.542361111</v>
      </c>
      <c r="B36" s="17" t="s">
        <v>29</v>
      </c>
      <c r="C36" s="17" t="s">
        <v>83</v>
      </c>
      <c r="D36" s="17" t="s">
        <v>65</v>
      </c>
      <c r="E36" s="17" t="s">
        <v>30</v>
      </c>
      <c r="F36" s="17" t="s">
        <v>19</v>
      </c>
      <c r="G36" s="7" t="n">
        <v>53</v>
      </c>
      <c r="H36" s="6" t="n">
        <v>11.6</v>
      </c>
      <c r="I36" s="6" t="n">
        <v>-614.8</v>
      </c>
      <c r="J36" s="6" t="n">
        <v>0</v>
      </c>
      <c r="K36" s="6" t="n">
        <v>0</v>
      </c>
      <c r="L36" s="6" t="n">
        <v>0</v>
      </c>
      <c r="M36" s="6" t="s">
        <f>=I36+J36+K36+L36</f>
      </c>
      <c r="N36" s="17"/>
    </row>
    <row collapsed="false" customFormat="false" customHeight="false" hidden="false" ht="12.1" outlineLevel="0" r="37">
      <c r="A37" s="22" t="n">
        <v>45810.563888889</v>
      </c>
      <c r="B37" s="23" t="s">
        <v>79</v>
      </c>
      <c r="C37" s="23" t="s">
        <v>54</v>
      </c>
      <c r="D37" s="23" t="s">
        <v>79</v>
      </c>
      <c r="E37" s="23" t="s">
        <v>79</v>
      </c>
      <c r="F37" s="23" t="s">
        <v>19</v>
      </c>
      <c r="G37" s="24" t="n">
        <v>6000</v>
      </c>
      <c r="H37" s="25" t="n">
        <v>1</v>
      </c>
      <c r="I37" s="25" t="n">
        <v>6000</v>
      </c>
      <c r="J37" s="25" t="n">
        <v>0</v>
      </c>
      <c r="K37" s="25" t="n">
        <v>0</v>
      </c>
      <c r="L37" s="25" t="n">
        <v>0</v>
      </c>
      <c r="M37" s="6" t="s">
        <f>=I37+J37+K37+L37</f>
      </c>
      <c r="N37" s="23"/>
    </row>
    <row collapsed="false" customFormat="false" customHeight="false" hidden="false" ht="12.1" outlineLevel="0" r="38">
      <c r="A38" s="21" t="n">
        <v>45810.563888889</v>
      </c>
      <c r="B38" s="17" t="s">
        <v>21</v>
      </c>
      <c r="C38" s="17" t="s">
        <v>81</v>
      </c>
      <c r="D38" s="17" t="s">
        <v>65</v>
      </c>
      <c r="E38" s="17" t="s">
        <v>17</v>
      </c>
      <c r="F38" s="17" t="s">
        <v>19</v>
      </c>
      <c r="G38" s="7" t="n">
        <v>9</v>
      </c>
      <c r="H38" s="6" t="n">
        <v>628.7</v>
      </c>
      <c r="I38" s="6" t="n">
        <v>-5658.3</v>
      </c>
      <c r="J38" s="6" t="n">
        <v>0</v>
      </c>
      <c r="K38" s="6" t="n">
        <v>0</v>
      </c>
      <c r="L38" s="6" t="n">
        <v>0</v>
      </c>
      <c r="M38" s="6" t="s">
        <f>=I38+J38+K38+L38</f>
      </c>
      <c r="N38" s="17"/>
    </row>
    <row collapsed="false" customFormat="false" customHeight="false" hidden="false" ht="12.1" outlineLevel="0" r="39">
      <c r="A39" s="21" t="n">
        <v>45810.567361111</v>
      </c>
      <c r="B39" s="17" t="s">
        <v>29</v>
      </c>
      <c r="C39" s="17" t="s">
        <v>83</v>
      </c>
      <c r="D39" s="17" t="s">
        <v>65</v>
      </c>
      <c r="E39" s="17" t="s">
        <v>30</v>
      </c>
      <c r="F39" s="17" t="s">
        <v>19</v>
      </c>
      <c r="G39" s="7" t="n">
        <v>29</v>
      </c>
      <c r="H39" s="6" t="n">
        <v>11.769</v>
      </c>
      <c r="I39" s="6" t="n">
        <v>-341.3</v>
      </c>
      <c r="J39" s="6" t="n">
        <v>0</v>
      </c>
      <c r="K39" s="6" t="n">
        <v>0</v>
      </c>
      <c r="L39" s="6" t="n">
        <v>0</v>
      </c>
      <c r="M39" s="6" t="s">
        <f>=I39+J39+K39+L39</f>
      </c>
      <c r="N39" s="17"/>
    </row>
    <row collapsed="false" customFormat="false" customHeight="false" hidden="false" ht="12.1" outlineLevel="0" r="40">
      <c r="A40" s="22" t="n">
        <v>45820.520138889</v>
      </c>
      <c r="B40" s="23" t="s">
        <v>79</v>
      </c>
      <c r="C40" s="23" t="s">
        <v>54</v>
      </c>
      <c r="D40" s="23" t="s">
        <v>79</v>
      </c>
      <c r="E40" s="23" t="s">
        <v>79</v>
      </c>
      <c r="F40" s="23" t="s">
        <v>19</v>
      </c>
      <c r="G40" s="24" t="n">
        <v>20500</v>
      </c>
      <c r="H40" s="25" t="n">
        <v>1</v>
      </c>
      <c r="I40" s="25" t="n">
        <v>20500</v>
      </c>
      <c r="J40" s="25" t="n">
        <v>0</v>
      </c>
      <c r="K40" s="25" t="n">
        <v>0</v>
      </c>
      <c r="L40" s="25" t="n">
        <v>0</v>
      </c>
      <c r="M40" s="6" t="s">
        <f>=I40+J40+K40+L40</f>
      </c>
      <c r="N40" s="23"/>
    </row>
    <row collapsed="false" customFormat="false" customHeight="false" hidden="false" ht="12.1" outlineLevel="0" r="41">
      <c r="A41" s="21" t="n">
        <v>45821.397222222</v>
      </c>
      <c r="B41" s="17" t="s">
        <v>21</v>
      </c>
      <c r="C41" s="17" t="s">
        <v>81</v>
      </c>
      <c r="D41" s="17" t="s">
        <v>65</v>
      </c>
      <c r="E41" s="17" t="s">
        <v>17</v>
      </c>
      <c r="F41" s="17" t="s">
        <v>19</v>
      </c>
      <c r="G41" s="7" t="n">
        <v>32</v>
      </c>
      <c r="H41" s="6" t="n">
        <v>609.5</v>
      </c>
      <c r="I41" s="6" t="n">
        <v>-19504</v>
      </c>
      <c r="J41" s="6" t="n">
        <v>0</v>
      </c>
      <c r="K41" s="6" t="n">
        <v>0</v>
      </c>
      <c r="L41" s="6" t="n">
        <v>0</v>
      </c>
      <c r="M41" s="6" t="s">
        <f>=I41+J41+K41+L41</f>
      </c>
      <c r="N41" s="17"/>
    </row>
    <row collapsed="false" customFormat="false" customHeight="false" hidden="false" ht="12.1" outlineLevel="0" r="42">
      <c r="A42" s="21" t="n">
        <v>45821.397222222</v>
      </c>
      <c r="B42" s="17" t="s">
        <v>21</v>
      </c>
      <c r="C42" s="17" t="s">
        <v>81</v>
      </c>
      <c r="D42" s="17" t="s">
        <v>65</v>
      </c>
      <c r="E42" s="17" t="s">
        <v>17</v>
      </c>
      <c r="F42" s="17" t="s">
        <v>19</v>
      </c>
      <c r="G42" s="7" t="n">
        <v>1</v>
      </c>
      <c r="H42" s="6" t="n">
        <v>609.3</v>
      </c>
      <c r="I42" s="6" t="n">
        <v>-609.3</v>
      </c>
      <c r="J42" s="6" t="n">
        <v>0</v>
      </c>
      <c r="K42" s="6" t="n">
        <v>0</v>
      </c>
      <c r="L42" s="6" t="n">
        <v>0</v>
      </c>
      <c r="M42" s="6" t="s">
        <f>=I42+J42+K42+L42</f>
      </c>
      <c r="N42" s="17"/>
    </row>
    <row collapsed="false" customFormat="false" customHeight="false" hidden="false" ht="12.1" outlineLevel="0" r="43">
      <c r="A43" s="21" t="n">
        <v>45821.397222222</v>
      </c>
      <c r="B43" s="17" t="s">
        <v>29</v>
      </c>
      <c r="C43" s="17" t="s">
        <v>83</v>
      </c>
      <c r="D43" s="17" t="s">
        <v>65</v>
      </c>
      <c r="E43" s="17" t="s">
        <v>30</v>
      </c>
      <c r="F43" s="17" t="s">
        <v>19</v>
      </c>
      <c r="G43" s="7" t="n">
        <v>33</v>
      </c>
      <c r="H43" s="6" t="n">
        <v>11.86</v>
      </c>
      <c r="I43" s="6" t="n">
        <v>-391.38</v>
      </c>
      <c r="J43" s="6" t="n">
        <v>0</v>
      </c>
      <c r="K43" s="6" t="n">
        <v>0</v>
      </c>
      <c r="L43" s="6" t="n">
        <v>0</v>
      </c>
      <c r="M43" s="6" t="s">
        <f>=I43+J43+K43+L43</f>
      </c>
      <c r="N43" s="17"/>
    </row>
    <row collapsed="false" customFormat="false" customHeight="false" hidden="false" ht="12.1" outlineLevel="0" r="44">
      <c r="A44" s="22" t="n">
        <v>45826.546527778</v>
      </c>
      <c r="B44" s="23" t="s">
        <v>84</v>
      </c>
      <c r="C44" s="23" t="s">
        <v>85</v>
      </c>
      <c r="D44" s="23" t="s">
        <v>84</v>
      </c>
      <c r="E44" s="23" t="s">
        <v>84</v>
      </c>
      <c r="F44" s="23" t="s">
        <v>19</v>
      </c>
      <c r="G44" s="24" t="n">
        <v>41</v>
      </c>
      <c r="H44" s="25" t="n">
        <v>541</v>
      </c>
      <c r="I44" s="25" t="n">
        <v>19302</v>
      </c>
      <c r="J44" s="25" t="n">
        <v>0</v>
      </c>
      <c r="K44" s="25" t="n">
        <v>0</v>
      </c>
      <c r="L44" s="25" t="n">
        <v>0</v>
      </c>
      <c r="M44" s="6" t="s">
        <f>=I44+J44+K44+L44</f>
      </c>
      <c r="N44" s="23" t="s">
        <v>86</v>
      </c>
    </row>
    <row collapsed="false" customFormat="false" customHeight="false" hidden="false" ht="12.1" outlineLevel="0" r="45">
      <c r="A45" s="21" t="n">
        <v>45827.59375</v>
      </c>
      <c r="B45" s="17" t="s">
        <v>16</v>
      </c>
      <c r="C45" s="17" t="s">
        <v>80</v>
      </c>
      <c r="D45" s="17" t="s">
        <v>65</v>
      </c>
      <c r="E45" s="17" t="s">
        <v>17</v>
      </c>
      <c r="F45" s="17" t="s">
        <v>19</v>
      </c>
      <c r="G45" s="7" t="n">
        <v>1</v>
      </c>
      <c r="H45" s="6" t="n">
        <v>6365.5</v>
      </c>
      <c r="I45" s="6" t="n">
        <v>-6365.5</v>
      </c>
      <c r="J45" s="6" t="n">
        <v>0</v>
      </c>
      <c r="K45" s="6" t="n">
        <v>0</v>
      </c>
      <c r="L45" s="6" t="n">
        <v>0</v>
      </c>
      <c r="M45" s="6" t="s">
        <f>=I45+J45+K45+L45</f>
      </c>
      <c r="N45" s="17"/>
    </row>
    <row collapsed="false" customFormat="false" customHeight="false" hidden="false" ht="12.1" outlineLevel="0" r="46">
      <c r="A46" s="21" t="n">
        <v>45827.59375</v>
      </c>
      <c r="B46" s="17" t="s">
        <v>21</v>
      </c>
      <c r="C46" s="17" t="s">
        <v>81</v>
      </c>
      <c r="D46" s="17" t="s">
        <v>65</v>
      </c>
      <c r="E46" s="17" t="s">
        <v>17</v>
      </c>
      <c r="F46" s="17" t="s">
        <v>19</v>
      </c>
      <c r="G46" s="7" t="n">
        <v>23</v>
      </c>
      <c r="H46" s="6" t="n">
        <v>624.4</v>
      </c>
      <c r="I46" s="6" t="n">
        <v>-14361.2</v>
      </c>
      <c r="J46" s="6" t="n">
        <v>0</v>
      </c>
      <c r="K46" s="6" t="n">
        <v>0</v>
      </c>
      <c r="L46" s="6" t="n">
        <v>0</v>
      </c>
      <c r="M46" s="6" t="s">
        <f>=I46+J46+K46+L46</f>
      </c>
      <c r="N46" s="17"/>
    </row>
    <row collapsed="false" customFormat="false" customHeight="false" hidden="false" ht="12.1" outlineLevel="0" r="47">
      <c r="A47" s="21" t="n">
        <v>45827.59375</v>
      </c>
      <c r="B47" s="17" t="s">
        <v>29</v>
      </c>
      <c r="C47" s="17" t="s">
        <v>83</v>
      </c>
      <c r="D47" s="17" t="s">
        <v>65</v>
      </c>
      <c r="E47" s="17" t="s">
        <v>30</v>
      </c>
      <c r="F47" s="17" t="s">
        <v>19</v>
      </c>
      <c r="G47" s="7" t="n">
        <v>53</v>
      </c>
      <c r="H47" s="6" t="n">
        <v>11.887</v>
      </c>
      <c r="I47" s="6" t="n">
        <v>-630.01</v>
      </c>
      <c r="J47" s="6" t="n">
        <v>0</v>
      </c>
      <c r="K47" s="6" t="n">
        <v>0</v>
      </c>
      <c r="L47" s="6" t="n">
        <v>0</v>
      </c>
      <c r="M47" s="6" t="s">
        <f>=I47+J47+K47+L47</f>
      </c>
      <c r="N47" s="17"/>
    </row>
    <row collapsed="false" customFormat="false" customHeight="false" hidden="false" ht="12.1" outlineLevel="0" r="48">
      <c r="A48" s="22" t="n">
        <v>45827.59375</v>
      </c>
      <c r="B48" s="23" t="s">
        <v>84</v>
      </c>
      <c r="C48" s="23" t="s">
        <v>85</v>
      </c>
      <c r="D48" s="23" t="s">
        <v>84</v>
      </c>
      <c r="E48" s="23" t="s">
        <v>84</v>
      </c>
      <c r="F48" s="23" t="s">
        <v>19</v>
      </c>
      <c r="G48" s="24" t="n">
        <v>55</v>
      </c>
      <c r="H48" s="25" t="n">
        <v>43.11</v>
      </c>
      <c r="I48" s="25" t="n">
        <v>2063.05</v>
      </c>
      <c r="J48" s="25" t="n">
        <v>0</v>
      </c>
      <c r="K48" s="25" t="n">
        <v>0</v>
      </c>
      <c r="L48" s="25" t="n">
        <v>0</v>
      </c>
      <c r="M48" s="6" t="s">
        <f>=I48+J48+K48+L48</f>
      </c>
      <c r="N48" s="23" t="s">
        <v>87</v>
      </c>
    </row>
    <row collapsed="false" customFormat="false" customHeight="false" hidden="false" ht="12.1" outlineLevel="0" r="49">
      <c r="A49" s="22" t="n">
        <v>45829.78125</v>
      </c>
      <c r="B49" s="23" t="s">
        <v>79</v>
      </c>
      <c r="C49" s="23" t="s">
        <v>54</v>
      </c>
      <c r="D49" s="23" t="s">
        <v>79</v>
      </c>
      <c r="E49" s="23" t="s">
        <v>79</v>
      </c>
      <c r="F49" s="23" t="s">
        <v>19</v>
      </c>
      <c r="G49" s="24" t="n">
        <v>1500</v>
      </c>
      <c r="H49" s="25" t="n">
        <v>1</v>
      </c>
      <c r="I49" s="25" t="n">
        <v>1500</v>
      </c>
      <c r="J49" s="25" t="n">
        <v>0</v>
      </c>
      <c r="K49" s="25" t="n">
        <v>0</v>
      </c>
      <c r="L49" s="25" t="n">
        <v>0</v>
      </c>
      <c r="M49" s="6" t="s">
        <f>=I49+J49+K49+L49</f>
      </c>
      <c r="N49" s="23"/>
    </row>
    <row collapsed="false" customFormat="false" customHeight="false" hidden="false" ht="12.1" outlineLevel="0" r="50">
      <c r="A50" s="22" t="n">
        <v>45829.78125</v>
      </c>
      <c r="B50" s="23" t="s">
        <v>79</v>
      </c>
      <c r="C50" s="23" t="s">
        <v>54</v>
      </c>
      <c r="D50" s="23" t="s">
        <v>79</v>
      </c>
      <c r="E50" s="23" t="s">
        <v>79</v>
      </c>
      <c r="F50" s="23" t="s">
        <v>19</v>
      </c>
      <c r="G50" s="24" t="n">
        <v>250</v>
      </c>
      <c r="H50" s="25" t="n">
        <v>1</v>
      </c>
      <c r="I50" s="25" t="n">
        <v>250</v>
      </c>
      <c r="J50" s="25" t="n">
        <v>0</v>
      </c>
      <c r="K50" s="25" t="n">
        <v>0</v>
      </c>
      <c r="L50" s="25" t="n">
        <v>0</v>
      </c>
      <c r="M50" s="6" t="s">
        <f>=I50+J50+K50+L50</f>
      </c>
      <c r="N50" s="23"/>
    </row>
    <row collapsed="false" customFormat="false" customHeight="false" hidden="false" ht="12.1" outlineLevel="0" r="51">
      <c r="A51" s="22" t="n">
        <v>45831.6</v>
      </c>
      <c r="B51" s="23" t="s">
        <v>79</v>
      </c>
      <c r="C51" s="23" t="s">
        <v>54</v>
      </c>
      <c r="D51" s="23" t="s">
        <v>79</v>
      </c>
      <c r="E51" s="23" t="s">
        <v>79</v>
      </c>
      <c r="F51" s="23" t="s">
        <v>19</v>
      </c>
      <c r="G51" s="24" t="n">
        <v>10000</v>
      </c>
      <c r="H51" s="25" t="n">
        <v>1</v>
      </c>
      <c r="I51" s="25" t="n">
        <v>10000</v>
      </c>
      <c r="J51" s="25" t="n">
        <v>0</v>
      </c>
      <c r="K51" s="25" t="n">
        <v>0</v>
      </c>
      <c r="L51" s="25" t="n">
        <v>0</v>
      </c>
      <c r="M51" s="6" t="s">
        <f>=I51+J51+K51+L51</f>
      </c>
      <c r="N51" s="23"/>
    </row>
    <row collapsed="false" customFormat="false" customHeight="false" hidden="false" ht="12.1" outlineLevel="0" r="52">
      <c r="A52" s="21" t="n">
        <v>45831.6</v>
      </c>
      <c r="B52" s="17" t="s">
        <v>16</v>
      </c>
      <c r="C52" s="17" t="s">
        <v>80</v>
      </c>
      <c r="D52" s="17" t="s">
        <v>65</v>
      </c>
      <c r="E52" s="17" t="s">
        <v>17</v>
      </c>
      <c r="F52" s="17" t="s">
        <v>19</v>
      </c>
      <c r="G52" s="7" t="n">
        <v>1</v>
      </c>
      <c r="H52" s="6" t="n">
        <v>6300</v>
      </c>
      <c r="I52" s="6" t="n">
        <v>-6300</v>
      </c>
      <c r="J52" s="6" t="n">
        <v>0</v>
      </c>
      <c r="K52" s="6" t="n">
        <v>0</v>
      </c>
      <c r="L52" s="6" t="n">
        <v>0</v>
      </c>
      <c r="M52" s="6" t="s">
        <f>=I52+J52+K52+L52</f>
      </c>
      <c r="N52" s="17"/>
    </row>
    <row collapsed="false" customFormat="false" customHeight="false" hidden="false" ht="12.1" outlineLevel="0" r="53">
      <c r="A53" s="21" t="n">
        <v>45831.6</v>
      </c>
      <c r="B53" s="17" t="s">
        <v>21</v>
      </c>
      <c r="C53" s="17" t="s">
        <v>81</v>
      </c>
      <c r="D53" s="17" t="s">
        <v>65</v>
      </c>
      <c r="E53" s="17" t="s">
        <v>17</v>
      </c>
      <c r="F53" s="17" t="s">
        <v>19</v>
      </c>
      <c r="G53" s="7" t="n">
        <v>8</v>
      </c>
      <c r="H53" s="6" t="n">
        <v>620.9</v>
      </c>
      <c r="I53" s="6" t="n">
        <v>-4967.2</v>
      </c>
      <c r="J53" s="6" t="n">
        <v>0</v>
      </c>
      <c r="K53" s="6" t="n">
        <v>0</v>
      </c>
      <c r="L53" s="6" t="n">
        <v>0</v>
      </c>
      <c r="M53" s="6" t="s">
        <f>=I53+J53+K53+L53</f>
      </c>
      <c r="N53" s="17"/>
    </row>
    <row collapsed="false" customFormat="false" customHeight="false" hidden="false" ht="12.1" outlineLevel="0" r="54">
      <c r="A54" s="21" t="n">
        <v>45831.6</v>
      </c>
      <c r="B54" s="17" t="s">
        <v>29</v>
      </c>
      <c r="C54" s="17" t="s">
        <v>83</v>
      </c>
      <c r="D54" s="17" t="s">
        <v>65</v>
      </c>
      <c r="E54" s="17" t="s">
        <v>30</v>
      </c>
      <c r="F54" s="17" t="s">
        <v>19</v>
      </c>
      <c r="G54" s="7" t="n">
        <v>41</v>
      </c>
      <c r="H54" s="6" t="n">
        <v>11.912</v>
      </c>
      <c r="I54" s="6" t="n">
        <v>-488.39</v>
      </c>
      <c r="J54" s="6" t="n">
        <v>0</v>
      </c>
      <c r="K54" s="6" t="n">
        <v>0</v>
      </c>
      <c r="L54" s="6" t="n">
        <v>0</v>
      </c>
      <c r="M54" s="6" t="s">
        <f>=I54+J54+K54+L54</f>
      </c>
      <c r="N54" s="17"/>
    </row>
    <row collapsed="false" customFormat="false" customHeight="false" hidden="false" ht="12.1" outlineLevel="0" r="55">
      <c r="A55" s="22" t="n">
        <v>45831.794444444</v>
      </c>
      <c r="B55" s="23" t="s">
        <v>79</v>
      </c>
      <c r="C55" s="23" t="s">
        <v>54</v>
      </c>
      <c r="D55" s="23" t="s">
        <v>79</v>
      </c>
      <c r="E55" s="23" t="s">
        <v>79</v>
      </c>
      <c r="F55" s="23" t="s">
        <v>19</v>
      </c>
      <c r="G55" s="24" t="n">
        <v>1555</v>
      </c>
      <c r="H55" s="25" t="n">
        <v>1</v>
      </c>
      <c r="I55" s="25" t="n">
        <v>1555</v>
      </c>
      <c r="J55" s="25" t="n">
        <v>0</v>
      </c>
      <c r="K55" s="25" t="n">
        <v>0</v>
      </c>
      <c r="L55" s="25" t="n">
        <v>0</v>
      </c>
      <c r="M55" s="6" t="s">
        <f>=I55+J55+K55+L55</f>
      </c>
      <c r="N55" s="23"/>
    </row>
    <row collapsed="false" customFormat="false" customHeight="false" hidden="false" ht="12.1" outlineLevel="0" r="56">
      <c r="A56" s="21" t="n">
        <v>45831.794444444</v>
      </c>
      <c r="B56" s="17" t="s">
        <v>29</v>
      </c>
      <c r="C56" s="17" t="s">
        <v>83</v>
      </c>
      <c r="D56" s="17" t="s">
        <v>65</v>
      </c>
      <c r="E56" s="17" t="s">
        <v>30</v>
      </c>
      <c r="F56" s="17" t="s">
        <v>19</v>
      </c>
      <c r="G56" s="7" t="n">
        <v>131</v>
      </c>
      <c r="H56" s="6" t="n">
        <v>11.91</v>
      </c>
      <c r="I56" s="6" t="n">
        <v>-1560.21</v>
      </c>
      <c r="J56" s="6" t="n">
        <v>0</v>
      </c>
      <c r="K56" s="6" t="n">
        <v>0</v>
      </c>
      <c r="L56" s="6" t="n">
        <v>0</v>
      </c>
      <c r="M56" s="6" t="s">
        <f>=I56+J56+K56+L56</f>
      </c>
      <c r="N56" s="17"/>
    </row>
    <row collapsed="false" customFormat="false" customHeight="false" hidden="false" ht="12.1" outlineLevel="0" r="57">
      <c r="A57" s="22" t="n">
        <v>45838.488194444</v>
      </c>
      <c r="B57" s="23" t="s">
        <v>79</v>
      </c>
      <c r="C57" s="23" t="s">
        <v>54</v>
      </c>
      <c r="D57" s="23" t="s">
        <v>79</v>
      </c>
      <c r="E57" s="23" t="s">
        <v>79</v>
      </c>
      <c r="F57" s="23" t="s">
        <v>19</v>
      </c>
      <c r="G57" s="24" t="n">
        <v>18352</v>
      </c>
      <c r="H57" s="25" t="n">
        <v>1</v>
      </c>
      <c r="I57" s="25" t="n">
        <v>18352</v>
      </c>
      <c r="J57" s="25" t="n">
        <v>0</v>
      </c>
      <c r="K57" s="25" t="n">
        <v>0</v>
      </c>
      <c r="L57" s="25" t="n">
        <v>0</v>
      </c>
      <c r="M57" s="6" t="s">
        <f>=I57+J57+K57+L57</f>
      </c>
      <c r="N57" s="23"/>
    </row>
    <row collapsed="false" customFormat="false" customHeight="false" hidden="false" ht="12.1" outlineLevel="0" r="58">
      <c r="A58" s="21" t="n">
        <v>45838.488194444</v>
      </c>
      <c r="B58" s="17" t="s">
        <v>16</v>
      </c>
      <c r="C58" s="17" t="s">
        <v>80</v>
      </c>
      <c r="D58" s="17" t="s">
        <v>65</v>
      </c>
      <c r="E58" s="17" t="s">
        <v>17</v>
      </c>
      <c r="F58" s="17" t="s">
        <v>19</v>
      </c>
      <c r="G58" s="7" t="n">
        <v>2</v>
      </c>
      <c r="H58" s="6" t="n">
        <v>6242.8</v>
      </c>
      <c r="I58" s="6" t="n">
        <v>-12485.6</v>
      </c>
      <c r="J58" s="6" t="n">
        <v>0</v>
      </c>
      <c r="K58" s="6" t="n">
        <v>0</v>
      </c>
      <c r="L58" s="6" t="n">
        <v>0</v>
      </c>
      <c r="M58" s="6" t="s">
        <f>=I58+J58+K58+L58</f>
      </c>
      <c r="N58" s="17"/>
    </row>
    <row collapsed="false" customFormat="false" customHeight="false" hidden="false" ht="12.1" outlineLevel="0" r="59">
      <c r="A59" s="21" t="n">
        <v>45838.488194444</v>
      </c>
      <c r="B59" s="17" t="s">
        <v>21</v>
      </c>
      <c r="C59" s="17" t="s">
        <v>81</v>
      </c>
      <c r="D59" s="17" t="s">
        <v>65</v>
      </c>
      <c r="E59" s="17" t="s">
        <v>17</v>
      </c>
      <c r="F59" s="17" t="s">
        <v>19</v>
      </c>
      <c r="G59" s="7" t="n">
        <v>7</v>
      </c>
      <c r="H59" s="6" t="n">
        <v>626.7</v>
      </c>
      <c r="I59" s="6" t="n">
        <v>-4386.9</v>
      </c>
      <c r="J59" s="6" t="n">
        <v>0</v>
      </c>
      <c r="K59" s="6" t="n">
        <v>0</v>
      </c>
      <c r="L59" s="6" t="n">
        <v>0</v>
      </c>
      <c r="M59" s="6" t="s">
        <f>=I59+J59+K59+L59</f>
      </c>
      <c r="N59" s="17"/>
    </row>
    <row collapsed="false" customFormat="false" customHeight="false" hidden="false" ht="12.1" outlineLevel="0" r="60">
      <c r="A60" s="21" t="n">
        <v>45838.488194444</v>
      </c>
      <c r="B60" s="17" t="s">
        <v>29</v>
      </c>
      <c r="C60" s="17" t="s">
        <v>83</v>
      </c>
      <c r="D60" s="17" t="s">
        <v>65</v>
      </c>
      <c r="E60" s="17" t="s">
        <v>30</v>
      </c>
      <c r="F60" s="17" t="s">
        <v>19</v>
      </c>
      <c r="G60" s="7" t="n">
        <v>122</v>
      </c>
      <c r="H60" s="6" t="n">
        <v>11.955</v>
      </c>
      <c r="I60" s="6" t="n">
        <v>-1458.51</v>
      </c>
      <c r="J60" s="6" t="n">
        <v>0</v>
      </c>
      <c r="K60" s="6" t="n">
        <v>0</v>
      </c>
      <c r="L60" s="6" t="n">
        <v>0</v>
      </c>
      <c r="M60" s="6" t="s">
        <f>=I60+J60+K60+L60</f>
      </c>
      <c r="N60" s="17"/>
    </row>
    <row collapsed="false" customFormat="false" customHeight="false" hidden="false" ht="12.1" outlineLevel="0" r="61">
      <c r="A61" s="22" t="n">
        <v>45845.509722222</v>
      </c>
      <c r="B61" s="23" t="s">
        <v>79</v>
      </c>
      <c r="C61" s="23" t="s">
        <v>54</v>
      </c>
      <c r="D61" s="23" t="s">
        <v>79</v>
      </c>
      <c r="E61" s="23" t="s">
        <v>79</v>
      </c>
      <c r="F61" s="23" t="s">
        <v>19</v>
      </c>
      <c r="G61" s="24" t="n">
        <v>21100</v>
      </c>
      <c r="H61" s="25" t="n">
        <v>1</v>
      </c>
      <c r="I61" s="25" t="n">
        <v>21100</v>
      </c>
      <c r="J61" s="25" t="n">
        <v>0</v>
      </c>
      <c r="K61" s="25" t="n">
        <v>0</v>
      </c>
      <c r="L61" s="25" t="n">
        <v>0</v>
      </c>
      <c r="M61" s="6" t="s">
        <f>=I61+J61+K61+L61</f>
      </c>
      <c r="N61" s="23"/>
    </row>
    <row collapsed="false" customFormat="false" customHeight="false" hidden="false" ht="12.1" outlineLevel="0" r="62">
      <c r="A62" s="21" t="n">
        <v>45845.509722222</v>
      </c>
      <c r="B62" s="17" t="s">
        <v>16</v>
      </c>
      <c r="C62" s="17" t="s">
        <v>80</v>
      </c>
      <c r="D62" s="17" t="s">
        <v>65</v>
      </c>
      <c r="E62" s="17" t="s">
        <v>17</v>
      </c>
      <c r="F62" s="17" t="s">
        <v>19</v>
      </c>
      <c r="G62" s="7" t="n">
        <v>1</v>
      </c>
      <c r="H62" s="6" t="n">
        <v>6137.5</v>
      </c>
      <c r="I62" s="6" t="n">
        <v>-6137.5</v>
      </c>
      <c r="J62" s="6" t="n">
        <v>0</v>
      </c>
      <c r="K62" s="6" t="n">
        <v>0</v>
      </c>
      <c r="L62" s="6" t="n">
        <v>0</v>
      </c>
      <c r="M62" s="6" t="s">
        <f>=I62+J62+K62+L62</f>
      </c>
      <c r="N62" s="17"/>
    </row>
    <row collapsed="false" customFormat="false" customHeight="false" hidden="false" ht="12.1" outlineLevel="0" r="63">
      <c r="A63" s="21" t="n">
        <v>45845.509722222</v>
      </c>
      <c r="B63" s="17" t="s">
        <v>21</v>
      </c>
      <c r="C63" s="17" t="s">
        <v>81</v>
      </c>
      <c r="D63" s="17" t="s">
        <v>65</v>
      </c>
      <c r="E63" s="17" t="s">
        <v>17</v>
      </c>
      <c r="F63" s="17" t="s">
        <v>19</v>
      </c>
      <c r="G63" s="7" t="n">
        <v>20</v>
      </c>
      <c r="H63" s="6" t="n">
        <v>617.7</v>
      </c>
      <c r="I63" s="6" t="n">
        <v>-12354</v>
      </c>
      <c r="J63" s="6" t="n">
        <v>0</v>
      </c>
      <c r="K63" s="6" t="n">
        <v>0</v>
      </c>
      <c r="L63" s="6" t="n">
        <v>0</v>
      </c>
      <c r="M63" s="6" t="s">
        <f>=I63+J63+K63+L63</f>
      </c>
      <c r="N63" s="17"/>
    </row>
    <row collapsed="false" customFormat="false" customHeight="false" hidden="false" ht="12.1" outlineLevel="0" r="64">
      <c r="A64" s="21" t="n">
        <v>45845.509722222</v>
      </c>
      <c r="B64" s="17" t="s">
        <v>29</v>
      </c>
      <c r="C64" s="17" t="s">
        <v>83</v>
      </c>
      <c r="D64" s="17" t="s">
        <v>65</v>
      </c>
      <c r="E64" s="17" t="s">
        <v>30</v>
      </c>
      <c r="F64" s="17" t="s">
        <v>19</v>
      </c>
      <c r="G64" s="7" t="n">
        <v>217</v>
      </c>
      <c r="H64" s="6" t="n">
        <v>11.998</v>
      </c>
      <c r="I64" s="6" t="n">
        <v>-2603.57</v>
      </c>
      <c r="J64" s="6" t="n">
        <v>0</v>
      </c>
      <c r="K64" s="6" t="n">
        <v>0</v>
      </c>
      <c r="L64" s="6" t="n">
        <v>0</v>
      </c>
      <c r="M64" s="6" t="s">
        <f>=I64+J64+K64+L64</f>
      </c>
      <c r="N64" s="17"/>
    </row>
    <row collapsed="false" customFormat="false" customHeight="false" hidden="false" ht="12.1" outlineLevel="0" r="65">
      <c r="A65" s="22" t="n">
        <v>45859.583333333</v>
      </c>
      <c r="B65" s="23" t="s">
        <v>79</v>
      </c>
      <c r="C65" s="23" t="s">
        <v>54</v>
      </c>
      <c r="D65" s="23" t="s">
        <v>79</v>
      </c>
      <c r="E65" s="23" t="s">
        <v>79</v>
      </c>
      <c r="F65" s="23" t="s">
        <v>19</v>
      </c>
      <c r="G65" s="24" t="n">
        <v>25000</v>
      </c>
      <c r="H65" s="25" t="n">
        <v>1</v>
      </c>
      <c r="I65" s="25" t="n">
        <v>25000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3"/>
    </row>
    <row collapsed="false" customFormat="false" customHeight="false" hidden="false" ht="12.1" outlineLevel="0" r="66">
      <c r="A66" s="21" t="n">
        <v>45859.583333333</v>
      </c>
      <c r="B66" s="17" t="s">
        <v>16</v>
      </c>
      <c r="C66" s="17" t="s">
        <v>80</v>
      </c>
      <c r="D66" s="17" t="s">
        <v>65</v>
      </c>
      <c r="E66" s="17" t="s">
        <v>17</v>
      </c>
      <c r="F66" s="17" t="s">
        <v>19</v>
      </c>
      <c r="G66" s="7" t="n">
        <v>4</v>
      </c>
      <c r="H66" s="6" t="n">
        <v>6176</v>
      </c>
      <c r="I66" s="6" t="n">
        <v>-24704</v>
      </c>
      <c r="J66" s="6" t="n">
        <v>0</v>
      </c>
      <c r="K66" s="6" t="n">
        <v>0</v>
      </c>
      <c r="L66" s="6" t="n">
        <v>0</v>
      </c>
      <c r="M66" s="6" t="s">
        <f>=I66+J66+K66+L66</f>
      </c>
      <c r="N66" s="17"/>
    </row>
    <row collapsed="false" customFormat="false" customHeight="false" hidden="false" ht="12.1" outlineLevel="0" r="67">
      <c r="A67" s="21" t="n">
        <v>45859.583333333</v>
      </c>
      <c r="B67" s="17" t="s">
        <v>29</v>
      </c>
      <c r="C67" s="17" t="s">
        <v>83</v>
      </c>
      <c r="D67" s="17" t="s">
        <v>65</v>
      </c>
      <c r="E67" s="17" t="s">
        <v>30</v>
      </c>
      <c r="F67" s="17" t="s">
        <v>19</v>
      </c>
      <c r="G67" s="7" t="n">
        <v>26</v>
      </c>
      <c r="H67" s="6" t="n">
        <v>12.088</v>
      </c>
      <c r="I67" s="6" t="n">
        <v>-314.29</v>
      </c>
      <c r="J67" s="6" t="n">
        <v>0</v>
      </c>
      <c r="K67" s="6" t="n">
        <v>0</v>
      </c>
      <c r="L67" s="6" t="n">
        <v>0</v>
      </c>
      <c r="M67" s="6" t="s">
        <f>=I67+J67+K67+L67</f>
      </c>
      <c r="N67" s="17"/>
    </row>
    <row collapsed="false" customFormat="false" customHeight="false" hidden="false" ht="12.1" outlineLevel="0" r="68">
      <c r="A68" s="22" t="n">
        <v>45873.504166667</v>
      </c>
      <c r="B68" s="23" t="s">
        <v>84</v>
      </c>
      <c r="C68" s="23" t="s">
        <v>85</v>
      </c>
      <c r="D68" s="23" t="s">
        <v>84</v>
      </c>
      <c r="E68" s="23" t="s">
        <v>84</v>
      </c>
      <c r="F68" s="23" t="s">
        <v>19</v>
      </c>
      <c r="G68" s="24" t="n">
        <v>606.8</v>
      </c>
      <c r="H68" s="25" t="n">
        <v>34.84</v>
      </c>
      <c r="I68" s="25" t="n">
        <v>606.8</v>
      </c>
      <c r="J68" s="25" t="n">
        <v>0</v>
      </c>
      <c r="K68" s="25" t="n">
        <v>0</v>
      </c>
      <c r="L68" s="25" t="n">
        <v>0</v>
      </c>
      <c r="M68" s="6" t="s">
        <f>=I68+J68+K68+L68</f>
      </c>
      <c r="N68" s="23" t="s">
        <v>88</v>
      </c>
    </row>
    <row collapsed="false" customFormat="false" customHeight="false" hidden="false" ht="12.1" outlineLevel="0" r="69">
      <c r="A69" s="21" t="n">
        <v>45874.504166667</v>
      </c>
      <c r="B69" s="17" t="s">
        <v>29</v>
      </c>
      <c r="C69" s="17" t="s">
        <v>83</v>
      </c>
      <c r="D69" s="17" t="s">
        <v>65</v>
      </c>
      <c r="E69" s="17" t="s">
        <v>30</v>
      </c>
      <c r="F69" s="17" t="s">
        <v>19</v>
      </c>
      <c r="G69" s="7" t="n">
        <v>50</v>
      </c>
      <c r="H69" s="6" t="n">
        <v>12.178</v>
      </c>
      <c r="I69" s="6" t="n">
        <v>-608.9</v>
      </c>
      <c r="J69" s="6" t="n">
        <v>0</v>
      </c>
      <c r="K69" s="6" t="n">
        <v>0</v>
      </c>
      <c r="L69" s="6" t="n">
        <v>0</v>
      </c>
      <c r="M69" s="6" t="s">
        <f>=I69+J69+K69+L69</f>
      </c>
      <c r="N69" s="17"/>
    </row>
    <row collapsed="false" customFormat="false" customHeight="false" hidden="false" ht="12.1" outlineLevel="0" r="70">
      <c r="A70" s="22" t="n">
        <v>45888.656944444</v>
      </c>
      <c r="B70" s="23" t="s">
        <v>79</v>
      </c>
      <c r="C70" s="23" t="s">
        <v>54</v>
      </c>
      <c r="D70" s="23" t="s">
        <v>79</v>
      </c>
      <c r="E70" s="23" t="s">
        <v>79</v>
      </c>
      <c r="F70" s="23" t="s">
        <v>19</v>
      </c>
      <c r="G70" s="24" t="n">
        <v>350</v>
      </c>
      <c r="H70" s="25" t="n">
        <v>1</v>
      </c>
      <c r="I70" s="25" t="n">
        <v>350</v>
      </c>
      <c r="J70" s="25" t="n">
        <v>0</v>
      </c>
      <c r="K70" s="25" t="n">
        <v>0</v>
      </c>
      <c r="L70" s="25" t="n">
        <v>0</v>
      </c>
      <c r="M70" s="6" t="s">
        <f>=I70+J70+K70+L70</f>
      </c>
      <c r="N70" s="23"/>
    </row>
    <row collapsed="false" customFormat="false" customHeight="false" hidden="false" ht="12.1" outlineLevel="0" r="71">
      <c r="A71" s="21" t="n">
        <v>45888.656944444</v>
      </c>
      <c r="B71" s="17" t="s">
        <v>29</v>
      </c>
      <c r="C71" s="17" t="s">
        <v>83</v>
      </c>
      <c r="D71" s="17" t="s">
        <v>65</v>
      </c>
      <c r="E71" s="17" t="s">
        <v>30</v>
      </c>
      <c r="F71" s="17" t="s">
        <v>19</v>
      </c>
      <c r="G71" s="7" t="n">
        <v>29</v>
      </c>
      <c r="H71" s="6" t="n">
        <v>12.255</v>
      </c>
      <c r="I71" s="6" t="n">
        <v>-355.4</v>
      </c>
      <c r="J71" s="6" t="n">
        <v>0</v>
      </c>
      <c r="K71" s="6" t="n">
        <v>0</v>
      </c>
      <c r="L71" s="6" t="n">
        <v>0</v>
      </c>
      <c r="M71" s="6" t="s">
        <f>=I71+J71+K71+L71</f>
      </c>
      <c r="N71" s="17"/>
    </row>
    <row collapsed="false" customFormat="false" customHeight="false" hidden="false" ht="12.1" outlineLevel="0" r="72">
      <c r="A72" s="21" t="n">
        <v>45918.524305556</v>
      </c>
      <c r="B72" s="17" t="s">
        <v>21</v>
      </c>
      <c r="C72" s="17" t="s">
        <v>81</v>
      </c>
      <c r="D72" s="17" t="s">
        <v>65</v>
      </c>
      <c r="E72" s="17" t="s">
        <v>17</v>
      </c>
      <c r="F72" s="17" t="s">
        <v>19</v>
      </c>
      <c r="G72" s="7" t="n">
        <v>1</v>
      </c>
      <c r="H72" s="6" t="n">
        <v>600.5</v>
      </c>
      <c r="I72" s="6" t="n">
        <v>-600.5</v>
      </c>
      <c r="J72" s="6" t="n">
        <v>0</v>
      </c>
      <c r="K72" s="6" t="n">
        <v>0</v>
      </c>
      <c r="L72" s="6" t="n">
        <v>0</v>
      </c>
      <c r="M72" s="6" t="s">
        <f>=I72+J72+K72+L72</f>
      </c>
      <c r="N72" s="17"/>
    </row>
    <row collapsed="false" customFormat="false" customHeight="false" hidden="false" ht="12.1" outlineLevel="0" r="73">
      <c r="A73" s="21" t="n">
        <v>45918.524305556</v>
      </c>
      <c r="B73" s="17" t="s">
        <v>29</v>
      </c>
      <c r="C73" s="17" t="s">
        <v>83</v>
      </c>
      <c r="D73" s="17" t="s">
        <v>65</v>
      </c>
      <c r="E73" s="17" t="s">
        <v>30</v>
      </c>
      <c r="F73" s="17" t="s">
        <v>19</v>
      </c>
      <c r="G73" s="7" t="n">
        <v>32</v>
      </c>
      <c r="H73" s="6" t="n">
        <v>12.429</v>
      </c>
      <c r="I73" s="6" t="n">
        <v>-397.73</v>
      </c>
      <c r="J73" s="6" t="n">
        <v>0</v>
      </c>
      <c r="K73" s="6" t="n">
        <v>0</v>
      </c>
      <c r="L73" s="6" t="n">
        <v>0</v>
      </c>
      <c r="M73" s="6" t="s">
        <f>=I73+J73+K73+L73</f>
      </c>
      <c r="N73" s="17"/>
    </row>
    <row collapsed="false" customFormat="false" customHeight="false" hidden="false" ht="12.1" outlineLevel="0" r="74">
      <c r="A74" s="22" t="n">
        <v>45918.524305556</v>
      </c>
      <c r="B74" s="23" t="s">
        <v>79</v>
      </c>
      <c r="C74" s="23" t="s">
        <v>54</v>
      </c>
      <c r="D74" s="23" t="s">
        <v>79</v>
      </c>
      <c r="E74" s="23" t="s">
        <v>79</v>
      </c>
      <c r="F74" s="23" t="s">
        <v>19</v>
      </c>
      <c r="G74" s="24" t="n">
        <v>1000</v>
      </c>
      <c r="H74" s="25" t="n">
        <v>1</v>
      </c>
      <c r="I74" s="25" t="n">
        <v>1000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3"/>
    </row>
    <row collapsed="false" customFormat="false" customHeight="false" hidden="false" ht="12.1" outlineLevel="0" r="75">
      <c r="A75" s="22" t="n">
        <v>45919.554166667</v>
      </c>
      <c r="B75" s="23" t="s">
        <v>79</v>
      </c>
      <c r="C75" s="23" t="s">
        <v>54</v>
      </c>
      <c r="D75" s="23" t="s">
        <v>79</v>
      </c>
      <c r="E75" s="23" t="s">
        <v>79</v>
      </c>
      <c r="F75" s="23" t="s">
        <v>19</v>
      </c>
      <c r="G75" s="24" t="n">
        <v>31000</v>
      </c>
      <c r="H75" s="25" t="n">
        <v>1</v>
      </c>
      <c r="I75" s="25" t="n">
        <v>31000</v>
      </c>
      <c r="J75" s="25" t="n">
        <v>0</v>
      </c>
      <c r="K75" s="25" t="n">
        <v>0</v>
      </c>
      <c r="L75" s="25" t="n">
        <v>0</v>
      </c>
      <c r="M75" s="6" t="s">
        <f>=I75+J75+K75+L75</f>
      </c>
      <c r="N75" s="23"/>
    </row>
    <row collapsed="false" customFormat="false" customHeight="false" hidden="false" ht="12.1" outlineLevel="0" r="76">
      <c r="A76" s="21" t="n">
        <v>45919.554166667</v>
      </c>
      <c r="B76" s="17" t="s">
        <v>21</v>
      </c>
      <c r="C76" s="17" t="s">
        <v>81</v>
      </c>
      <c r="D76" s="17" t="s">
        <v>65</v>
      </c>
      <c r="E76" s="17" t="s">
        <v>17</v>
      </c>
      <c r="F76" s="17" t="s">
        <v>19</v>
      </c>
      <c r="G76" s="7" t="n">
        <v>44</v>
      </c>
      <c r="H76" s="6" t="n">
        <v>588.8</v>
      </c>
      <c r="I76" s="6" t="n">
        <v>-25907.2</v>
      </c>
      <c r="J76" s="6" t="n">
        <v>0</v>
      </c>
      <c r="K76" s="6" t="n">
        <v>0</v>
      </c>
      <c r="L76" s="6" t="n">
        <v>0</v>
      </c>
      <c r="M76" s="6" t="s">
        <f>=I76+J76+K76+L76</f>
      </c>
      <c r="N76" s="17"/>
    </row>
    <row collapsed="false" customFormat="false" customHeight="false" hidden="false" ht="12.1" outlineLevel="0" r="77">
      <c r="A77" s="21" t="n">
        <v>45919.554166667</v>
      </c>
      <c r="B77" s="17" t="s">
        <v>29</v>
      </c>
      <c r="C77" s="17" t="s">
        <v>83</v>
      </c>
      <c r="D77" s="17" t="s">
        <v>65</v>
      </c>
      <c r="E77" s="17" t="s">
        <v>30</v>
      </c>
      <c r="F77" s="17" t="s">
        <v>19</v>
      </c>
      <c r="G77" s="7" t="n">
        <v>405</v>
      </c>
      <c r="H77" s="6" t="n">
        <v>12.44</v>
      </c>
      <c r="I77" s="6" t="n">
        <v>-5038.2</v>
      </c>
      <c r="J77" s="6" t="n">
        <v>0</v>
      </c>
      <c r="K77" s="6" t="n">
        <v>0</v>
      </c>
      <c r="L77" s="6" t="n">
        <v>0</v>
      </c>
      <c r="M77" s="6" t="s">
        <f>=I77+J77+K77+L77</f>
      </c>
      <c r="N77" s="17"/>
    </row>
    <row collapsed="false" customFormat="false" customHeight="false" hidden="false" ht="12.1" outlineLevel="0" r="78">
      <c r="A78" s="22" t="n">
        <v>45923.674305556</v>
      </c>
      <c r="B78" s="23" t="s">
        <v>79</v>
      </c>
      <c r="C78" s="23" t="s">
        <v>54</v>
      </c>
      <c r="D78" s="23" t="s">
        <v>79</v>
      </c>
      <c r="E78" s="23" t="s">
        <v>79</v>
      </c>
      <c r="F78" s="23" t="s">
        <v>19</v>
      </c>
      <c r="G78" s="24" t="n">
        <v>10111</v>
      </c>
      <c r="H78" s="25" t="n">
        <v>1</v>
      </c>
      <c r="I78" s="25" t="n">
        <v>10111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3"/>
    </row>
    <row collapsed="false" customFormat="false" customHeight="false" hidden="false" ht="12.1" outlineLevel="0" r="79">
      <c r="A79" s="21" t="n">
        <v>45923.674305556</v>
      </c>
      <c r="B79" s="17" t="s">
        <v>21</v>
      </c>
      <c r="C79" s="17" t="s">
        <v>81</v>
      </c>
      <c r="D79" s="17" t="s">
        <v>65</v>
      </c>
      <c r="E79" s="17" t="s">
        <v>17</v>
      </c>
      <c r="F79" s="17" t="s">
        <v>19</v>
      </c>
      <c r="G79" s="7" t="n">
        <v>10</v>
      </c>
      <c r="H79" s="6" t="n">
        <v>588.6</v>
      </c>
      <c r="I79" s="6" t="n">
        <v>-5886</v>
      </c>
      <c r="J79" s="6" t="n">
        <v>0</v>
      </c>
      <c r="K79" s="6" t="n">
        <v>0</v>
      </c>
      <c r="L79" s="6" t="n">
        <v>0</v>
      </c>
      <c r="M79" s="6" t="s">
        <f>=I79+J79+K79+L79</f>
      </c>
      <c r="N79" s="17"/>
    </row>
    <row collapsed="false" customFormat="false" customHeight="false" hidden="false" ht="12.1" outlineLevel="0" r="80">
      <c r="A80" s="21" t="n">
        <v>45923.674305556</v>
      </c>
      <c r="B80" s="17" t="s">
        <v>29</v>
      </c>
      <c r="C80" s="17" t="s">
        <v>83</v>
      </c>
      <c r="D80" s="17" t="s">
        <v>65</v>
      </c>
      <c r="E80" s="17" t="s">
        <v>30</v>
      </c>
      <c r="F80" s="17" t="s">
        <v>19</v>
      </c>
      <c r="G80" s="7" t="n">
        <v>340</v>
      </c>
      <c r="H80" s="6" t="n">
        <v>12.457</v>
      </c>
      <c r="I80" s="6" t="n">
        <v>-4235.38</v>
      </c>
      <c r="J80" s="6" t="n">
        <v>0</v>
      </c>
      <c r="K80" s="6" t="n">
        <v>0</v>
      </c>
      <c r="L80" s="6" t="n">
        <v>0</v>
      </c>
      <c r="M80" s="6" t="s">
        <f>=I80+J80+K80+L80</f>
      </c>
      <c r="N80" s="17"/>
    </row>
    <row collapsed="false" customFormat="false" customHeight="false" hidden="false" ht="12.1" outlineLevel="0" r="81">
      <c r="A81" s="22" t="n">
        <v>45930.517361111</v>
      </c>
      <c r="B81" s="23" t="s">
        <v>79</v>
      </c>
      <c r="C81" s="23" t="s">
        <v>54</v>
      </c>
      <c r="D81" s="23" t="s">
        <v>79</v>
      </c>
      <c r="E81" s="23" t="s">
        <v>79</v>
      </c>
      <c r="F81" s="23" t="s">
        <v>19</v>
      </c>
      <c r="G81" s="24" t="n">
        <v>20000</v>
      </c>
      <c r="H81" s="25" t="n">
        <v>1</v>
      </c>
      <c r="I81" s="25" t="n">
        <v>20000</v>
      </c>
      <c r="J81" s="25" t="n">
        <v>0</v>
      </c>
      <c r="K81" s="25" t="n">
        <v>0</v>
      </c>
      <c r="L81" s="25" t="n">
        <v>0</v>
      </c>
      <c r="M81" s="6" t="s">
        <f>=I81+J81+K81+L81</f>
      </c>
      <c r="N81" s="23"/>
    </row>
    <row collapsed="false" customFormat="false" customHeight="false" hidden="false" ht="12.1" outlineLevel="0" r="82">
      <c r="A82" s="22" t="n">
        <v>45931.517361111</v>
      </c>
      <c r="B82" s="23" t="s">
        <v>79</v>
      </c>
      <c r="C82" s="23" t="s">
        <v>54</v>
      </c>
      <c r="D82" s="23" t="s">
        <v>79</v>
      </c>
      <c r="E82" s="23" t="s">
        <v>79</v>
      </c>
      <c r="F82" s="23" t="s">
        <v>19</v>
      </c>
      <c r="G82" s="24" t="n">
        <v>200</v>
      </c>
      <c r="H82" s="25" t="n">
        <v>1</v>
      </c>
      <c r="I82" s="25" t="n">
        <v>200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3"/>
    </row>
    <row collapsed="false" customFormat="false" customHeight="false" hidden="false" ht="12.1" outlineLevel="0" r="83">
      <c r="A83" s="21" t="n">
        <v>45931.517361111</v>
      </c>
      <c r="B83" s="17" t="s">
        <v>16</v>
      </c>
      <c r="C83" s="17" t="s">
        <v>80</v>
      </c>
      <c r="D83" s="17" t="s">
        <v>65</v>
      </c>
      <c r="E83" s="17" t="s">
        <v>17</v>
      </c>
      <c r="F83" s="17" t="s">
        <v>19</v>
      </c>
      <c r="G83" s="7" t="n">
        <v>1</v>
      </c>
      <c r="H83" s="6" t="n">
        <v>6073</v>
      </c>
      <c r="I83" s="6" t="n">
        <v>-6073</v>
      </c>
      <c r="J83" s="6" t="n">
        <v>0</v>
      </c>
      <c r="K83" s="6" t="n">
        <v>0</v>
      </c>
      <c r="L83" s="6" t="n">
        <v>0</v>
      </c>
      <c r="M83" s="6" t="s">
        <f>=I83+J83+K83+L83</f>
      </c>
      <c r="N83" s="17"/>
    </row>
    <row collapsed="false" customFormat="false" customHeight="false" hidden="false" ht="12.1" outlineLevel="0" r="84">
      <c r="A84" s="21" t="n">
        <v>45931.517361111</v>
      </c>
      <c r="B84" s="17" t="s">
        <v>29</v>
      </c>
      <c r="C84" s="17" t="s">
        <v>83</v>
      </c>
      <c r="D84" s="17" t="s">
        <v>65</v>
      </c>
      <c r="E84" s="17" t="s">
        <v>30</v>
      </c>
      <c r="F84" s="17" t="s">
        <v>19</v>
      </c>
      <c r="G84" s="7" t="n">
        <v>320</v>
      </c>
      <c r="H84" s="6" t="n">
        <v>12.498</v>
      </c>
      <c r="I84" s="6" t="n">
        <v>-3999.36</v>
      </c>
      <c r="J84" s="6" t="n">
        <v>0</v>
      </c>
      <c r="K84" s="6" t="n">
        <v>0</v>
      </c>
      <c r="L84" s="6" t="n">
        <v>0</v>
      </c>
      <c r="M84" s="6" t="s">
        <f>=I84+J84+K84+L84</f>
      </c>
      <c r="N84" s="17"/>
    </row>
    <row collapsed="false" customFormat="false" customHeight="false" hidden="false" ht="12.1" outlineLevel="0" r="85">
      <c r="A85" s="21" t="n">
        <v>45931.517361111</v>
      </c>
      <c r="B85" s="17" t="s">
        <v>29</v>
      </c>
      <c r="C85" s="17" t="s">
        <v>83</v>
      </c>
      <c r="D85" s="17" t="s">
        <v>65</v>
      </c>
      <c r="E85" s="17" t="s">
        <v>30</v>
      </c>
      <c r="F85" s="17" t="s">
        <v>19</v>
      </c>
      <c r="G85" s="7" t="n">
        <v>22</v>
      </c>
      <c r="H85" s="6" t="n">
        <v>12.498</v>
      </c>
      <c r="I85" s="6" t="n">
        <v>-274.96</v>
      </c>
      <c r="J85" s="6" t="n">
        <v>0</v>
      </c>
      <c r="K85" s="6" t="n">
        <v>0</v>
      </c>
      <c r="L85" s="6" t="n">
        <v>0</v>
      </c>
      <c r="M85" s="6" t="s">
        <f>=I85+J85+K85+L85</f>
      </c>
      <c r="N85" s="17"/>
    </row>
    <row collapsed="false" customFormat="false" customHeight="false" hidden="false" ht="12.1" outlineLevel="0" r="86">
      <c r="A86" s="21" t="n">
        <v>45931.517361111</v>
      </c>
      <c r="B86" s="17" t="s">
        <v>21</v>
      </c>
      <c r="C86" s="17" t="s">
        <v>81</v>
      </c>
      <c r="D86" s="17" t="s">
        <v>65</v>
      </c>
      <c r="E86" s="17" t="s">
        <v>17</v>
      </c>
      <c r="F86" s="17" t="s">
        <v>19</v>
      </c>
      <c r="G86" s="7" t="n">
        <v>15</v>
      </c>
      <c r="H86" s="6" t="n">
        <v>582.1</v>
      </c>
      <c r="I86" s="6" t="n">
        <v>-8731.5</v>
      </c>
      <c r="J86" s="6" t="n">
        <v>0</v>
      </c>
      <c r="K86" s="6" t="n">
        <v>0</v>
      </c>
      <c r="L86" s="6" t="n">
        <v>0</v>
      </c>
      <c r="M86" s="6" t="s">
        <f>=I86+J86+K86+L86</f>
      </c>
      <c r="N86" s="17"/>
    </row>
    <row collapsed="false" customFormat="false" customHeight="false" hidden="false" ht="12.1" outlineLevel="0" r="87">
      <c r="A87" s="21" t="n">
        <v>45931.517361111</v>
      </c>
      <c r="B87" s="17" t="s">
        <v>21</v>
      </c>
      <c r="C87" s="17" t="s">
        <v>81</v>
      </c>
      <c r="D87" s="17" t="s">
        <v>65</v>
      </c>
      <c r="E87" s="17" t="s">
        <v>17</v>
      </c>
      <c r="F87" s="17" t="s">
        <v>19</v>
      </c>
      <c r="G87" s="7" t="n">
        <v>2</v>
      </c>
      <c r="H87" s="6" t="n">
        <v>582.1</v>
      </c>
      <c r="I87" s="6" t="n">
        <v>-1164.2</v>
      </c>
      <c r="J87" s="6" t="n">
        <v>0</v>
      </c>
      <c r="K87" s="6" t="n">
        <v>0</v>
      </c>
      <c r="L87" s="6" t="n">
        <v>0</v>
      </c>
      <c r="M87" s="6" t="s">
        <f>=I87+J87+K87+L87</f>
      </c>
      <c r="N87" s="17"/>
    </row>
    <row collapsed="false" customFormat="false" customHeight="false" hidden="false" ht="12.1" outlineLevel="0" r="88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 t="s">
        <v>89</v>
      </c>
      <c r="M88" s="5" t="s">
        <f>=SUM(M2:M87)</f>
      </c>
      <c r="N88" s="4"/>
    </row>
  </sheetData>
  <autoFilter ref="A1:N8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90</v>
      </c>
      <c r="C1" s="27" t="s">
        <v>0</v>
      </c>
      <c r="D1" s="27" t="s">
        <v>2</v>
      </c>
      <c r="E1" s="27" t="s">
        <v>91</v>
      </c>
      <c r="F1" s="27" t="s">
        <v>3</v>
      </c>
      <c r="G1" s="27" t="s">
        <v>92</v>
      </c>
      <c r="H1" s="27" t="s">
        <v>93</v>
      </c>
      <c r="I1" s="27" t="s">
        <v>94</v>
      </c>
      <c r="J1" s="27" t="s">
        <v>95</v>
      </c>
      <c r="K1" s="27" t="s">
        <v>96</v>
      </c>
      <c r="L1" s="27" t="s">
        <v>97</v>
      </c>
      <c r="M1" s="27" t="s">
        <v>98</v>
      </c>
      <c r="N1" s="27" t="s">
        <v>99</v>
      </c>
    </row>
    <row collapsed="false" customFormat="false" customHeight="false" hidden="false" ht="12.1" outlineLevel="0" r="2">
      <c r="A2" s="26" t="n">
        <v>45810</v>
      </c>
      <c r="B2" s="17" t="s">
        <v>100</v>
      </c>
      <c r="C2" s="17" t="s">
        <v>21</v>
      </c>
      <c r="D2" s="17" t="s">
        <v>22</v>
      </c>
      <c r="E2" s="7" t="n">
        <v>55</v>
      </c>
      <c r="F2" s="17" t="s">
        <v>19</v>
      </c>
      <c r="G2" s="6" t="n">
        <v>43.11</v>
      </c>
      <c r="H2" s="6" t="n">
        <v>627.6</v>
      </c>
      <c r="I2" s="6" t="n">
        <v>660.83</v>
      </c>
      <c r="J2" s="6" t="n">
        <v>308</v>
      </c>
      <c r="K2" s="6" t="n">
        <v>2371.05</v>
      </c>
      <c r="L2" s="6" t="n">
        <v>2063.05</v>
      </c>
      <c r="M2" s="6" t="n">
        <v>5.68</v>
      </c>
      <c r="N2" s="6" t="n">
        <v>5.98</v>
      </c>
    </row>
    <row collapsed="false" customFormat="false" customHeight="false" hidden="false" ht="12.1" outlineLevel="0" r="3">
      <c r="A3" s="26" t="n">
        <v>45811</v>
      </c>
      <c r="B3" s="17" t="s">
        <v>100</v>
      </c>
      <c r="C3" s="17" t="s">
        <v>16</v>
      </c>
      <c r="D3" s="17" t="s">
        <v>18</v>
      </c>
      <c r="E3" s="7" t="n">
        <v>41</v>
      </c>
      <c r="F3" s="17" t="s">
        <v>19</v>
      </c>
      <c r="G3" s="6" t="n">
        <v>541</v>
      </c>
      <c r="H3" s="6" t="n">
        <v>6473</v>
      </c>
      <c r="I3" s="6" t="n">
        <v>6803.84</v>
      </c>
      <c r="J3" s="6" t="n">
        <v>2884</v>
      </c>
      <c r="K3" s="6" t="n">
        <v>22181</v>
      </c>
      <c r="L3" s="6" t="n">
        <v>19297</v>
      </c>
      <c r="M3" s="6" t="n">
        <v>6.92</v>
      </c>
      <c r="N3" s="6" t="n">
        <v>7.27</v>
      </c>
    </row>
    <row collapsed="false" customFormat="false" customHeight="false" hidden="false" ht="12.1" outlineLevel="0" r="4">
      <c r="A4" s="26" t="n">
        <v>45856</v>
      </c>
      <c r="B4" s="17" t="s">
        <v>100</v>
      </c>
      <c r="C4" s="17" t="s">
        <v>24</v>
      </c>
      <c r="D4" s="17" t="s">
        <v>25</v>
      </c>
      <c r="E4" s="7" t="n">
        <v>20</v>
      </c>
      <c r="F4" s="17" t="s">
        <v>19</v>
      </c>
      <c r="G4" s="6" t="n">
        <v>34.84</v>
      </c>
      <c r="H4" s="6" t="n">
        <v>309</v>
      </c>
      <c r="I4" s="6" t="n">
        <v>306.34</v>
      </c>
      <c r="J4" s="6" t="n">
        <v>91</v>
      </c>
      <c r="K4" s="6" t="n">
        <v>696.8</v>
      </c>
      <c r="L4" s="6" t="n">
        <v>605.8</v>
      </c>
      <c r="M4" s="6" t="n">
        <v>9.89</v>
      </c>
      <c r="N4" s="6" t="n">
        <v>9.8</v>
      </c>
    </row>
    <row collapsed="false" customFormat="false" customHeight="false" hidden="false" ht="12.1" outlineLevel="0" r="5">
      <c r="A5" s="26"/>
      <c r="B5" s="17"/>
      <c r="C5" s="17"/>
      <c r="D5" s="17"/>
      <c r="E5" s="7"/>
      <c r="F5" s="17"/>
      <c r="G5" s="6"/>
      <c r="H5" s="6"/>
      <c r="I5" s="6"/>
      <c r="J5" s="6"/>
      <c r="K5" s="6"/>
      <c r="L5" s="6"/>
      <c r="M5" s="6"/>
      <c r="N5" s="6"/>
    </row>
    <row collapsed="false" customFormat="false" customHeight="false" hidden="false" ht="12.1" outlineLevel="0" r="6">
      <c r="A6" s="26" t="n">
        <v>45944</v>
      </c>
      <c r="B6" s="17" t="s">
        <v>100</v>
      </c>
      <c r="C6" s="17" t="s">
        <v>21</v>
      </c>
      <c r="D6" s="17" t="s">
        <v>22</v>
      </c>
      <c r="E6" s="7" t="n">
        <v>227</v>
      </c>
      <c r="F6" s="17" t="s">
        <v>19</v>
      </c>
      <c r="G6" s="6" t="n">
        <v>14.35</v>
      </c>
      <c r="H6" s="6" t="n">
        <v>525.2</v>
      </c>
      <c r="I6" s="6" t="n">
        <v>618.84</v>
      </c>
      <c r="J6" s="6" t="n">
        <v>423</v>
      </c>
      <c r="K6" s="6" t="n">
        <v>3257.45</v>
      </c>
      <c r="L6" s="6" t="n">
        <v>2834.45</v>
      </c>
      <c r="M6" s="6" t="n">
        <v>2.02</v>
      </c>
      <c r="N6" s="6" t="n">
        <v>2.38</v>
      </c>
    </row>
  </sheetData>
  <autoFilter ref="A1:N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6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47</v>
      </c>
      <c r="B1" s="27" t="s">
        <v>90</v>
      </c>
      <c r="C1" s="27" t="s">
        <v>0</v>
      </c>
      <c r="D1" s="27" t="s">
        <v>2</v>
      </c>
      <c r="E1" s="27" t="s">
        <v>91</v>
      </c>
      <c r="F1" s="27" t="s">
        <v>101</v>
      </c>
      <c r="G1" s="27" t="s">
        <v>102</v>
      </c>
      <c r="H1" s="27" t="s">
        <v>51</v>
      </c>
      <c r="I1" s="27" t="s">
        <v>103</v>
      </c>
      <c r="J1" s="27" t="s">
        <v>94</v>
      </c>
      <c r="K1" s="27" t="s">
        <v>104</v>
      </c>
      <c r="L1" s="27" t="s">
        <v>105</v>
      </c>
      <c r="M1" s="27" t="s">
        <v>106</v>
      </c>
      <c r="N1" s="27" t="s">
        <v>107</v>
      </c>
    </row>
    <row collapsed="false" customFormat="false" customHeight="false" hidden="false" ht="12.1" outlineLevel="0" r="2">
      <c r="A2" s="28" t="n">
        <v>45714</v>
      </c>
      <c r="B2" s="17" t="s">
        <v>100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238</v>
      </c>
      <c r="J2" s="18" t="n">
        <v>7594.5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8" t="n">
        <v>45715</v>
      </c>
      <c r="B3" s="17" t="s">
        <v>100</v>
      </c>
      <c r="C3" s="17" t="s">
        <v>16</v>
      </c>
      <c r="D3" s="17" t="s">
        <v>18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237</v>
      </c>
      <c r="J3" s="18" t="n">
        <v>7532</v>
      </c>
      <c r="K3" s="6" t="s">
        <f>=Портфель!F2*Портфель!$Q$13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8" t="n">
        <v>45715</v>
      </c>
      <c r="B4" s="17" t="s">
        <v>100</v>
      </c>
      <c r="C4" s="17" t="s">
        <v>16</v>
      </c>
      <c r="D4" s="17" t="s">
        <v>18</v>
      </c>
      <c r="E4" s="18" t="n">
        <v>4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237</v>
      </c>
      <c r="J4" s="18" t="n">
        <v>7605</v>
      </c>
      <c r="K4" s="6" t="s">
        <f>=Портфель!F2*Портфель!$Q$13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8" t="n">
        <v>45715</v>
      </c>
      <c r="B5" s="17" t="s">
        <v>100</v>
      </c>
      <c r="C5" s="17" t="s">
        <v>16</v>
      </c>
      <c r="D5" s="17" t="s">
        <v>18</v>
      </c>
      <c r="E5" s="18" t="n">
        <v>1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237</v>
      </c>
      <c r="J5" s="18" t="n">
        <v>7586</v>
      </c>
      <c r="K5" s="6" t="s">
        <f>=Портфель!F2*Портфель!$Q$13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8" t="n">
        <v>45733</v>
      </c>
      <c r="B6" s="17" t="s">
        <v>100</v>
      </c>
      <c r="C6" s="17" t="s">
        <v>16</v>
      </c>
      <c r="D6" s="17" t="s">
        <v>18</v>
      </c>
      <c r="E6" s="18" t="n">
        <v>4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219</v>
      </c>
      <c r="J6" s="18" t="n">
        <v>7214.5</v>
      </c>
      <c r="K6" s="6" t="s">
        <f>=Портфель!F2*Портфель!$Q$13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8" t="n">
        <v>45754</v>
      </c>
      <c r="B7" s="17" t="s">
        <v>100</v>
      </c>
      <c r="C7" s="17" t="s">
        <v>16</v>
      </c>
      <c r="D7" s="17" t="s">
        <v>18</v>
      </c>
      <c r="E7" s="18" t="n">
        <v>4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198</v>
      </c>
      <c r="J7" s="18" t="n">
        <v>6388</v>
      </c>
      <c r="K7" s="6" t="s">
        <f>=Портфель!F2*Портфель!$Q$13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8" t="n">
        <v>45755</v>
      </c>
      <c r="B8" s="17" t="s">
        <v>100</v>
      </c>
      <c r="C8" s="17" t="s">
        <v>16</v>
      </c>
      <c r="D8" s="17" t="s">
        <v>18</v>
      </c>
      <c r="E8" s="18" t="n">
        <v>8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197</v>
      </c>
      <c r="J8" s="18" t="n">
        <v>6375.5</v>
      </c>
      <c r="K8" s="6" t="s">
        <f>=Портфель!F2*Портфель!$Q$13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28" t="n">
        <v>45758</v>
      </c>
      <c r="B9" s="17" t="s">
        <v>100</v>
      </c>
      <c r="C9" s="17" t="s">
        <v>16</v>
      </c>
      <c r="D9" s="17" t="s">
        <v>18</v>
      </c>
      <c r="E9" s="18" t="n">
        <v>2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194</v>
      </c>
      <c r="J9" s="18" t="n">
        <v>6505</v>
      </c>
      <c r="K9" s="6" t="s">
        <f>=Портфель!F2*Портфель!$Q$13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28" t="n">
        <v>45768</v>
      </c>
      <c r="B10" s="17" t="s">
        <v>100</v>
      </c>
      <c r="C10" s="17" t="s">
        <v>16</v>
      </c>
      <c r="D10" s="17" t="s">
        <v>18</v>
      </c>
      <c r="E10" s="18" t="n">
        <v>2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184</v>
      </c>
      <c r="J10" s="18" t="n">
        <v>6665.5</v>
      </c>
      <c r="K10" s="6" t="s">
        <f>=Портфель!F2*Портфель!$Q$13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28" t="n">
        <v>45768</v>
      </c>
      <c r="B11" s="17" t="s">
        <v>100</v>
      </c>
      <c r="C11" s="17" t="s">
        <v>16</v>
      </c>
      <c r="D11" s="17" t="s">
        <v>18</v>
      </c>
      <c r="E11" s="18" t="n">
        <v>3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184</v>
      </c>
      <c r="J11" s="18" t="n">
        <v>6659.5</v>
      </c>
      <c r="K11" s="6" t="s">
        <f>=Портфель!F2*Портфель!$Q$13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28" t="n">
        <v>45769</v>
      </c>
      <c r="B12" s="17" t="s">
        <v>100</v>
      </c>
      <c r="C12" s="17" t="s">
        <v>16</v>
      </c>
      <c r="D12" s="17" t="s">
        <v>18</v>
      </c>
      <c r="E12" s="18" t="n">
        <v>5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183</v>
      </c>
      <c r="J12" s="18" t="n">
        <v>6767</v>
      </c>
      <c r="K12" s="6" t="s">
        <f>=Портфель!F2*Портфель!$Q$13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28" t="n">
        <v>45770</v>
      </c>
      <c r="B13" s="17" t="s">
        <v>100</v>
      </c>
      <c r="C13" s="17" t="s">
        <v>16</v>
      </c>
      <c r="D13" s="17" t="s">
        <v>18</v>
      </c>
      <c r="E13" s="18" t="n">
        <v>2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182</v>
      </c>
      <c r="J13" s="18" t="n">
        <v>6753</v>
      </c>
      <c r="K13" s="6" t="s">
        <f>=Портфель!F2*Портфель!$Q$13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28" t="n">
        <v>45770</v>
      </c>
      <c r="B14" s="17" t="s">
        <v>100</v>
      </c>
      <c r="C14" s="17" t="s">
        <v>16</v>
      </c>
      <c r="D14" s="17" t="s">
        <v>18</v>
      </c>
      <c r="E14" s="18" t="n">
        <v>1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182</v>
      </c>
      <c r="J14" s="18" t="n">
        <v>6729.5</v>
      </c>
      <c r="K14" s="6" t="s">
        <f>=Портфель!F2*Портфель!$Q$13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28" t="n">
        <v>45776</v>
      </c>
      <c r="B15" s="17" t="s">
        <v>100</v>
      </c>
      <c r="C15" s="17" t="s">
        <v>16</v>
      </c>
      <c r="D15" s="17" t="s">
        <v>18</v>
      </c>
      <c r="E15" s="18" t="n">
        <v>2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176</v>
      </c>
      <c r="J15" s="18" t="n">
        <v>6797</v>
      </c>
      <c r="K15" s="6" t="s">
        <f>=Портфель!F2*Портфель!$Q$13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28" t="n">
        <v>45783</v>
      </c>
      <c r="B16" s="17" t="s">
        <v>100</v>
      </c>
      <c r="C16" s="17" t="s">
        <v>16</v>
      </c>
      <c r="D16" s="17" t="s">
        <v>18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169</v>
      </c>
      <c r="J16" s="18" t="n">
        <v>6427</v>
      </c>
      <c r="K16" s="6" t="s">
        <f>=Портфель!F2*Портфель!$Q$13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28" t="n">
        <v>45827</v>
      </c>
      <c r="B17" s="17" t="s">
        <v>100</v>
      </c>
      <c r="C17" s="17" t="s">
        <v>16</v>
      </c>
      <c r="D17" s="17" t="s">
        <v>18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125</v>
      </c>
      <c r="J17" s="18" t="n">
        <v>6365.5</v>
      </c>
      <c r="K17" s="6" t="s">
        <f>=Портфель!F2*Портфель!$Q$13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28" t="n">
        <v>45831</v>
      </c>
      <c r="B18" s="17" t="s">
        <v>100</v>
      </c>
      <c r="C18" s="17" t="s">
        <v>16</v>
      </c>
      <c r="D18" s="17" t="s">
        <v>18</v>
      </c>
      <c r="E18" s="18" t="n">
        <v>1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121</v>
      </c>
      <c r="J18" s="18" t="n">
        <v>6300</v>
      </c>
      <c r="K18" s="6" t="s">
        <f>=Портфель!F2*Портфель!$Q$13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28" t="n">
        <v>45838</v>
      </c>
      <c r="B19" s="17" t="s">
        <v>100</v>
      </c>
      <c r="C19" s="17" t="s">
        <v>16</v>
      </c>
      <c r="D19" s="17" t="s">
        <v>18</v>
      </c>
      <c r="E19" s="18" t="n">
        <v>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114</v>
      </c>
      <c r="J19" s="18" t="n">
        <v>6242.8</v>
      </c>
      <c r="K19" s="6" t="s">
        <f>=Портфель!F2*Портфель!$Q$13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28" t="n">
        <v>45845</v>
      </c>
      <c r="B20" s="17" t="s">
        <v>100</v>
      </c>
      <c r="C20" s="17" t="s">
        <v>16</v>
      </c>
      <c r="D20" s="17" t="s">
        <v>18</v>
      </c>
      <c r="E20" s="18" t="n">
        <v>1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107</v>
      </c>
      <c r="J20" s="18" t="n">
        <v>6137.5</v>
      </c>
      <c r="K20" s="6" t="s">
        <f>=Портфель!F2*Портфель!$Q$13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28" t="n">
        <v>45859</v>
      </c>
      <c r="B21" s="17" t="s">
        <v>100</v>
      </c>
      <c r="C21" s="17" t="s">
        <v>16</v>
      </c>
      <c r="D21" s="17" t="s">
        <v>18</v>
      </c>
      <c r="E21" s="18" t="n">
        <v>4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93</v>
      </c>
      <c r="J21" s="18" t="n">
        <v>6176</v>
      </c>
      <c r="K21" s="6" t="s">
        <f>=Портфель!F2*Портфель!$Q$13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28" t="n">
        <v>45931</v>
      </c>
      <c r="B22" s="17" t="s">
        <v>100</v>
      </c>
      <c r="C22" s="17" t="s">
        <v>16</v>
      </c>
      <c r="D22" s="17" t="s">
        <v>18</v>
      </c>
      <c r="E22" s="18" t="n">
        <v>1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21</v>
      </c>
      <c r="J22" s="18" t="n">
        <v>6073</v>
      </c>
      <c r="K22" s="6" t="s">
        <f>=Портфель!F2*Портфель!$Q$13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28" t="n">
        <v>45768</v>
      </c>
      <c r="B23" s="17" t="s">
        <v>100</v>
      </c>
      <c r="C23" s="17" t="s">
        <v>21</v>
      </c>
      <c r="D23" s="17" t="s">
        <v>22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184</v>
      </c>
      <c r="J23" s="18" t="n">
        <v>658.8</v>
      </c>
      <c r="K23" s="6" t="s">
        <f>=Портфель!F3*Портфель!$Q$13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28" t="n">
        <v>45768</v>
      </c>
      <c r="B24" s="17" t="s">
        <v>100</v>
      </c>
      <c r="C24" s="17" t="s">
        <v>21</v>
      </c>
      <c r="D24" s="17" t="s">
        <v>22</v>
      </c>
      <c r="E24" s="18" t="n">
        <v>9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184</v>
      </c>
      <c r="J24" s="18" t="n">
        <v>661.8</v>
      </c>
      <c r="K24" s="6" t="s">
        <f>=Портфель!F3*Портфель!$Q$13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28" t="n">
        <v>45776</v>
      </c>
      <c r="B25" s="17" t="s">
        <v>100</v>
      </c>
      <c r="C25" s="17" t="s">
        <v>21</v>
      </c>
      <c r="D25" s="17" t="s">
        <v>22</v>
      </c>
      <c r="E25" s="18" t="n">
        <v>16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176</v>
      </c>
      <c r="J25" s="18" t="n">
        <v>678</v>
      </c>
      <c r="K25" s="6" t="s">
        <f>=Портфель!F3*Портфель!$Q$13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28" t="n">
        <v>45783</v>
      </c>
      <c r="B26" s="17" t="s">
        <v>100</v>
      </c>
      <c r="C26" s="17" t="s">
        <v>21</v>
      </c>
      <c r="D26" s="17" t="s">
        <v>22</v>
      </c>
      <c r="E26" s="18" t="n">
        <v>15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169</v>
      </c>
      <c r="J26" s="18" t="n">
        <v>647.4</v>
      </c>
      <c r="K26" s="6" t="s">
        <f>=Портфель!F3*Портфель!$Q$13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28" t="n">
        <v>45783</v>
      </c>
      <c r="B27" s="17" t="s">
        <v>100</v>
      </c>
      <c r="C27" s="17" t="s">
        <v>21</v>
      </c>
      <c r="D27" s="17" t="s">
        <v>22</v>
      </c>
      <c r="E27" s="18" t="n">
        <v>5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169</v>
      </c>
      <c r="J27" s="18" t="n">
        <v>648.5</v>
      </c>
      <c r="K27" s="6" t="s">
        <f>=Портфель!F3*Портфель!$Q$13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28" t="n">
        <v>45810</v>
      </c>
      <c r="B28" s="17" t="s">
        <v>100</v>
      </c>
      <c r="C28" s="17" t="s">
        <v>21</v>
      </c>
      <c r="D28" s="17" t="s">
        <v>22</v>
      </c>
      <c r="E28" s="18" t="n">
        <v>9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142</v>
      </c>
      <c r="J28" s="18" t="n">
        <v>628.7</v>
      </c>
      <c r="K28" s="6" t="s">
        <f>=Портфель!F3*Портфель!$Q$13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28" t="n">
        <v>45821</v>
      </c>
      <c r="B29" s="17" t="s">
        <v>100</v>
      </c>
      <c r="C29" s="17" t="s">
        <v>21</v>
      </c>
      <c r="D29" s="17" t="s">
        <v>22</v>
      </c>
      <c r="E29" s="18" t="n">
        <v>32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131</v>
      </c>
      <c r="J29" s="18" t="n">
        <v>609.5</v>
      </c>
      <c r="K29" s="6" t="s">
        <f>=Портфель!F3*Портфель!$Q$13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28" t="n">
        <v>45821</v>
      </c>
      <c r="B30" s="17" t="s">
        <v>100</v>
      </c>
      <c r="C30" s="17" t="s">
        <v>21</v>
      </c>
      <c r="D30" s="17" t="s">
        <v>22</v>
      </c>
      <c r="E30" s="18" t="n">
        <v>1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131</v>
      </c>
      <c r="J30" s="18" t="n">
        <v>609.3</v>
      </c>
      <c r="K30" s="6" t="s">
        <f>=Портфель!F3*Портфель!$Q$13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28" t="n">
        <v>45827</v>
      </c>
      <c r="B31" s="17" t="s">
        <v>100</v>
      </c>
      <c r="C31" s="17" t="s">
        <v>21</v>
      </c>
      <c r="D31" s="17" t="s">
        <v>22</v>
      </c>
      <c r="E31" s="18" t="n">
        <v>23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125</v>
      </c>
      <c r="J31" s="18" t="n">
        <v>624.4</v>
      </c>
      <c r="K31" s="6" t="s">
        <f>=Портфель!F3*Портфель!$Q$13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28" t="n">
        <v>45831</v>
      </c>
      <c r="B32" s="17" t="s">
        <v>100</v>
      </c>
      <c r="C32" s="17" t="s">
        <v>21</v>
      </c>
      <c r="D32" s="17" t="s">
        <v>22</v>
      </c>
      <c r="E32" s="18" t="n">
        <v>8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121</v>
      </c>
      <c r="J32" s="18" t="n">
        <v>620.9</v>
      </c>
      <c r="K32" s="6" t="s">
        <f>=Портфель!F3*Портфель!$Q$13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28" t="n">
        <v>45838</v>
      </c>
      <c r="B33" s="17" t="s">
        <v>100</v>
      </c>
      <c r="C33" s="17" t="s">
        <v>21</v>
      </c>
      <c r="D33" s="17" t="s">
        <v>22</v>
      </c>
      <c r="E33" s="18" t="n">
        <v>7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114</v>
      </c>
      <c r="J33" s="18" t="n">
        <v>626.7</v>
      </c>
      <c r="K33" s="6" t="s">
        <f>=Портфель!F3*Портфель!$Q$13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28" t="n">
        <v>45845</v>
      </c>
      <c r="B34" s="17" t="s">
        <v>100</v>
      </c>
      <c r="C34" s="17" t="s">
        <v>21</v>
      </c>
      <c r="D34" s="17" t="s">
        <v>22</v>
      </c>
      <c r="E34" s="18" t="n">
        <v>20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107</v>
      </c>
      <c r="J34" s="18" t="n">
        <v>617.7</v>
      </c>
      <c r="K34" s="6" t="s">
        <f>=Портфель!F3*Портфель!$Q$13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28" t="n">
        <v>45918</v>
      </c>
      <c r="B35" s="17" t="s">
        <v>100</v>
      </c>
      <c r="C35" s="17" t="s">
        <v>21</v>
      </c>
      <c r="D35" s="17" t="s">
        <v>22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34</v>
      </c>
      <c r="J35" s="18" t="n">
        <v>600.5</v>
      </c>
      <c r="K35" s="6" t="s">
        <f>=Портфель!F3*Портфель!$Q$13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28" t="n">
        <v>45919</v>
      </c>
      <c r="B36" s="17" t="s">
        <v>100</v>
      </c>
      <c r="C36" s="17" t="s">
        <v>21</v>
      </c>
      <c r="D36" s="17" t="s">
        <v>22</v>
      </c>
      <c r="E36" s="18" t="n">
        <v>44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33</v>
      </c>
      <c r="J36" s="18" t="n">
        <v>588.8</v>
      </c>
      <c r="K36" s="6" t="s">
        <f>=Портфель!F3*Портфель!$Q$13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28" t="n">
        <v>45923</v>
      </c>
      <c r="B37" s="17" t="s">
        <v>100</v>
      </c>
      <c r="C37" s="17" t="s">
        <v>21</v>
      </c>
      <c r="D37" s="17" t="s">
        <v>22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29</v>
      </c>
      <c r="J37" s="18" t="n">
        <v>588.6</v>
      </c>
      <c r="K37" s="6" t="s">
        <f>=Портфель!F3*Портфель!$Q$13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28" t="n">
        <v>45931</v>
      </c>
      <c r="B38" s="17" t="s">
        <v>100</v>
      </c>
      <c r="C38" s="17" t="s">
        <v>21</v>
      </c>
      <c r="D38" s="17" t="s">
        <v>22</v>
      </c>
      <c r="E38" s="18" t="n">
        <v>15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21</v>
      </c>
      <c r="J38" s="18" t="n">
        <v>582.1</v>
      </c>
      <c r="K38" s="6" t="s">
        <f>=Портфель!F3*Портфель!$Q$13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28" t="n">
        <v>45931</v>
      </c>
      <c r="B39" s="17" t="s">
        <v>100</v>
      </c>
      <c r="C39" s="17" t="s">
        <v>21</v>
      </c>
      <c r="D39" s="17" t="s">
        <v>22</v>
      </c>
      <c r="E39" s="18" t="n">
        <v>2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21</v>
      </c>
      <c r="J39" s="18" t="n">
        <v>582.1</v>
      </c>
      <c r="K39" s="6" t="s">
        <f>=Портфель!F3*Портфель!$Q$13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28" t="n">
        <v>45768</v>
      </c>
      <c r="B40" s="17" t="s">
        <v>100</v>
      </c>
      <c r="C40" s="17" t="s">
        <v>24</v>
      </c>
      <c r="D40" s="17" t="s">
        <v>25</v>
      </c>
      <c r="E40" s="18" t="n">
        <v>20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184</v>
      </c>
      <c r="J40" s="18" t="n">
        <v>306.34</v>
      </c>
      <c r="K40" s="6" t="s">
        <f>=Портфель!F4*Портфель!$Q$13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28" t="n">
        <v>45768</v>
      </c>
      <c r="B41" s="17" t="s">
        <v>100</v>
      </c>
      <c r="C41" s="17" t="s">
        <v>29</v>
      </c>
      <c r="D41" s="17" t="s">
        <v>31</v>
      </c>
      <c r="E41" s="18" t="n">
        <v>16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184</v>
      </c>
      <c r="J41" s="18" t="n">
        <v>11.5</v>
      </c>
      <c r="K41" s="6" t="s">
        <f>=Портфель!F6*Портфель!$Q$13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28" t="n">
        <v>45770</v>
      </c>
      <c r="B42" s="17" t="s">
        <v>100</v>
      </c>
      <c r="C42" s="17" t="s">
        <v>29</v>
      </c>
      <c r="D42" s="17" t="s">
        <v>31</v>
      </c>
      <c r="E42" s="18" t="n">
        <v>37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182</v>
      </c>
      <c r="J42" s="18" t="n">
        <v>11.511891891892</v>
      </c>
      <c r="K42" s="6" t="s">
        <f>=Портфель!F6*Портфель!$Q$13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28" t="n">
        <v>45776</v>
      </c>
      <c r="B43" s="17" t="s">
        <v>100</v>
      </c>
      <c r="C43" s="17" t="s">
        <v>29</v>
      </c>
      <c r="D43" s="17" t="s">
        <v>31</v>
      </c>
      <c r="E43" s="18" t="n">
        <v>49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176</v>
      </c>
      <c r="J43" s="18" t="n">
        <v>11.555102040816</v>
      </c>
      <c r="K43" s="6" t="s">
        <f>=Портфель!F6*Портфель!$Q$13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28" t="n">
        <v>45783</v>
      </c>
      <c r="B44" s="17" t="s">
        <v>100</v>
      </c>
      <c r="C44" s="17" t="s">
        <v>29</v>
      </c>
      <c r="D44" s="17" t="s">
        <v>31</v>
      </c>
      <c r="E44" s="18" t="n">
        <v>53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169</v>
      </c>
      <c r="J44" s="18" t="n">
        <v>11.6</v>
      </c>
      <c r="K44" s="6" t="s">
        <f>=Портфель!F6*Портфель!$Q$13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28" t="n">
        <v>45810</v>
      </c>
      <c r="B45" s="17" t="s">
        <v>100</v>
      </c>
      <c r="C45" s="17" t="s">
        <v>29</v>
      </c>
      <c r="D45" s="17" t="s">
        <v>31</v>
      </c>
      <c r="E45" s="18" t="n">
        <v>29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142</v>
      </c>
      <c r="J45" s="18" t="n">
        <v>11.768965517241</v>
      </c>
      <c r="K45" s="6" t="s">
        <f>=Портфель!F6*Портфель!$Q$13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28" t="n">
        <v>45821</v>
      </c>
      <c r="B46" s="17" t="s">
        <v>100</v>
      </c>
      <c r="C46" s="17" t="s">
        <v>29</v>
      </c>
      <c r="D46" s="17" t="s">
        <v>31</v>
      </c>
      <c r="E46" s="18" t="n">
        <v>33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131</v>
      </c>
      <c r="J46" s="18" t="n">
        <v>11.86</v>
      </c>
      <c r="K46" s="6" t="s">
        <f>=Портфель!F6*Портфель!$Q$13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28" t="n">
        <v>45827</v>
      </c>
      <c r="B47" s="17" t="s">
        <v>100</v>
      </c>
      <c r="C47" s="17" t="s">
        <v>29</v>
      </c>
      <c r="D47" s="17" t="s">
        <v>31</v>
      </c>
      <c r="E47" s="18" t="n">
        <v>53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125</v>
      </c>
      <c r="J47" s="18" t="n">
        <v>11.886981132075</v>
      </c>
      <c r="K47" s="6" t="s">
        <f>=Портфель!F6*Портфель!$Q$13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28" t="n">
        <v>45831</v>
      </c>
      <c r="B48" s="17" t="s">
        <v>100</v>
      </c>
      <c r="C48" s="17" t="s">
        <v>29</v>
      </c>
      <c r="D48" s="17" t="s">
        <v>31</v>
      </c>
      <c r="E48" s="18" t="n">
        <v>41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121</v>
      </c>
      <c r="J48" s="18" t="n">
        <v>11.911951219512</v>
      </c>
      <c r="K48" s="6" t="s">
        <f>=Портфель!F6*Портфель!$Q$13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28" t="n">
        <v>45831</v>
      </c>
      <c r="B49" s="17" t="s">
        <v>100</v>
      </c>
      <c r="C49" s="17" t="s">
        <v>29</v>
      </c>
      <c r="D49" s="17" t="s">
        <v>31</v>
      </c>
      <c r="E49" s="18" t="n">
        <v>131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121</v>
      </c>
      <c r="J49" s="18" t="n">
        <v>11.91</v>
      </c>
      <c r="K49" s="6" t="s">
        <f>=Портфель!F6*Портфель!$Q$13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28" t="n">
        <v>45838</v>
      </c>
      <c r="B50" s="17" t="s">
        <v>100</v>
      </c>
      <c r="C50" s="17" t="s">
        <v>29</v>
      </c>
      <c r="D50" s="17" t="s">
        <v>31</v>
      </c>
      <c r="E50" s="18" t="n">
        <v>122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114</v>
      </c>
      <c r="J50" s="18" t="n">
        <v>11.955</v>
      </c>
      <c r="K50" s="6" t="s">
        <f>=Портфель!F6*Портфель!$Q$13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28" t="n">
        <v>45845</v>
      </c>
      <c r="B51" s="17" t="s">
        <v>100</v>
      </c>
      <c r="C51" s="17" t="s">
        <v>29</v>
      </c>
      <c r="D51" s="17" t="s">
        <v>31</v>
      </c>
      <c r="E51" s="18" t="n">
        <v>217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107</v>
      </c>
      <c r="J51" s="18" t="n">
        <v>11.99801843318</v>
      </c>
      <c r="K51" s="6" t="s">
        <f>=Портфель!F6*Портфель!$Q$13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28" t="n">
        <v>45859</v>
      </c>
      <c r="B52" s="17" t="s">
        <v>100</v>
      </c>
      <c r="C52" s="17" t="s">
        <v>29</v>
      </c>
      <c r="D52" s="17" t="s">
        <v>31</v>
      </c>
      <c r="E52" s="18" t="n">
        <v>26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93</v>
      </c>
      <c r="J52" s="18" t="n">
        <v>12.088076923077</v>
      </c>
      <c r="K52" s="6" t="s">
        <f>=Портфель!F6*Портфель!$Q$13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28" t="n">
        <v>45874</v>
      </c>
      <c r="B53" s="17" t="s">
        <v>100</v>
      </c>
      <c r="C53" s="17" t="s">
        <v>29</v>
      </c>
      <c r="D53" s="17" t="s">
        <v>31</v>
      </c>
      <c r="E53" s="18" t="n">
        <v>50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78</v>
      </c>
      <c r="J53" s="18" t="n">
        <v>12.178</v>
      </c>
      <c r="K53" s="6" t="s">
        <f>=Портфель!F6*Портфель!$Q$13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28" t="n">
        <v>45888</v>
      </c>
      <c r="B54" s="17" t="s">
        <v>100</v>
      </c>
      <c r="C54" s="17" t="s">
        <v>29</v>
      </c>
      <c r="D54" s="17" t="s">
        <v>31</v>
      </c>
      <c r="E54" s="18" t="n">
        <v>29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64</v>
      </c>
      <c r="J54" s="18" t="n">
        <v>12.255172413793</v>
      </c>
      <c r="K54" s="6" t="s">
        <f>=Портфель!F6*Портфель!$Q$13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28" t="n">
        <v>45918</v>
      </c>
      <c r="B55" s="17" t="s">
        <v>100</v>
      </c>
      <c r="C55" s="17" t="s">
        <v>29</v>
      </c>
      <c r="D55" s="17" t="s">
        <v>31</v>
      </c>
      <c r="E55" s="18" t="n">
        <v>32</v>
      </c>
      <c r="F55" s="7" t="s">
        <f>=DATEDIF(A55,$N$2,"y")</f>
      </c>
      <c r="G55" s="7" t="s">
        <f>=DATEDIF(A55,$N$2,"ym")</f>
      </c>
      <c r="H55" s="7" t="s">
        <f>=DATEDIF(A55,$N$2,"md")</f>
      </c>
      <c r="I55" s="7" t="n">
        <v>34</v>
      </c>
      <c r="J55" s="18" t="n">
        <v>12.4290625</v>
      </c>
      <c r="K55" s="6" t="s">
        <f>=Портфель!F6*Портфель!$Q$13</f>
      </c>
      <c r="L55" s="6" t="s">
        <f>=(K55-J55)*E55</f>
      </c>
      <c r="M55" s="6" t="s">
        <f>=MAX(0,L55*0.13)</f>
      </c>
    </row>
    <row collapsed="false" customFormat="false" customHeight="false" hidden="false" ht="12.1" outlineLevel="0" r="56">
      <c r="A56" s="28" t="n">
        <v>45919</v>
      </c>
      <c r="B56" s="17" t="s">
        <v>100</v>
      </c>
      <c r="C56" s="17" t="s">
        <v>29</v>
      </c>
      <c r="D56" s="17" t="s">
        <v>31</v>
      </c>
      <c r="E56" s="18" t="n">
        <v>405</v>
      </c>
      <c r="F56" s="7" t="s">
        <f>=DATEDIF(A56,$N$2,"y")</f>
      </c>
      <c r="G56" s="7" t="s">
        <f>=DATEDIF(A56,$N$2,"ym")</f>
      </c>
      <c r="H56" s="7" t="s">
        <f>=DATEDIF(A56,$N$2,"md")</f>
      </c>
      <c r="I56" s="7" t="n">
        <v>33</v>
      </c>
      <c r="J56" s="18" t="n">
        <v>12.44</v>
      </c>
      <c r="K56" s="6" t="s">
        <f>=Портфель!F6*Портфель!$Q$13</f>
      </c>
      <c r="L56" s="6" t="s">
        <f>=(K56-J56)*E56</f>
      </c>
      <c r="M56" s="6" t="s">
        <f>=MAX(0,L56*0.13)</f>
      </c>
    </row>
    <row collapsed="false" customFormat="false" customHeight="false" hidden="false" ht="12.1" outlineLevel="0" r="57">
      <c r="A57" s="28" t="n">
        <v>45923</v>
      </c>
      <c r="B57" s="17" t="s">
        <v>100</v>
      </c>
      <c r="C57" s="17" t="s">
        <v>29</v>
      </c>
      <c r="D57" s="17" t="s">
        <v>31</v>
      </c>
      <c r="E57" s="18" t="n">
        <v>340</v>
      </c>
      <c r="F57" s="7" t="s">
        <f>=DATEDIF(A57,$N$2,"y")</f>
      </c>
      <c r="G57" s="7" t="s">
        <f>=DATEDIF(A57,$N$2,"ym")</f>
      </c>
      <c r="H57" s="7" t="s">
        <f>=DATEDIF(A57,$N$2,"md")</f>
      </c>
      <c r="I57" s="7" t="n">
        <v>29</v>
      </c>
      <c r="J57" s="18" t="n">
        <v>12.457</v>
      </c>
      <c r="K57" s="6" t="s">
        <f>=Портфель!F6*Портфель!$Q$13</f>
      </c>
      <c r="L57" s="6" t="s">
        <f>=(K57-J57)*E57</f>
      </c>
      <c r="M57" s="6" t="s">
        <f>=MAX(0,L57*0.13)</f>
      </c>
    </row>
    <row collapsed="false" customFormat="false" customHeight="false" hidden="false" ht="12.1" outlineLevel="0" r="58">
      <c r="A58" s="28" t="n">
        <v>45931</v>
      </c>
      <c r="B58" s="17" t="s">
        <v>100</v>
      </c>
      <c r="C58" s="17" t="s">
        <v>29</v>
      </c>
      <c r="D58" s="17" t="s">
        <v>31</v>
      </c>
      <c r="E58" s="18" t="n">
        <v>320</v>
      </c>
      <c r="F58" s="7" t="s">
        <f>=DATEDIF(A58,$N$2,"y")</f>
      </c>
      <c r="G58" s="7" t="s">
        <f>=DATEDIF(A58,$N$2,"ym")</f>
      </c>
      <c r="H58" s="7" t="s">
        <f>=DATEDIF(A58,$N$2,"md")</f>
      </c>
      <c r="I58" s="7" t="n">
        <v>21</v>
      </c>
      <c r="J58" s="18" t="n">
        <v>12.498</v>
      </c>
      <c r="K58" s="6" t="s">
        <f>=Портфель!F6*Портфель!$Q$13</f>
      </c>
      <c r="L58" s="6" t="s">
        <f>=(K58-J58)*E58</f>
      </c>
      <c r="M58" s="6" t="s">
        <f>=MAX(0,L58*0.13)</f>
      </c>
    </row>
    <row collapsed="false" customFormat="false" customHeight="false" hidden="false" ht="12.1" outlineLevel="0" r="59">
      <c r="A59" s="28" t="n">
        <v>45931</v>
      </c>
      <c r="B59" s="17" t="s">
        <v>100</v>
      </c>
      <c r="C59" s="17" t="s">
        <v>29</v>
      </c>
      <c r="D59" s="17" t="s">
        <v>31</v>
      </c>
      <c r="E59" s="18" t="n">
        <v>22</v>
      </c>
      <c r="F59" s="7" t="s">
        <f>=DATEDIF(A59,$N$2,"y")</f>
      </c>
      <c r="G59" s="7" t="s">
        <f>=DATEDIF(A59,$N$2,"ym")</f>
      </c>
      <c r="H59" s="7" t="s">
        <f>=DATEDIF(A59,$N$2,"md")</f>
      </c>
      <c r="I59" s="7" t="n">
        <v>21</v>
      </c>
      <c r="J59" s="18" t="n">
        <v>12.498181818182</v>
      </c>
      <c r="K59" s="6" t="s">
        <f>=Портфель!F6*Портфель!$Q$13</f>
      </c>
      <c r="L59" s="6" t="s">
        <f>=(K59-J59)*E59</f>
      </c>
      <c r="M59" s="6" t="s">
        <f>=MAX(0,L59*0.13)</f>
      </c>
    </row>
    <row collapsed="false" customFormat="false" customHeight="false" hidden="false" ht="12.1" outlineLevel="0" r="60">
      <c r="A60" s="28" t="n">
        <v>0</v>
      </c>
      <c r="B60" s="17" t="s">
        <v>108</v>
      </c>
      <c r="C60" s="17" t="s">
        <v>108</v>
      </c>
      <c r="D60" s="17" t="s">
        <v>108</v>
      </c>
      <c r="E60" s="18" t="n">
        <v> </v>
      </c>
      <c r="F60" s="7" t="n">
        <v> </v>
      </c>
      <c r="G60" s="18" t="n">
        <v> </v>
      </c>
      <c r="H60" s="17" t="s">
        <v>108</v>
      </c>
      <c r="I60" s="7" t="n">
        <v> </v>
      </c>
      <c r="J60" s="18" t="n">
        <v> </v>
      </c>
      <c r="K60" s="18" t="n">
        <v> </v>
      </c>
      <c r="L60" s="18" t="n">
        <v> </v>
      </c>
      <c r="M60" s="18" t="n">
        <v> </v>
      </c>
    </row>
    <row collapsed="false" customFormat="false" customHeight="false" hidden="false" ht="12.1" outlineLevel="0" r="61">
      <c r="A61" s="28"/>
      <c r="B61" s="17"/>
      <c r="C61" s="17"/>
      <c r="D61" s="17" t="s">
        <v>109</v>
      </c>
      <c r="E61" s="18" t="n">
        <v> </v>
      </c>
      <c r="F61" s="7" t="n">
        <v> </v>
      </c>
      <c r="G61" s="18" t="n">
        <v> </v>
      </c>
      <c r="H61" s="17" t="s">
        <v>108</v>
      </c>
      <c r="I61" s="7" t="n">
        <v> </v>
      </c>
      <c r="J61" s="18" t="n">
        <v> </v>
      </c>
      <c r="K61" s="18" t="n">
        <v> </v>
      </c>
      <c r="L61" s="18" t="n">
        <v> </v>
      </c>
      <c r="M61" s="18" t="n">
        <v> </v>
      </c>
    </row>
  </sheetData>
  <autoFilter ref="A1:N6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110</v>
      </c>
      <c r="D1" s="27" t="s">
        <v>111</v>
      </c>
      <c r="E1" s="27" t="s">
        <v>94</v>
      </c>
      <c r="F1" s="27" t="s">
        <v>112</v>
      </c>
      <c r="G1" s="27" t="s">
        <v>91</v>
      </c>
      <c r="H1" s="27" t="s">
        <v>113</v>
      </c>
      <c r="I1" s="27" t="s">
        <v>114</v>
      </c>
      <c r="J1" s="27" t="s">
        <v>115</v>
      </c>
      <c r="K1" s="27" t="s">
        <v>116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2025-10-22T00:43:58.00Z</dcterms:created>
  <dc:creator>izi-invest.ru</dc:creator>
  <cp:revision>0</cp:revision>
</cp:coreProperties>
</file>