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<sst xmlns="http://schemas.openxmlformats.org/spreadsheetml/2006/main" count="1500" uniqueCount="126">
  <si>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</si>
  <si>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</si>
  <si>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</si>
  <si>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</si>
  <si>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</si>
  <si>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</si>
  <si>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</si>
  <si>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</si>
  <si>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</si>
  <si>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</si>
  <si>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</si>
  <si>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</si>
  <si>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</si>
  <si>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</si>
  <si>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</si>
  <si>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</si>
  <si>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LKOH</t>
  </si>
  <si>
    <t>share</t>
  </si>
  <si>
    <t>ЛУКОЙЛ</t>
  </si>
  <si>
    <t>RUR</t>
  </si>
  <si>
    <t>AMD</t>
  </si>
  <si>
    <t>TATNP</t>
  </si>
  <si>
    <t>Татнфт 3ап</t>
  </si>
  <si>
    <t>BYN</t>
  </si>
  <si>
    <t>SBER</t>
  </si>
  <si>
    <t>Сбербанк</t>
  </si>
  <si>
    <t>CAD</t>
  </si>
  <si>
    <t>Сумма по акциям:</t>
  </si>
  <si>
    <t>CHF</t>
  </si>
  <si>
    <t>BCSD</t>
  </si>
  <si>
    <t>etf</t>
  </si>
  <si>
    <t>BCSD ETF</t>
  </si>
  <si>
    <t>CNY</t>
  </si>
  <si>
    <t>Сумма по фондам: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</si>
  <si>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</si>
  <si>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</si>
  <si>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</si>
  <si>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</si>
  <si>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</si>
  <si>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</si>
  <si>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</si>
  <si>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</si>
  <si>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</si>
  <si>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</si>
  <si>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</si>
  <si>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</si>
  <si>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</si>
  <si>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</si>
  <si>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</si>
  <si>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</si>
  <si>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</si>
  <si>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</si>
  <si>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</si>
  <si>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</si>
  <si>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</si>
  <si>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Дивиденд по TATNP - Татнфт 3ап 55шт. по 43.11 RUR - налог 308 RUR (данные из БД)</t>
  </si>
  <si>
    <t>Дивиденд по LKOH - ЛУКОЙЛ 41шт. по 541 RUR - налог 2884 RUR (данные из БД)</t>
  </si>
  <si>
    <t>Дивиденды и купоны (данные из сделок)</t>
  </si>
  <si>
    <t>Дивиденд по SBER - Сбербанк 20шт. по 34.84 RUR - налог 91 RUR (данные из БД)</t>
  </si>
  <si>
    <t>Дивиденд по TATNP - Татнфт 3ап 227шт. по 14.35 RUR - налог 423 RUR (данные из БД)</t>
  </si>
  <si>
    <t>Дивиденд по TATNP - Татнфт 3ап 315шт. по 8.13 RUR - налог 333 RUR (данные из БД)</t>
  </si>
  <si>
    <t>Дивиденд по LKOH - ЛУКОЙЛ 100шт. по 397 RUR - налог 5161 RUR (данные из БД)</t>
  </si>
  <si>
    <t>Дивиденд по LKOH - ЛУКОЙЛ 101шт. по 278 RUR - налог 3650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</si>
  <si>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</si>
  <si>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</si>
  <si>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</si>
  <si>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</si>
  <si>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</si>
  <si>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</si>
  <si>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</si>
  <si>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</si>
  <si>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sell</t>
  </si>
  <si>
    <t>LQDT</t>
  </si>
  <si>
    <t>LKOH
ЛУКОЙЛ</t>
  </si>
  <si>
    <t>TATNP
Татнфт 3ап</t>
  </si>
  <si>
    <t>SBER
Сбербанк</t>
  </si>
  <si>
    <t>BCSD
BCSD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</si>
  <si>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</si>
  <si>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</si>
  <si>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</si>
  <si>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</si>
  <si>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</si>
  <si>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</si>
  <si>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</si>
  <si>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</si>
  <si>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НК ЛУКОЙЛ (ПАО) - ао</t>
  </si>
  <si>
    <t>ПАО "Татнефть" ап 3 вып.</t>
  </si>
  <si>
    <t>Сбербанк России ПАО ао</t>
  </si>
  <si>
    <t>БПИФ БКС Денежный рынок</t>
  </si>
  <si>
    <t>dohod</t>
  </si>
  <si>
    <t>Дивиденды и купоны</t>
  </si>
  <si>
    <t>Лукойл</t>
  </si>
  <si>
    <t>Татнефть</t>
  </si>
  <si>
    <t>сбер</t>
  </si>
  <si>
    <t>БПИФ Ликвидность УК ВИМ</t>
  </si>
  <si>
    <t>commission</t>
  </si>
  <si>
    <t>Списание комиссий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</si>
  <si>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</si>
  <si>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</si>
  <si>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</si>
  <si>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</si>
  <si>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</si>
  <si>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</si>
  <si>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</si>
  <si>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</si>
  <si>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</si>
  <si>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</si>
  <si>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</si>
  <si>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Barakah Ascensus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</si>
  <si>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</si>
  <si>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</si>
  <si>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</si>
  <si>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</si>
  <si>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</si>
  <si>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</si>
  <si>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</si>
  <si>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</si>
  <si>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</si>
  <si>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</si>
  <si>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</si>
  <si>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</si>
  <si>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</si>
  <si>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</si>
  <si>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</si>
  <si>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</si>
  <si>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LQDT ETF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</si>
</sst>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8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117</v>
      </c>
      <c r="F2" s="6" t="n">
        <v>4396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-0.2</v>
      </c>
      <c r="L2" s="6" t="n">
        <v>5991.09</v>
      </c>
      <c r="M2" s="17" t="n">
        <v>76.31</v>
      </c>
      <c r="N2" s="16"/>
      <c r="O2" s="16" t="s">
        <v>20</v>
      </c>
      <c r="P2" s="17" t="n">
        <v>0.214475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348</v>
      </c>
      <c r="F3" s="6" t="n">
        <v>441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-0.2667</v>
      </c>
      <c r="L3" s="6" t="n">
        <v>593.94</v>
      </c>
      <c r="M3" s="17" t="n">
        <v>22.77</v>
      </c>
      <c r="N3" s="16"/>
      <c r="O3" s="16" t="s">
        <v>23</v>
      </c>
      <c r="P3" s="17" t="n">
        <v>26.8175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</v>
      </c>
      <c r="F4" s="6" t="n">
        <v>291.69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0.0452</v>
      </c>
      <c r="L4" s="6" t="n">
        <v>306.34</v>
      </c>
      <c r="M4" s="17" t="n">
        <v>0.87</v>
      </c>
      <c r="N4" s="16"/>
      <c r="O4" s="16" t="s">
        <v>26</v>
      </c>
      <c r="P4" s="17" t="n">
        <v>53.607737927139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4"/>
      <c r="H5" s="4" t="s">
        <v>27</v>
      </c>
      <c r="I5" s="4"/>
      <c r="J5" s="5" t="s">
        <f>=SUM(J2:J4)</f>
      </c>
      <c r="K5" s="4"/>
      <c r="L5" s="4"/>
      <c r="M5" s="10" t="s">
        <f>=J5/J10</f>
      </c>
      <c r="N5" s="16"/>
      <c r="O5" s="16" t="s">
        <v>28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29</v>
      </c>
      <c r="B6" s="16" t="s">
        <v>30</v>
      </c>
      <c r="C6" s="16" t="s">
        <v>31</v>
      </c>
      <c r="D6" s="16" t="s">
        <v>19</v>
      </c>
      <c r="E6" s="7" t="n">
        <v>16</v>
      </c>
      <c r="F6" s="6" t="n">
        <v>14.028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0.1648</v>
      </c>
      <c r="L6" s="6" t="n">
        <v>13.93</v>
      </c>
      <c r="M6" s="17" t="n">
        <v>0.03</v>
      </c>
      <c r="N6" s="16"/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=SUM(J6:J6)</f>
      </c>
      <c r="K7" s="4"/>
      <c r="L7" s="4"/>
      <c r="M7" s="10" t="s">
        <f>=J7/J10</f>
      </c>
      <c r="N7" s="16"/>
      <c r="O7" s="16" t="s">
        <v>34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117.49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10091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=J5+J7+J9</f>
      </c>
      <c r="K10" s="17"/>
      <c r="L10" s="6"/>
      <c r="M10" s="17"/>
      <c r="N10" s="16"/>
      <c r="O10" s="16" t="s">
        <v>40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0.1655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146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1.567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75.93</v>
      </c>
      <c r="Q17" s="6" t="s">
        <f>=P17/$P$13</f>
      </c>
    </row>
  </sheetData>
  <mergeCells>
    <mergeCell ref="H5:I5"/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6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45712.764583333</v>
      </c>
      <c r="B2" s="6" t="n">
        <v>17616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45712.764583333</v>
      </c>
      <c r="B3" s="6" t="n">
        <v>35000</v>
      </c>
      <c r="C3" s="16" t="s">
        <v>54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45715.664583333</v>
      </c>
      <c r="B4" s="6" t="n">
        <v>1000</v>
      </c>
      <c r="C4" s="16" t="s">
        <v>54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45733.784722222</v>
      </c>
      <c r="B5" s="6" t="n">
        <v>30116</v>
      </c>
      <c r="C5" s="16" t="s">
        <v>54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45750.805555556</v>
      </c>
      <c r="B6" s="6" t="n">
        <v>20000</v>
      </c>
      <c r="C6" s="16" t="s">
        <v>54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45754.527083333</v>
      </c>
      <c r="B7" s="6" t="n">
        <v>30000</v>
      </c>
      <c r="C7" s="16" t="s">
        <v>54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45755.459027778</v>
      </c>
      <c r="B8" s="6" t="n">
        <v>90000</v>
      </c>
      <c r="C8" s="16" t="s">
        <v>54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45769.795833333</v>
      </c>
      <c r="B9" s="6" t="n">
        <v>54500</v>
      </c>
      <c r="C9" s="16" t="s">
        <v>54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45776.509722222</v>
      </c>
      <c r="B10" s="6" t="n">
        <v>25000</v>
      </c>
      <c r="C10" s="16" t="s">
        <v>54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45783.542361111</v>
      </c>
      <c r="B11" s="6" t="n">
        <v>20000</v>
      </c>
      <c r="C11" s="16" t="s">
        <v>54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45810</v>
      </c>
      <c r="B12" s="6" t="n">
        <v>-2063.05</v>
      </c>
      <c r="C12" s="16" t="s">
        <v>55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45810.563888889</v>
      </c>
      <c r="B13" s="6" t="n">
        <v>6000</v>
      </c>
      <c r="C13" s="16" t="s">
        <v>54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45811</v>
      </c>
      <c r="B14" s="6" t="n">
        <v>-19297</v>
      </c>
      <c r="C14" s="16" t="s">
        <v>56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45820.520138889</v>
      </c>
      <c r="B15" s="6" t="n">
        <v>20500</v>
      </c>
      <c r="C15" s="16" t="s">
        <v>54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45826.546527778</v>
      </c>
      <c r="B16" s="6" t="n">
        <v>19302</v>
      </c>
      <c r="C16" s="16" t="s">
        <v>57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45827.59375</v>
      </c>
      <c r="B17" s="6" t="n">
        <v>2063.05</v>
      </c>
      <c r="C17" s="16" t="s">
        <v>57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45829.78125</v>
      </c>
      <c r="B18" s="6" t="n">
        <v>1500</v>
      </c>
      <c r="C18" s="16" t="s">
        <v>54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45829.78125</v>
      </c>
      <c r="B19" s="6" t="n">
        <v>250</v>
      </c>
      <c r="C19" s="16" t="s">
        <v>54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45831.6</v>
      </c>
      <c r="B20" s="6" t="n">
        <v>10000</v>
      </c>
      <c r="C20" s="16" t="s">
        <v>54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45831.794444444</v>
      </c>
      <c r="B21" s="6" t="n">
        <v>1555</v>
      </c>
      <c r="C21" s="16" t="s">
        <v>54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45838.488194444</v>
      </c>
      <c r="B22" s="6" t="n">
        <v>18352</v>
      </c>
      <c r="C22" s="16" t="s">
        <v>54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45845.509722222</v>
      </c>
      <c r="B23" s="6" t="n">
        <v>21100</v>
      </c>
      <c r="C23" s="16" t="s">
        <v>54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45856</v>
      </c>
      <c r="B24" s="6" t="n">
        <v>-605.8</v>
      </c>
      <c r="C24" s="16" t="s">
        <v>58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45859.583333333</v>
      </c>
      <c r="B25" s="6" t="n">
        <v>25000</v>
      </c>
      <c r="C25" s="16" t="s">
        <v>54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45873.504166667</v>
      </c>
      <c r="B26" s="6" t="n">
        <v>606.8</v>
      </c>
      <c r="C26" s="16" t="s">
        <v>57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45888.656944444</v>
      </c>
      <c r="B27" s="6" t="n">
        <v>350</v>
      </c>
      <c r="C27" s="16" t="s">
        <v>54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45918.524305556</v>
      </c>
      <c r="B28" s="6" t="n">
        <v>1000</v>
      </c>
      <c r="C28" s="16" t="s">
        <v>54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45919.554166667</v>
      </c>
      <c r="B29" s="6" t="n">
        <v>31000</v>
      </c>
      <c r="C29" s="16" t="s">
        <v>54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45923.674305556</v>
      </c>
      <c r="B30" s="6" t="n">
        <v>10111</v>
      </c>
      <c r="C30" s="16" t="s">
        <v>54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45930.517361111</v>
      </c>
      <c r="B31" s="6" t="n">
        <v>20000</v>
      </c>
      <c r="C31" s="16" t="s">
        <v>54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45931.517361111</v>
      </c>
      <c r="B32" s="6" t="n">
        <v>200</v>
      </c>
      <c r="C32" s="16" t="s">
        <v>54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45944</v>
      </c>
      <c r="B33" s="6" t="n">
        <v>-2834.45</v>
      </c>
      <c r="C33" s="16" t="s">
        <v>59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45961.472222222</v>
      </c>
      <c r="B34" s="6" t="n">
        <v>3258</v>
      </c>
      <c r="C34" s="16" t="s">
        <v>54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45961.472222222</v>
      </c>
      <c r="B35" s="6" t="n">
        <v>2838.45</v>
      </c>
      <c r="C35" s="16" t="s">
        <v>57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45966.511111111</v>
      </c>
      <c r="B36" s="6" t="n">
        <v>700</v>
      </c>
      <c r="C36" s="16" t="s">
        <v>54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45966.511111111</v>
      </c>
      <c r="B37" s="6" t="n">
        <v>584</v>
      </c>
      <c r="C37" s="16" t="s">
        <v>54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45971.521527778</v>
      </c>
      <c r="B38" s="6" t="n">
        <v>4000</v>
      </c>
      <c r="C38" s="16" t="s">
        <v>54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45980.806944444</v>
      </c>
      <c r="B39" s="6" t="n">
        <v>25070</v>
      </c>
      <c r="C39" s="16" t="s">
        <v>54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45985.50625</v>
      </c>
      <c r="B40" s="6" t="n">
        <v>20036</v>
      </c>
      <c r="C40" s="16" t="s">
        <v>54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45988.532638889</v>
      </c>
      <c r="B41" s="6" t="n">
        <v>15000</v>
      </c>
      <c r="C41" s="16" t="s">
        <v>54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45999.584027778</v>
      </c>
      <c r="B42" s="6" t="n">
        <v>20000</v>
      </c>
      <c r="C42" s="16" t="s">
        <v>54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46000.64375</v>
      </c>
      <c r="B43" s="6" t="n">
        <v>200</v>
      </c>
      <c r="C43" s="16" t="s">
        <v>54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46001.64375</v>
      </c>
      <c r="B44" s="6" t="n">
        <v>200000</v>
      </c>
      <c r="C44" s="16" t="s">
        <v>54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46005.563194444</v>
      </c>
      <c r="B45" s="6" t="n">
        <v>5555</v>
      </c>
      <c r="C45" s="16" t="s">
        <v>54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46013.588888889</v>
      </c>
      <c r="B46" s="6" t="n">
        <v>1111</v>
      </c>
      <c r="C46" s="16" t="s">
        <v>54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46020.450694444</v>
      </c>
      <c r="B47" s="6" t="n">
        <v>4777</v>
      </c>
      <c r="C47" s="16" t="s">
        <v>54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46022.45</v>
      </c>
      <c r="B48" s="6" t="n">
        <v>10000</v>
      </c>
      <c r="C48" s="16" t="s">
        <v>54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46033</v>
      </c>
      <c r="B49" s="6" t="n">
        <v>-2227.95</v>
      </c>
      <c r="C49" s="16" t="s">
        <v>60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46034</v>
      </c>
      <c r="B50" s="6" t="n">
        <v>-34539</v>
      </c>
      <c r="C50" s="16" t="s">
        <v>61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46044.624305556</v>
      </c>
      <c r="B51" s="6" t="n">
        <v>34546</v>
      </c>
      <c r="C51" s="16" t="s">
        <v>57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46050.449305556</v>
      </c>
      <c r="B52" s="6" t="n">
        <v>2227.95</v>
      </c>
      <c r="C52" s="16" t="s">
        <v>57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46087.490277778</v>
      </c>
      <c r="B53" s="6" t="n">
        <v>6050</v>
      </c>
      <c r="C53" s="16" t="s">
        <v>54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46146</v>
      </c>
      <c r="B54" s="6" t="n">
        <v>-24428</v>
      </c>
      <c r="C54" s="16" t="s">
        <v>62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46161.543055556</v>
      </c>
      <c r="B55" s="6" t="n">
        <v>24436</v>
      </c>
      <c r="C55" s="16" t="s">
        <v>57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46162.543055556</v>
      </c>
      <c r="B56" s="6" t="n">
        <v>1250</v>
      </c>
      <c r="C56" s="16" t="s">
        <v>54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46162.543055556</v>
      </c>
      <c r="B57" s="6" t="n">
        <v>100</v>
      </c>
      <c r="C57" s="16" t="s">
        <v>54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46163.778472222</v>
      </c>
      <c r="B58" s="6" t="n">
        <v>100</v>
      </c>
      <c r="C58" s="16" t="s">
        <v>54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46167.778472222</v>
      </c>
      <c r="B59" s="6" t="n">
        <v>3100</v>
      </c>
      <c r="C59" s="16" t="s">
        <v>54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46175.502777778</v>
      </c>
      <c r="B60" s="6" t="n">
        <v>1760</v>
      </c>
      <c r="C60" s="16" t="s">
        <v>54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46195.536805556</v>
      </c>
      <c r="B61" s="6" t="n">
        <v>9000</v>
      </c>
      <c r="C61" s="16" t="s">
        <v>54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46203</v>
      </c>
      <c r="B62" s="6" t="n">
        <v>3000</v>
      </c>
      <c r="C62" s="16" t="s">
        <v>54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2" t="n">
        <v>46213.713553241</v>
      </c>
      <c r="B63" s="5" t="n">
        <v>-673975.74</v>
      </c>
      <c r="C63" s="14" t="s">
        <v>63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/>
      <c r="B64" s="9" t="s">
        <f>=XIRR(B2:B63,A2:A63)</f>
      </c>
      <c r="C64" s="16" t="s">
        <v>64</v>
      </c>
      <c r="D64" s="16"/>
      <c r="E64" s="16"/>
      <c r="F64" s="7"/>
      <c r="G64" s="2" t="s">
        <v>65</v>
      </c>
      <c r="H64" s="6" t="s">
        <f>=SUM(I2:H63)/365</f>
      </c>
    </row>
    <row collapsed="false" customFormat="false" customHeight="false" hidden="false" ht="12.1" outlineLevel="0" r="65">
      <c r="A65" s="13"/>
      <c r="B65" s="5" t="s">
        <f>=-SUM(B2:B63)</f>
      </c>
      <c r="C65" s="16" t="s">
        <v>66</v>
      </c>
      <c r="D65" s="16"/>
      <c r="E65" s="16"/>
      <c r="F65" s="7"/>
      <c r="G65" s="14" t="s">
        <v>67</v>
      </c>
      <c r="H65" s="9" t="s">
        <f>=B65/H64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29</v>
      </c>
      <c r="L1" s="0"/>
    </row>
    <row collapsed="false" customFormat="false" customHeight="false" hidden="false" ht="12.1" outlineLevel="0" r="2">
      <c r="A2" s="11" t="n">
        <v>45714</v>
      </c>
      <c r="B2" s="6" t="n">
        <v>7594.5</v>
      </c>
      <c r="C2" s="0" t="s">
        <v>68</v>
      </c>
      <c r="D2" s="11" t="n">
        <v>45768</v>
      </c>
      <c r="E2" s="6" t="n">
        <v>6588</v>
      </c>
      <c r="F2" s="0" t="s">
        <v>68</v>
      </c>
      <c r="G2" s="11" t="n">
        <v>45768</v>
      </c>
      <c r="H2" s="6" t="n">
        <v>6126.8</v>
      </c>
      <c r="I2" s="0" t="s">
        <v>68</v>
      </c>
      <c r="J2" s="11" t="n">
        <v>45768</v>
      </c>
      <c r="K2" s="6" t="n">
        <v>184</v>
      </c>
      <c r="L2" s="0" t="s">
        <v>68</v>
      </c>
    </row>
    <row collapsed="false" customFormat="false" customHeight="false" hidden="false" ht="12.1" outlineLevel="0" r="3">
      <c r="A3" s="11" t="n">
        <v>45715</v>
      </c>
      <c r="B3" s="6" t="n">
        <v>7532</v>
      </c>
      <c r="C3" s="0" t="s">
        <v>68</v>
      </c>
      <c r="D3" s="11" t="n">
        <v>45768</v>
      </c>
      <c r="E3" s="6" t="n">
        <v>5956.2</v>
      </c>
      <c r="F3" s="0" t="s">
        <v>68</v>
      </c>
      <c r="G3" s="11" t="n">
        <v>45856</v>
      </c>
      <c r="H3" s="6" t="n">
        <v>-605.8</v>
      </c>
      <c r="I3" s="0" t="s">
        <v>58</v>
      </c>
      <c r="J3" s="11" t="n">
        <v>45770</v>
      </c>
      <c r="K3" s="6" t="n">
        <v>425.94</v>
      </c>
      <c r="L3" s="0" t="s">
        <v>68</v>
      </c>
    </row>
    <row collapsed="false" customFormat="false" customHeight="false" hidden="false" ht="12.1" outlineLevel="0" r="4">
      <c r="A4" s="11" t="n">
        <v>45715</v>
      </c>
      <c r="B4" s="6" t="n">
        <v>30420</v>
      </c>
      <c r="C4" s="0" t="s">
        <v>68</v>
      </c>
      <c r="D4" s="11" t="n">
        <v>45776</v>
      </c>
      <c r="E4" s="6" t="n">
        <v>10848</v>
      </c>
      <c r="F4" s="0" t="s">
        <v>68</v>
      </c>
      <c r="G4" s="11" t="n">
        <v>46213</v>
      </c>
      <c r="H4" s="8" t="s">
        <f>=-Портфель!J4</f>
      </c>
      <c r="I4" s="0" t="s">
        <v>69</v>
      </c>
      <c r="J4" s="11" t="n">
        <v>45776</v>
      </c>
      <c r="K4" s="6" t="n">
        <v>566.2</v>
      </c>
      <c r="L4" s="0" t="s">
        <v>68</v>
      </c>
    </row>
    <row collapsed="false" customFormat="false" customHeight="false" hidden="false" ht="12.1" outlineLevel="0" r="5">
      <c r="A5" s="11" t="n">
        <v>45715</v>
      </c>
      <c r="B5" s="6" t="n">
        <v>7586</v>
      </c>
      <c r="C5" s="0" t="s">
        <v>68</v>
      </c>
      <c r="D5" s="11" t="n">
        <v>45783</v>
      </c>
      <c r="E5" s="6" t="n">
        <v>9711</v>
      </c>
      <c r="F5" s="0" t="s">
        <v>68</v>
      </c>
      <c r="G5" s="0"/>
      <c r="H5" s="10" t="s">
        <f>=XIRR(H2:H4,G2:G4)</f>
      </c>
      <c r="I5" s="0"/>
      <c r="J5" s="11" t="n">
        <v>45783</v>
      </c>
      <c r="K5" s="6" t="n">
        <v>614.8</v>
      </c>
      <c r="L5" s="0" t="s">
        <v>68</v>
      </c>
    </row>
    <row collapsed="false" customFormat="false" customHeight="false" hidden="false" ht="12.1" outlineLevel="0" r="6">
      <c r="A6" s="11" t="n">
        <v>45733</v>
      </c>
      <c r="B6" s="6" t="n">
        <v>28858</v>
      </c>
      <c r="C6" s="0" t="s">
        <v>68</v>
      </c>
      <c r="D6" s="11" t="n">
        <v>45783</v>
      </c>
      <c r="E6" s="6" t="n">
        <v>3242.5</v>
      </c>
      <c r="F6" s="0" t="s">
        <v>68</v>
      </c>
      <c r="G6" s="0"/>
      <c r="H6" s="8" t="s">
        <f>=-SUM(H2:H4)</f>
      </c>
      <c r="I6" s="0" t="s">
        <v>70</v>
      </c>
      <c r="J6" s="11" t="n">
        <v>45810</v>
      </c>
      <c r="K6" s="6" t="n">
        <v>341.3</v>
      </c>
      <c r="L6" s="0" t="s">
        <v>68</v>
      </c>
    </row>
    <row collapsed="false" customFormat="false" customHeight="false" hidden="false" ht="12.1" outlineLevel="0" r="7">
      <c r="A7" s="11" t="n">
        <v>45754</v>
      </c>
      <c r="B7" s="6" t="n">
        <v>25552</v>
      </c>
      <c r="C7" s="0" t="s">
        <v>68</v>
      </c>
      <c r="D7" s="11" t="n">
        <v>45810</v>
      </c>
      <c r="E7" s="6" t="n">
        <v>-2063.05</v>
      </c>
      <c r="F7" s="0" t="s">
        <v>55</v>
      </c>
      <c r="G7" s="0"/>
      <c r="H7" s="0"/>
      <c r="I7" s="0"/>
      <c r="J7" s="11" t="n">
        <v>45821</v>
      </c>
      <c r="K7" s="6" t="n">
        <v>391.38</v>
      </c>
      <c r="L7" s="0" t="s">
        <v>68</v>
      </c>
    </row>
    <row collapsed="false" customFormat="false" customHeight="false" hidden="false" ht="12.1" outlineLevel="0" r="8">
      <c r="A8" s="11" t="n">
        <v>45755</v>
      </c>
      <c r="B8" s="6" t="n">
        <v>51004</v>
      </c>
      <c r="C8" s="0" t="s">
        <v>68</v>
      </c>
      <c r="D8" s="11" t="n">
        <v>45810</v>
      </c>
      <c r="E8" s="6" t="n">
        <v>5658.3</v>
      </c>
      <c r="F8" s="0" t="s">
        <v>68</v>
      </c>
      <c r="G8" s="0"/>
      <c r="H8" s="0"/>
      <c r="I8" s="0"/>
      <c r="J8" s="11" t="n">
        <v>45827</v>
      </c>
      <c r="K8" s="6" t="n">
        <v>630.01</v>
      </c>
      <c r="L8" s="0" t="s">
        <v>68</v>
      </c>
    </row>
    <row collapsed="false" customFormat="false" customHeight="false" hidden="false" ht="12.1" outlineLevel="0" r="9">
      <c r="A9" s="11" t="n">
        <v>45758</v>
      </c>
      <c r="B9" s="6" t="n">
        <v>13010</v>
      </c>
      <c r="C9" s="0" t="s">
        <v>68</v>
      </c>
      <c r="D9" s="11" t="n">
        <v>45821</v>
      </c>
      <c r="E9" s="6" t="n">
        <v>19504</v>
      </c>
      <c r="F9" s="0" t="s">
        <v>68</v>
      </c>
      <c r="G9" s="0"/>
      <c r="H9" s="0"/>
      <c r="I9" s="0"/>
      <c r="J9" s="11" t="n">
        <v>45831</v>
      </c>
      <c r="K9" s="6" t="n">
        <v>488.39</v>
      </c>
      <c r="L9" s="0" t="s">
        <v>68</v>
      </c>
    </row>
    <row collapsed="false" customFormat="false" customHeight="false" hidden="false" ht="12.1" outlineLevel="0" r="10">
      <c r="A10" s="11" t="n">
        <v>45768</v>
      </c>
      <c r="B10" s="6" t="n">
        <v>13331</v>
      </c>
      <c r="C10" s="0" t="s">
        <v>68</v>
      </c>
      <c r="D10" s="11" t="n">
        <v>45821</v>
      </c>
      <c r="E10" s="6" t="n">
        <v>609.3</v>
      </c>
      <c r="F10" s="0" t="s">
        <v>68</v>
      </c>
      <c r="G10" s="0"/>
      <c r="H10" s="0"/>
      <c r="I10" s="0"/>
      <c r="J10" s="11" t="n">
        <v>45831</v>
      </c>
      <c r="K10" s="6" t="n">
        <v>1560.21</v>
      </c>
      <c r="L10" s="0" t="s">
        <v>68</v>
      </c>
    </row>
    <row collapsed="false" customFormat="false" customHeight="false" hidden="false" ht="12.1" outlineLevel="0" r="11">
      <c r="A11" s="11" t="n">
        <v>45768</v>
      </c>
      <c r="B11" s="6" t="n">
        <v>19978.5</v>
      </c>
      <c r="C11" s="0" t="s">
        <v>68</v>
      </c>
      <c r="D11" s="11" t="n">
        <v>45827</v>
      </c>
      <c r="E11" s="6" t="n">
        <v>14361.2</v>
      </c>
      <c r="F11" s="0" t="s">
        <v>68</v>
      </c>
      <c r="G11" s="0"/>
      <c r="H11" s="0"/>
      <c r="I11" s="0"/>
      <c r="J11" s="11" t="n">
        <v>45838</v>
      </c>
      <c r="K11" s="6" t="n">
        <v>1458.51</v>
      </c>
      <c r="L11" s="0" t="s">
        <v>68</v>
      </c>
    </row>
    <row collapsed="false" customFormat="false" customHeight="false" hidden="false" ht="12.1" outlineLevel="0" r="12">
      <c r="A12" s="11" t="n">
        <v>45769</v>
      </c>
      <c r="B12" s="6" t="n">
        <v>33835</v>
      </c>
      <c r="C12" s="0" t="s">
        <v>68</v>
      </c>
      <c r="D12" s="11" t="n">
        <v>45831</v>
      </c>
      <c r="E12" s="6" t="n">
        <v>4967.2</v>
      </c>
      <c r="F12" s="0" t="s">
        <v>68</v>
      </c>
      <c r="G12" s="0"/>
      <c r="H12" s="0"/>
      <c r="I12" s="0"/>
      <c r="J12" s="11" t="n">
        <v>45845</v>
      </c>
      <c r="K12" s="6" t="n">
        <v>2603.57</v>
      </c>
      <c r="L12" s="0" t="s">
        <v>68</v>
      </c>
    </row>
    <row collapsed="false" customFormat="false" customHeight="false" hidden="false" ht="12.1" outlineLevel="0" r="13">
      <c r="A13" s="11" t="n">
        <v>45770</v>
      </c>
      <c r="B13" s="6" t="n">
        <v>13506</v>
      </c>
      <c r="C13" s="0" t="s">
        <v>68</v>
      </c>
      <c r="D13" s="11" t="n">
        <v>45838</v>
      </c>
      <c r="E13" s="6" t="n">
        <v>4386.9</v>
      </c>
      <c r="F13" s="0" t="s">
        <v>68</v>
      </c>
      <c r="G13" s="0"/>
      <c r="H13" s="0"/>
      <c r="I13" s="0"/>
      <c r="J13" s="11" t="n">
        <v>45859</v>
      </c>
      <c r="K13" s="6" t="n">
        <v>314.29</v>
      </c>
      <c r="L13" s="0" t="s">
        <v>68</v>
      </c>
    </row>
    <row collapsed="false" customFormat="false" customHeight="false" hidden="false" ht="12.1" outlineLevel="0" r="14">
      <c r="A14" s="11" t="n">
        <v>45770</v>
      </c>
      <c r="B14" s="6" t="n">
        <v>6729.5</v>
      </c>
      <c r="C14" s="0" t="s">
        <v>68</v>
      </c>
      <c r="D14" s="11" t="n">
        <v>45845</v>
      </c>
      <c r="E14" s="6" t="n">
        <v>12354</v>
      </c>
      <c r="F14" s="0" t="s">
        <v>68</v>
      </c>
      <c r="G14" s="0"/>
      <c r="H14" s="0"/>
      <c r="I14" s="0"/>
      <c r="J14" s="11" t="n">
        <v>45874</v>
      </c>
      <c r="K14" s="6" t="n">
        <v>608.9</v>
      </c>
      <c r="L14" s="0" t="s">
        <v>68</v>
      </c>
    </row>
    <row collapsed="false" customFormat="false" customHeight="false" hidden="false" ht="12.1" outlineLevel="0" r="15">
      <c r="A15" s="11" t="n">
        <v>45776</v>
      </c>
      <c r="B15" s="6" t="n">
        <v>13594</v>
      </c>
      <c r="C15" s="0" t="s">
        <v>68</v>
      </c>
      <c r="D15" s="11" t="n">
        <v>45918</v>
      </c>
      <c r="E15" s="6" t="n">
        <v>600.5</v>
      </c>
      <c r="F15" s="0" t="s">
        <v>68</v>
      </c>
      <c r="G15" s="0"/>
      <c r="H15" s="0"/>
      <c r="I15" s="0"/>
      <c r="J15" s="11" t="n">
        <v>45888</v>
      </c>
      <c r="K15" s="6" t="n">
        <v>355.4</v>
      </c>
      <c r="L15" s="0" t="s">
        <v>68</v>
      </c>
    </row>
    <row collapsed="false" customFormat="false" customHeight="false" hidden="false" ht="12.1" outlineLevel="0" r="16">
      <c r="A16" s="11" t="n">
        <v>45783</v>
      </c>
      <c r="B16" s="6" t="n">
        <v>6427</v>
      </c>
      <c r="C16" s="0" t="s">
        <v>68</v>
      </c>
      <c r="D16" s="11" t="n">
        <v>45919</v>
      </c>
      <c r="E16" s="6" t="n">
        <v>25907.2</v>
      </c>
      <c r="F16" s="0" t="s">
        <v>68</v>
      </c>
      <c r="G16" s="0"/>
      <c r="H16" s="0"/>
      <c r="I16" s="0"/>
      <c r="J16" s="11" t="n">
        <v>45918</v>
      </c>
      <c r="K16" s="6" t="n">
        <v>397.73</v>
      </c>
      <c r="L16" s="0" t="s">
        <v>68</v>
      </c>
    </row>
    <row collapsed="false" customFormat="false" customHeight="false" hidden="false" ht="12.1" outlineLevel="0" r="17">
      <c r="A17" s="11" t="n">
        <v>45811</v>
      </c>
      <c r="B17" s="6" t="n">
        <v>-19297</v>
      </c>
      <c r="C17" s="0" t="s">
        <v>56</v>
      </c>
      <c r="D17" s="11" t="n">
        <v>45923</v>
      </c>
      <c r="E17" s="6" t="n">
        <v>5886</v>
      </c>
      <c r="F17" s="0" t="s">
        <v>68</v>
      </c>
      <c r="G17" s="0"/>
      <c r="H17" s="0"/>
      <c r="I17" s="0"/>
      <c r="J17" s="11" t="n">
        <v>45919</v>
      </c>
      <c r="K17" s="6" t="n">
        <v>5038.2</v>
      </c>
      <c r="L17" s="0" t="s">
        <v>68</v>
      </c>
    </row>
    <row collapsed="false" customFormat="false" customHeight="false" hidden="false" ht="12.1" outlineLevel="0" r="18">
      <c r="A18" s="11" t="n">
        <v>45827</v>
      </c>
      <c r="B18" s="6" t="n">
        <v>6365.5</v>
      </c>
      <c r="C18" s="0" t="s">
        <v>68</v>
      </c>
      <c r="D18" s="11" t="n">
        <v>45931</v>
      </c>
      <c r="E18" s="6" t="n">
        <v>8731.5</v>
      </c>
      <c r="F18" s="0" t="s">
        <v>68</v>
      </c>
      <c r="G18" s="0"/>
      <c r="H18" s="0"/>
      <c r="I18" s="0"/>
      <c r="J18" s="11" t="n">
        <v>45923</v>
      </c>
      <c r="K18" s="6" t="n">
        <v>4235.38</v>
      </c>
      <c r="L18" s="0" t="s">
        <v>68</v>
      </c>
    </row>
    <row collapsed="false" customFormat="false" customHeight="false" hidden="false" ht="12.1" outlineLevel="0" r="19">
      <c r="A19" s="11" t="n">
        <v>45831</v>
      </c>
      <c r="B19" s="6" t="n">
        <v>6300</v>
      </c>
      <c r="C19" s="0" t="s">
        <v>68</v>
      </c>
      <c r="D19" s="11" t="n">
        <v>45931</v>
      </c>
      <c r="E19" s="6" t="n">
        <v>1164.2</v>
      </c>
      <c r="F19" s="0" t="s">
        <v>68</v>
      </c>
      <c r="G19" s="0"/>
      <c r="H19" s="0"/>
      <c r="I19" s="0"/>
      <c r="J19" s="11" t="n">
        <v>45931</v>
      </c>
      <c r="K19" s="6" t="n">
        <v>3999.36</v>
      </c>
      <c r="L19" s="0" t="s">
        <v>68</v>
      </c>
    </row>
    <row collapsed="false" customFormat="false" customHeight="false" hidden="false" ht="12.1" outlineLevel="0" r="20">
      <c r="A20" s="11" t="n">
        <v>45838</v>
      </c>
      <c r="B20" s="6" t="n">
        <v>12485.6</v>
      </c>
      <c r="C20" s="0" t="s">
        <v>68</v>
      </c>
      <c r="D20" s="11" t="n">
        <v>45944</v>
      </c>
      <c r="E20" s="6" t="n">
        <v>-2834.45</v>
      </c>
      <c r="F20" s="0" t="s">
        <v>59</v>
      </c>
      <c r="G20" s="0"/>
      <c r="H20" s="0"/>
      <c r="I20" s="0"/>
      <c r="J20" s="11" t="n">
        <v>45931</v>
      </c>
      <c r="K20" s="6" t="n">
        <v>274.96</v>
      </c>
      <c r="L20" s="0" t="s">
        <v>68</v>
      </c>
    </row>
    <row collapsed="false" customFormat="false" customHeight="false" hidden="false" ht="12.1" outlineLevel="0" r="21">
      <c r="A21" s="11" t="n">
        <v>45845</v>
      </c>
      <c r="B21" s="6" t="n">
        <v>6137.5</v>
      </c>
      <c r="C21" s="0" t="s">
        <v>68</v>
      </c>
      <c r="D21" s="11" t="n">
        <v>45961</v>
      </c>
      <c r="E21" s="6" t="n">
        <v>5668.3</v>
      </c>
      <c r="F21" s="0" t="s">
        <v>68</v>
      </c>
      <c r="G21" s="0"/>
      <c r="H21" s="0"/>
      <c r="I21" s="0"/>
      <c r="J21" s="11" t="n">
        <v>45961</v>
      </c>
      <c r="K21" s="6" t="n">
        <v>430.68</v>
      </c>
      <c r="L21" s="0" t="s">
        <v>68</v>
      </c>
    </row>
    <row collapsed="false" customFormat="false" customHeight="false" hidden="false" ht="12.1" outlineLevel="0" r="22">
      <c r="A22" s="11" t="n">
        <v>45859</v>
      </c>
      <c r="B22" s="6" t="n">
        <v>24704</v>
      </c>
      <c r="C22" s="0" t="s">
        <v>68</v>
      </c>
      <c r="D22" s="11" t="n">
        <v>45966</v>
      </c>
      <c r="E22" s="6" t="n">
        <v>1042.2</v>
      </c>
      <c r="F22" s="0" t="s">
        <v>68</v>
      </c>
      <c r="G22" s="0"/>
      <c r="H22" s="0"/>
      <c r="I22" s="0"/>
      <c r="J22" s="11" t="n">
        <v>45966</v>
      </c>
      <c r="K22" s="6" t="n">
        <v>241.21</v>
      </c>
      <c r="L22" s="0" t="s">
        <v>68</v>
      </c>
    </row>
    <row collapsed="false" customFormat="false" customHeight="false" hidden="false" ht="12.1" outlineLevel="0" r="23">
      <c r="A23" s="11" t="n">
        <v>45931</v>
      </c>
      <c r="B23" s="6" t="n">
        <v>6073</v>
      </c>
      <c r="C23" s="0" t="s">
        <v>68</v>
      </c>
      <c r="D23" s="11" t="n">
        <v>45980</v>
      </c>
      <c r="E23" s="6" t="n">
        <v>2831</v>
      </c>
      <c r="F23" s="0" t="s">
        <v>68</v>
      </c>
      <c r="G23" s="0"/>
      <c r="H23" s="0"/>
      <c r="I23" s="0"/>
      <c r="J23" s="11" t="n">
        <v>45971</v>
      </c>
      <c r="K23" s="6" t="n">
        <v>3956.23</v>
      </c>
      <c r="L23" s="0" t="s">
        <v>68</v>
      </c>
    </row>
    <row collapsed="false" customFormat="false" customHeight="false" hidden="false" ht="12.1" outlineLevel="0" r="24">
      <c r="A24" s="11" t="n">
        <v>45985</v>
      </c>
      <c r="B24" s="6" t="n">
        <v>5467</v>
      </c>
      <c r="C24" s="0" t="s">
        <v>68</v>
      </c>
      <c r="D24" s="11" t="n">
        <v>45985</v>
      </c>
      <c r="E24" s="6" t="n">
        <v>2835.5</v>
      </c>
      <c r="F24" s="0" t="s">
        <v>68</v>
      </c>
      <c r="G24" s="0"/>
      <c r="H24" s="0"/>
      <c r="I24" s="0"/>
      <c r="J24" s="11" t="n">
        <v>45980</v>
      </c>
      <c r="K24" s="6" t="n">
        <v>22055.52</v>
      </c>
      <c r="L24" s="0" t="s">
        <v>68</v>
      </c>
    </row>
    <row collapsed="false" customFormat="false" customHeight="false" hidden="false" ht="12.1" outlineLevel="0" r="25">
      <c r="A25" s="11" t="n">
        <v>45988</v>
      </c>
      <c r="B25" s="6" t="n">
        <v>5468</v>
      </c>
      <c r="C25" s="0" t="s">
        <v>68</v>
      </c>
      <c r="D25" s="11" t="n">
        <v>45985</v>
      </c>
      <c r="E25" s="6" t="n">
        <v>2836</v>
      </c>
      <c r="F25" s="0" t="s">
        <v>68</v>
      </c>
      <c r="G25" s="0"/>
      <c r="H25" s="0"/>
      <c r="I25" s="0"/>
      <c r="J25" s="11" t="n">
        <v>45980</v>
      </c>
      <c r="K25" s="6" t="n">
        <v>229.88</v>
      </c>
      <c r="L25" s="0" t="s">
        <v>68</v>
      </c>
    </row>
    <row collapsed="false" customFormat="false" customHeight="false" hidden="false" ht="12.1" outlineLevel="0" r="26">
      <c r="A26" s="11" t="n">
        <v>45988</v>
      </c>
      <c r="B26" s="6" t="n">
        <v>5467.5</v>
      </c>
      <c r="C26" s="0" t="s">
        <v>68</v>
      </c>
      <c r="D26" s="11" t="n">
        <v>45988</v>
      </c>
      <c r="E26" s="6" t="n">
        <v>2765.5</v>
      </c>
      <c r="F26" s="0" t="s">
        <v>68</v>
      </c>
      <c r="G26" s="0"/>
      <c r="H26" s="0"/>
      <c r="I26" s="0"/>
      <c r="J26" s="11" t="n">
        <v>45985</v>
      </c>
      <c r="K26" s="6" t="n">
        <v>6938.68</v>
      </c>
      <c r="L26" s="0" t="s">
        <v>68</v>
      </c>
    </row>
    <row collapsed="false" customFormat="false" customHeight="false" hidden="false" ht="12.1" outlineLevel="0" r="27">
      <c r="A27" s="11" t="n">
        <v>45999</v>
      </c>
      <c r="B27" s="6" t="n">
        <v>11173</v>
      </c>
      <c r="C27" s="0" t="s">
        <v>68</v>
      </c>
      <c r="D27" s="11" t="n">
        <v>45999</v>
      </c>
      <c r="E27" s="6" t="n">
        <v>2785.5</v>
      </c>
      <c r="F27" s="0" t="s">
        <v>68</v>
      </c>
      <c r="G27" s="0"/>
      <c r="H27" s="0"/>
      <c r="I27" s="0"/>
      <c r="J27" s="11" t="n">
        <v>45985</v>
      </c>
      <c r="K27" s="6" t="n">
        <v>1933.1</v>
      </c>
      <c r="L27" s="0" t="s">
        <v>68</v>
      </c>
    </row>
    <row collapsed="false" customFormat="false" customHeight="false" hidden="false" ht="12.1" outlineLevel="0" r="28">
      <c r="A28" s="11" t="n">
        <v>45999</v>
      </c>
      <c r="B28" s="6" t="n">
        <v>5582</v>
      </c>
      <c r="C28" s="0" t="s">
        <v>68</v>
      </c>
      <c r="D28" s="11" t="n">
        <v>45999</v>
      </c>
      <c r="E28" s="6" t="n">
        <v>2210.4</v>
      </c>
      <c r="F28" s="0" t="s">
        <v>68</v>
      </c>
      <c r="G28" s="0"/>
      <c r="H28" s="0"/>
      <c r="I28" s="0"/>
      <c r="J28" s="11" t="n">
        <v>45988</v>
      </c>
      <c r="K28" s="6" t="n">
        <v>1281.8</v>
      </c>
      <c r="L28" s="0" t="s">
        <v>68</v>
      </c>
    </row>
    <row collapsed="false" customFormat="false" customHeight="false" hidden="false" ht="12.1" outlineLevel="0" r="29">
      <c r="A29" s="11" t="n">
        <v>45999</v>
      </c>
      <c r="B29" s="6" t="n">
        <v>61110.5</v>
      </c>
      <c r="C29" s="0" t="s">
        <v>68</v>
      </c>
      <c r="D29" s="11" t="n">
        <v>46002</v>
      </c>
      <c r="E29" s="6" t="n">
        <v>19757.5</v>
      </c>
      <c r="F29" s="0" t="s">
        <v>68</v>
      </c>
      <c r="G29" s="0"/>
      <c r="H29" s="0"/>
      <c r="I29" s="0"/>
      <c r="J29" s="11" t="n">
        <v>45999</v>
      </c>
      <c r="K29" s="6" t="n">
        <v>463.75</v>
      </c>
      <c r="L29" s="0" t="s">
        <v>68</v>
      </c>
    </row>
    <row collapsed="false" customFormat="false" customHeight="false" hidden="false" ht="12.1" outlineLevel="0" r="30">
      <c r="A30" s="11" t="n">
        <v>46002</v>
      </c>
      <c r="B30" s="6" t="n">
        <v>180032</v>
      </c>
      <c r="C30" s="0" t="s">
        <v>68</v>
      </c>
      <c r="D30" s="11" t="n">
        <v>46006</v>
      </c>
      <c r="E30" s="6" t="n">
        <v>5084.1</v>
      </c>
      <c r="F30" s="0" t="s">
        <v>68</v>
      </c>
      <c r="G30" s="0"/>
      <c r="H30" s="0"/>
      <c r="I30" s="0"/>
      <c r="J30" s="11" t="n">
        <v>45999</v>
      </c>
      <c r="K30" s="6" t="n">
        <v>-63655.95</v>
      </c>
      <c r="L30" s="0" t="s">
        <v>71</v>
      </c>
    </row>
    <row collapsed="false" customFormat="false" customHeight="false" hidden="false" ht="12.1" outlineLevel="0" r="31">
      <c r="A31" s="11" t="n">
        <v>46034</v>
      </c>
      <c r="B31" s="6" t="n">
        <v>-34539</v>
      </c>
      <c r="C31" s="0" t="s">
        <v>61</v>
      </c>
      <c r="D31" s="11" t="n">
        <v>46013</v>
      </c>
      <c r="E31" s="6" t="n">
        <v>1084</v>
      </c>
      <c r="F31" s="0" t="s">
        <v>68</v>
      </c>
      <c r="G31" s="0"/>
      <c r="H31" s="0"/>
      <c r="I31" s="0"/>
      <c r="J31" s="11" t="n">
        <v>45999</v>
      </c>
      <c r="K31" s="6" t="n">
        <v>334.85</v>
      </c>
      <c r="L31" s="0" t="s">
        <v>68</v>
      </c>
    </row>
    <row collapsed="false" customFormat="false" customHeight="false" hidden="false" ht="12.1" outlineLevel="0" r="32">
      <c r="A32" s="11" t="n">
        <v>46034</v>
      </c>
      <c r="B32" s="6" t="n">
        <v>5517</v>
      </c>
      <c r="C32" s="0" t="s">
        <v>68</v>
      </c>
      <c r="D32" s="11" t="n">
        <v>46033</v>
      </c>
      <c r="E32" s="6" t="n">
        <v>-2227.95</v>
      </c>
      <c r="F32" s="0" t="s">
        <v>60</v>
      </c>
      <c r="G32" s="0"/>
      <c r="H32" s="0"/>
      <c r="I32" s="0"/>
      <c r="J32" s="11" t="n">
        <v>46002</v>
      </c>
      <c r="K32" s="6" t="n">
        <v>219.25</v>
      </c>
      <c r="L32" s="0" t="s">
        <v>68</v>
      </c>
    </row>
    <row collapsed="false" customFormat="false" customHeight="false" hidden="false" ht="12.1" outlineLevel="0" r="33">
      <c r="A33" s="11" t="n">
        <v>46146</v>
      </c>
      <c r="B33" s="6" t="n">
        <v>-24428</v>
      </c>
      <c r="C33" s="0" t="s">
        <v>62</v>
      </c>
      <c r="D33" s="11" t="n">
        <v>46034</v>
      </c>
      <c r="E33" s="6" t="n">
        <v>8940.3</v>
      </c>
      <c r="F33" s="0" t="s">
        <v>68</v>
      </c>
      <c r="G33" s="0"/>
      <c r="H33" s="0"/>
      <c r="I33" s="0"/>
      <c r="J33" s="11" t="n">
        <v>46006</v>
      </c>
      <c r="K33" s="6" t="n">
        <v>477.89</v>
      </c>
      <c r="L33" s="0" t="s">
        <v>68</v>
      </c>
    </row>
    <row collapsed="false" customFormat="false" customHeight="false" hidden="false" ht="12.1" outlineLevel="0" r="34">
      <c r="A34" s="11" t="n">
        <v>46162</v>
      </c>
      <c r="B34" s="6" t="n">
        <v>20574</v>
      </c>
      <c r="C34" s="0" t="s">
        <v>68</v>
      </c>
      <c r="D34" s="11" t="n">
        <v>46167</v>
      </c>
      <c r="E34" s="6" t="n">
        <v>2829</v>
      </c>
      <c r="F34" s="0" t="s">
        <v>68</v>
      </c>
      <c r="G34" s="0"/>
      <c r="H34" s="0"/>
      <c r="I34" s="0"/>
      <c r="J34" s="11" t="n">
        <v>46034</v>
      </c>
      <c r="K34" s="6" t="n">
        <v>313.7</v>
      </c>
      <c r="L34" s="0" t="s">
        <v>68</v>
      </c>
    </row>
    <row collapsed="false" customFormat="false" customHeight="false" hidden="false" ht="12.1" outlineLevel="0" r="35">
      <c r="A35" s="11" t="n">
        <v>46162</v>
      </c>
      <c r="B35" s="6" t="n">
        <v>46206</v>
      </c>
      <c r="C35" s="0" t="s">
        <v>68</v>
      </c>
      <c r="D35" s="11" t="n">
        <v>46175</v>
      </c>
      <c r="E35" s="6" t="n">
        <v>1708.5</v>
      </c>
      <c r="F35" s="0" t="s">
        <v>68</v>
      </c>
      <c r="G35" s="0"/>
      <c r="H35" s="0"/>
      <c r="I35" s="0"/>
      <c r="J35" s="11" t="n">
        <v>46045</v>
      </c>
      <c r="K35" s="6" t="n">
        <v>34179.99</v>
      </c>
      <c r="L35" s="0" t="s">
        <v>68</v>
      </c>
    </row>
    <row collapsed="false" customFormat="false" customHeight="false" hidden="false" ht="12.1" outlineLevel="0" r="36">
      <c r="A36" s="11" t="n">
        <v>46162</v>
      </c>
      <c r="B36" s="6" t="n">
        <v>5130</v>
      </c>
      <c r="C36" s="0" t="s">
        <v>68</v>
      </c>
      <c r="D36" s="11" t="n">
        <v>46196</v>
      </c>
      <c r="E36" s="6" t="n">
        <v>950</v>
      </c>
      <c r="F36" s="0" t="s">
        <v>68</v>
      </c>
      <c r="G36" s="0"/>
      <c r="H36" s="0"/>
      <c r="I36" s="0"/>
      <c r="J36" s="11" t="n">
        <v>46045</v>
      </c>
      <c r="K36" s="6" t="n">
        <v>367.67</v>
      </c>
      <c r="L36" s="0" t="s">
        <v>68</v>
      </c>
    </row>
    <row collapsed="false" customFormat="false" customHeight="false" hidden="false" ht="12.1" outlineLevel="0" r="37">
      <c r="A37" s="11" t="n">
        <v>46196</v>
      </c>
      <c r="B37" s="6" t="n">
        <v>8208</v>
      </c>
      <c r="C37" s="0" t="s">
        <v>68</v>
      </c>
      <c r="D37" s="11" t="n">
        <v>46203</v>
      </c>
      <c r="E37" s="6" t="n">
        <v>2886</v>
      </c>
      <c r="F37" s="0" t="s">
        <v>68</v>
      </c>
      <c r="G37" s="0"/>
      <c r="H37" s="0"/>
      <c r="I37" s="0"/>
      <c r="J37" s="11" t="n">
        <v>46050</v>
      </c>
      <c r="K37" s="6" t="n">
        <v>2197.72</v>
      </c>
      <c r="L37" s="0" t="s">
        <v>68</v>
      </c>
    </row>
    <row collapsed="false" customFormat="false" customHeight="false" hidden="false" ht="12.1" outlineLevel="0" r="38">
      <c r="A38" s="11" t="n">
        <v>46213</v>
      </c>
      <c r="B38" s="8" t="s">
        <f>=-Портфель!J2</f>
      </c>
      <c r="C38" s="0" t="s">
        <v>69</v>
      </c>
      <c r="D38" s="11" t="n">
        <v>46213</v>
      </c>
      <c r="E38" s="8" t="s">
        <f>=-Портфель!J3</f>
      </c>
      <c r="F38" s="0" t="s">
        <v>69</v>
      </c>
      <c r="G38" s="0"/>
      <c r="H38" s="0"/>
      <c r="I38" s="0"/>
      <c r="J38" s="11" t="n">
        <v>46087</v>
      </c>
      <c r="K38" s="6" t="n">
        <v>5978.63</v>
      </c>
      <c r="L38" s="0" t="s">
        <v>68</v>
      </c>
    </row>
    <row collapsed="false" customFormat="false" customHeight="false" hidden="false" ht="12.1" outlineLevel="0" r="39">
      <c r="A39" s="0"/>
      <c r="B39" s="10" t="s">
        <f>=XIRR(B2:B38,A2:A38)</f>
      </c>
      <c r="C39" s="0"/>
      <c r="D39" s="0"/>
      <c r="E39" s="10" t="s">
        <f>=XIRR(E2:E38,D2:D38)</f>
      </c>
      <c r="F39" s="0"/>
      <c r="G39" s="0"/>
      <c r="H39" s="0"/>
      <c r="I39" s="0"/>
      <c r="J39" s="11" t="n">
        <v>46162</v>
      </c>
      <c r="K39" s="6" t="n">
        <v>-46048.75</v>
      </c>
      <c r="L39" s="0" t="s">
        <v>71</v>
      </c>
    </row>
    <row collapsed="false" customFormat="false" customHeight="false" hidden="false" ht="12.1" outlineLevel="0" r="40">
      <c r="A40" s="0"/>
      <c r="B40" s="8" t="s">
        <f>=-SUM(B2:B38)</f>
      </c>
      <c r="C40" s="0" t="s">
        <v>70</v>
      </c>
      <c r="D40" s="0"/>
      <c r="E40" s="8" t="s">
        <f>=-SUM(E2:E38)</f>
      </c>
      <c r="F40" s="0" t="s">
        <v>70</v>
      </c>
      <c r="G40" s="0"/>
      <c r="H40" s="0"/>
      <c r="I40" s="0"/>
      <c r="J40" s="11" t="n">
        <v>46196</v>
      </c>
      <c r="K40" s="6" t="n">
        <v>222.82</v>
      </c>
      <c r="L40" s="0" t="s">
        <v>68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11" t="n">
        <v>46213</v>
      </c>
      <c r="K41" s="8" t="s">
        <f>=-Портфель!J6</f>
      </c>
      <c r="L41" s="0" t="s">
        <v>69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10" t="s">
        <f>=XIRR(K2:K41,J2:J41)</f>
      </c>
      <c r="L42" s="0"/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8" t="s">
        <f>=-SUM(K2:K41)</f>
      </c>
      <c r="L43" s="0" t="s">
        <v>70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72</v>
      </c>
      <c r="C1" s="0"/>
    </row>
    <row collapsed="false" customFormat="false" customHeight="false" hidden="false" ht="12.1" outlineLevel="0" r="2">
      <c r="A2" s="11" t="n">
        <v>45986</v>
      </c>
      <c r="B2" s="6" t="n">
        <v>27.84</v>
      </c>
      <c r="C2" s="0" t="s">
        <v>68</v>
      </c>
    </row>
    <row collapsed="false" customFormat="false" customHeight="false" hidden="false" ht="12.1" outlineLevel="0" r="3">
      <c r="A3" s="11" t="n">
        <v>46013</v>
      </c>
      <c r="B3" s="6" t="n">
        <v>33.8</v>
      </c>
      <c r="C3" s="0" t="s">
        <v>68</v>
      </c>
    </row>
    <row collapsed="false" customFormat="false" customHeight="false" hidden="false" ht="12.1" outlineLevel="0" r="4">
      <c r="A4" s="11" t="n">
        <v>46050</v>
      </c>
      <c r="B4" s="6" t="n">
        <v>34.34</v>
      </c>
      <c r="C4" s="0" t="s">
        <v>68</v>
      </c>
    </row>
    <row collapsed="false" customFormat="false" customHeight="false" hidden="false" ht="12.1" outlineLevel="0" r="5">
      <c r="A5" s="11" t="n">
        <v>46087</v>
      </c>
      <c r="B5" s="6" t="n">
        <v>69.79</v>
      </c>
      <c r="C5" s="0" t="s">
        <v>68</v>
      </c>
    </row>
    <row collapsed="false" customFormat="false" customHeight="false" hidden="false" ht="12.1" outlineLevel="0" r="6">
      <c r="A6" s="11" t="n">
        <v>46162</v>
      </c>
      <c r="B6" s="6" t="n">
        <v>-173.55</v>
      </c>
      <c r="C6" s="0" t="s">
        <v>71</v>
      </c>
    </row>
    <row collapsed="false" customFormat="false" customHeight="false" hidden="false" ht="12.1" outlineLevel="0" r="7">
      <c r="A7" s="0"/>
      <c r="B7" s="10" t="s">
        <f>=XIRR(B2:B6,A2:A6)</f>
      </c>
      <c r="C7" s="0"/>
    </row>
    <row collapsed="false" customFormat="false" customHeight="false" hidden="false" ht="12.1" outlineLevel="0" r="8">
      <c r="A8" s="0"/>
      <c r="B8" s="8" t="s">
        <f>=-SUM(B2:B6)</f>
      </c>
      <c r="C8" s="0" t="s">
        <v>70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3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73</v>
      </c>
      <c r="C1" s="0"/>
      <c r="D1" s="0"/>
      <c r="E1" s="3" t="s">
        <v>74</v>
      </c>
      <c r="F1" s="0"/>
      <c r="G1" s="0"/>
      <c r="H1" s="3" t="s">
        <v>75</v>
      </c>
      <c r="I1" s="0"/>
      <c r="J1" s="0"/>
      <c r="K1" s="3" t="s">
        <v>76</v>
      </c>
      <c r="L1" s="0"/>
    </row>
    <row collapsed="false" customFormat="false" customHeight="false" hidden="false" ht="12.1" outlineLevel="0" r="2">
      <c r="A2" s="11" t="n">
        <v>45714</v>
      </c>
      <c r="B2" s="6" t="n">
        <v>1</v>
      </c>
      <c r="C2" s="6" t="n">
        <v>7594.5</v>
      </c>
      <c r="D2" s="11" t="n">
        <v>45768</v>
      </c>
      <c r="E2" s="6" t="n">
        <v>10</v>
      </c>
      <c r="F2" s="6" t="n">
        <v>6588</v>
      </c>
      <c r="G2" s="11" t="n">
        <v>45768</v>
      </c>
      <c r="H2" s="6" t="n">
        <v>20</v>
      </c>
      <c r="I2" s="6" t="n">
        <v>6126.8</v>
      </c>
      <c r="J2" s="11" t="n">
        <v>46196</v>
      </c>
      <c r="K2" s="6" t="n">
        <v>16</v>
      </c>
      <c r="L2" s="6" t="n">
        <v>222.82</v>
      </c>
    </row>
    <row collapsed="false" customFormat="false" customHeight="false" hidden="false" ht="12.1" outlineLevel="0" r="3">
      <c r="A3" s="11" t="n">
        <v>45715</v>
      </c>
      <c r="B3" s="6" t="n">
        <v>1</v>
      </c>
      <c r="C3" s="6" t="n">
        <v>7532</v>
      </c>
      <c r="D3" s="11" t="n">
        <v>45768</v>
      </c>
      <c r="E3" s="6" t="n">
        <v>9</v>
      </c>
      <c r="F3" s="6" t="n">
        <v>5956.2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</row>
    <row collapsed="false" customFormat="false" customHeight="false" hidden="false" ht="12.1" outlineLevel="0" r="4">
      <c r="A4" s="11" t="n">
        <v>45715</v>
      </c>
      <c r="B4" s="6" t="n">
        <v>4</v>
      </c>
      <c r="C4" s="6" t="n">
        <v>30420</v>
      </c>
      <c r="D4" s="11" t="n">
        <v>45776</v>
      </c>
      <c r="E4" s="6" t="n">
        <v>16</v>
      </c>
      <c r="F4" s="6" t="n">
        <v>10848</v>
      </c>
      <c r="G4" s="0"/>
      <c r="H4" s="6" t="n">
        <v>291.69</v>
      </c>
      <c r="I4" s="0" t="s">
        <v>77</v>
      </c>
      <c r="J4" s="0"/>
      <c r="K4" s="6" t="n">
        <v>14.028</v>
      </c>
      <c r="L4" s="0" t="s">
        <v>77</v>
      </c>
    </row>
    <row collapsed="false" customFormat="false" customHeight="false" hidden="false" ht="12.1" outlineLevel="0" r="5">
      <c r="A5" s="11" t="n">
        <v>45715</v>
      </c>
      <c r="B5" s="6" t="n">
        <v>1</v>
      </c>
      <c r="C5" s="6" t="n">
        <v>7586</v>
      </c>
      <c r="D5" s="11" t="n">
        <v>45783</v>
      </c>
      <c r="E5" s="6" t="n">
        <v>15</v>
      </c>
      <c r="F5" s="6" t="n">
        <v>9711</v>
      </c>
      <c r="G5" s="0"/>
      <c r="H5" s="6" t="n">
        <v>20</v>
      </c>
      <c r="I5" s="0" t="s">
        <v>78</v>
      </c>
      <c r="J5" s="0"/>
      <c r="K5" s="6" t="n">
        <v>16</v>
      </c>
      <c r="L5" s="0" t="s">
        <v>78</v>
      </c>
    </row>
    <row collapsed="false" customFormat="false" customHeight="false" hidden="false" ht="12.1" outlineLevel="0" r="6">
      <c r="A6" s="11" t="n">
        <v>45733</v>
      </c>
      <c r="B6" s="6" t="n">
        <v>4</v>
      </c>
      <c r="C6" s="6" t="n">
        <v>28858</v>
      </c>
      <c r="D6" s="11" t="n">
        <v>45783</v>
      </c>
      <c r="E6" s="6" t="n">
        <v>5</v>
      </c>
      <c r="F6" s="6" t="n">
        <v>3242.5</v>
      </c>
      <c r="G6" s="0"/>
      <c r="H6" s="5" t="s">
        <f>=H5*(ABS(H4)-ABS(H3))</f>
      </c>
      <c r="I6" s="0" t="s">
        <v>79</v>
      </c>
      <c r="J6" s="0"/>
      <c r="K6" s="5" t="s">
        <f>=K5*(ABS(K4)-ABS(K3))</f>
      </c>
      <c r="L6" s="0" t="s">
        <v>79</v>
      </c>
    </row>
    <row collapsed="false" customFormat="false" customHeight="false" hidden="false" ht="12.1" outlineLevel="0" r="7">
      <c r="A7" s="11" t="n">
        <v>45754</v>
      </c>
      <c r="B7" s="6" t="n">
        <v>4</v>
      </c>
      <c r="C7" s="6" t="n">
        <v>25552</v>
      </c>
      <c r="D7" s="11" t="n">
        <v>45810</v>
      </c>
      <c r="E7" s="6" t="n">
        <v>9</v>
      </c>
      <c r="F7" s="6" t="n">
        <v>5658.3</v>
      </c>
    </row>
    <row collapsed="false" customFormat="false" customHeight="false" hidden="false" ht="12.1" outlineLevel="0" r="8">
      <c r="A8" s="11" t="n">
        <v>45755</v>
      </c>
      <c r="B8" s="6" t="n">
        <v>8</v>
      </c>
      <c r="C8" s="6" t="n">
        <v>51004</v>
      </c>
      <c r="D8" s="11" t="n">
        <v>45821</v>
      </c>
      <c r="E8" s="6" t="n">
        <v>32</v>
      </c>
      <c r="F8" s="6" t="n">
        <v>19504</v>
      </c>
    </row>
    <row collapsed="false" customFormat="false" customHeight="false" hidden="false" ht="12.1" outlineLevel="0" r="9">
      <c r="A9" s="11" t="n">
        <v>45758</v>
      </c>
      <c r="B9" s="6" t="n">
        <v>2</v>
      </c>
      <c r="C9" s="6" t="n">
        <v>13010</v>
      </c>
      <c r="D9" s="11" t="n">
        <v>45821</v>
      </c>
      <c r="E9" s="6" t="n">
        <v>1</v>
      </c>
      <c r="F9" s="6" t="n">
        <v>609.3</v>
      </c>
    </row>
    <row collapsed="false" customFormat="false" customHeight="false" hidden="false" ht="12.1" outlineLevel="0" r="10">
      <c r="A10" s="11" t="n">
        <v>45768</v>
      </c>
      <c r="B10" s="6" t="n">
        <v>2</v>
      </c>
      <c r="C10" s="6" t="n">
        <v>13331</v>
      </c>
      <c r="D10" s="11" t="n">
        <v>45827</v>
      </c>
      <c r="E10" s="6" t="n">
        <v>23</v>
      </c>
      <c r="F10" s="6" t="n">
        <v>14361.2</v>
      </c>
    </row>
    <row collapsed="false" customFormat="false" customHeight="false" hidden="false" ht="12.1" outlineLevel="0" r="11">
      <c r="A11" s="11" t="n">
        <v>45768</v>
      </c>
      <c r="B11" s="6" t="n">
        <v>3</v>
      </c>
      <c r="C11" s="6" t="n">
        <v>19978.5</v>
      </c>
      <c r="D11" s="11" t="n">
        <v>45831</v>
      </c>
      <c r="E11" s="6" t="n">
        <v>8</v>
      </c>
      <c r="F11" s="6" t="n">
        <v>4967.2</v>
      </c>
    </row>
    <row collapsed="false" customFormat="false" customHeight="false" hidden="false" ht="12.1" outlineLevel="0" r="12">
      <c r="A12" s="11" t="n">
        <v>45769</v>
      </c>
      <c r="B12" s="6" t="n">
        <v>5</v>
      </c>
      <c r="C12" s="6" t="n">
        <v>33835</v>
      </c>
      <c r="D12" s="11" t="n">
        <v>45838</v>
      </c>
      <c r="E12" s="6" t="n">
        <v>7</v>
      </c>
      <c r="F12" s="6" t="n">
        <v>4386.9</v>
      </c>
    </row>
    <row collapsed="false" customFormat="false" customHeight="false" hidden="false" ht="12.1" outlineLevel="0" r="13">
      <c r="A13" s="11" t="n">
        <v>45770</v>
      </c>
      <c r="B13" s="6" t="n">
        <v>2</v>
      </c>
      <c r="C13" s="6" t="n">
        <v>13506</v>
      </c>
      <c r="D13" s="11" t="n">
        <v>45845</v>
      </c>
      <c r="E13" s="6" t="n">
        <v>20</v>
      </c>
      <c r="F13" s="6" t="n">
        <v>12354</v>
      </c>
    </row>
    <row collapsed="false" customFormat="false" customHeight="false" hidden="false" ht="12.1" outlineLevel="0" r="14">
      <c r="A14" s="11" t="n">
        <v>45770</v>
      </c>
      <c r="B14" s="6" t="n">
        <v>1</v>
      </c>
      <c r="C14" s="6" t="n">
        <v>6729.5</v>
      </c>
      <c r="D14" s="11" t="n">
        <v>45918</v>
      </c>
      <c r="E14" s="6" t="n">
        <v>1</v>
      </c>
      <c r="F14" s="6" t="n">
        <v>600.5</v>
      </c>
    </row>
    <row collapsed="false" customFormat="false" customHeight="false" hidden="false" ht="12.1" outlineLevel="0" r="15">
      <c r="A15" s="11" t="n">
        <v>45776</v>
      </c>
      <c r="B15" s="6" t="n">
        <v>2</v>
      </c>
      <c r="C15" s="6" t="n">
        <v>13594</v>
      </c>
      <c r="D15" s="11" t="n">
        <v>45919</v>
      </c>
      <c r="E15" s="6" t="n">
        <v>44</v>
      </c>
      <c r="F15" s="6" t="n">
        <v>25907.2</v>
      </c>
    </row>
    <row collapsed="false" customFormat="false" customHeight="false" hidden="false" ht="12.1" outlineLevel="0" r="16">
      <c r="A16" s="11" t="n">
        <v>45783</v>
      </c>
      <c r="B16" s="6" t="n">
        <v>1</v>
      </c>
      <c r="C16" s="6" t="n">
        <v>6427</v>
      </c>
      <c r="D16" s="11" t="n">
        <v>45923</v>
      </c>
      <c r="E16" s="6" t="n">
        <v>10</v>
      </c>
      <c r="F16" s="6" t="n">
        <v>5886</v>
      </c>
    </row>
    <row collapsed="false" customFormat="false" customHeight="false" hidden="false" ht="12.1" outlineLevel="0" r="17">
      <c r="A17" s="11" t="n">
        <v>45827</v>
      </c>
      <c r="B17" s="6" t="n">
        <v>1</v>
      </c>
      <c r="C17" s="6" t="n">
        <v>6365.5</v>
      </c>
      <c r="D17" s="11" t="n">
        <v>45931</v>
      </c>
      <c r="E17" s="6" t="n">
        <v>15</v>
      </c>
      <c r="F17" s="6" t="n">
        <v>8731.5</v>
      </c>
    </row>
    <row collapsed="false" customFormat="false" customHeight="false" hidden="false" ht="12.1" outlineLevel="0" r="18">
      <c r="A18" s="11" t="n">
        <v>45831</v>
      </c>
      <c r="B18" s="6" t="n">
        <v>1</v>
      </c>
      <c r="C18" s="6" t="n">
        <v>6300</v>
      </c>
      <c r="D18" s="11" t="n">
        <v>45931</v>
      </c>
      <c r="E18" s="6" t="n">
        <v>2</v>
      </c>
      <c r="F18" s="6" t="n">
        <v>1164.2</v>
      </c>
    </row>
    <row collapsed="false" customFormat="false" customHeight="false" hidden="false" ht="12.1" outlineLevel="0" r="19">
      <c r="A19" s="11" t="n">
        <v>45838</v>
      </c>
      <c r="B19" s="6" t="n">
        <v>2</v>
      </c>
      <c r="C19" s="6" t="n">
        <v>12485.6</v>
      </c>
      <c r="D19" s="11" t="n">
        <v>45961</v>
      </c>
      <c r="E19" s="6" t="n">
        <v>11</v>
      </c>
      <c r="F19" s="6" t="n">
        <v>5668.3</v>
      </c>
    </row>
    <row collapsed="false" customFormat="false" customHeight="false" hidden="false" ht="12.1" outlineLevel="0" r="20">
      <c r="A20" s="11" t="n">
        <v>45845</v>
      </c>
      <c r="B20" s="6" t="n">
        <v>1</v>
      </c>
      <c r="C20" s="6" t="n">
        <v>6137.5</v>
      </c>
      <c r="D20" s="11" t="n">
        <v>45966</v>
      </c>
      <c r="E20" s="6" t="n">
        <v>2</v>
      </c>
      <c r="F20" s="6" t="n">
        <v>1042.2</v>
      </c>
    </row>
    <row collapsed="false" customFormat="false" customHeight="false" hidden="false" ht="12.1" outlineLevel="0" r="21">
      <c r="A21" s="11" t="n">
        <v>45859</v>
      </c>
      <c r="B21" s="6" t="n">
        <v>4</v>
      </c>
      <c r="C21" s="6" t="n">
        <v>24704</v>
      </c>
      <c r="D21" s="11" t="n">
        <v>45980</v>
      </c>
      <c r="E21" s="6" t="n">
        <v>5</v>
      </c>
      <c r="F21" s="6" t="n">
        <v>2831</v>
      </c>
    </row>
    <row collapsed="false" customFormat="false" customHeight="false" hidden="false" ht="12.1" outlineLevel="0" r="22">
      <c r="A22" s="11" t="n">
        <v>45931</v>
      </c>
      <c r="B22" s="6" t="n">
        <v>1</v>
      </c>
      <c r="C22" s="6" t="n">
        <v>6073</v>
      </c>
      <c r="D22" s="11" t="n">
        <v>45985</v>
      </c>
      <c r="E22" s="6" t="n">
        <v>5</v>
      </c>
      <c r="F22" s="6" t="n">
        <v>2835.5</v>
      </c>
    </row>
    <row collapsed="false" customFormat="false" customHeight="false" hidden="false" ht="12.1" outlineLevel="0" r="23">
      <c r="A23" s="11" t="n">
        <v>45985</v>
      </c>
      <c r="B23" s="6" t="n">
        <v>1</v>
      </c>
      <c r="C23" s="6" t="n">
        <v>5467</v>
      </c>
      <c r="D23" s="11" t="n">
        <v>45985</v>
      </c>
      <c r="E23" s="6" t="n">
        <v>5</v>
      </c>
      <c r="F23" s="6" t="n">
        <v>2836</v>
      </c>
    </row>
    <row collapsed="false" customFormat="false" customHeight="false" hidden="false" ht="12.1" outlineLevel="0" r="24">
      <c r="A24" s="11" t="n">
        <v>45988</v>
      </c>
      <c r="B24" s="6" t="n">
        <v>1</v>
      </c>
      <c r="C24" s="6" t="n">
        <v>5468</v>
      </c>
      <c r="D24" s="11" t="n">
        <v>45988</v>
      </c>
      <c r="E24" s="6" t="n">
        <v>5</v>
      </c>
      <c r="F24" s="6" t="n">
        <v>2765.5</v>
      </c>
    </row>
    <row collapsed="false" customFormat="false" customHeight="false" hidden="false" ht="12.1" outlineLevel="0" r="25">
      <c r="A25" s="11" t="n">
        <v>45988</v>
      </c>
      <c r="B25" s="6" t="n">
        <v>1</v>
      </c>
      <c r="C25" s="6" t="n">
        <v>5467.5</v>
      </c>
      <c r="D25" s="11" t="n">
        <v>45999</v>
      </c>
      <c r="E25" s="6" t="n">
        <v>5</v>
      </c>
      <c r="F25" s="6" t="n">
        <v>2785.5</v>
      </c>
    </row>
    <row collapsed="false" customFormat="false" customHeight="false" hidden="false" ht="12.1" outlineLevel="0" r="26">
      <c r="A26" s="11" t="n">
        <v>45999</v>
      </c>
      <c r="B26" s="6" t="n">
        <v>2</v>
      </c>
      <c r="C26" s="6" t="n">
        <v>11173</v>
      </c>
      <c r="D26" s="11" t="n">
        <v>45999</v>
      </c>
      <c r="E26" s="6" t="n">
        <v>4</v>
      </c>
      <c r="F26" s="6" t="n">
        <v>2210.4</v>
      </c>
    </row>
    <row collapsed="false" customFormat="false" customHeight="false" hidden="false" ht="12.1" outlineLevel="0" r="27">
      <c r="A27" s="11" t="n">
        <v>45999</v>
      </c>
      <c r="B27" s="6" t="n">
        <v>1</v>
      </c>
      <c r="C27" s="6" t="n">
        <v>5582</v>
      </c>
      <c r="D27" s="11" t="n">
        <v>46002</v>
      </c>
      <c r="E27" s="6" t="n">
        <v>35</v>
      </c>
      <c r="F27" s="6" t="n">
        <v>19757.5</v>
      </c>
    </row>
    <row collapsed="false" customFormat="false" customHeight="false" hidden="false" ht="12.1" outlineLevel="0" r="28">
      <c r="A28" s="11" t="n">
        <v>45999</v>
      </c>
      <c r="B28" s="6" t="n">
        <v>11</v>
      </c>
      <c r="C28" s="6" t="n">
        <v>61110.5</v>
      </c>
      <c r="D28" s="11" t="n">
        <v>46006</v>
      </c>
      <c r="E28" s="6" t="n">
        <v>9</v>
      </c>
      <c r="F28" s="6" t="n">
        <v>5084.1</v>
      </c>
    </row>
    <row collapsed="false" customFormat="false" customHeight="false" hidden="false" ht="12.1" outlineLevel="0" r="29">
      <c r="A29" s="11" t="n">
        <v>46002</v>
      </c>
      <c r="B29" s="6" t="n">
        <v>32</v>
      </c>
      <c r="C29" s="6" t="n">
        <v>180032</v>
      </c>
      <c r="D29" s="11" t="n">
        <v>46013</v>
      </c>
      <c r="E29" s="6" t="n">
        <v>2</v>
      </c>
      <c r="F29" s="6" t="n">
        <v>1084</v>
      </c>
    </row>
    <row collapsed="false" customFormat="false" customHeight="false" hidden="false" ht="12.1" outlineLevel="0" r="30">
      <c r="A30" s="11" t="n">
        <v>46034</v>
      </c>
      <c r="B30" s="6" t="n">
        <v>1</v>
      </c>
      <c r="C30" s="6" t="n">
        <v>5517</v>
      </c>
      <c r="D30" s="11" t="n">
        <v>46034</v>
      </c>
      <c r="E30" s="6" t="n">
        <v>17</v>
      </c>
      <c r="F30" s="6" t="n">
        <v>8940.3</v>
      </c>
    </row>
    <row collapsed="false" customFormat="false" customHeight="false" hidden="false" ht="12.1" outlineLevel="0" r="31">
      <c r="A31" s="11" t="n">
        <v>46162</v>
      </c>
      <c r="B31" s="6" t="n">
        <v>4</v>
      </c>
      <c r="C31" s="6" t="n">
        <v>20574</v>
      </c>
      <c r="D31" s="11" t="n">
        <v>46167</v>
      </c>
      <c r="E31" s="6" t="n">
        <v>5</v>
      </c>
      <c r="F31" s="6" t="n">
        <v>2829</v>
      </c>
    </row>
    <row collapsed="false" customFormat="false" customHeight="false" hidden="false" ht="12.1" outlineLevel="0" r="32">
      <c r="A32" s="11" t="n">
        <v>46162</v>
      </c>
      <c r="B32" s="6" t="n">
        <v>9</v>
      </c>
      <c r="C32" s="6" t="n">
        <v>46206</v>
      </c>
      <c r="D32" s="11" t="n">
        <v>46175</v>
      </c>
      <c r="E32" s="6" t="n">
        <v>3</v>
      </c>
      <c r="F32" s="6" t="n">
        <v>1708.5</v>
      </c>
    </row>
    <row collapsed="false" customFormat="false" customHeight="false" hidden="false" ht="12.1" outlineLevel="0" r="33">
      <c r="A33" s="11" t="n">
        <v>46162</v>
      </c>
      <c r="B33" s="6" t="n">
        <v>1</v>
      </c>
      <c r="C33" s="6" t="n">
        <v>5130</v>
      </c>
      <c r="D33" s="11" t="n">
        <v>46196</v>
      </c>
      <c r="E33" s="6" t="n">
        <v>2</v>
      </c>
      <c r="F33" s="6" t="n">
        <v>950</v>
      </c>
    </row>
    <row collapsed="false" customFormat="false" customHeight="false" hidden="false" ht="12.1" outlineLevel="0" r="34">
      <c r="A34" s="11" t="n">
        <v>46196</v>
      </c>
      <c r="B34" s="6" t="n">
        <v>2</v>
      </c>
      <c r="C34" s="6" t="n">
        <v>8208</v>
      </c>
      <c r="D34" s="11" t="n">
        <v>46203</v>
      </c>
      <c r="E34" s="6" t="n">
        <v>6</v>
      </c>
      <c r="F34" s="6" t="n">
        <v>2886</v>
      </c>
    </row>
    <row collapsed="false" customFormat="false" customHeight="false" hidden="false" ht="12.1" outlineLevel="0" r="35">
      <c r="A35" s="0"/>
      <c r="B35" s="5" t="s">
        <f>=SUM(C2:C34)/SUM(B2:B34)</f>
      </c>
      <c r="C35" s="0" t="s">
        <v>11</v>
      </c>
      <c r="D35" s="0"/>
      <c r="E35" s="5" t="s">
        <f>=SUM(F2:F34)/SUM(E2:E34)</f>
      </c>
      <c r="F35" s="0" t="s">
        <v>11</v>
      </c>
    </row>
    <row collapsed="false" customFormat="false" customHeight="false" hidden="false" ht="12.1" outlineLevel="0" r="36">
      <c r="A36" s="0"/>
      <c r="B36" s="6" t="n">
        <v>4396</v>
      </c>
      <c r="C36" s="0" t="s">
        <v>77</v>
      </c>
      <c r="D36" s="0"/>
      <c r="E36" s="6" t="n">
        <v>441</v>
      </c>
      <c r="F36" s="0" t="s">
        <v>77</v>
      </c>
    </row>
    <row collapsed="false" customFormat="false" customHeight="false" hidden="false" ht="12.1" outlineLevel="0" r="37">
      <c r="A37" s="0"/>
      <c r="B37" s="6" t="n">
        <v>117</v>
      </c>
      <c r="C37" s="0" t="s">
        <v>78</v>
      </c>
      <c r="D37" s="0"/>
      <c r="E37" s="6" t="n">
        <v>348</v>
      </c>
      <c r="F37" s="0" t="s">
        <v>78</v>
      </c>
    </row>
    <row collapsed="false" customFormat="false" customHeight="false" hidden="false" ht="12.1" outlineLevel="0" r="38">
      <c r="A38" s="0"/>
      <c r="B38" s="5" t="s">
        <f>=B37*(ABS(B36)-ABS(B35))</f>
      </c>
      <c r="C38" s="0" t="s">
        <v>79</v>
      </c>
      <c r="D38" s="0"/>
      <c r="E38" s="5" t="s">
        <f>=E37*(ABS(E36)-ABS(E35))</f>
      </c>
      <c r="F38" s="0" t="s">
        <v>79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6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80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81</v>
      </c>
      <c r="L1" s="18" t="s">
        <v>82</v>
      </c>
      <c r="M1" s="18" t="s">
        <v>19</v>
      </c>
      <c r="N1" s="18" t="s">
        <v>83</v>
      </c>
    </row>
    <row collapsed="false" customFormat="false" customHeight="false" hidden="false" ht="12.1" outlineLevel="0" r="2">
      <c r="A2" s="21" t="n">
        <v>45712.764583333</v>
      </c>
      <c r="B2" s="22" t="s">
        <v>84</v>
      </c>
      <c r="C2" s="22" t="s">
        <v>54</v>
      </c>
      <c r="D2" s="22" t="s">
        <v>84</v>
      </c>
      <c r="E2" s="22" t="s">
        <v>84</v>
      </c>
      <c r="F2" s="22" t="s">
        <v>19</v>
      </c>
      <c r="G2" s="23" t="n">
        <v>17616</v>
      </c>
      <c r="H2" s="24" t="n">
        <v>1</v>
      </c>
      <c r="I2" s="24" t="n">
        <v>17616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45712.764583333</v>
      </c>
      <c r="B3" s="22" t="s">
        <v>84</v>
      </c>
      <c r="C3" s="22" t="s">
        <v>54</v>
      </c>
      <c r="D3" s="22" t="s">
        <v>84</v>
      </c>
      <c r="E3" s="22" t="s">
        <v>84</v>
      </c>
      <c r="F3" s="22" t="s">
        <v>19</v>
      </c>
      <c r="G3" s="23" t="n">
        <v>35000</v>
      </c>
      <c r="H3" s="24" t="n">
        <v>1</v>
      </c>
      <c r="I3" s="24" t="n">
        <v>35000</v>
      </c>
      <c r="J3" s="24" t="n">
        <v>0</v>
      </c>
      <c r="K3" s="24" t="n">
        <v>-0</v>
      </c>
      <c r="L3" s="24" t="n">
        <v>-0</v>
      </c>
      <c r="M3" s="6" t="s">
        <f>=I3+J3+K3+L3</f>
      </c>
      <c r="N3" s="22"/>
    </row>
    <row collapsed="false" customFormat="false" customHeight="false" hidden="false" ht="12.1" outlineLevel="0" r="4">
      <c r="A4" s="20" t="n">
        <v>45714.764583333</v>
      </c>
      <c r="B4" s="16" t="s">
        <v>16</v>
      </c>
      <c r="C4" s="16" t="s">
        <v>85</v>
      </c>
      <c r="D4" s="16" t="s">
        <v>68</v>
      </c>
      <c r="E4" s="16" t="s">
        <v>17</v>
      </c>
      <c r="F4" s="16" t="s">
        <v>19</v>
      </c>
      <c r="G4" s="7" t="n">
        <v>1</v>
      </c>
      <c r="H4" s="6" t="n">
        <v>7594.5</v>
      </c>
      <c r="I4" s="6" t="n">
        <v>-7594.5</v>
      </c>
      <c r="J4" s="6" t="n">
        <v>-0</v>
      </c>
      <c r="K4" s="6" t="n">
        <v>-0</v>
      </c>
      <c r="L4" s="6" t="n">
        <v>-0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45715.540972222</v>
      </c>
      <c r="B5" s="16" t="s">
        <v>16</v>
      </c>
      <c r="C5" s="16" t="s">
        <v>85</v>
      </c>
      <c r="D5" s="16" t="s">
        <v>68</v>
      </c>
      <c r="E5" s="16" t="s">
        <v>17</v>
      </c>
      <c r="F5" s="16" t="s">
        <v>19</v>
      </c>
      <c r="G5" s="7" t="n">
        <v>1</v>
      </c>
      <c r="H5" s="6" t="n">
        <v>7532</v>
      </c>
      <c r="I5" s="6" t="n">
        <v>-7532</v>
      </c>
      <c r="J5" s="6" t="n">
        <v>-0</v>
      </c>
      <c r="K5" s="6" t="n">
        <v>-0</v>
      </c>
      <c r="L5" s="6" t="n">
        <v>-0</v>
      </c>
      <c r="M5" s="6" t="s">
        <f>=I5+J5+K5+L5</f>
      </c>
      <c r="N5" s="16"/>
    </row>
    <row collapsed="false" customFormat="false" customHeight="false" hidden="false" ht="12.1" outlineLevel="0" r="6">
      <c r="A6" s="21" t="n">
        <v>45715.664583333</v>
      </c>
      <c r="B6" s="22" t="s">
        <v>84</v>
      </c>
      <c r="C6" s="22" t="s">
        <v>54</v>
      </c>
      <c r="D6" s="22" t="s">
        <v>84</v>
      </c>
      <c r="E6" s="22" t="s">
        <v>84</v>
      </c>
      <c r="F6" s="22" t="s">
        <v>19</v>
      </c>
      <c r="G6" s="23" t="n">
        <v>1000</v>
      </c>
      <c r="H6" s="24" t="n">
        <v>1</v>
      </c>
      <c r="I6" s="24" t="n">
        <v>1000</v>
      </c>
      <c r="J6" s="24" t="n">
        <v>0</v>
      </c>
      <c r="K6" s="24" t="n">
        <v>-0</v>
      </c>
      <c r="L6" s="24" t="n">
        <v>-0</v>
      </c>
      <c r="M6" s="6" t="s">
        <f>=I6+J6+K6+L6</f>
      </c>
      <c r="N6" s="22"/>
    </row>
    <row collapsed="false" customFormat="false" customHeight="false" hidden="false" ht="12.1" outlineLevel="0" r="7">
      <c r="A7" s="20" t="n">
        <v>45715.664583333</v>
      </c>
      <c r="B7" s="16" t="s">
        <v>16</v>
      </c>
      <c r="C7" s="16" t="s">
        <v>85</v>
      </c>
      <c r="D7" s="16" t="s">
        <v>68</v>
      </c>
      <c r="E7" s="16" t="s">
        <v>17</v>
      </c>
      <c r="F7" s="16" t="s">
        <v>19</v>
      </c>
      <c r="G7" s="7" t="n">
        <v>4</v>
      </c>
      <c r="H7" s="6" t="n">
        <v>7605</v>
      </c>
      <c r="I7" s="6" t="n">
        <v>-30420</v>
      </c>
      <c r="J7" s="6" t="n">
        <v>-0</v>
      </c>
      <c r="K7" s="6" t="n">
        <v>-0</v>
      </c>
      <c r="L7" s="6" t="n">
        <v>-0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45715.664583333</v>
      </c>
      <c r="B8" s="16" t="s">
        <v>16</v>
      </c>
      <c r="C8" s="16" t="s">
        <v>85</v>
      </c>
      <c r="D8" s="16" t="s">
        <v>68</v>
      </c>
      <c r="E8" s="16" t="s">
        <v>17</v>
      </c>
      <c r="F8" s="16" t="s">
        <v>19</v>
      </c>
      <c r="G8" s="7" t="n">
        <v>1</v>
      </c>
      <c r="H8" s="6" t="n">
        <v>7586</v>
      </c>
      <c r="I8" s="6" t="n">
        <v>-7586</v>
      </c>
      <c r="J8" s="6" t="n">
        <v>-0</v>
      </c>
      <c r="K8" s="6" t="n">
        <v>-0</v>
      </c>
      <c r="L8" s="6" t="n">
        <v>-0</v>
      </c>
      <c r="M8" s="6" t="s">
        <f>=I8+J8+K8+L8</f>
      </c>
      <c r="N8" s="16"/>
    </row>
    <row collapsed="false" customFormat="false" customHeight="false" hidden="false" ht="12.1" outlineLevel="0" r="9">
      <c r="A9" s="21" t="n">
        <v>45733.784722222</v>
      </c>
      <c r="B9" s="22" t="s">
        <v>84</v>
      </c>
      <c r="C9" s="22" t="s">
        <v>54</v>
      </c>
      <c r="D9" s="22" t="s">
        <v>84</v>
      </c>
      <c r="E9" s="22" t="s">
        <v>84</v>
      </c>
      <c r="F9" s="22" t="s">
        <v>19</v>
      </c>
      <c r="G9" s="23" t="n">
        <v>30116</v>
      </c>
      <c r="H9" s="24" t="n">
        <v>1</v>
      </c>
      <c r="I9" s="24" t="n">
        <v>30116</v>
      </c>
      <c r="J9" s="24" t="n">
        <v>0</v>
      </c>
      <c r="K9" s="24" t="n">
        <v>-0</v>
      </c>
      <c r="L9" s="24" t="n">
        <v>-0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45733.785416667</v>
      </c>
      <c r="B10" s="16" t="s">
        <v>16</v>
      </c>
      <c r="C10" s="16" t="s">
        <v>85</v>
      </c>
      <c r="D10" s="16" t="s">
        <v>68</v>
      </c>
      <c r="E10" s="16" t="s">
        <v>17</v>
      </c>
      <c r="F10" s="16" t="s">
        <v>19</v>
      </c>
      <c r="G10" s="7" t="n">
        <v>4</v>
      </c>
      <c r="H10" s="6" t="n">
        <v>7214.5</v>
      </c>
      <c r="I10" s="6" t="n">
        <v>-28858</v>
      </c>
      <c r="J10" s="6" t="n">
        <v>-0</v>
      </c>
      <c r="K10" s="6" t="n">
        <v>-0</v>
      </c>
      <c r="L10" s="6" t="n">
        <v>-0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45750.805555556</v>
      </c>
      <c r="B11" s="22" t="s">
        <v>84</v>
      </c>
      <c r="C11" s="22" t="s">
        <v>54</v>
      </c>
      <c r="D11" s="22" t="s">
        <v>84</v>
      </c>
      <c r="E11" s="22" t="s">
        <v>84</v>
      </c>
      <c r="F11" s="22" t="s">
        <v>19</v>
      </c>
      <c r="G11" s="23" t="n">
        <v>20000</v>
      </c>
      <c r="H11" s="24" t="n">
        <v>1</v>
      </c>
      <c r="I11" s="24" t="n">
        <v>20000</v>
      </c>
      <c r="J11" s="24" t="n">
        <v>0</v>
      </c>
      <c r="K11" s="24" t="n">
        <v>-0</v>
      </c>
      <c r="L11" s="24" t="n">
        <v>-0</v>
      </c>
      <c r="M11" s="6" t="s">
        <f>=I11+J11+K11+L11</f>
      </c>
      <c r="N11" s="22"/>
    </row>
    <row collapsed="false" customFormat="false" customHeight="false" hidden="false" ht="12.1" outlineLevel="0" r="12">
      <c r="A12" s="21" t="n">
        <v>45754.527083333</v>
      </c>
      <c r="B12" s="22" t="s">
        <v>84</v>
      </c>
      <c r="C12" s="22" t="s">
        <v>54</v>
      </c>
      <c r="D12" s="22" t="s">
        <v>84</v>
      </c>
      <c r="E12" s="22" t="s">
        <v>84</v>
      </c>
      <c r="F12" s="22" t="s">
        <v>19</v>
      </c>
      <c r="G12" s="23" t="n">
        <v>30000</v>
      </c>
      <c r="H12" s="24" t="n">
        <v>1</v>
      </c>
      <c r="I12" s="24" t="n">
        <v>30000</v>
      </c>
      <c r="J12" s="24" t="n">
        <v>0</v>
      </c>
      <c r="K12" s="24" t="n">
        <v>-0</v>
      </c>
      <c r="L12" s="24" t="n">
        <v>-0</v>
      </c>
      <c r="M12" s="6" t="s">
        <f>=I12+J12+K12+L12</f>
      </c>
      <c r="N12" s="22"/>
    </row>
    <row collapsed="false" customFormat="false" customHeight="false" hidden="false" ht="12.1" outlineLevel="0" r="13">
      <c r="A13" s="20" t="n">
        <v>45754.527083333</v>
      </c>
      <c r="B13" s="16" t="s">
        <v>16</v>
      </c>
      <c r="C13" s="16" t="s">
        <v>85</v>
      </c>
      <c r="D13" s="16" t="s">
        <v>68</v>
      </c>
      <c r="E13" s="16" t="s">
        <v>17</v>
      </c>
      <c r="F13" s="16" t="s">
        <v>19</v>
      </c>
      <c r="G13" s="7" t="n">
        <v>4</v>
      </c>
      <c r="H13" s="6" t="n">
        <v>6388</v>
      </c>
      <c r="I13" s="6" t="n">
        <v>-25552</v>
      </c>
      <c r="J13" s="6" t="n">
        <v>-0</v>
      </c>
      <c r="K13" s="6" t="n">
        <v>-0</v>
      </c>
      <c r="L13" s="6" t="n">
        <v>-0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45755.459027778</v>
      </c>
      <c r="B14" s="22" t="s">
        <v>84</v>
      </c>
      <c r="C14" s="22" t="s">
        <v>54</v>
      </c>
      <c r="D14" s="22" t="s">
        <v>84</v>
      </c>
      <c r="E14" s="22" t="s">
        <v>84</v>
      </c>
      <c r="F14" s="22" t="s">
        <v>19</v>
      </c>
      <c r="G14" s="23" t="n">
        <v>90000</v>
      </c>
      <c r="H14" s="24" t="n">
        <v>1</v>
      </c>
      <c r="I14" s="24" t="n">
        <v>90000</v>
      </c>
      <c r="J14" s="24" t="n">
        <v>0</v>
      </c>
      <c r="K14" s="24" t="n">
        <v>-0</v>
      </c>
      <c r="L14" s="24" t="n">
        <v>-0</v>
      </c>
      <c r="M14" s="6" t="s">
        <f>=I14+J14+K14+L14</f>
      </c>
      <c r="N14" s="22"/>
    </row>
    <row collapsed="false" customFormat="false" customHeight="false" hidden="false" ht="12.1" outlineLevel="0" r="15">
      <c r="A15" s="20" t="n">
        <v>45755.459027778</v>
      </c>
      <c r="B15" s="16" t="s">
        <v>16</v>
      </c>
      <c r="C15" s="16" t="s">
        <v>85</v>
      </c>
      <c r="D15" s="16" t="s">
        <v>68</v>
      </c>
      <c r="E15" s="16" t="s">
        <v>17</v>
      </c>
      <c r="F15" s="16" t="s">
        <v>19</v>
      </c>
      <c r="G15" s="7" t="n">
        <v>8</v>
      </c>
      <c r="H15" s="6" t="n">
        <v>6375.5</v>
      </c>
      <c r="I15" s="6" t="n">
        <v>-51004</v>
      </c>
      <c r="J15" s="6" t="n">
        <v>-0</v>
      </c>
      <c r="K15" s="6" t="n">
        <v>-0</v>
      </c>
      <c r="L15" s="6" t="n">
        <v>-0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45758.802777778</v>
      </c>
      <c r="B16" s="16" t="s">
        <v>16</v>
      </c>
      <c r="C16" s="16" t="s">
        <v>85</v>
      </c>
      <c r="D16" s="16" t="s">
        <v>68</v>
      </c>
      <c r="E16" s="16" t="s">
        <v>17</v>
      </c>
      <c r="F16" s="16" t="s">
        <v>19</v>
      </c>
      <c r="G16" s="7" t="n">
        <v>2</v>
      </c>
      <c r="H16" s="6" t="n">
        <v>6505</v>
      </c>
      <c r="I16" s="6" t="n">
        <v>-13010</v>
      </c>
      <c r="J16" s="6" t="n">
        <v>-0</v>
      </c>
      <c r="K16" s="6" t="n">
        <v>-0</v>
      </c>
      <c r="L16" s="6" t="n">
        <v>-0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45768.439583333</v>
      </c>
      <c r="B17" s="16" t="s">
        <v>16</v>
      </c>
      <c r="C17" s="16" t="s">
        <v>85</v>
      </c>
      <c r="D17" s="16" t="s">
        <v>68</v>
      </c>
      <c r="E17" s="16" t="s">
        <v>17</v>
      </c>
      <c r="F17" s="16" t="s">
        <v>19</v>
      </c>
      <c r="G17" s="7" t="n">
        <v>2</v>
      </c>
      <c r="H17" s="6" t="n">
        <v>6665.5</v>
      </c>
      <c r="I17" s="6" t="n">
        <v>-13331</v>
      </c>
      <c r="J17" s="6" t="n">
        <v>-0</v>
      </c>
      <c r="K17" s="6" t="n">
        <v>-0</v>
      </c>
      <c r="L17" s="6" t="n">
        <v>-0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45768.439583333</v>
      </c>
      <c r="B18" s="16" t="s">
        <v>21</v>
      </c>
      <c r="C18" s="16" t="s">
        <v>86</v>
      </c>
      <c r="D18" s="16" t="s">
        <v>68</v>
      </c>
      <c r="E18" s="16" t="s">
        <v>17</v>
      </c>
      <c r="F18" s="16" t="s">
        <v>19</v>
      </c>
      <c r="G18" s="7" t="n">
        <v>10</v>
      </c>
      <c r="H18" s="6" t="n">
        <v>658.8</v>
      </c>
      <c r="I18" s="6" t="n">
        <v>-6588</v>
      </c>
      <c r="J18" s="6" t="n">
        <v>-0</v>
      </c>
      <c r="K18" s="6" t="n">
        <v>-0</v>
      </c>
      <c r="L18" s="6" t="n">
        <v>-0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45768.439583333</v>
      </c>
      <c r="B19" s="16" t="s">
        <v>16</v>
      </c>
      <c r="C19" s="16" t="s">
        <v>85</v>
      </c>
      <c r="D19" s="16" t="s">
        <v>68</v>
      </c>
      <c r="E19" s="16" t="s">
        <v>17</v>
      </c>
      <c r="F19" s="16" t="s">
        <v>19</v>
      </c>
      <c r="G19" s="7" t="n">
        <v>3</v>
      </c>
      <c r="H19" s="6" t="n">
        <v>6659.5</v>
      </c>
      <c r="I19" s="6" t="n">
        <v>-19978.5</v>
      </c>
      <c r="J19" s="6" t="n">
        <v>-0</v>
      </c>
      <c r="K19" s="6" t="n">
        <v>-0</v>
      </c>
      <c r="L19" s="6" t="n">
        <v>-0</v>
      </c>
      <c r="M19" s="6" t="s">
        <f>=I19+J19+K19+L19</f>
      </c>
      <c r="N19" s="16"/>
    </row>
    <row collapsed="false" customFormat="false" customHeight="false" hidden="false" ht="12.1" outlineLevel="0" r="20">
      <c r="A20" s="20" t="n">
        <v>45768.439583333</v>
      </c>
      <c r="B20" s="16" t="s">
        <v>24</v>
      </c>
      <c r="C20" s="16" t="s">
        <v>87</v>
      </c>
      <c r="D20" s="16" t="s">
        <v>68</v>
      </c>
      <c r="E20" s="16" t="s">
        <v>17</v>
      </c>
      <c r="F20" s="16" t="s">
        <v>19</v>
      </c>
      <c r="G20" s="7" t="n">
        <v>20</v>
      </c>
      <c r="H20" s="6" t="n">
        <v>306.34</v>
      </c>
      <c r="I20" s="6" t="n">
        <v>-6126.8</v>
      </c>
      <c r="J20" s="6" t="n">
        <v>-0</v>
      </c>
      <c r="K20" s="6" t="n">
        <v>-0</v>
      </c>
      <c r="L20" s="6" t="n">
        <v>-0</v>
      </c>
      <c r="M20" s="6" t="s">
        <f>=I20+J20+K20+L20</f>
      </c>
      <c r="N20" s="16"/>
    </row>
    <row collapsed="false" customFormat="false" customHeight="false" hidden="false" ht="12.1" outlineLevel="0" r="21">
      <c r="A21" s="20" t="n">
        <v>45768.439583333</v>
      </c>
      <c r="B21" s="16" t="s">
        <v>21</v>
      </c>
      <c r="C21" s="16" t="s">
        <v>86</v>
      </c>
      <c r="D21" s="16" t="s">
        <v>68</v>
      </c>
      <c r="E21" s="16" t="s">
        <v>17</v>
      </c>
      <c r="F21" s="16" t="s">
        <v>19</v>
      </c>
      <c r="G21" s="7" t="n">
        <v>9</v>
      </c>
      <c r="H21" s="6" t="n">
        <v>661.8</v>
      </c>
      <c r="I21" s="6" t="n">
        <v>-5956.2</v>
      </c>
      <c r="J21" s="6" t="n">
        <v>-0</v>
      </c>
      <c r="K21" s="6" t="n">
        <v>-0</v>
      </c>
      <c r="L21" s="6" t="n">
        <v>-0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45768.439583333</v>
      </c>
      <c r="B22" s="16" t="s">
        <v>29</v>
      </c>
      <c r="C22" s="16" t="s">
        <v>88</v>
      </c>
      <c r="D22" s="16" t="s">
        <v>68</v>
      </c>
      <c r="E22" s="16" t="s">
        <v>30</v>
      </c>
      <c r="F22" s="16" t="s">
        <v>19</v>
      </c>
      <c r="G22" s="7" t="n">
        <v>16</v>
      </c>
      <c r="H22" s="6" t="n">
        <v>11.5</v>
      </c>
      <c r="I22" s="6" t="n">
        <v>-184</v>
      </c>
      <c r="J22" s="6" t="n">
        <v>-0</v>
      </c>
      <c r="K22" s="6" t="n">
        <v>-0</v>
      </c>
      <c r="L22" s="6" t="n">
        <v>-0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45769.795833333</v>
      </c>
      <c r="B23" s="22" t="s">
        <v>84</v>
      </c>
      <c r="C23" s="22" t="s">
        <v>54</v>
      </c>
      <c r="D23" s="22" t="s">
        <v>84</v>
      </c>
      <c r="E23" s="22" t="s">
        <v>84</v>
      </c>
      <c r="F23" s="22" t="s">
        <v>19</v>
      </c>
      <c r="G23" s="23" t="n">
        <v>54500</v>
      </c>
      <c r="H23" s="24" t="n">
        <v>1</v>
      </c>
      <c r="I23" s="24" t="n">
        <v>54500</v>
      </c>
      <c r="J23" s="24" t="n">
        <v>0</v>
      </c>
      <c r="K23" s="24" t="n">
        <v>-0</v>
      </c>
      <c r="L23" s="24" t="n">
        <v>-0</v>
      </c>
      <c r="M23" s="6" t="s">
        <f>=I23+J23+K23+L23</f>
      </c>
      <c r="N23" s="22"/>
    </row>
    <row collapsed="false" customFormat="false" customHeight="false" hidden="false" ht="12.1" outlineLevel="0" r="24">
      <c r="A24" s="20" t="n">
        <v>45769.795833333</v>
      </c>
      <c r="B24" s="16" t="s">
        <v>16</v>
      </c>
      <c r="C24" s="16" t="s">
        <v>85</v>
      </c>
      <c r="D24" s="16" t="s">
        <v>68</v>
      </c>
      <c r="E24" s="16" t="s">
        <v>17</v>
      </c>
      <c r="F24" s="16" t="s">
        <v>19</v>
      </c>
      <c r="G24" s="7" t="n">
        <v>5</v>
      </c>
      <c r="H24" s="6" t="n">
        <v>6767</v>
      </c>
      <c r="I24" s="6" t="n">
        <v>-33835</v>
      </c>
      <c r="J24" s="6" t="n">
        <v>-0</v>
      </c>
      <c r="K24" s="6" t="n">
        <v>-0</v>
      </c>
      <c r="L24" s="6" t="n">
        <v>-0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45770.792361111</v>
      </c>
      <c r="B25" s="16" t="s">
        <v>16</v>
      </c>
      <c r="C25" s="16" t="s">
        <v>85</v>
      </c>
      <c r="D25" s="16" t="s">
        <v>68</v>
      </c>
      <c r="E25" s="16" t="s">
        <v>17</v>
      </c>
      <c r="F25" s="16" t="s">
        <v>19</v>
      </c>
      <c r="G25" s="7" t="n">
        <v>2</v>
      </c>
      <c r="H25" s="6" t="n">
        <v>6753</v>
      </c>
      <c r="I25" s="6" t="n">
        <v>-13506</v>
      </c>
      <c r="J25" s="6" t="n">
        <v>-0</v>
      </c>
      <c r="K25" s="6" t="n">
        <v>-0</v>
      </c>
      <c r="L25" s="6" t="n">
        <v>-0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45770.792361111</v>
      </c>
      <c r="B26" s="16" t="s">
        <v>16</v>
      </c>
      <c r="C26" s="16" t="s">
        <v>85</v>
      </c>
      <c r="D26" s="16" t="s">
        <v>68</v>
      </c>
      <c r="E26" s="16" t="s">
        <v>17</v>
      </c>
      <c r="F26" s="16" t="s">
        <v>19</v>
      </c>
      <c r="G26" s="7" t="n">
        <v>1</v>
      </c>
      <c r="H26" s="6" t="n">
        <v>6729.5</v>
      </c>
      <c r="I26" s="6" t="n">
        <v>-6729.5</v>
      </c>
      <c r="J26" s="6" t="n">
        <v>-0</v>
      </c>
      <c r="K26" s="6" t="n">
        <v>-0</v>
      </c>
      <c r="L26" s="6" t="n">
        <v>-0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45770.792361111</v>
      </c>
      <c r="B27" s="16" t="s">
        <v>29</v>
      </c>
      <c r="C27" s="16" t="s">
        <v>88</v>
      </c>
      <c r="D27" s="16" t="s">
        <v>68</v>
      </c>
      <c r="E27" s="16" t="s">
        <v>30</v>
      </c>
      <c r="F27" s="16" t="s">
        <v>19</v>
      </c>
      <c r="G27" s="7" t="n">
        <v>37</v>
      </c>
      <c r="H27" s="6" t="n">
        <v>11.512</v>
      </c>
      <c r="I27" s="6" t="n">
        <v>-425.94</v>
      </c>
      <c r="J27" s="6" t="n">
        <v>-0</v>
      </c>
      <c r="K27" s="6" t="n">
        <v>-0</v>
      </c>
      <c r="L27" s="6" t="n">
        <v>-0</v>
      </c>
      <c r="M27" s="6" t="s">
        <f>=I27+J27+K27+L27</f>
      </c>
      <c r="N27" s="16"/>
    </row>
    <row collapsed="false" customFormat="false" customHeight="false" hidden="false" ht="12.1" outlineLevel="0" r="28">
      <c r="A28" s="21" t="n">
        <v>45776.509722222</v>
      </c>
      <c r="B28" s="22" t="s">
        <v>84</v>
      </c>
      <c r="C28" s="22" t="s">
        <v>54</v>
      </c>
      <c r="D28" s="22" t="s">
        <v>84</v>
      </c>
      <c r="E28" s="22" t="s">
        <v>84</v>
      </c>
      <c r="F28" s="22" t="s">
        <v>19</v>
      </c>
      <c r="G28" s="23" t="n">
        <v>25000</v>
      </c>
      <c r="H28" s="24" t="n">
        <v>1</v>
      </c>
      <c r="I28" s="24" t="n">
        <v>25000</v>
      </c>
      <c r="J28" s="24" t="n">
        <v>0</v>
      </c>
      <c r="K28" s="24" t="n">
        <v>-0</v>
      </c>
      <c r="L28" s="24" t="n">
        <v>-0</v>
      </c>
      <c r="M28" s="6" t="s">
        <f>=I28+J28+K28+L28</f>
      </c>
      <c r="N28" s="22"/>
    </row>
    <row collapsed="false" customFormat="false" customHeight="false" hidden="false" ht="12.1" outlineLevel="0" r="29">
      <c r="A29" s="20" t="n">
        <v>45776.509722222</v>
      </c>
      <c r="B29" s="16" t="s">
        <v>16</v>
      </c>
      <c r="C29" s="16" t="s">
        <v>85</v>
      </c>
      <c r="D29" s="16" t="s">
        <v>68</v>
      </c>
      <c r="E29" s="16" t="s">
        <v>17</v>
      </c>
      <c r="F29" s="16" t="s">
        <v>19</v>
      </c>
      <c r="G29" s="7" t="n">
        <v>2</v>
      </c>
      <c r="H29" s="6" t="n">
        <v>6797</v>
      </c>
      <c r="I29" s="6" t="n">
        <v>-13594</v>
      </c>
      <c r="J29" s="6" t="n">
        <v>-0</v>
      </c>
      <c r="K29" s="6" t="n">
        <v>-0</v>
      </c>
      <c r="L29" s="6" t="n">
        <v>-0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45776.509722222</v>
      </c>
      <c r="B30" s="16" t="s">
        <v>21</v>
      </c>
      <c r="C30" s="16" t="s">
        <v>86</v>
      </c>
      <c r="D30" s="16" t="s">
        <v>68</v>
      </c>
      <c r="E30" s="16" t="s">
        <v>17</v>
      </c>
      <c r="F30" s="16" t="s">
        <v>19</v>
      </c>
      <c r="G30" s="7" t="n">
        <v>16</v>
      </c>
      <c r="H30" s="6" t="n">
        <v>678</v>
      </c>
      <c r="I30" s="6" t="n">
        <v>-10848</v>
      </c>
      <c r="J30" s="6" t="n">
        <v>-0</v>
      </c>
      <c r="K30" s="6" t="n">
        <v>-0</v>
      </c>
      <c r="L30" s="6" t="n">
        <v>-0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45776.509722222</v>
      </c>
      <c r="B31" s="16" t="s">
        <v>29</v>
      </c>
      <c r="C31" s="16" t="s">
        <v>88</v>
      </c>
      <c r="D31" s="16" t="s">
        <v>68</v>
      </c>
      <c r="E31" s="16" t="s">
        <v>30</v>
      </c>
      <c r="F31" s="16" t="s">
        <v>19</v>
      </c>
      <c r="G31" s="7" t="n">
        <v>49</v>
      </c>
      <c r="H31" s="6" t="n">
        <v>11.555</v>
      </c>
      <c r="I31" s="6" t="n">
        <v>-566.2</v>
      </c>
      <c r="J31" s="6" t="n">
        <v>-0</v>
      </c>
      <c r="K31" s="6" t="n">
        <v>-0</v>
      </c>
      <c r="L31" s="6" t="n">
        <v>-0</v>
      </c>
      <c r="M31" s="6" t="s">
        <f>=I31+J31+K31+L31</f>
      </c>
      <c r="N31" s="16"/>
    </row>
    <row collapsed="false" customFormat="false" customHeight="false" hidden="false" ht="12.1" outlineLevel="0" r="32">
      <c r="A32" s="21" t="n">
        <v>45783.542361111</v>
      </c>
      <c r="B32" s="22" t="s">
        <v>84</v>
      </c>
      <c r="C32" s="22" t="s">
        <v>54</v>
      </c>
      <c r="D32" s="22" t="s">
        <v>84</v>
      </c>
      <c r="E32" s="22" t="s">
        <v>84</v>
      </c>
      <c r="F32" s="22" t="s">
        <v>19</v>
      </c>
      <c r="G32" s="23" t="n">
        <v>20000</v>
      </c>
      <c r="H32" s="24" t="n">
        <v>1</v>
      </c>
      <c r="I32" s="24" t="n">
        <v>20000</v>
      </c>
      <c r="J32" s="24" t="n">
        <v>0</v>
      </c>
      <c r="K32" s="24" t="n">
        <v>-0</v>
      </c>
      <c r="L32" s="24" t="n">
        <v>-0</v>
      </c>
      <c r="M32" s="6" t="s">
        <f>=I32+J32+K32+L32</f>
      </c>
      <c r="N32" s="22"/>
    </row>
    <row collapsed="false" customFormat="false" customHeight="false" hidden="false" ht="12.1" outlineLevel="0" r="33">
      <c r="A33" s="20" t="n">
        <v>45783.542361111</v>
      </c>
      <c r="B33" s="16" t="s">
        <v>21</v>
      </c>
      <c r="C33" s="16" t="s">
        <v>86</v>
      </c>
      <c r="D33" s="16" t="s">
        <v>68</v>
      </c>
      <c r="E33" s="16" t="s">
        <v>17</v>
      </c>
      <c r="F33" s="16" t="s">
        <v>19</v>
      </c>
      <c r="G33" s="7" t="n">
        <v>15</v>
      </c>
      <c r="H33" s="6" t="n">
        <v>647.4</v>
      </c>
      <c r="I33" s="6" t="n">
        <v>-9711</v>
      </c>
      <c r="J33" s="6" t="n">
        <v>-0</v>
      </c>
      <c r="K33" s="6" t="n">
        <v>-0</v>
      </c>
      <c r="L33" s="6" t="n">
        <v>-0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45783.542361111</v>
      </c>
      <c r="B34" s="16" t="s">
        <v>21</v>
      </c>
      <c r="C34" s="16" t="s">
        <v>86</v>
      </c>
      <c r="D34" s="16" t="s">
        <v>68</v>
      </c>
      <c r="E34" s="16" t="s">
        <v>17</v>
      </c>
      <c r="F34" s="16" t="s">
        <v>19</v>
      </c>
      <c r="G34" s="7" t="n">
        <v>5</v>
      </c>
      <c r="H34" s="6" t="n">
        <v>648.5</v>
      </c>
      <c r="I34" s="6" t="n">
        <v>-3242.5</v>
      </c>
      <c r="J34" s="6" t="n">
        <v>-0</v>
      </c>
      <c r="K34" s="6" t="n">
        <v>-0</v>
      </c>
      <c r="L34" s="6" t="n">
        <v>-0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45783.542361111</v>
      </c>
      <c r="B35" s="16" t="s">
        <v>16</v>
      </c>
      <c r="C35" s="16" t="s">
        <v>85</v>
      </c>
      <c r="D35" s="16" t="s">
        <v>68</v>
      </c>
      <c r="E35" s="16" t="s">
        <v>17</v>
      </c>
      <c r="F35" s="16" t="s">
        <v>19</v>
      </c>
      <c r="G35" s="7" t="n">
        <v>1</v>
      </c>
      <c r="H35" s="6" t="n">
        <v>6427</v>
      </c>
      <c r="I35" s="6" t="n">
        <v>-6427</v>
      </c>
      <c r="J35" s="6" t="n">
        <v>-0</v>
      </c>
      <c r="K35" s="6" t="n">
        <v>-0</v>
      </c>
      <c r="L35" s="6" t="n">
        <v>-0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45783.542361111</v>
      </c>
      <c r="B36" s="16" t="s">
        <v>29</v>
      </c>
      <c r="C36" s="16" t="s">
        <v>88</v>
      </c>
      <c r="D36" s="16" t="s">
        <v>68</v>
      </c>
      <c r="E36" s="16" t="s">
        <v>30</v>
      </c>
      <c r="F36" s="16" t="s">
        <v>19</v>
      </c>
      <c r="G36" s="7" t="n">
        <v>53</v>
      </c>
      <c r="H36" s="6" t="n">
        <v>11.6</v>
      </c>
      <c r="I36" s="6" t="n">
        <v>-614.8</v>
      </c>
      <c r="J36" s="6" t="n">
        <v>-0</v>
      </c>
      <c r="K36" s="6" t="n">
        <v>-0</v>
      </c>
      <c r="L36" s="6" t="n">
        <v>-0</v>
      </c>
      <c r="M36" s="6" t="s">
        <f>=I36+J36+K36+L36</f>
      </c>
      <c r="N36" s="16"/>
    </row>
    <row collapsed="false" customFormat="false" customHeight="false" hidden="false" ht="12.1" outlineLevel="0" r="37">
      <c r="A37" s="21" t="n">
        <v>45810.563888889</v>
      </c>
      <c r="B37" s="22" t="s">
        <v>84</v>
      </c>
      <c r="C37" s="22" t="s">
        <v>54</v>
      </c>
      <c r="D37" s="22" t="s">
        <v>84</v>
      </c>
      <c r="E37" s="22" t="s">
        <v>84</v>
      </c>
      <c r="F37" s="22" t="s">
        <v>19</v>
      </c>
      <c r="G37" s="23" t="n">
        <v>6000</v>
      </c>
      <c r="H37" s="24" t="n">
        <v>1</v>
      </c>
      <c r="I37" s="24" t="n">
        <v>6000</v>
      </c>
      <c r="J37" s="24" t="n">
        <v>0</v>
      </c>
      <c r="K37" s="24" t="n">
        <v>-0</v>
      </c>
      <c r="L37" s="24" t="n">
        <v>-0</v>
      </c>
      <c r="M37" s="6" t="s">
        <f>=I37+J37+K37+L37</f>
      </c>
      <c r="N37" s="22"/>
    </row>
    <row collapsed="false" customFormat="false" customHeight="false" hidden="false" ht="12.1" outlineLevel="0" r="38">
      <c r="A38" s="20" t="n">
        <v>45810.563888889</v>
      </c>
      <c r="B38" s="16" t="s">
        <v>21</v>
      </c>
      <c r="C38" s="16" t="s">
        <v>86</v>
      </c>
      <c r="D38" s="16" t="s">
        <v>68</v>
      </c>
      <c r="E38" s="16" t="s">
        <v>17</v>
      </c>
      <c r="F38" s="16" t="s">
        <v>19</v>
      </c>
      <c r="G38" s="7" t="n">
        <v>9</v>
      </c>
      <c r="H38" s="6" t="n">
        <v>628.7</v>
      </c>
      <c r="I38" s="6" t="n">
        <v>-5658.3</v>
      </c>
      <c r="J38" s="6" t="n">
        <v>-0</v>
      </c>
      <c r="K38" s="6" t="n">
        <v>-0</v>
      </c>
      <c r="L38" s="6" t="n">
        <v>-0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45810.567361111</v>
      </c>
      <c r="B39" s="16" t="s">
        <v>29</v>
      </c>
      <c r="C39" s="16" t="s">
        <v>88</v>
      </c>
      <c r="D39" s="16" t="s">
        <v>68</v>
      </c>
      <c r="E39" s="16" t="s">
        <v>30</v>
      </c>
      <c r="F39" s="16" t="s">
        <v>19</v>
      </c>
      <c r="G39" s="7" t="n">
        <v>29</v>
      </c>
      <c r="H39" s="6" t="n">
        <v>11.769</v>
      </c>
      <c r="I39" s="6" t="n">
        <v>-341.3</v>
      </c>
      <c r="J39" s="6" t="n">
        <v>-0</v>
      </c>
      <c r="K39" s="6" t="n">
        <v>-0</v>
      </c>
      <c r="L39" s="6" t="n">
        <v>-0</v>
      </c>
      <c r="M39" s="6" t="s">
        <f>=I39+J39+K39+L39</f>
      </c>
      <c r="N39" s="16"/>
    </row>
    <row collapsed="false" customFormat="false" customHeight="false" hidden="false" ht="12.1" outlineLevel="0" r="40">
      <c r="A40" s="21" t="n">
        <v>45820.520138889</v>
      </c>
      <c r="B40" s="22" t="s">
        <v>84</v>
      </c>
      <c r="C40" s="22" t="s">
        <v>54</v>
      </c>
      <c r="D40" s="22" t="s">
        <v>84</v>
      </c>
      <c r="E40" s="22" t="s">
        <v>84</v>
      </c>
      <c r="F40" s="22" t="s">
        <v>19</v>
      </c>
      <c r="G40" s="23" t="n">
        <v>20500</v>
      </c>
      <c r="H40" s="24" t="n">
        <v>1</v>
      </c>
      <c r="I40" s="24" t="n">
        <v>20500</v>
      </c>
      <c r="J40" s="24" t="n">
        <v>0</v>
      </c>
      <c r="K40" s="24" t="n">
        <v>-0</v>
      </c>
      <c r="L40" s="24" t="n">
        <v>-0</v>
      </c>
      <c r="M40" s="6" t="s">
        <f>=I40+J40+K40+L40</f>
      </c>
      <c r="N40" s="22"/>
    </row>
    <row collapsed="false" customFormat="false" customHeight="false" hidden="false" ht="12.1" outlineLevel="0" r="41">
      <c r="A41" s="20" t="n">
        <v>45821.397222222</v>
      </c>
      <c r="B41" s="16" t="s">
        <v>21</v>
      </c>
      <c r="C41" s="16" t="s">
        <v>86</v>
      </c>
      <c r="D41" s="16" t="s">
        <v>68</v>
      </c>
      <c r="E41" s="16" t="s">
        <v>17</v>
      </c>
      <c r="F41" s="16" t="s">
        <v>19</v>
      </c>
      <c r="G41" s="7" t="n">
        <v>32</v>
      </c>
      <c r="H41" s="6" t="n">
        <v>609.5</v>
      </c>
      <c r="I41" s="6" t="n">
        <v>-19504</v>
      </c>
      <c r="J41" s="6" t="n">
        <v>-0</v>
      </c>
      <c r="K41" s="6" t="n">
        <v>-0</v>
      </c>
      <c r="L41" s="6" t="n">
        <v>-0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45821.397222222</v>
      </c>
      <c r="B42" s="16" t="s">
        <v>21</v>
      </c>
      <c r="C42" s="16" t="s">
        <v>86</v>
      </c>
      <c r="D42" s="16" t="s">
        <v>68</v>
      </c>
      <c r="E42" s="16" t="s">
        <v>17</v>
      </c>
      <c r="F42" s="16" t="s">
        <v>19</v>
      </c>
      <c r="G42" s="7" t="n">
        <v>1</v>
      </c>
      <c r="H42" s="6" t="n">
        <v>609.3</v>
      </c>
      <c r="I42" s="6" t="n">
        <v>-609.3</v>
      </c>
      <c r="J42" s="6" t="n">
        <v>-0</v>
      </c>
      <c r="K42" s="6" t="n">
        <v>-0</v>
      </c>
      <c r="L42" s="6" t="n">
        <v>-0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45821.397222222</v>
      </c>
      <c r="B43" s="16" t="s">
        <v>29</v>
      </c>
      <c r="C43" s="16" t="s">
        <v>88</v>
      </c>
      <c r="D43" s="16" t="s">
        <v>68</v>
      </c>
      <c r="E43" s="16" t="s">
        <v>30</v>
      </c>
      <c r="F43" s="16" t="s">
        <v>19</v>
      </c>
      <c r="G43" s="7" t="n">
        <v>33</v>
      </c>
      <c r="H43" s="6" t="n">
        <v>11.86</v>
      </c>
      <c r="I43" s="6" t="n">
        <v>-391.38</v>
      </c>
      <c r="J43" s="6" t="n">
        <v>-0</v>
      </c>
      <c r="K43" s="6" t="n">
        <v>-0</v>
      </c>
      <c r="L43" s="6" t="n">
        <v>-0</v>
      </c>
      <c r="M43" s="6" t="s">
        <f>=I43+J43+K43+L43</f>
      </c>
      <c r="N43" s="16"/>
    </row>
    <row collapsed="false" customFormat="false" customHeight="false" hidden="false" ht="12.1" outlineLevel="0" r="44">
      <c r="A44" s="21" t="n">
        <v>45826.546527778</v>
      </c>
      <c r="B44" s="22" t="s">
        <v>89</v>
      </c>
      <c r="C44" s="22" t="s">
        <v>90</v>
      </c>
      <c r="D44" s="22" t="s">
        <v>89</v>
      </c>
      <c r="E44" s="22" t="s">
        <v>89</v>
      </c>
      <c r="F44" s="22" t="s">
        <v>19</v>
      </c>
      <c r="G44" s="23" t="n">
        <v>41</v>
      </c>
      <c r="H44" s="24" t="n">
        <v>541</v>
      </c>
      <c r="I44" s="24" t="n">
        <v>19302</v>
      </c>
      <c r="J44" s="24" t="n">
        <v>0</v>
      </c>
      <c r="K44" s="24" t="n">
        <v>-0</v>
      </c>
      <c r="L44" s="24" t="n">
        <v>-0</v>
      </c>
      <c r="M44" s="6" t="s">
        <f>=I44+J44+K44+L44</f>
      </c>
      <c r="N44" s="22" t="s">
        <v>91</v>
      </c>
    </row>
    <row collapsed="false" customFormat="false" customHeight="false" hidden="false" ht="12.1" outlineLevel="0" r="45">
      <c r="A45" s="20" t="n">
        <v>45827.59375</v>
      </c>
      <c r="B45" s="16" t="s">
        <v>16</v>
      </c>
      <c r="C45" s="16" t="s">
        <v>85</v>
      </c>
      <c r="D45" s="16" t="s">
        <v>68</v>
      </c>
      <c r="E45" s="16" t="s">
        <v>17</v>
      </c>
      <c r="F45" s="16" t="s">
        <v>19</v>
      </c>
      <c r="G45" s="7" t="n">
        <v>1</v>
      </c>
      <c r="H45" s="6" t="n">
        <v>6365.5</v>
      </c>
      <c r="I45" s="6" t="n">
        <v>-6365.5</v>
      </c>
      <c r="J45" s="6" t="n">
        <v>-0</v>
      </c>
      <c r="K45" s="6" t="n">
        <v>-0</v>
      </c>
      <c r="L45" s="6" t="n">
        <v>-0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45827.59375</v>
      </c>
      <c r="B46" s="16" t="s">
        <v>21</v>
      </c>
      <c r="C46" s="16" t="s">
        <v>86</v>
      </c>
      <c r="D46" s="16" t="s">
        <v>68</v>
      </c>
      <c r="E46" s="16" t="s">
        <v>17</v>
      </c>
      <c r="F46" s="16" t="s">
        <v>19</v>
      </c>
      <c r="G46" s="7" t="n">
        <v>23</v>
      </c>
      <c r="H46" s="6" t="n">
        <v>624.4</v>
      </c>
      <c r="I46" s="6" t="n">
        <v>-14361.2</v>
      </c>
      <c r="J46" s="6" t="n">
        <v>-0</v>
      </c>
      <c r="K46" s="6" t="n">
        <v>-0</v>
      </c>
      <c r="L46" s="6" t="n">
        <v>-0</v>
      </c>
      <c r="M46" s="6" t="s">
        <f>=I46+J46+K46+L46</f>
      </c>
      <c r="N46" s="16"/>
    </row>
    <row collapsed="false" customFormat="false" customHeight="false" hidden="false" ht="12.1" outlineLevel="0" r="47">
      <c r="A47" s="20" t="n">
        <v>45827.59375</v>
      </c>
      <c r="B47" s="16" t="s">
        <v>29</v>
      </c>
      <c r="C47" s="16" t="s">
        <v>88</v>
      </c>
      <c r="D47" s="16" t="s">
        <v>68</v>
      </c>
      <c r="E47" s="16" t="s">
        <v>30</v>
      </c>
      <c r="F47" s="16" t="s">
        <v>19</v>
      </c>
      <c r="G47" s="7" t="n">
        <v>53</v>
      </c>
      <c r="H47" s="6" t="n">
        <v>11.887</v>
      </c>
      <c r="I47" s="6" t="n">
        <v>-630.01</v>
      </c>
      <c r="J47" s="6" t="n">
        <v>-0</v>
      </c>
      <c r="K47" s="6" t="n">
        <v>-0</v>
      </c>
      <c r="L47" s="6" t="n">
        <v>-0</v>
      </c>
      <c r="M47" s="6" t="s">
        <f>=I47+J47+K47+L47</f>
      </c>
      <c r="N47" s="16"/>
    </row>
    <row collapsed="false" customFormat="false" customHeight="false" hidden="false" ht="12.1" outlineLevel="0" r="48">
      <c r="A48" s="21" t="n">
        <v>45827.59375</v>
      </c>
      <c r="B48" s="22" t="s">
        <v>89</v>
      </c>
      <c r="C48" s="22" t="s">
        <v>90</v>
      </c>
      <c r="D48" s="22" t="s">
        <v>89</v>
      </c>
      <c r="E48" s="22" t="s">
        <v>89</v>
      </c>
      <c r="F48" s="22" t="s">
        <v>19</v>
      </c>
      <c r="G48" s="23" t="n">
        <v>55</v>
      </c>
      <c r="H48" s="24" t="n">
        <v>43.11</v>
      </c>
      <c r="I48" s="24" t="n">
        <v>2063.05</v>
      </c>
      <c r="J48" s="24" t="n">
        <v>0</v>
      </c>
      <c r="K48" s="24" t="n">
        <v>-0</v>
      </c>
      <c r="L48" s="24" t="n">
        <v>-0</v>
      </c>
      <c r="M48" s="6" t="s">
        <f>=I48+J48+K48+L48</f>
      </c>
      <c r="N48" s="22" t="s">
        <v>92</v>
      </c>
    </row>
    <row collapsed="false" customFormat="false" customHeight="false" hidden="false" ht="12.1" outlineLevel="0" r="49">
      <c r="A49" s="21" t="n">
        <v>45829.78125</v>
      </c>
      <c r="B49" s="22" t="s">
        <v>84</v>
      </c>
      <c r="C49" s="22" t="s">
        <v>54</v>
      </c>
      <c r="D49" s="22" t="s">
        <v>84</v>
      </c>
      <c r="E49" s="22" t="s">
        <v>84</v>
      </c>
      <c r="F49" s="22" t="s">
        <v>19</v>
      </c>
      <c r="G49" s="23" t="n">
        <v>1500</v>
      </c>
      <c r="H49" s="24" t="n">
        <v>1</v>
      </c>
      <c r="I49" s="24" t="n">
        <v>1500</v>
      </c>
      <c r="J49" s="24" t="n">
        <v>0</v>
      </c>
      <c r="K49" s="24" t="n">
        <v>-0</v>
      </c>
      <c r="L49" s="24" t="n">
        <v>-0</v>
      </c>
      <c r="M49" s="6" t="s">
        <f>=I49+J49+K49+L49</f>
      </c>
      <c r="N49" s="22"/>
    </row>
    <row collapsed="false" customFormat="false" customHeight="false" hidden="false" ht="12.1" outlineLevel="0" r="50">
      <c r="A50" s="21" t="n">
        <v>45829.78125</v>
      </c>
      <c r="B50" s="22" t="s">
        <v>84</v>
      </c>
      <c r="C50" s="22" t="s">
        <v>54</v>
      </c>
      <c r="D50" s="22" t="s">
        <v>84</v>
      </c>
      <c r="E50" s="22" t="s">
        <v>84</v>
      </c>
      <c r="F50" s="22" t="s">
        <v>19</v>
      </c>
      <c r="G50" s="23" t="n">
        <v>250</v>
      </c>
      <c r="H50" s="24" t="n">
        <v>1</v>
      </c>
      <c r="I50" s="24" t="n">
        <v>250</v>
      </c>
      <c r="J50" s="24" t="n">
        <v>0</v>
      </c>
      <c r="K50" s="24" t="n">
        <v>-0</v>
      </c>
      <c r="L50" s="24" t="n">
        <v>-0</v>
      </c>
      <c r="M50" s="6" t="s">
        <f>=I50+J50+K50+L50</f>
      </c>
      <c r="N50" s="22"/>
    </row>
    <row collapsed="false" customFormat="false" customHeight="false" hidden="false" ht="12.1" outlineLevel="0" r="51">
      <c r="A51" s="21" t="n">
        <v>45831.6</v>
      </c>
      <c r="B51" s="22" t="s">
        <v>84</v>
      </c>
      <c r="C51" s="22" t="s">
        <v>54</v>
      </c>
      <c r="D51" s="22" t="s">
        <v>84</v>
      </c>
      <c r="E51" s="22" t="s">
        <v>84</v>
      </c>
      <c r="F51" s="22" t="s">
        <v>19</v>
      </c>
      <c r="G51" s="23" t="n">
        <v>10000</v>
      </c>
      <c r="H51" s="24" t="n">
        <v>1</v>
      </c>
      <c r="I51" s="24" t="n">
        <v>10000</v>
      </c>
      <c r="J51" s="24" t="n">
        <v>0</v>
      </c>
      <c r="K51" s="24" t="n">
        <v>-0</v>
      </c>
      <c r="L51" s="24" t="n">
        <v>-0</v>
      </c>
      <c r="M51" s="6" t="s">
        <f>=I51+J51+K51+L51</f>
      </c>
      <c r="N51" s="22"/>
    </row>
    <row collapsed="false" customFormat="false" customHeight="false" hidden="false" ht="12.1" outlineLevel="0" r="52">
      <c r="A52" s="20" t="n">
        <v>45831.6</v>
      </c>
      <c r="B52" s="16" t="s">
        <v>16</v>
      </c>
      <c r="C52" s="16" t="s">
        <v>85</v>
      </c>
      <c r="D52" s="16" t="s">
        <v>68</v>
      </c>
      <c r="E52" s="16" t="s">
        <v>17</v>
      </c>
      <c r="F52" s="16" t="s">
        <v>19</v>
      </c>
      <c r="G52" s="7" t="n">
        <v>1</v>
      </c>
      <c r="H52" s="6" t="n">
        <v>6300</v>
      </c>
      <c r="I52" s="6" t="n">
        <v>-6300</v>
      </c>
      <c r="J52" s="6" t="n">
        <v>-0</v>
      </c>
      <c r="K52" s="6" t="n">
        <v>-0</v>
      </c>
      <c r="L52" s="6" t="n">
        <v>-0</v>
      </c>
      <c r="M52" s="6" t="s">
        <f>=I52+J52+K52+L52</f>
      </c>
      <c r="N52" s="16"/>
    </row>
    <row collapsed="false" customFormat="false" customHeight="false" hidden="false" ht="12.1" outlineLevel="0" r="53">
      <c r="A53" s="20" t="n">
        <v>45831.6</v>
      </c>
      <c r="B53" s="16" t="s">
        <v>21</v>
      </c>
      <c r="C53" s="16" t="s">
        <v>86</v>
      </c>
      <c r="D53" s="16" t="s">
        <v>68</v>
      </c>
      <c r="E53" s="16" t="s">
        <v>17</v>
      </c>
      <c r="F53" s="16" t="s">
        <v>19</v>
      </c>
      <c r="G53" s="7" t="n">
        <v>8</v>
      </c>
      <c r="H53" s="6" t="n">
        <v>620.9</v>
      </c>
      <c r="I53" s="6" t="n">
        <v>-4967.2</v>
      </c>
      <c r="J53" s="6" t="n">
        <v>-0</v>
      </c>
      <c r="K53" s="6" t="n">
        <v>-0</v>
      </c>
      <c r="L53" s="6" t="n">
        <v>-0</v>
      </c>
      <c r="M53" s="6" t="s">
        <f>=I53+J53+K53+L53</f>
      </c>
      <c r="N53" s="16"/>
    </row>
    <row collapsed="false" customFormat="false" customHeight="false" hidden="false" ht="12.1" outlineLevel="0" r="54">
      <c r="A54" s="20" t="n">
        <v>45831.6</v>
      </c>
      <c r="B54" s="16" t="s">
        <v>29</v>
      </c>
      <c r="C54" s="16" t="s">
        <v>88</v>
      </c>
      <c r="D54" s="16" t="s">
        <v>68</v>
      </c>
      <c r="E54" s="16" t="s">
        <v>30</v>
      </c>
      <c r="F54" s="16" t="s">
        <v>19</v>
      </c>
      <c r="G54" s="7" t="n">
        <v>41</v>
      </c>
      <c r="H54" s="6" t="n">
        <v>11.912</v>
      </c>
      <c r="I54" s="6" t="n">
        <v>-488.39</v>
      </c>
      <c r="J54" s="6" t="n">
        <v>-0</v>
      </c>
      <c r="K54" s="6" t="n">
        <v>-0</v>
      </c>
      <c r="L54" s="6" t="n">
        <v>-0</v>
      </c>
      <c r="M54" s="6" t="s">
        <f>=I54+J54+K54+L54</f>
      </c>
      <c r="N54" s="16"/>
    </row>
    <row collapsed="false" customFormat="false" customHeight="false" hidden="false" ht="12.1" outlineLevel="0" r="55">
      <c r="A55" s="21" t="n">
        <v>45831.794444444</v>
      </c>
      <c r="B55" s="22" t="s">
        <v>84</v>
      </c>
      <c r="C55" s="22" t="s">
        <v>54</v>
      </c>
      <c r="D55" s="22" t="s">
        <v>84</v>
      </c>
      <c r="E55" s="22" t="s">
        <v>84</v>
      </c>
      <c r="F55" s="22" t="s">
        <v>19</v>
      </c>
      <c r="G55" s="23" t="n">
        <v>1555</v>
      </c>
      <c r="H55" s="24" t="n">
        <v>1</v>
      </c>
      <c r="I55" s="24" t="n">
        <v>1555</v>
      </c>
      <c r="J55" s="24" t="n">
        <v>0</v>
      </c>
      <c r="K55" s="24" t="n">
        <v>-0</v>
      </c>
      <c r="L55" s="24" t="n">
        <v>-0</v>
      </c>
      <c r="M55" s="6" t="s">
        <f>=I55+J55+K55+L55</f>
      </c>
      <c r="N55" s="22"/>
    </row>
    <row collapsed="false" customFormat="false" customHeight="false" hidden="false" ht="12.1" outlineLevel="0" r="56">
      <c r="A56" s="20" t="n">
        <v>45831.794444444</v>
      </c>
      <c r="B56" s="16" t="s">
        <v>29</v>
      </c>
      <c r="C56" s="16" t="s">
        <v>88</v>
      </c>
      <c r="D56" s="16" t="s">
        <v>68</v>
      </c>
      <c r="E56" s="16" t="s">
        <v>30</v>
      </c>
      <c r="F56" s="16" t="s">
        <v>19</v>
      </c>
      <c r="G56" s="7" t="n">
        <v>131</v>
      </c>
      <c r="H56" s="6" t="n">
        <v>11.91</v>
      </c>
      <c r="I56" s="6" t="n">
        <v>-1560.21</v>
      </c>
      <c r="J56" s="6" t="n">
        <v>-0</v>
      </c>
      <c r="K56" s="6" t="n">
        <v>-0</v>
      </c>
      <c r="L56" s="6" t="n">
        <v>-0</v>
      </c>
      <c r="M56" s="6" t="s">
        <f>=I56+J56+K56+L56</f>
      </c>
      <c r="N56" s="16"/>
    </row>
    <row collapsed="false" customFormat="false" customHeight="false" hidden="false" ht="12.1" outlineLevel="0" r="57">
      <c r="A57" s="21" t="n">
        <v>45838.488194444</v>
      </c>
      <c r="B57" s="22" t="s">
        <v>84</v>
      </c>
      <c r="C57" s="22" t="s">
        <v>54</v>
      </c>
      <c r="D57" s="22" t="s">
        <v>84</v>
      </c>
      <c r="E57" s="22" t="s">
        <v>84</v>
      </c>
      <c r="F57" s="22" t="s">
        <v>19</v>
      </c>
      <c r="G57" s="23" t="n">
        <v>18352</v>
      </c>
      <c r="H57" s="24" t="n">
        <v>1</v>
      </c>
      <c r="I57" s="24" t="n">
        <v>18352</v>
      </c>
      <c r="J57" s="24" t="n">
        <v>0</v>
      </c>
      <c r="K57" s="24" t="n">
        <v>-0</v>
      </c>
      <c r="L57" s="24" t="n">
        <v>-0</v>
      </c>
      <c r="M57" s="6" t="s">
        <f>=I57+J57+K57+L57</f>
      </c>
      <c r="N57" s="22"/>
    </row>
    <row collapsed="false" customFormat="false" customHeight="false" hidden="false" ht="12.1" outlineLevel="0" r="58">
      <c r="A58" s="20" t="n">
        <v>45838.488194444</v>
      </c>
      <c r="B58" s="16" t="s">
        <v>16</v>
      </c>
      <c r="C58" s="16" t="s">
        <v>85</v>
      </c>
      <c r="D58" s="16" t="s">
        <v>68</v>
      </c>
      <c r="E58" s="16" t="s">
        <v>17</v>
      </c>
      <c r="F58" s="16" t="s">
        <v>19</v>
      </c>
      <c r="G58" s="7" t="n">
        <v>2</v>
      </c>
      <c r="H58" s="6" t="n">
        <v>6242.8</v>
      </c>
      <c r="I58" s="6" t="n">
        <v>-12485.6</v>
      </c>
      <c r="J58" s="6" t="n">
        <v>-0</v>
      </c>
      <c r="K58" s="6" t="n">
        <v>-0</v>
      </c>
      <c r="L58" s="6" t="n">
        <v>-0</v>
      </c>
      <c r="M58" s="6" t="s">
        <f>=I58+J58+K58+L58</f>
      </c>
      <c r="N58" s="16"/>
    </row>
    <row collapsed="false" customFormat="false" customHeight="false" hidden="false" ht="12.1" outlineLevel="0" r="59">
      <c r="A59" s="20" t="n">
        <v>45838.488194444</v>
      </c>
      <c r="B59" s="16" t="s">
        <v>21</v>
      </c>
      <c r="C59" s="16" t="s">
        <v>86</v>
      </c>
      <c r="D59" s="16" t="s">
        <v>68</v>
      </c>
      <c r="E59" s="16" t="s">
        <v>17</v>
      </c>
      <c r="F59" s="16" t="s">
        <v>19</v>
      </c>
      <c r="G59" s="7" t="n">
        <v>7</v>
      </c>
      <c r="H59" s="6" t="n">
        <v>626.7</v>
      </c>
      <c r="I59" s="6" t="n">
        <v>-4386.9</v>
      </c>
      <c r="J59" s="6" t="n">
        <v>-0</v>
      </c>
      <c r="K59" s="6" t="n">
        <v>-0</v>
      </c>
      <c r="L59" s="6" t="n">
        <v>-0</v>
      </c>
      <c r="M59" s="6" t="s">
        <f>=I59+J59+K59+L59</f>
      </c>
      <c r="N59" s="16"/>
    </row>
    <row collapsed="false" customFormat="false" customHeight="false" hidden="false" ht="12.1" outlineLevel="0" r="60">
      <c r="A60" s="20" t="n">
        <v>45838.488194444</v>
      </c>
      <c r="B60" s="16" t="s">
        <v>29</v>
      </c>
      <c r="C60" s="16" t="s">
        <v>88</v>
      </c>
      <c r="D60" s="16" t="s">
        <v>68</v>
      </c>
      <c r="E60" s="16" t="s">
        <v>30</v>
      </c>
      <c r="F60" s="16" t="s">
        <v>19</v>
      </c>
      <c r="G60" s="7" t="n">
        <v>122</v>
      </c>
      <c r="H60" s="6" t="n">
        <v>11.955</v>
      </c>
      <c r="I60" s="6" t="n">
        <v>-1458.51</v>
      </c>
      <c r="J60" s="6" t="n">
        <v>-0</v>
      </c>
      <c r="K60" s="6" t="n">
        <v>-0</v>
      </c>
      <c r="L60" s="6" t="n">
        <v>-0</v>
      </c>
      <c r="M60" s="6" t="s">
        <f>=I60+J60+K60+L60</f>
      </c>
      <c r="N60" s="16"/>
    </row>
    <row collapsed="false" customFormat="false" customHeight="false" hidden="false" ht="12.1" outlineLevel="0" r="61">
      <c r="A61" s="21" t="n">
        <v>45845.509722222</v>
      </c>
      <c r="B61" s="22" t="s">
        <v>84</v>
      </c>
      <c r="C61" s="22" t="s">
        <v>54</v>
      </c>
      <c r="D61" s="22" t="s">
        <v>84</v>
      </c>
      <c r="E61" s="22" t="s">
        <v>84</v>
      </c>
      <c r="F61" s="22" t="s">
        <v>19</v>
      </c>
      <c r="G61" s="23" t="n">
        <v>21100</v>
      </c>
      <c r="H61" s="24" t="n">
        <v>1</v>
      </c>
      <c r="I61" s="24" t="n">
        <v>21100</v>
      </c>
      <c r="J61" s="24" t="n">
        <v>0</v>
      </c>
      <c r="K61" s="24" t="n">
        <v>-0</v>
      </c>
      <c r="L61" s="24" t="n">
        <v>-0</v>
      </c>
      <c r="M61" s="6" t="s">
        <f>=I61+J61+K61+L61</f>
      </c>
      <c r="N61" s="22"/>
    </row>
    <row collapsed="false" customFormat="false" customHeight="false" hidden="false" ht="12.1" outlineLevel="0" r="62">
      <c r="A62" s="20" t="n">
        <v>45845.509722222</v>
      </c>
      <c r="B62" s="16" t="s">
        <v>16</v>
      </c>
      <c r="C62" s="16" t="s">
        <v>85</v>
      </c>
      <c r="D62" s="16" t="s">
        <v>68</v>
      </c>
      <c r="E62" s="16" t="s">
        <v>17</v>
      </c>
      <c r="F62" s="16" t="s">
        <v>19</v>
      </c>
      <c r="G62" s="7" t="n">
        <v>1</v>
      </c>
      <c r="H62" s="6" t="n">
        <v>6137.5</v>
      </c>
      <c r="I62" s="6" t="n">
        <v>-6137.5</v>
      </c>
      <c r="J62" s="6" t="n">
        <v>-0</v>
      </c>
      <c r="K62" s="6" t="n">
        <v>-0</v>
      </c>
      <c r="L62" s="6" t="n">
        <v>-0</v>
      </c>
      <c r="M62" s="6" t="s">
        <f>=I62+J62+K62+L62</f>
      </c>
      <c r="N62" s="16"/>
    </row>
    <row collapsed="false" customFormat="false" customHeight="false" hidden="false" ht="12.1" outlineLevel="0" r="63">
      <c r="A63" s="20" t="n">
        <v>45845.509722222</v>
      </c>
      <c r="B63" s="16" t="s">
        <v>21</v>
      </c>
      <c r="C63" s="16" t="s">
        <v>86</v>
      </c>
      <c r="D63" s="16" t="s">
        <v>68</v>
      </c>
      <c r="E63" s="16" t="s">
        <v>17</v>
      </c>
      <c r="F63" s="16" t="s">
        <v>19</v>
      </c>
      <c r="G63" s="7" t="n">
        <v>20</v>
      </c>
      <c r="H63" s="6" t="n">
        <v>617.7</v>
      </c>
      <c r="I63" s="6" t="n">
        <v>-12354</v>
      </c>
      <c r="J63" s="6" t="n">
        <v>-0</v>
      </c>
      <c r="K63" s="6" t="n">
        <v>-0</v>
      </c>
      <c r="L63" s="6" t="n">
        <v>-0</v>
      </c>
      <c r="M63" s="6" t="s">
        <f>=I63+J63+K63+L63</f>
      </c>
      <c r="N63" s="16"/>
    </row>
    <row collapsed="false" customFormat="false" customHeight="false" hidden="false" ht="12.1" outlineLevel="0" r="64">
      <c r="A64" s="20" t="n">
        <v>45845.509722222</v>
      </c>
      <c r="B64" s="16" t="s">
        <v>29</v>
      </c>
      <c r="C64" s="16" t="s">
        <v>88</v>
      </c>
      <c r="D64" s="16" t="s">
        <v>68</v>
      </c>
      <c r="E64" s="16" t="s">
        <v>30</v>
      </c>
      <c r="F64" s="16" t="s">
        <v>19</v>
      </c>
      <c r="G64" s="7" t="n">
        <v>217</v>
      </c>
      <c r="H64" s="6" t="n">
        <v>11.998</v>
      </c>
      <c r="I64" s="6" t="n">
        <v>-2603.57</v>
      </c>
      <c r="J64" s="6" t="n">
        <v>-0</v>
      </c>
      <c r="K64" s="6" t="n">
        <v>-0</v>
      </c>
      <c r="L64" s="6" t="n">
        <v>-0</v>
      </c>
      <c r="M64" s="6" t="s">
        <f>=I64+J64+K64+L64</f>
      </c>
      <c r="N64" s="16"/>
    </row>
    <row collapsed="false" customFormat="false" customHeight="false" hidden="false" ht="12.1" outlineLevel="0" r="65">
      <c r="A65" s="21" t="n">
        <v>45859.583333333</v>
      </c>
      <c r="B65" s="22" t="s">
        <v>84</v>
      </c>
      <c r="C65" s="22" t="s">
        <v>54</v>
      </c>
      <c r="D65" s="22" t="s">
        <v>84</v>
      </c>
      <c r="E65" s="22" t="s">
        <v>84</v>
      </c>
      <c r="F65" s="22" t="s">
        <v>19</v>
      </c>
      <c r="G65" s="23" t="n">
        <v>25000</v>
      </c>
      <c r="H65" s="24" t="n">
        <v>1</v>
      </c>
      <c r="I65" s="24" t="n">
        <v>25000</v>
      </c>
      <c r="J65" s="24" t="n">
        <v>0</v>
      </c>
      <c r="K65" s="24" t="n">
        <v>-0</v>
      </c>
      <c r="L65" s="24" t="n">
        <v>-0</v>
      </c>
      <c r="M65" s="6" t="s">
        <f>=I65+J65+K65+L65</f>
      </c>
      <c r="N65" s="22"/>
    </row>
    <row collapsed="false" customFormat="false" customHeight="false" hidden="false" ht="12.1" outlineLevel="0" r="66">
      <c r="A66" s="20" t="n">
        <v>45859.583333333</v>
      </c>
      <c r="B66" s="16" t="s">
        <v>16</v>
      </c>
      <c r="C66" s="16" t="s">
        <v>85</v>
      </c>
      <c r="D66" s="16" t="s">
        <v>68</v>
      </c>
      <c r="E66" s="16" t="s">
        <v>17</v>
      </c>
      <c r="F66" s="16" t="s">
        <v>19</v>
      </c>
      <c r="G66" s="7" t="n">
        <v>4</v>
      </c>
      <c r="H66" s="6" t="n">
        <v>6176</v>
      </c>
      <c r="I66" s="6" t="n">
        <v>-24704</v>
      </c>
      <c r="J66" s="6" t="n">
        <v>-0</v>
      </c>
      <c r="K66" s="6" t="n">
        <v>-0</v>
      </c>
      <c r="L66" s="6" t="n">
        <v>-0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45859.583333333</v>
      </c>
      <c r="B67" s="16" t="s">
        <v>29</v>
      </c>
      <c r="C67" s="16" t="s">
        <v>88</v>
      </c>
      <c r="D67" s="16" t="s">
        <v>68</v>
      </c>
      <c r="E67" s="16" t="s">
        <v>30</v>
      </c>
      <c r="F67" s="16" t="s">
        <v>19</v>
      </c>
      <c r="G67" s="7" t="n">
        <v>26</v>
      </c>
      <c r="H67" s="6" t="n">
        <v>12.088</v>
      </c>
      <c r="I67" s="6" t="n">
        <v>-314.29</v>
      </c>
      <c r="J67" s="6" t="n">
        <v>-0</v>
      </c>
      <c r="K67" s="6" t="n">
        <v>-0</v>
      </c>
      <c r="L67" s="6" t="n">
        <v>-0</v>
      </c>
      <c r="M67" s="6" t="s">
        <f>=I67+J67+K67+L67</f>
      </c>
      <c r="N67" s="16"/>
    </row>
    <row collapsed="false" customFormat="false" customHeight="false" hidden="false" ht="12.1" outlineLevel="0" r="68">
      <c r="A68" s="21" t="n">
        <v>45873.504166667</v>
      </c>
      <c r="B68" s="22" t="s">
        <v>89</v>
      </c>
      <c r="C68" s="22" t="s">
        <v>90</v>
      </c>
      <c r="D68" s="22" t="s">
        <v>89</v>
      </c>
      <c r="E68" s="22" t="s">
        <v>89</v>
      </c>
      <c r="F68" s="22" t="s">
        <v>19</v>
      </c>
      <c r="G68" s="23" t="n">
        <v>606.8</v>
      </c>
      <c r="H68" s="24" t="n">
        <v>34.84</v>
      </c>
      <c r="I68" s="24" t="n">
        <v>606.8</v>
      </c>
      <c r="J68" s="24" t="n">
        <v>0</v>
      </c>
      <c r="K68" s="24" t="n">
        <v>-0</v>
      </c>
      <c r="L68" s="24" t="n">
        <v>-0</v>
      </c>
      <c r="M68" s="6" t="s">
        <f>=I68+J68+K68+L68</f>
      </c>
      <c r="N68" s="22" t="s">
        <v>93</v>
      </c>
    </row>
    <row collapsed="false" customFormat="false" customHeight="false" hidden="false" ht="12.1" outlineLevel="0" r="69">
      <c r="A69" s="20" t="n">
        <v>45874.504166667</v>
      </c>
      <c r="B69" s="16" t="s">
        <v>29</v>
      </c>
      <c r="C69" s="16" t="s">
        <v>88</v>
      </c>
      <c r="D69" s="16" t="s">
        <v>68</v>
      </c>
      <c r="E69" s="16" t="s">
        <v>30</v>
      </c>
      <c r="F69" s="16" t="s">
        <v>19</v>
      </c>
      <c r="G69" s="7" t="n">
        <v>50</v>
      </c>
      <c r="H69" s="6" t="n">
        <v>12.178</v>
      </c>
      <c r="I69" s="6" t="n">
        <v>-608.9</v>
      </c>
      <c r="J69" s="6" t="n">
        <v>-0</v>
      </c>
      <c r="K69" s="6" t="n">
        <v>-0</v>
      </c>
      <c r="L69" s="6" t="n">
        <v>-0</v>
      </c>
      <c r="M69" s="6" t="s">
        <f>=I69+J69+K69+L69</f>
      </c>
      <c r="N69" s="16"/>
    </row>
    <row collapsed="false" customFormat="false" customHeight="false" hidden="false" ht="12.1" outlineLevel="0" r="70">
      <c r="A70" s="21" t="n">
        <v>45888.656944444</v>
      </c>
      <c r="B70" s="22" t="s">
        <v>84</v>
      </c>
      <c r="C70" s="22" t="s">
        <v>54</v>
      </c>
      <c r="D70" s="22" t="s">
        <v>84</v>
      </c>
      <c r="E70" s="22" t="s">
        <v>84</v>
      </c>
      <c r="F70" s="22" t="s">
        <v>19</v>
      </c>
      <c r="G70" s="23" t="n">
        <v>350</v>
      </c>
      <c r="H70" s="24" t="n">
        <v>1</v>
      </c>
      <c r="I70" s="24" t="n">
        <v>350</v>
      </c>
      <c r="J70" s="24" t="n">
        <v>0</v>
      </c>
      <c r="K70" s="24" t="n">
        <v>-0</v>
      </c>
      <c r="L70" s="24" t="n">
        <v>-0</v>
      </c>
      <c r="M70" s="6" t="s">
        <f>=I70+J70+K70+L70</f>
      </c>
      <c r="N70" s="22"/>
    </row>
    <row collapsed="false" customFormat="false" customHeight="false" hidden="false" ht="12.1" outlineLevel="0" r="71">
      <c r="A71" s="20" t="n">
        <v>45888.656944444</v>
      </c>
      <c r="B71" s="16" t="s">
        <v>29</v>
      </c>
      <c r="C71" s="16" t="s">
        <v>88</v>
      </c>
      <c r="D71" s="16" t="s">
        <v>68</v>
      </c>
      <c r="E71" s="16" t="s">
        <v>30</v>
      </c>
      <c r="F71" s="16" t="s">
        <v>19</v>
      </c>
      <c r="G71" s="7" t="n">
        <v>29</v>
      </c>
      <c r="H71" s="6" t="n">
        <v>12.255</v>
      </c>
      <c r="I71" s="6" t="n">
        <v>-355.4</v>
      </c>
      <c r="J71" s="6" t="n">
        <v>-0</v>
      </c>
      <c r="K71" s="6" t="n">
        <v>-0</v>
      </c>
      <c r="L71" s="6" t="n">
        <v>-0</v>
      </c>
      <c r="M71" s="6" t="s">
        <f>=I71+J71+K71+L71</f>
      </c>
      <c r="N71" s="16"/>
    </row>
    <row collapsed="false" customFormat="false" customHeight="false" hidden="false" ht="12.1" outlineLevel="0" r="72">
      <c r="A72" s="20" t="n">
        <v>45918.524305556</v>
      </c>
      <c r="B72" s="16" t="s">
        <v>21</v>
      </c>
      <c r="C72" s="16" t="s">
        <v>86</v>
      </c>
      <c r="D72" s="16" t="s">
        <v>68</v>
      </c>
      <c r="E72" s="16" t="s">
        <v>17</v>
      </c>
      <c r="F72" s="16" t="s">
        <v>19</v>
      </c>
      <c r="G72" s="7" t="n">
        <v>1</v>
      </c>
      <c r="H72" s="6" t="n">
        <v>600.5</v>
      </c>
      <c r="I72" s="6" t="n">
        <v>-600.5</v>
      </c>
      <c r="J72" s="6" t="n">
        <v>-0</v>
      </c>
      <c r="K72" s="6" t="n">
        <v>-0</v>
      </c>
      <c r="L72" s="6" t="n">
        <v>-0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45918.524305556</v>
      </c>
      <c r="B73" s="16" t="s">
        <v>29</v>
      </c>
      <c r="C73" s="16" t="s">
        <v>88</v>
      </c>
      <c r="D73" s="16" t="s">
        <v>68</v>
      </c>
      <c r="E73" s="16" t="s">
        <v>30</v>
      </c>
      <c r="F73" s="16" t="s">
        <v>19</v>
      </c>
      <c r="G73" s="7" t="n">
        <v>32</v>
      </c>
      <c r="H73" s="6" t="n">
        <v>12.429</v>
      </c>
      <c r="I73" s="6" t="n">
        <v>-397.73</v>
      </c>
      <c r="J73" s="6" t="n">
        <v>-0</v>
      </c>
      <c r="K73" s="6" t="n">
        <v>-0</v>
      </c>
      <c r="L73" s="6" t="n">
        <v>-0</v>
      </c>
      <c r="M73" s="6" t="s">
        <f>=I73+J73+K73+L73</f>
      </c>
      <c r="N73" s="16"/>
    </row>
    <row collapsed="false" customFormat="false" customHeight="false" hidden="false" ht="12.1" outlineLevel="0" r="74">
      <c r="A74" s="21" t="n">
        <v>45918.524305556</v>
      </c>
      <c r="B74" s="22" t="s">
        <v>84</v>
      </c>
      <c r="C74" s="22" t="s">
        <v>54</v>
      </c>
      <c r="D74" s="22" t="s">
        <v>84</v>
      </c>
      <c r="E74" s="22" t="s">
        <v>84</v>
      </c>
      <c r="F74" s="22" t="s">
        <v>19</v>
      </c>
      <c r="G74" s="23" t="n">
        <v>1000</v>
      </c>
      <c r="H74" s="24" t="n">
        <v>1</v>
      </c>
      <c r="I74" s="24" t="n">
        <v>1000</v>
      </c>
      <c r="J74" s="24" t="n">
        <v>0</v>
      </c>
      <c r="K74" s="24" t="n">
        <v>-0</v>
      </c>
      <c r="L74" s="24" t="n">
        <v>-0</v>
      </c>
      <c r="M74" s="6" t="s">
        <f>=I74+J74+K74+L74</f>
      </c>
      <c r="N74" s="22"/>
    </row>
    <row collapsed="false" customFormat="false" customHeight="false" hidden="false" ht="12.1" outlineLevel="0" r="75">
      <c r="A75" s="21" t="n">
        <v>45919.554166667</v>
      </c>
      <c r="B75" s="22" t="s">
        <v>84</v>
      </c>
      <c r="C75" s="22" t="s">
        <v>54</v>
      </c>
      <c r="D75" s="22" t="s">
        <v>84</v>
      </c>
      <c r="E75" s="22" t="s">
        <v>84</v>
      </c>
      <c r="F75" s="22" t="s">
        <v>19</v>
      </c>
      <c r="G75" s="23" t="n">
        <v>31000</v>
      </c>
      <c r="H75" s="24" t="n">
        <v>1</v>
      </c>
      <c r="I75" s="24" t="n">
        <v>31000</v>
      </c>
      <c r="J75" s="24" t="n">
        <v>0</v>
      </c>
      <c r="K75" s="24" t="n">
        <v>-0</v>
      </c>
      <c r="L75" s="24" t="n">
        <v>-0</v>
      </c>
      <c r="M75" s="6" t="s">
        <f>=I75+J75+K75+L75</f>
      </c>
      <c r="N75" s="22"/>
    </row>
    <row collapsed="false" customFormat="false" customHeight="false" hidden="false" ht="12.1" outlineLevel="0" r="76">
      <c r="A76" s="20" t="n">
        <v>45919.554166667</v>
      </c>
      <c r="B76" s="16" t="s">
        <v>21</v>
      </c>
      <c r="C76" s="16" t="s">
        <v>86</v>
      </c>
      <c r="D76" s="16" t="s">
        <v>68</v>
      </c>
      <c r="E76" s="16" t="s">
        <v>17</v>
      </c>
      <c r="F76" s="16" t="s">
        <v>19</v>
      </c>
      <c r="G76" s="7" t="n">
        <v>44</v>
      </c>
      <c r="H76" s="6" t="n">
        <v>588.8</v>
      </c>
      <c r="I76" s="6" t="n">
        <v>-25907.2</v>
      </c>
      <c r="J76" s="6" t="n">
        <v>-0</v>
      </c>
      <c r="K76" s="6" t="n">
        <v>-0</v>
      </c>
      <c r="L76" s="6" t="n">
        <v>-0</v>
      </c>
      <c r="M76" s="6" t="s">
        <f>=I76+J76+K76+L76</f>
      </c>
      <c r="N76" s="16"/>
    </row>
    <row collapsed="false" customFormat="false" customHeight="false" hidden="false" ht="12.1" outlineLevel="0" r="77">
      <c r="A77" s="20" t="n">
        <v>45919.554166667</v>
      </c>
      <c r="B77" s="16" t="s">
        <v>29</v>
      </c>
      <c r="C77" s="16" t="s">
        <v>88</v>
      </c>
      <c r="D77" s="16" t="s">
        <v>68</v>
      </c>
      <c r="E77" s="16" t="s">
        <v>30</v>
      </c>
      <c r="F77" s="16" t="s">
        <v>19</v>
      </c>
      <c r="G77" s="7" t="n">
        <v>405</v>
      </c>
      <c r="H77" s="6" t="n">
        <v>12.44</v>
      </c>
      <c r="I77" s="6" t="n">
        <v>-5038.2</v>
      </c>
      <c r="J77" s="6" t="n">
        <v>-0</v>
      </c>
      <c r="K77" s="6" t="n">
        <v>-0</v>
      </c>
      <c r="L77" s="6" t="n">
        <v>-0</v>
      </c>
      <c r="M77" s="6" t="s">
        <f>=I77+J77+K77+L77</f>
      </c>
      <c r="N77" s="16"/>
    </row>
    <row collapsed="false" customFormat="false" customHeight="false" hidden="false" ht="12.1" outlineLevel="0" r="78">
      <c r="A78" s="21" t="n">
        <v>45923.674305556</v>
      </c>
      <c r="B78" s="22" t="s">
        <v>84</v>
      </c>
      <c r="C78" s="22" t="s">
        <v>54</v>
      </c>
      <c r="D78" s="22" t="s">
        <v>84</v>
      </c>
      <c r="E78" s="22" t="s">
        <v>84</v>
      </c>
      <c r="F78" s="22" t="s">
        <v>19</v>
      </c>
      <c r="G78" s="23" t="n">
        <v>10111</v>
      </c>
      <c r="H78" s="24" t="n">
        <v>1</v>
      </c>
      <c r="I78" s="24" t="n">
        <v>10111</v>
      </c>
      <c r="J78" s="24" t="n">
        <v>0</v>
      </c>
      <c r="K78" s="24" t="n">
        <v>-0</v>
      </c>
      <c r="L78" s="24" t="n">
        <v>-0</v>
      </c>
      <c r="M78" s="6" t="s">
        <f>=I78+J78+K78+L78</f>
      </c>
      <c r="N78" s="22"/>
    </row>
    <row collapsed="false" customFormat="false" customHeight="false" hidden="false" ht="12.1" outlineLevel="0" r="79">
      <c r="A79" s="20" t="n">
        <v>45923.674305556</v>
      </c>
      <c r="B79" s="16" t="s">
        <v>21</v>
      </c>
      <c r="C79" s="16" t="s">
        <v>86</v>
      </c>
      <c r="D79" s="16" t="s">
        <v>68</v>
      </c>
      <c r="E79" s="16" t="s">
        <v>17</v>
      </c>
      <c r="F79" s="16" t="s">
        <v>19</v>
      </c>
      <c r="G79" s="7" t="n">
        <v>10</v>
      </c>
      <c r="H79" s="6" t="n">
        <v>588.6</v>
      </c>
      <c r="I79" s="6" t="n">
        <v>-5886</v>
      </c>
      <c r="J79" s="6" t="n">
        <v>-0</v>
      </c>
      <c r="K79" s="6" t="n">
        <v>-0</v>
      </c>
      <c r="L79" s="6" t="n">
        <v>-0</v>
      </c>
      <c r="M79" s="6" t="s">
        <f>=I79+J79+K79+L79</f>
      </c>
      <c r="N79" s="16"/>
    </row>
    <row collapsed="false" customFormat="false" customHeight="false" hidden="false" ht="12.1" outlineLevel="0" r="80">
      <c r="A80" s="20" t="n">
        <v>45923.674305556</v>
      </c>
      <c r="B80" s="16" t="s">
        <v>29</v>
      </c>
      <c r="C80" s="16" t="s">
        <v>88</v>
      </c>
      <c r="D80" s="16" t="s">
        <v>68</v>
      </c>
      <c r="E80" s="16" t="s">
        <v>30</v>
      </c>
      <c r="F80" s="16" t="s">
        <v>19</v>
      </c>
      <c r="G80" s="7" t="n">
        <v>340</v>
      </c>
      <c r="H80" s="6" t="n">
        <v>12.457</v>
      </c>
      <c r="I80" s="6" t="n">
        <v>-4235.38</v>
      </c>
      <c r="J80" s="6" t="n">
        <v>-0</v>
      </c>
      <c r="K80" s="6" t="n">
        <v>-0</v>
      </c>
      <c r="L80" s="6" t="n">
        <v>-0</v>
      </c>
      <c r="M80" s="6" t="s">
        <f>=I80+J80+K80+L80</f>
      </c>
      <c r="N80" s="16"/>
    </row>
    <row collapsed="false" customFormat="false" customHeight="false" hidden="false" ht="12.1" outlineLevel="0" r="81">
      <c r="A81" s="21" t="n">
        <v>45930.517361111</v>
      </c>
      <c r="B81" s="22" t="s">
        <v>84</v>
      </c>
      <c r="C81" s="22" t="s">
        <v>54</v>
      </c>
      <c r="D81" s="22" t="s">
        <v>84</v>
      </c>
      <c r="E81" s="22" t="s">
        <v>84</v>
      </c>
      <c r="F81" s="22" t="s">
        <v>19</v>
      </c>
      <c r="G81" s="23" t="n">
        <v>20000</v>
      </c>
      <c r="H81" s="24" t="n">
        <v>1</v>
      </c>
      <c r="I81" s="24" t="n">
        <v>20000</v>
      </c>
      <c r="J81" s="24" t="n">
        <v>0</v>
      </c>
      <c r="K81" s="24" t="n">
        <v>-0</v>
      </c>
      <c r="L81" s="24" t="n">
        <v>-0</v>
      </c>
      <c r="M81" s="6" t="s">
        <f>=I81+J81+K81+L81</f>
      </c>
      <c r="N81" s="22"/>
    </row>
    <row collapsed="false" customFormat="false" customHeight="false" hidden="false" ht="12.1" outlineLevel="0" r="82">
      <c r="A82" s="21" t="n">
        <v>45931.517361111</v>
      </c>
      <c r="B82" s="22" t="s">
        <v>84</v>
      </c>
      <c r="C82" s="22" t="s">
        <v>54</v>
      </c>
      <c r="D82" s="22" t="s">
        <v>84</v>
      </c>
      <c r="E82" s="22" t="s">
        <v>84</v>
      </c>
      <c r="F82" s="22" t="s">
        <v>19</v>
      </c>
      <c r="G82" s="23" t="n">
        <v>200</v>
      </c>
      <c r="H82" s="24" t="n">
        <v>1</v>
      </c>
      <c r="I82" s="24" t="n">
        <v>200</v>
      </c>
      <c r="J82" s="24" t="n">
        <v>0</v>
      </c>
      <c r="K82" s="24" t="n">
        <v>-0</v>
      </c>
      <c r="L82" s="24" t="n">
        <v>-0</v>
      </c>
      <c r="M82" s="6" t="s">
        <f>=I82+J82+K82+L82</f>
      </c>
      <c r="N82" s="22"/>
    </row>
    <row collapsed="false" customFormat="false" customHeight="false" hidden="false" ht="12.1" outlineLevel="0" r="83">
      <c r="A83" s="20" t="n">
        <v>45931.517361111</v>
      </c>
      <c r="B83" s="16" t="s">
        <v>16</v>
      </c>
      <c r="C83" s="16" t="s">
        <v>85</v>
      </c>
      <c r="D83" s="16" t="s">
        <v>68</v>
      </c>
      <c r="E83" s="16" t="s">
        <v>17</v>
      </c>
      <c r="F83" s="16" t="s">
        <v>19</v>
      </c>
      <c r="G83" s="7" t="n">
        <v>1</v>
      </c>
      <c r="H83" s="6" t="n">
        <v>6073</v>
      </c>
      <c r="I83" s="6" t="n">
        <v>-6073</v>
      </c>
      <c r="J83" s="6" t="n">
        <v>-0</v>
      </c>
      <c r="K83" s="6" t="n">
        <v>-0</v>
      </c>
      <c r="L83" s="6" t="n">
        <v>-0</v>
      </c>
      <c r="M83" s="6" t="s">
        <f>=I83+J83+K83+L83</f>
      </c>
      <c r="N83" s="16"/>
    </row>
    <row collapsed="false" customFormat="false" customHeight="false" hidden="false" ht="12.1" outlineLevel="0" r="84">
      <c r="A84" s="20" t="n">
        <v>45931.517361111</v>
      </c>
      <c r="B84" s="16" t="s">
        <v>29</v>
      </c>
      <c r="C84" s="16" t="s">
        <v>88</v>
      </c>
      <c r="D84" s="16" t="s">
        <v>68</v>
      </c>
      <c r="E84" s="16" t="s">
        <v>30</v>
      </c>
      <c r="F84" s="16" t="s">
        <v>19</v>
      </c>
      <c r="G84" s="7" t="n">
        <v>320</v>
      </c>
      <c r="H84" s="6" t="n">
        <v>12.498</v>
      </c>
      <c r="I84" s="6" t="n">
        <v>-3999.36</v>
      </c>
      <c r="J84" s="6" t="n">
        <v>-0</v>
      </c>
      <c r="K84" s="6" t="n">
        <v>-0</v>
      </c>
      <c r="L84" s="6" t="n">
        <v>-0</v>
      </c>
      <c r="M84" s="6" t="s">
        <f>=I84+J84+K84+L84</f>
      </c>
      <c r="N84" s="16"/>
    </row>
    <row collapsed="false" customFormat="false" customHeight="false" hidden="false" ht="12.1" outlineLevel="0" r="85">
      <c r="A85" s="20" t="n">
        <v>45931.517361111</v>
      </c>
      <c r="B85" s="16" t="s">
        <v>29</v>
      </c>
      <c r="C85" s="16" t="s">
        <v>88</v>
      </c>
      <c r="D85" s="16" t="s">
        <v>68</v>
      </c>
      <c r="E85" s="16" t="s">
        <v>30</v>
      </c>
      <c r="F85" s="16" t="s">
        <v>19</v>
      </c>
      <c r="G85" s="7" t="n">
        <v>22</v>
      </c>
      <c r="H85" s="6" t="n">
        <v>12.498</v>
      </c>
      <c r="I85" s="6" t="n">
        <v>-274.96</v>
      </c>
      <c r="J85" s="6" t="n">
        <v>-0</v>
      </c>
      <c r="K85" s="6" t="n">
        <v>-0</v>
      </c>
      <c r="L85" s="6" t="n">
        <v>-0</v>
      </c>
      <c r="M85" s="6" t="s">
        <f>=I85+J85+K85+L85</f>
      </c>
      <c r="N85" s="16"/>
    </row>
    <row collapsed="false" customFormat="false" customHeight="false" hidden="false" ht="12.1" outlineLevel="0" r="86">
      <c r="A86" s="20" t="n">
        <v>45931.517361111</v>
      </c>
      <c r="B86" s="16" t="s">
        <v>21</v>
      </c>
      <c r="C86" s="16" t="s">
        <v>86</v>
      </c>
      <c r="D86" s="16" t="s">
        <v>68</v>
      </c>
      <c r="E86" s="16" t="s">
        <v>17</v>
      </c>
      <c r="F86" s="16" t="s">
        <v>19</v>
      </c>
      <c r="G86" s="7" t="n">
        <v>15</v>
      </c>
      <c r="H86" s="6" t="n">
        <v>582.1</v>
      </c>
      <c r="I86" s="6" t="n">
        <v>-8731.5</v>
      </c>
      <c r="J86" s="6" t="n">
        <v>-0</v>
      </c>
      <c r="K86" s="6" t="n">
        <v>-0</v>
      </c>
      <c r="L86" s="6" t="n">
        <v>-0</v>
      </c>
      <c r="M86" s="6" t="s">
        <f>=I86+J86+K86+L86</f>
      </c>
      <c r="N86" s="16"/>
    </row>
    <row collapsed="false" customFormat="false" customHeight="false" hidden="false" ht="12.1" outlineLevel="0" r="87">
      <c r="A87" s="20" t="n">
        <v>45931.517361111</v>
      </c>
      <c r="B87" s="16" t="s">
        <v>21</v>
      </c>
      <c r="C87" s="16" t="s">
        <v>86</v>
      </c>
      <c r="D87" s="16" t="s">
        <v>68</v>
      </c>
      <c r="E87" s="16" t="s">
        <v>17</v>
      </c>
      <c r="F87" s="16" t="s">
        <v>19</v>
      </c>
      <c r="G87" s="7" t="n">
        <v>2</v>
      </c>
      <c r="H87" s="6" t="n">
        <v>582.1</v>
      </c>
      <c r="I87" s="6" t="n">
        <v>-1164.2</v>
      </c>
      <c r="J87" s="6" t="n">
        <v>-0</v>
      </c>
      <c r="K87" s="6" t="n">
        <v>-0</v>
      </c>
      <c r="L87" s="6" t="n">
        <v>-0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45961.472222222</v>
      </c>
      <c r="B88" s="22" t="s">
        <v>84</v>
      </c>
      <c r="C88" s="22" t="s">
        <v>54</v>
      </c>
      <c r="D88" s="22" t="s">
        <v>84</v>
      </c>
      <c r="E88" s="22" t="s">
        <v>84</v>
      </c>
      <c r="F88" s="22" t="s">
        <v>19</v>
      </c>
      <c r="G88" s="23" t="n">
        <v>3258</v>
      </c>
      <c r="H88" s="24" t="n">
        <v>1</v>
      </c>
      <c r="I88" s="24" t="n">
        <v>3258</v>
      </c>
      <c r="J88" s="24" t="n">
        <v>0</v>
      </c>
      <c r="K88" s="24" t="n">
        <v>-0</v>
      </c>
      <c r="L88" s="24" t="n">
        <v>-0</v>
      </c>
      <c r="M88" s="6" t="s">
        <f>=I88+J88+K88+L88</f>
      </c>
      <c r="N88" s="22"/>
    </row>
    <row collapsed="false" customFormat="false" customHeight="false" hidden="false" ht="12.1" outlineLevel="0" r="89">
      <c r="A89" s="21" t="n">
        <v>45961.472222222</v>
      </c>
      <c r="B89" s="22" t="s">
        <v>89</v>
      </c>
      <c r="C89" s="22" t="s">
        <v>90</v>
      </c>
      <c r="D89" s="22" t="s">
        <v>89</v>
      </c>
      <c r="E89" s="22" t="s">
        <v>89</v>
      </c>
      <c r="F89" s="22" t="s">
        <v>19</v>
      </c>
      <c r="G89" s="23" t="n">
        <v>2838.45</v>
      </c>
      <c r="H89" s="24" t="n">
        <v>1</v>
      </c>
      <c r="I89" s="24" t="n">
        <v>2838.45</v>
      </c>
      <c r="J89" s="24" t="n">
        <v>0</v>
      </c>
      <c r="K89" s="24" t="n">
        <v>-0</v>
      </c>
      <c r="L89" s="24" t="n">
        <v>-0</v>
      </c>
      <c r="M89" s="6" t="s">
        <f>=I89+J89+K89+L89</f>
      </c>
      <c r="N89" s="22" t="s">
        <v>92</v>
      </c>
    </row>
    <row collapsed="false" customFormat="false" customHeight="false" hidden="false" ht="12.1" outlineLevel="0" r="90">
      <c r="A90" s="20" t="n">
        <v>45961.472222222</v>
      </c>
      <c r="B90" s="16" t="s">
        <v>21</v>
      </c>
      <c r="C90" s="16" t="s">
        <v>86</v>
      </c>
      <c r="D90" s="16" t="s">
        <v>68</v>
      </c>
      <c r="E90" s="16" t="s">
        <v>17</v>
      </c>
      <c r="F90" s="16" t="s">
        <v>19</v>
      </c>
      <c r="G90" s="7" t="n">
        <v>11</v>
      </c>
      <c r="H90" s="6" t="n">
        <v>515.3</v>
      </c>
      <c r="I90" s="6" t="n">
        <v>-5668.3</v>
      </c>
      <c r="J90" s="6" t="n">
        <v>-0</v>
      </c>
      <c r="K90" s="6" t="n">
        <v>-0</v>
      </c>
      <c r="L90" s="6" t="n">
        <v>-0</v>
      </c>
      <c r="M90" s="6" t="s">
        <f>=I90+J90+K90+L90</f>
      </c>
      <c r="N90" s="16"/>
    </row>
    <row collapsed="false" customFormat="false" customHeight="false" hidden="false" ht="12.1" outlineLevel="0" r="91">
      <c r="A91" s="20" t="n">
        <v>45961.472222222</v>
      </c>
      <c r="B91" s="16" t="s">
        <v>29</v>
      </c>
      <c r="C91" s="16" t="s">
        <v>88</v>
      </c>
      <c r="D91" s="16" t="s">
        <v>68</v>
      </c>
      <c r="E91" s="16" t="s">
        <v>30</v>
      </c>
      <c r="F91" s="16" t="s">
        <v>19</v>
      </c>
      <c r="G91" s="7" t="n">
        <v>34</v>
      </c>
      <c r="H91" s="6" t="n">
        <v>12.667</v>
      </c>
      <c r="I91" s="6" t="n">
        <v>-430.68</v>
      </c>
      <c r="J91" s="6" t="n">
        <v>-0</v>
      </c>
      <c r="K91" s="6" t="n">
        <v>-0</v>
      </c>
      <c r="L91" s="6" t="n">
        <v>-0</v>
      </c>
      <c r="M91" s="6" t="s">
        <f>=I91+J91+K91+L91</f>
      </c>
      <c r="N91" s="16"/>
    </row>
    <row collapsed="false" customFormat="false" customHeight="false" hidden="false" ht="12.1" outlineLevel="0" r="92">
      <c r="A92" s="21" t="n">
        <v>45966.511111111</v>
      </c>
      <c r="B92" s="22" t="s">
        <v>84</v>
      </c>
      <c r="C92" s="22" t="s">
        <v>54</v>
      </c>
      <c r="D92" s="22" t="s">
        <v>84</v>
      </c>
      <c r="E92" s="22" t="s">
        <v>84</v>
      </c>
      <c r="F92" s="22" t="s">
        <v>19</v>
      </c>
      <c r="G92" s="23" t="n">
        <v>700</v>
      </c>
      <c r="H92" s="24" t="n">
        <v>1</v>
      </c>
      <c r="I92" s="24" t="n">
        <v>700</v>
      </c>
      <c r="J92" s="24" t="n">
        <v>0</v>
      </c>
      <c r="K92" s="24" t="n">
        <v>-0</v>
      </c>
      <c r="L92" s="24" t="n">
        <v>-0</v>
      </c>
      <c r="M92" s="6" t="s">
        <f>=I92+J92+K92+L92</f>
      </c>
      <c r="N92" s="22"/>
    </row>
    <row collapsed="false" customFormat="false" customHeight="false" hidden="false" ht="12.1" outlineLevel="0" r="93">
      <c r="A93" s="21" t="n">
        <v>45966.511111111</v>
      </c>
      <c r="B93" s="22" t="s">
        <v>84</v>
      </c>
      <c r="C93" s="22" t="s">
        <v>54</v>
      </c>
      <c r="D93" s="22" t="s">
        <v>84</v>
      </c>
      <c r="E93" s="22" t="s">
        <v>84</v>
      </c>
      <c r="F93" s="22" t="s">
        <v>19</v>
      </c>
      <c r="G93" s="23" t="n">
        <v>584</v>
      </c>
      <c r="H93" s="24" t="n">
        <v>1</v>
      </c>
      <c r="I93" s="24" t="n">
        <v>584</v>
      </c>
      <c r="J93" s="24" t="n">
        <v>0</v>
      </c>
      <c r="K93" s="24" t="n">
        <v>-0</v>
      </c>
      <c r="L93" s="24" t="n">
        <v>-0</v>
      </c>
      <c r="M93" s="6" t="s">
        <f>=I93+J93+K93+L93</f>
      </c>
      <c r="N93" s="22"/>
    </row>
    <row collapsed="false" customFormat="false" customHeight="false" hidden="false" ht="12.1" outlineLevel="0" r="94">
      <c r="A94" s="20" t="n">
        <v>45966.511111111</v>
      </c>
      <c r="B94" s="16" t="s">
        <v>21</v>
      </c>
      <c r="C94" s="16" t="s">
        <v>86</v>
      </c>
      <c r="D94" s="16" t="s">
        <v>68</v>
      </c>
      <c r="E94" s="16" t="s">
        <v>17</v>
      </c>
      <c r="F94" s="16" t="s">
        <v>19</v>
      </c>
      <c r="G94" s="7" t="n">
        <v>2</v>
      </c>
      <c r="H94" s="6" t="n">
        <v>521.1</v>
      </c>
      <c r="I94" s="6" t="n">
        <v>-1042.2</v>
      </c>
      <c r="J94" s="6" t="n">
        <v>-0</v>
      </c>
      <c r="K94" s="6" t="n">
        <v>-0</v>
      </c>
      <c r="L94" s="6" t="n">
        <v>-0</v>
      </c>
      <c r="M94" s="6" t="s">
        <f>=I94+J94+K94+L94</f>
      </c>
      <c r="N94" s="16"/>
    </row>
    <row collapsed="false" customFormat="false" customHeight="false" hidden="false" ht="12.1" outlineLevel="0" r="95">
      <c r="A95" s="20" t="n">
        <v>45966.511111111</v>
      </c>
      <c r="B95" s="16" t="s">
        <v>29</v>
      </c>
      <c r="C95" s="16" t="s">
        <v>88</v>
      </c>
      <c r="D95" s="16" t="s">
        <v>68</v>
      </c>
      <c r="E95" s="16" t="s">
        <v>30</v>
      </c>
      <c r="F95" s="16" t="s">
        <v>19</v>
      </c>
      <c r="G95" s="7" t="n">
        <v>19</v>
      </c>
      <c r="H95" s="6" t="n">
        <v>12.695</v>
      </c>
      <c r="I95" s="6" t="n">
        <v>-241.21</v>
      </c>
      <c r="J95" s="6" t="n">
        <v>-0</v>
      </c>
      <c r="K95" s="6" t="n">
        <v>-0</v>
      </c>
      <c r="L95" s="6" t="n">
        <v>-0</v>
      </c>
      <c r="M95" s="6" t="s">
        <f>=I95+J95+K95+L95</f>
      </c>
      <c r="N95" s="16"/>
    </row>
    <row collapsed="false" customFormat="false" customHeight="false" hidden="false" ht="12.1" outlineLevel="0" r="96">
      <c r="A96" s="21" t="n">
        <v>45971.521527778</v>
      </c>
      <c r="B96" s="22" t="s">
        <v>84</v>
      </c>
      <c r="C96" s="22" t="s">
        <v>54</v>
      </c>
      <c r="D96" s="22" t="s">
        <v>84</v>
      </c>
      <c r="E96" s="22" t="s">
        <v>84</v>
      </c>
      <c r="F96" s="22" t="s">
        <v>19</v>
      </c>
      <c r="G96" s="23" t="n">
        <v>4000</v>
      </c>
      <c r="H96" s="24" t="n">
        <v>1</v>
      </c>
      <c r="I96" s="24" t="n">
        <v>4000</v>
      </c>
      <c r="J96" s="24" t="n">
        <v>0</v>
      </c>
      <c r="K96" s="24" t="n">
        <v>-0</v>
      </c>
      <c r="L96" s="24" t="n">
        <v>-0</v>
      </c>
      <c r="M96" s="6" t="s">
        <f>=I96+J96+K96+L96</f>
      </c>
      <c r="N96" s="22"/>
    </row>
    <row collapsed="false" customFormat="false" customHeight="false" hidden="false" ht="12.1" outlineLevel="0" r="97">
      <c r="A97" s="20" t="n">
        <v>45971.521527778</v>
      </c>
      <c r="B97" s="16" t="s">
        <v>29</v>
      </c>
      <c r="C97" s="16" t="s">
        <v>88</v>
      </c>
      <c r="D97" s="16" t="s">
        <v>68</v>
      </c>
      <c r="E97" s="16" t="s">
        <v>30</v>
      </c>
      <c r="F97" s="16" t="s">
        <v>19</v>
      </c>
      <c r="G97" s="7" t="n">
        <v>311</v>
      </c>
      <c r="H97" s="6" t="n">
        <v>12.721</v>
      </c>
      <c r="I97" s="6" t="n">
        <v>-3956.23</v>
      </c>
      <c r="J97" s="6" t="n">
        <v>-0</v>
      </c>
      <c r="K97" s="6" t="n">
        <v>-0</v>
      </c>
      <c r="L97" s="6" t="n">
        <v>-0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45980.806944444</v>
      </c>
      <c r="B98" s="22" t="s">
        <v>84</v>
      </c>
      <c r="C98" s="22" t="s">
        <v>54</v>
      </c>
      <c r="D98" s="22" t="s">
        <v>84</v>
      </c>
      <c r="E98" s="22" t="s">
        <v>84</v>
      </c>
      <c r="F98" s="22" t="s">
        <v>19</v>
      </c>
      <c r="G98" s="23" t="n">
        <v>25070</v>
      </c>
      <c r="H98" s="24" t="n">
        <v>1</v>
      </c>
      <c r="I98" s="24" t="n">
        <v>25070</v>
      </c>
      <c r="J98" s="24" t="n">
        <v>0</v>
      </c>
      <c r="K98" s="24" t="n">
        <v>-0</v>
      </c>
      <c r="L98" s="24" t="n">
        <v>-0</v>
      </c>
      <c r="M98" s="6" t="s">
        <f>=I98+J98+K98+L98</f>
      </c>
      <c r="N98" s="22"/>
    </row>
    <row collapsed="false" customFormat="false" customHeight="false" hidden="false" ht="12.1" outlineLevel="0" r="99">
      <c r="A99" s="20" t="n">
        <v>45980.806944444</v>
      </c>
      <c r="B99" s="16" t="s">
        <v>21</v>
      </c>
      <c r="C99" s="16" t="s">
        <v>86</v>
      </c>
      <c r="D99" s="16" t="s">
        <v>68</v>
      </c>
      <c r="E99" s="16" t="s">
        <v>17</v>
      </c>
      <c r="F99" s="16" t="s">
        <v>19</v>
      </c>
      <c r="G99" s="7" t="n">
        <v>5</v>
      </c>
      <c r="H99" s="6" t="n">
        <v>566.2</v>
      </c>
      <c r="I99" s="6" t="n">
        <v>-2831</v>
      </c>
      <c r="J99" s="6" t="n">
        <v>-0</v>
      </c>
      <c r="K99" s="6" t="n">
        <v>-0</v>
      </c>
      <c r="L99" s="6" t="n">
        <v>-0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45980.806944444</v>
      </c>
      <c r="B100" s="16" t="s">
        <v>29</v>
      </c>
      <c r="C100" s="16" t="s">
        <v>88</v>
      </c>
      <c r="D100" s="16" t="s">
        <v>68</v>
      </c>
      <c r="E100" s="16" t="s">
        <v>30</v>
      </c>
      <c r="F100" s="16" t="s">
        <v>19</v>
      </c>
      <c r="G100" s="7" t="n">
        <v>1727</v>
      </c>
      <c r="H100" s="6" t="n">
        <v>12.771</v>
      </c>
      <c r="I100" s="6" t="n">
        <v>-22055.52</v>
      </c>
      <c r="J100" s="6" t="n">
        <v>-0</v>
      </c>
      <c r="K100" s="6" t="n">
        <v>-0</v>
      </c>
      <c r="L100" s="6" t="n">
        <v>-0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45980.806944444</v>
      </c>
      <c r="B101" s="16" t="s">
        <v>29</v>
      </c>
      <c r="C101" s="16" t="s">
        <v>88</v>
      </c>
      <c r="D101" s="16" t="s">
        <v>68</v>
      </c>
      <c r="E101" s="16" t="s">
        <v>30</v>
      </c>
      <c r="F101" s="16" t="s">
        <v>19</v>
      </c>
      <c r="G101" s="7" t="n">
        <v>18</v>
      </c>
      <c r="H101" s="6" t="n">
        <v>12.771</v>
      </c>
      <c r="I101" s="6" t="n">
        <v>-229.88</v>
      </c>
      <c r="J101" s="6" t="n">
        <v>-0</v>
      </c>
      <c r="K101" s="6" t="n">
        <v>-0</v>
      </c>
      <c r="L101" s="6" t="n">
        <v>-0</v>
      </c>
      <c r="M101" s="6" t="s">
        <f>=I101+J101+K101+L101</f>
      </c>
      <c r="N101" s="16"/>
    </row>
    <row collapsed="false" customFormat="false" customHeight="false" hidden="false" ht="12.1" outlineLevel="0" r="102">
      <c r="A102" s="21" t="n">
        <v>45985.50625</v>
      </c>
      <c r="B102" s="22" t="s">
        <v>84</v>
      </c>
      <c r="C102" s="22" t="s">
        <v>54</v>
      </c>
      <c r="D102" s="22" t="s">
        <v>84</v>
      </c>
      <c r="E102" s="22" t="s">
        <v>84</v>
      </c>
      <c r="F102" s="22" t="s">
        <v>19</v>
      </c>
      <c r="G102" s="23" t="n">
        <v>20036</v>
      </c>
      <c r="H102" s="24" t="n">
        <v>1</v>
      </c>
      <c r="I102" s="24" t="n">
        <v>20036</v>
      </c>
      <c r="J102" s="24" t="n">
        <v>0</v>
      </c>
      <c r="K102" s="24" t="n">
        <v>-0</v>
      </c>
      <c r="L102" s="24" t="n">
        <v>-0</v>
      </c>
      <c r="M102" s="6" t="s">
        <f>=I102+J102+K102+L102</f>
      </c>
      <c r="N102" s="22"/>
    </row>
    <row collapsed="false" customFormat="false" customHeight="false" hidden="false" ht="12.1" outlineLevel="0" r="103">
      <c r="A103" s="20" t="n">
        <v>45985.50625</v>
      </c>
      <c r="B103" s="16" t="s">
        <v>29</v>
      </c>
      <c r="C103" s="16" t="s">
        <v>88</v>
      </c>
      <c r="D103" s="16" t="s">
        <v>68</v>
      </c>
      <c r="E103" s="16" t="s">
        <v>30</v>
      </c>
      <c r="F103" s="16" t="s">
        <v>19</v>
      </c>
      <c r="G103" s="7" t="n">
        <v>542</v>
      </c>
      <c r="H103" s="6" t="n">
        <v>12.802</v>
      </c>
      <c r="I103" s="6" t="n">
        <v>-6938.68</v>
      </c>
      <c r="J103" s="6" t="n">
        <v>-0</v>
      </c>
      <c r="K103" s="6" t="n">
        <v>-0</v>
      </c>
      <c r="L103" s="6" t="n">
        <v>-0</v>
      </c>
      <c r="M103" s="6" t="s">
        <f>=I103+J103+K103+L103</f>
      </c>
      <c r="N103" s="16"/>
    </row>
    <row collapsed="false" customFormat="false" customHeight="false" hidden="false" ht="12.1" outlineLevel="0" r="104">
      <c r="A104" s="20" t="n">
        <v>45985.50625</v>
      </c>
      <c r="B104" s="16" t="s">
        <v>29</v>
      </c>
      <c r="C104" s="16" t="s">
        <v>88</v>
      </c>
      <c r="D104" s="16" t="s">
        <v>68</v>
      </c>
      <c r="E104" s="16" t="s">
        <v>30</v>
      </c>
      <c r="F104" s="16" t="s">
        <v>19</v>
      </c>
      <c r="G104" s="7" t="n">
        <v>151</v>
      </c>
      <c r="H104" s="6" t="n">
        <v>12.802</v>
      </c>
      <c r="I104" s="6" t="n">
        <v>-1933.1</v>
      </c>
      <c r="J104" s="6" t="n">
        <v>-0</v>
      </c>
      <c r="K104" s="6" t="n">
        <v>-0</v>
      </c>
      <c r="L104" s="6" t="n">
        <v>-0</v>
      </c>
      <c r="M104" s="6" t="s">
        <f>=I104+J104+K104+L104</f>
      </c>
      <c r="N104" s="16"/>
    </row>
    <row collapsed="false" customFormat="false" customHeight="false" hidden="false" ht="12.1" outlineLevel="0" r="105">
      <c r="A105" s="20" t="n">
        <v>45985.50625</v>
      </c>
      <c r="B105" s="16" t="s">
        <v>16</v>
      </c>
      <c r="C105" s="16" t="s">
        <v>85</v>
      </c>
      <c r="D105" s="16" t="s">
        <v>68</v>
      </c>
      <c r="E105" s="16" t="s">
        <v>17</v>
      </c>
      <c r="F105" s="16" t="s">
        <v>19</v>
      </c>
      <c r="G105" s="7" t="n">
        <v>1</v>
      </c>
      <c r="H105" s="6" t="n">
        <v>5467</v>
      </c>
      <c r="I105" s="6" t="n">
        <v>-5467</v>
      </c>
      <c r="J105" s="6" t="n">
        <v>-0</v>
      </c>
      <c r="K105" s="6" t="n">
        <v>-0</v>
      </c>
      <c r="L105" s="6" t="n">
        <v>-0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45985.50625</v>
      </c>
      <c r="B106" s="16" t="s">
        <v>21</v>
      </c>
      <c r="C106" s="16" t="s">
        <v>86</v>
      </c>
      <c r="D106" s="16" t="s">
        <v>68</v>
      </c>
      <c r="E106" s="16" t="s">
        <v>17</v>
      </c>
      <c r="F106" s="16" t="s">
        <v>19</v>
      </c>
      <c r="G106" s="7" t="n">
        <v>5</v>
      </c>
      <c r="H106" s="6" t="n">
        <v>567.1</v>
      </c>
      <c r="I106" s="6" t="n">
        <v>-2835.5</v>
      </c>
      <c r="J106" s="6" t="n">
        <v>-0</v>
      </c>
      <c r="K106" s="6" t="n">
        <v>-0</v>
      </c>
      <c r="L106" s="6" t="n">
        <v>-0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45985.50625</v>
      </c>
      <c r="B107" s="16" t="s">
        <v>21</v>
      </c>
      <c r="C107" s="16" t="s">
        <v>86</v>
      </c>
      <c r="D107" s="16" t="s">
        <v>68</v>
      </c>
      <c r="E107" s="16" t="s">
        <v>17</v>
      </c>
      <c r="F107" s="16" t="s">
        <v>19</v>
      </c>
      <c r="G107" s="7" t="n">
        <v>5</v>
      </c>
      <c r="H107" s="6" t="n">
        <v>567.2</v>
      </c>
      <c r="I107" s="6" t="n">
        <v>-2836</v>
      </c>
      <c r="J107" s="6" t="n">
        <v>-0</v>
      </c>
      <c r="K107" s="6" t="n">
        <v>-0</v>
      </c>
      <c r="L107" s="6" t="n">
        <v>-0</v>
      </c>
      <c r="M107" s="6" t="s">
        <f>=I107+J107+K107+L107</f>
      </c>
      <c r="N107" s="16"/>
    </row>
    <row collapsed="false" customFormat="false" customHeight="false" hidden="false" ht="12.1" outlineLevel="0" r="108">
      <c r="A108" s="20" t="n">
        <v>45986.555555556</v>
      </c>
      <c r="B108" s="16" t="s">
        <v>72</v>
      </c>
      <c r="C108" s="16" t="s">
        <v>94</v>
      </c>
      <c r="D108" s="16" t="s">
        <v>68</v>
      </c>
      <c r="E108" s="16" t="s">
        <v>30</v>
      </c>
      <c r="F108" s="16" t="s">
        <v>19</v>
      </c>
      <c r="G108" s="7" t="n">
        <v>15</v>
      </c>
      <c r="H108" s="6" t="n">
        <v>1.856</v>
      </c>
      <c r="I108" s="6" t="n">
        <v>-27.84</v>
      </c>
      <c r="J108" s="6" t="n">
        <v>-0</v>
      </c>
      <c r="K108" s="6" t="n">
        <v>-0</v>
      </c>
      <c r="L108" s="6" t="n">
        <v>-0</v>
      </c>
      <c r="M108" s="6" t="s">
        <f>=I108+J108+K108+L108</f>
      </c>
      <c r="N108" s="16"/>
    </row>
    <row collapsed="false" customFormat="false" customHeight="false" hidden="false" ht="12.1" outlineLevel="0" r="109">
      <c r="A109" s="21" t="n">
        <v>45988.532638889</v>
      </c>
      <c r="B109" s="22" t="s">
        <v>84</v>
      </c>
      <c r="C109" s="22" t="s">
        <v>54</v>
      </c>
      <c r="D109" s="22" t="s">
        <v>84</v>
      </c>
      <c r="E109" s="22" t="s">
        <v>84</v>
      </c>
      <c r="F109" s="22" t="s">
        <v>19</v>
      </c>
      <c r="G109" s="23" t="n">
        <v>15000</v>
      </c>
      <c r="H109" s="24" t="n">
        <v>1</v>
      </c>
      <c r="I109" s="24" t="n">
        <v>15000</v>
      </c>
      <c r="J109" s="24" t="n">
        <v>0</v>
      </c>
      <c r="K109" s="24" t="n">
        <v>-0</v>
      </c>
      <c r="L109" s="24" t="n">
        <v>-0</v>
      </c>
      <c r="M109" s="6" t="s">
        <f>=I109+J109+K109+L109</f>
      </c>
      <c r="N109" s="22"/>
    </row>
    <row collapsed="false" customFormat="false" customHeight="false" hidden="false" ht="12.1" outlineLevel="0" r="110">
      <c r="A110" s="20" t="n">
        <v>45988.532638889</v>
      </c>
      <c r="B110" s="16" t="s">
        <v>16</v>
      </c>
      <c r="C110" s="16" t="s">
        <v>85</v>
      </c>
      <c r="D110" s="16" t="s">
        <v>68</v>
      </c>
      <c r="E110" s="16" t="s">
        <v>17</v>
      </c>
      <c r="F110" s="16" t="s">
        <v>19</v>
      </c>
      <c r="G110" s="7" t="n">
        <v>1</v>
      </c>
      <c r="H110" s="6" t="n">
        <v>5468</v>
      </c>
      <c r="I110" s="6" t="n">
        <v>-5468</v>
      </c>
      <c r="J110" s="6" t="n">
        <v>-0</v>
      </c>
      <c r="K110" s="6" t="n">
        <v>-0</v>
      </c>
      <c r="L110" s="6" t="n">
        <v>-0</v>
      </c>
      <c r="M110" s="6" t="s">
        <f>=I110+J110+K110+L110</f>
      </c>
      <c r="N110" s="16"/>
    </row>
    <row collapsed="false" customFormat="false" customHeight="false" hidden="false" ht="12.1" outlineLevel="0" r="111">
      <c r="A111" s="20" t="n">
        <v>45988.532638889</v>
      </c>
      <c r="B111" s="16" t="s">
        <v>16</v>
      </c>
      <c r="C111" s="16" t="s">
        <v>85</v>
      </c>
      <c r="D111" s="16" t="s">
        <v>68</v>
      </c>
      <c r="E111" s="16" t="s">
        <v>17</v>
      </c>
      <c r="F111" s="16" t="s">
        <v>19</v>
      </c>
      <c r="G111" s="7" t="n">
        <v>1</v>
      </c>
      <c r="H111" s="6" t="n">
        <v>5467.5</v>
      </c>
      <c r="I111" s="6" t="n">
        <v>-5467.5</v>
      </c>
      <c r="J111" s="6" t="n">
        <v>-0</v>
      </c>
      <c r="K111" s="6" t="n">
        <v>-0</v>
      </c>
      <c r="L111" s="6" t="n">
        <v>-0</v>
      </c>
      <c r="M111" s="6" t="s">
        <f>=I111+J111+K111+L111</f>
      </c>
      <c r="N111" s="16"/>
    </row>
    <row collapsed="false" customFormat="false" customHeight="false" hidden="false" ht="12.1" outlineLevel="0" r="112">
      <c r="A112" s="20" t="n">
        <v>45988.532638889</v>
      </c>
      <c r="B112" s="16" t="s">
        <v>21</v>
      </c>
      <c r="C112" s="16" t="s">
        <v>86</v>
      </c>
      <c r="D112" s="16" t="s">
        <v>68</v>
      </c>
      <c r="E112" s="16" t="s">
        <v>17</v>
      </c>
      <c r="F112" s="16" t="s">
        <v>19</v>
      </c>
      <c r="G112" s="7" t="n">
        <v>5</v>
      </c>
      <c r="H112" s="6" t="n">
        <v>553.1</v>
      </c>
      <c r="I112" s="6" t="n">
        <v>-2765.5</v>
      </c>
      <c r="J112" s="6" t="n">
        <v>-0</v>
      </c>
      <c r="K112" s="6" t="n">
        <v>-0</v>
      </c>
      <c r="L112" s="6" t="n">
        <v>-0</v>
      </c>
      <c r="M112" s="6" t="s">
        <f>=I112+J112+K112+L112</f>
      </c>
      <c r="N112" s="16"/>
    </row>
    <row collapsed="false" customFormat="false" customHeight="false" hidden="false" ht="12.1" outlineLevel="0" r="113">
      <c r="A113" s="20" t="n">
        <v>45988.532638889</v>
      </c>
      <c r="B113" s="16" t="s">
        <v>29</v>
      </c>
      <c r="C113" s="16" t="s">
        <v>88</v>
      </c>
      <c r="D113" s="16" t="s">
        <v>68</v>
      </c>
      <c r="E113" s="16" t="s">
        <v>30</v>
      </c>
      <c r="F113" s="16" t="s">
        <v>19</v>
      </c>
      <c r="G113" s="7" t="n">
        <v>100</v>
      </c>
      <c r="H113" s="6" t="n">
        <v>12.818</v>
      </c>
      <c r="I113" s="6" t="n">
        <v>-1281.8</v>
      </c>
      <c r="J113" s="6" t="n">
        <v>-0</v>
      </c>
      <c r="K113" s="6" t="n">
        <v>-0</v>
      </c>
      <c r="L113" s="6" t="n">
        <v>-0</v>
      </c>
      <c r="M113" s="6" t="s">
        <f>=I113+J113+K113+L113</f>
      </c>
      <c r="N113" s="16"/>
    </row>
    <row collapsed="false" customFormat="false" customHeight="false" hidden="false" ht="12.1" outlineLevel="0" r="114">
      <c r="A114" s="20" t="n">
        <v>45999.584027778</v>
      </c>
      <c r="B114" s="16" t="s">
        <v>16</v>
      </c>
      <c r="C114" s="16" t="s">
        <v>85</v>
      </c>
      <c r="D114" s="16" t="s">
        <v>68</v>
      </c>
      <c r="E114" s="16" t="s">
        <v>17</v>
      </c>
      <c r="F114" s="16" t="s">
        <v>19</v>
      </c>
      <c r="G114" s="7" t="n">
        <v>2</v>
      </c>
      <c r="H114" s="6" t="n">
        <v>5586.5</v>
      </c>
      <c r="I114" s="6" t="n">
        <v>-11173</v>
      </c>
      <c r="J114" s="6" t="n">
        <v>-0</v>
      </c>
      <c r="K114" s="6" t="n">
        <v>-0</v>
      </c>
      <c r="L114" s="6" t="n">
        <v>-0</v>
      </c>
      <c r="M114" s="6" t="s">
        <f>=I114+J114+K114+L114</f>
      </c>
      <c r="N114" s="16"/>
    </row>
    <row collapsed="false" customFormat="false" customHeight="false" hidden="false" ht="12.1" outlineLevel="0" r="115">
      <c r="A115" s="20" t="n">
        <v>45999.584027778</v>
      </c>
      <c r="B115" s="16" t="s">
        <v>21</v>
      </c>
      <c r="C115" s="16" t="s">
        <v>86</v>
      </c>
      <c r="D115" s="16" t="s">
        <v>68</v>
      </c>
      <c r="E115" s="16" t="s">
        <v>17</v>
      </c>
      <c r="F115" s="16" t="s">
        <v>19</v>
      </c>
      <c r="G115" s="7" t="n">
        <v>5</v>
      </c>
      <c r="H115" s="6" t="n">
        <v>557.1</v>
      </c>
      <c r="I115" s="6" t="n">
        <v>-2785.5</v>
      </c>
      <c r="J115" s="6" t="n">
        <v>-0</v>
      </c>
      <c r="K115" s="6" t="n">
        <v>-0</v>
      </c>
      <c r="L115" s="6" t="n">
        <v>-0</v>
      </c>
      <c r="M115" s="6" t="s">
        <f>=I115+J115+K115+L115</f>
      </c>
      <c r="N115" s="16"/>
    </row>
    <row collapsed="false" customFormat="false" customHeight="false" hidden="false" ht="12.1" outlineLevel="0" r="116">
      <c r="A116" s="20" t="n">
        <v>45999.584027778</v>
      </c>
      <c r="B116" s="16" t="s">
        <v>29</v>
      </c>
      <c r="C116" s="16" t="s">
        <v>88</v>
      </c>
      <c r="D116" s="16" t="s">
        <v>68</v>
      </c>
      <c r="E116" s="16" t="s">
        <v>30</v>
      </c>
      <c r="F116" s="16" t="s">
        <v>19</v>
      </c>
      <c r="G116" s="7" t="n">
        <v>36</v>
      </c>
      <c r="H116" s="6" t="n">
        <v>12.882</v>
      </c>
      <c r="I116" s="6" t="n">
        <v>-463.75</v>
      </c>
      <c r="J116" s="6" t="n">
        <v>-0</v>
      </c>
      <c r="K116" s="6" t="n">
        <v>-0</v>
      </c>
      <c r="L116" s="6" t="n">
        <v>-0</v>
      </c>
      <c r="M116" s="6" t="s">
        <f>=I116+J116+K116+L116</f>
      </c>
      <c r="N116" s="16"/>
    </row>
    <row collapsed="false" customFormat="false" customHeight="false" hidden="false" ht="12.1" outlineLevel="0" r="117">
      <c r="A117" s="21" t="n">
        <v>45999.584027778</v>
      </c>
      <c r="B117" s="22" t="s">
        <v>84</v>
      </c>
      <c r="C117" s="22" t="s">
        <v>54</v>
      </c>
      <c r="D117" s="22" t="s">
        <v>84</v>
      </c>
      <c r="E117" s="22" t="s">
        <v>84</v>
      </c>
      <c r="F117" s="22" t="s">
        <v>19</v>
      </c>
      <c r="G117" s="23" t="n">
        <v>20000</v>
      </c>
      <c r="H117" s="24" t="n">
        <v>1</v>
      </c>
      <c r="I117" s="24" t="n">
        <v>20000</v>
      </c>
      <c r="J117" s="24" t="n">
        <v>0</v>
      </c>
      <c r="K117" s="24" t="n">
        <v>-0</v>
      </c>
      <c r="L117" s="24" t="n">
        <v>-0</v>
      </c>
      <c r="M117" s="6" t="s">
        <f>=I117+J117+K117+L117</f>
      </c>
      <c r="N117" s="22"/>
    </row>
    <row collapsed="false" customFormat="false" customHeight="false" hidden="false" ht="12.1" outlineLevel="0" r="118">
      <c r="A118" s="20" t="n">
        <v>45999.584027778</v>
      </c>
      <c r="B118" s="16" t="s">
        <v>16</v>
      </c>
      <c r="C118" s="16" t="s">
        <v>85</v>
      </c>
      <c r="D118" s="16" t="s">
        <v>68</v>
      </c>
      <c r="E118" s="16" t="s">
        <v>17</v>
      </c>
      <c r="F118" s="16" t="s">
        <v>19</v>
      </c>
      <c r="G118" s="7" t="n">
        <v>1</v>
      </c>
      <c r="H118" s="6" t="n">
        <v>5582</v>
      </c>
      <c r="I118" s="6" t="n">
        <v>-5582</v>
      </c>
      <c r="J118" s="6" t="n">
        <v>-0</v>
      </c>
      <c r="K118" s="6" t="n">
        <v>-0</v>
      </c>
      <c r="L118" s="6" t="n">
        <v>-0</v>
      </c>
      <c r="M118" s="6" t="s">
        <f>=I118+J118+K118+L118</f>
      </c>
      <c r="N118" s="16"/>
    </row>
    <row collapsed="false" customFormat="false" customHeight="false" hidden="false" ht="12.1" outlineLevel="0" r="119">
      <c r="A119" s="25" t="n">
        <v>45999.831944444</v>
      </c>
      <c r="B119" s="26" t="s">
        <v>29</v>
      </c>
      <c r="C119" s="26" t="s">
        <v>88</v>
      </c>
      <c r="D119" s="26" t="s">
        <v>71</v>
      </c>
      <c r="E119" s="26" t="s">
        <v>30</v>
      </c>
      <c r="F119" s="26" t="s">
        <v>19</v>
      </c>
      <c r="G119" s="27" t="n">
        <v>-4943</v>
      </c>
      <c r="H119" s="28" t="n">
        <v>12.878</v>
      </c>
      <c r="I119" s="28" t="n">
        <v>63655.95</v>
      </c>
      <c r="J119" s="28" t="n">
        <v>0</v>
      </c>
      <c r="K119" s="28" t="n">
        <v>-0</v>
      </c>
      <c r="L119" s="28" t="n">
        <v>-0</v>
      </c>
      <c r="M119" s="6" t="s">
        <f>=I119+J119+K119+L119</f>
      </c>
      <c r="N119" s="26"/>
    </row>
    <row collapsed="false" customFormat="false" customHeight="false" hidden="false" ht="12.1" outlineLevel="0" r="120">
      <c r="A120" s="20" t="n">
        <v>45999.831944444</v>
      </c>
      <c r="B120" s="16" t="s">
        <v>16</v>
      </c>
      <c r="C120" s="16" t="s">
        <v>85</v>
      </c>
      <c r="D120" s="16" t="s">
        <v>68</v>
      </c>
      <c r="E120" s="16" t="s">
        <v>17</v>
      </c>
      <c r="F120" s="16" t="s">
        <v>19</v>
      </c>
      <c r="G120" s="7" t="n">
        <v>11</v>
      </c>
      <c r="H120" s="6" t="n">
        <v>5555.5</v>
      </c>
      <c r="I120" s="6" t="n">
        <v>-61110.5</v>
      </c>
      <c r="J120" s="6" t="n">
        <v>-0</v>
      </c>
      <c r="K120" s="6" t="n">
        <v>-0</v>
      </c>
      <c r="L120" s="6" t="n">
        <v>-0</v>
      </c>
      <c r="M120" s="6" t="s">
        <f>=I120+J120+K120+L120</f>
      </c>
      <c r="N120" s="16"/>
    </row>
    <row collapsed="false" customFormat="false" customHeight="false" hidden="false" ht="12.1" outlineLevel="0" r="121">
      <c r="A121" s="20" t="n">
        <v>45999.831944444</v>
      </c>
      <c r="B121" s="16" t="s">
        <v>21</v>
      </c>
      <c r="C121" s="16" t="s">
        <v>86</v>
      </c>
      <c r="D121" s="16" t="s">
        <v>68</v>
      </c>
      <c r="E121" s="16" t="s">
        <v>17</v>
      </c>
      <c r="F121" s="16" t="s">
        <v>19</v>
      </c>
      <c r="G121" s="7" t="n">
        <v>4</v>
      </c>
      <c r="H121" s="6" t="n">
        <v>552.6</v>
      </c>
      <c r="I121" s="6" t="n">
        <v>-2210.4</v>
      </c>
      <c r="J121" s="6" t="n">
        <v>-0</v>
      </c>
      <c r="K121" s="6" t="n">
        <v>-0</v>
      </c>
      <c r="L121" s="6" t="n">
        <v>-0</v>
      </c>
      <c r="M121" s="6" t="s">
        <f>=I121+J121+K121+L121</f>
      </c>
      <c r="N121" s="16"/>
    </row>
    <row collapsed="false" customFormat="false" customHeight="false" hidden="false" ht="12.1" outlineLevel="0" r="122">
      <c r="A122" s="20" t="n">
        <v>45999.831944444</v>
      </c>
      <c r="B122" s="16" t="s">
        <v>29</v>
      </c>
      <c r="C122" s="16" t="s">
        <v>88</v>
      </c>
      <c r="D122" s="16" t="s">
        <v>68</v>
      </c>
      <c r="E122" s="16" t="s">
        <v>30</v>
      </c>
      <c r="F122" s="16" t="s">
        <v>19</v>
      </c>
      <c r="G122" s="7" t="n">
        <v>26</v>
      </c>
      <c r="H122" s="6" t="n">
        <v>12.879</v>
      </c>
      <c r="I122" s="6" t="n">
        <v>-334.85</v>
      </c>
      <c r="J122" s="6" t="n">
        <v>-0</v>
      </c>
      <c r="K122" s="6" t="n">
        <v>-0</v>
      </c>
      <c r="L122" s="6" t="n">
        <v>-0</v>
      </c>
      <c r="M122" s="6" t="s">
        <f>=I122+J122+K122+L122</f>
      </c>
      <c r="N122" s="16"/>
    </row>
    <row collapsed="false" customFormat="false" customHeight="false" hidden="false" ht="12.1" outlineLevel="0" r="123">
      <c r="A123" s="29" t="n">
        <v>46000.506944444</v>
      </c>
      <c r="B123" s="30" t="s">
        <v>95</v>
      </c>
      <c r="C123" s="30" t="s">
        <v>96</v>
      </c>
      <c r="D123" s="30" t="s">
        <v>95</v>
      </c>
      <c r="E123" s="30" t="s">
        <v>95</v>
      </c>
      <c r="F123" s="30" t="s">
        <v>19</v>
      </c>
      <c r="G123" s="31" t="n">
        <v>190.97</v>
      </c>
      <c r="H123" s="32" t="n">
        <v>-1</v>
      </c>
      <c r="I123" s="32" t="n">
        <v>-190.97</v>
      </c>
      <c r="J123" s="32" t="n">
        <v>0</v>
      </c>
      <c r="K123" s="32" t="n">
        <v>-0</v>
      </c>
      <c r="L123" s="32" t="n">
        <v>-0</v>
      </c>
      <c r="M123" s="6" t="s">
        <f>=I123+J123+K123+L123</f>
      </c>
      <c r="N123" s="30"/>
    </row>
    <row collapsed="false" customFormat="false" customHeight="false" hidden="false" ht="12.1" outlineLevel="0" r="124">
      <c r="A124" s="21" t="n">
        <v>46000.64375</v>
      </c>
      <c r="B124" s="22" t="s">
        <v>84</v>
      </c>
      <c r="C124" s="22" t="s">
        <v>54</v>
      </c>
      <c r="D124" s="22" t="s">
        <v>84</v>
      </c>
      <c r="E124" s="22" t="s">
        <v>84</v>
      </c>
      <c r="F124" s="22" t="s">
        <v>19</v>
      </c>
      <c r="G124" s="23" t="n">
        <v>200</v>
      </c>
      <c r="H124" s="24" t="n">
        <v>1</v>
      </c>
      <c r="I124" s="24" t="n">
        <v>200</v>
      </c>
      <c r="J124" s="24" t="n">
        <v>0</v>
      </c>
      <c r="K124" s="24" t="n">
        <v>-0</v>
      </c>
      <c r="L124" s="24" t="n">
        <v>-0</v>
      </c>
      <c r="M124" s="6" t="s">
        <f>=I124+J124+K124+L124</f>
      </c>
      <c r="N124" s="22"/>
    </row>
    <row collapsed="false" customFormat="false" customHeight="false" hidden="false" ht="12.1" outlineLevel="0" r="125">
      <c r="A125" s="21" t="n">
        <v>46001.64375</v>
      </c>
      <c r="B125" s="22" t="s">
        <v>84</v>
      </c>
      <c r="C125" s="22" t="s">
        <v>54</v>
      </c>
      <c r="D125" s="22" t="s">
        <v>84</v>
      </c>
      <c r="E125" s="22" t="s">
        <v>84</v>
      </c>
      <c r="F125" s="22" t="s">
        <v>19</v>
      </c>
      <c r="G125" s="23" t="n">
        <v>200000</v>
      </c>
      <c r="H125" s="24" t="n">
        <v>1</v>
      </c>
      <c r="I125" s="24" t="n">
        <v>200000</v>
      </c>
      <c r="J125" s="24" t="n">
        <v>0</v>
      </c>
      <c r="K125" s="24" t="n">
        <v>-0</v>
      </c>
      <c r="L125" s="24" t="n">
        <v>-0</v>
      </c>
      <c r="M125" s="6" t="s">
        <f>=I125+J125+K125+L125</f>
      </c>
      <c r="N125" s="22"/>
    </row>
    <row collapsed="false" customFormat="false" customHeight="false" hidden="false" ht="12.1" outlineLevel="0" r="126">
      <c r="A126" s="20" t="n">
        <v>46002.64375</v>
      </c>
      <c r="B126" s="16" t="s">
        <v>16</v>
      </c>
      <c r="C126" s="16" t="s">
        <v>85</v>
      </c>
      <c r="D126" s="16" t="s">
        <v>68</v>
      </c>
      <c r="E126" s="16" t="s">
        <v>17</v>
      </c>
      <c r="F126" s="16" t="s">
        <v>19</v>
      </c>
      <c r="G126" s="7" t="n">
        <v>32</v>
      </c>
      <c r="H126" s="6" t="n">
        <v>5626</v>
      </c>
      <c r="I126" s="6" t="n">
        <v>-180032</v>
      </c>
      <c r="J126" s="6" t="n">
        <v>-0</v>
      </c>
      <c r="K126" s="6" t="n">
        <v>-0</v>
      </c>
      <c r="L126" s="6" t="n">
        <v>-0</v>
      </c>
      <c r="M126" s="6" t="s">
        <f>=I126+J126+K126+L126</f>
      </c>
      <c r="N126" s="16"/>
    </row>
    <row collapsed="false" customFormat="false" customHeight="false" hidden="false" ht="12.1" outlineLevel="0" r="127">
      <c r="A127" s="20" t="n">
        <v>46002.64375</v>
      </c>
      <c r="B127" s="16" t="s">
        <v>21</v>
      </c>
      <c r="C127" s="16" t="s">
        <v>86</v>
      </c>
      <c r="D127" s="16" t="s">
        <v>68</v>
      </c>
      <c r="E127" s="16" t="s">
        <v>17</v>
      </c>
      <c r="F127" s="16" t="s">
        <v>19</v>
      </c>
      <c r="G127" s="7" t="n">
        <v>35</v>
      </c>
      <c r="H127" s="6" t="n">
        <v>564.5</v>
      </c>
      <c r="I127" s="6" t="n">
        <v>-19757.5</v>
      </c>
      <c r="J127" s="6" t="n">
        <v>-0</v>
      </c>
      <c r="K127" s="6" t="n">
        <v>-0</v>
      </c>
      <c r="L127" s="6" t="n">
        <v>-0</v>
      </c>
      <c r="M127" s="6" t="s">
        <f>=I127+J127+K127+L127</f>
      </c>
      <c r="N127" s="16"/>
    </row>
    <row collapsed="false" customFormat="false" customHeight="false" hidden="false" ht="12.1" outlineLevel="0" r="128">
      <c r="A128" s="20" t="n">
        <v>46002.64375</v>
      </c>
      <c r="B128" s="16" t="s">
        <v>29</v>
      </c>
      <c r="C128" s="16" t="s">
        <v>88</v>
      </c>
      <c r="D128" s="16" t="s">
        <v>68</v>
      </c>
      <c r="E128" s="16" t="s">
        <v>30</v>
      </c>
      <c r="F128" s="16" t="s">
        <v>19</v>
      </c>
      <c r="G128" s="7" t="n">
        <v>17</v>
      </c>
      <c r="H128" s="6" t="n">
        <v>12.897</v>
      </c>
      <c r="I128" s="6" t="n">
        <v>-219.25</v>
      </c>
      <c r="J128" s="6" t="n">
        <v>-0</v>
      </c>
      <c r="K128" s="6" t="n">
        <v>-0</v>
      </c>
      <c r="L128" s="6" t="n">
        <v>-0</v>
      </c>
      <c r="M128" s="6" t="s">
        <f>=I128+J128+K128+L128</f>
      </c>
      <c r="N128" s="16"/>
    </row>
    <row collapsed="false" customFormat="false" customHeight="false" hidden="false" ht="12.1" outlineLevel="0" r="129">
      <c r="A129" s="21" t="n">
        <v>46005.563194444</v>
      </c>
      <c r="B129" s="22" t="s">
        <v>84</v>
      </c>
      <c r="C129" s="22" t="s">
        <v>54</v>
      </c>
      <c r="D129" s="22" t="s">
        <v>84</v>
      </c>
      <c r="E129" s="22" t="s">
        <v>84</v>
      </c>
      <c r="F129" s="22" t="s">
        <v>19</v>
      </c>
      <c r="G129" s="23" t="n">
        <v>5555</v>
      </c>
      <c r="H129" s="24" t="n">
        <v>1</v>
      </c>
      <c r="I129" s="24" t="n">
        <v>5555</v>
      </c>
      <c r="J129" s="24" t="n">
        <v>0</v>
      </c>
      <c r="K129" s="24" t="n">
        <v>-0</v>
      </c>
      <c r="L129" s="24" t="n">
        <v>-0</v>
      </c>
      <c r="M129" s="6" t="s">
        <f>=I129+J129+K129+L129</f>
      </c>
      <c r="N129" s="22"/>
    </row>
    <row collapsed="false" customFormat="false" customHeight="false" hidden="false" ht="12.1" outlineLevel="0" r="130">
      <c r="A130" s="20" t="n">
        <v>46006.563194444</v>
      </c>
      <c r="B130" s="16" t="s">
        <v>21</v>
      </c>
      <c r="C130" s="16" t="s">
        <v>86</v>
      </c>
      <c r="D130" s="16" t="s">
        <v>68</v>
      </c>
      <c r="E130" s="16" t="s">
        <v>17</v>
      </c>
      <c r="F130" s="16" t="s">
        <v>19</v>
      </c>
      <c r="G130" s="7" t="n">
        <v>9</v>
      </c>
      <c r="H130" s="6" t="n">
        <v>564.9</v>
      </c>
      <c r="I130" s="6" t="n">
        <v>-5084.1</v>
      </c>
      <c r="J130" s="6" t="n">
        <v>-0</v>
      </c>
      <c r="K130" s="6" t="n">
        <v>-0</v>
      </c>
      <c r="L130" s="6" t="n">
        <v>-0</v>
      </c>
      <c r="M130" s="6" t="s">
        <f>=I130+J130+K130+L130</f>
      </c>
      <c r="N130" s="16"/>
    </row>
    <row collapsed="false" customFormat="false" customHeight="false" hidden="false" ht="12.1" outlineLevel="0" r="131">
      <c r="A131" s="20" t="n">
        <v>46006.563194444</v>
      </c>
      <c r="B131" s="16" t="s">
        <v>29</v>
      </c>
      <c r="C131" s="16" t="s">
        <v>88</v>
      </c>
      <c r="D131" s="16" t="s">
        <v>68</v>
      </c>
      <c r="E131" s="16" t="s">
        <v>30</v>
      </c>
      <c r="F131" s="16" t="s">
        <v>19</v>
      </c>
      <c r="G131" s="7" t="n">
        <v>37</v>
      </c>
      <c r="H131" s="6" t="n">
        <v>12.916</v>
      </c>
      <c r="I131" s="6" t="n">
        <v>-477.89</v>
      </c>
      <c r="J131" s="6" t="n">
        <v>-0</v>
      </c>
      <c r="K131" s="6" t="n">
        <v>-0</v>
      </c>
      <c r="L131" s="6" t="n">
        <v>-0</v>
      </c>
      <c r="M131" s="6" t="s">
        <f>=I131+J131+K131+L131</f>
      </c>
      <c r="N131" s="16"/>
    </row>
    <row collapsed="false" customFormat="false" customHeight="false" hidden="false" ht="12.1" outlineLevel="0" r="132">
      <c r="A132" s="21" t="n">
        <v>46013.588888889</v>
      </c>
      <c r="B132" s="22" t="s">
        <v>84</v>
      </c>
      <c r="C132" s="22" t="s">
        <v>54</v>
      </c>
      <c r="D132" s="22" t="s">
        <v>84</v>
      </c>
      <c r="E132" s="22" t="s">
        <v>84</v>
      </c>
      <c r="F132" s="22" t="s">
        <v>19</v>
      </c>
      <c r="G132" s="23" t="n">
        <v>1111</v>
      </c>
      <c r="H132" s="24" t="n">
        <v>1</v>
      </c>
      <c r="I132" s="24" t="n">
        <v>1111</v>
      </c>
      <c r="J132" s="24" t="n">
        <v>0</v>
      </c>
      <c r="K132" s="24" t="n">
        <v>-0</v>
      </c>
      <c r="L132" s="24" t="n">
        <v>-0</v>
      </c>
      <c r="M132" s="6" t="s">
        <f>=I132+J132+K132+L132</f>
      </c>
      <c r="N132" s="22"/>
    </row>
    <row collapsed="false" customFormat="false" customHeight="false" hidden="false" ht="12.1" outlineLevel="0" r="133">
      <c r="A133" s="20" t="n">
        <v>46013.588888889</v>
      </c>
      <c r="B133" s="16" t="s">
        <v>21</v>
      </c>
      <c r="C133" s="16" t="s">
        <v>86</v>
      </c>
      <c r="D133" s="16" t="s">
        <v>68</v>
      </c>
      <c r="E133" s="16" t="s">
        <v>17</v>
      </c>
      <c r="F133" s="16" t="s">
        <v>19</v>
      </c>
      <c r="G133" s="7" t="n">
        <v>2</v>
      </c>
      <c r="H133" s="6" t="n">
        <v>542</v>
      </c>
      <c r="I133" s="6" t="n">
        <v>-1084</v>
      </c>
      <c r="J133" s="6" t="n">
        <v>-0</v>
      </c>
      <c r="K133" s="6" t="n">
        <v>-0</v>
      </c>
      <c r="L133" s="6" t="n">
        <v>-0</v>
      </c>
      <c r="M133" s="6" t="s">
        <f>=I133+J133+K133+L133</f>
      </c>
      <c r="N133" s="16"/>
    </row>
    <row collapsed="false" customFormat="false" customHeight="false" hidden="false" ht="12.1" outlineLevel="0" r="134">
      <c r="A134" s="20" t="n">
        <v>46013.588888889</v>
      </c>
      <c r="B134" s="16" t="s">
        <v>72</v>
      </c>
      <c r="C134" s="16" t="s">
        <v>94</v>
      </c>
      <c r="D134" s="16" t="s">
        <v>68</v>
      </c>
      <c r="E134" s="16" t="s">
        <v>30</v>
      </c>
      <c r="F134" s="16" t="s">
        <v>19</v>
      </c>
      <c r="G134" s="7" t="n">
        <v>18</v>
      </c>
      <c r="H134" s="6" t="n">
        <v>1.8777</v>
      </c>
      <c r="I134" s="6" t="n">
        <v>-33.8</v>
      </c>
      <c r="J134" s="6" t="n">
        <v>-0</v>
      </c>
      <c r="K134" s="6" t="n">
        <v>-0</v>
      </c>
      <c r="L134" s="6" t="n">
        <v>-0</v>
      </c>
      <c r="M134" s="6" t="s">
        <f>=I134+J134+K134+L134</f>
      </c>
      <c r="N134" s="16"/>
    </row>
    <row collapsed="false" customFormat="false" customHeight="false" hidden="false" ht="12.1" outlineLevel="0" r="135">
      <c r="A135" s="21" t="n">
        <v>46020.450694444</v>
      </c>
      <c r="B135" s="22" t="s">
        <v>84</v>
      </c>
      <c r="C135" s="22" t="s">
        <v>54</v>
      </c>
      <c r="D135" s="22" t="s">
        <v>84</v>
      </c>
      <c r="E135" s="22" t="s">
        <v>84</v>
      </c>
      <c r="F135" s="22" t="s">
        <v>19</v>
      </c>
      <c r="G135" s="23" t="n">
        <v>4777</v>
      </c>
      <c r="H135" s="24" t="n">
        <v>1</v>
      </c>
      <c r="I135" s="24" t="n">
        <v>4777</v>
      </c>
      <c r="J135" s="24" t="n">
        <v>0</v>
      </c>
      <c r="K135" s="24" t="n">
        <v>-0</v>
      </c>
      <c r="L135" s="24" t="n">
        <v>-0</v>
      </c>
      <c r="M135" s="6" t="s">
        <f>=I135+J135+K135+L135</f>
      </c>
      <c r="N135" s="22"/>
    </row>
    <row collapsed="false" customFormat="false" customHeight="false" hidden="false" ht="12.1" outlineLevel="0" r="136">
      <c r="A136" s="21" t="n">
        <v>46022.45</v>
      </c>
      <c r="B136" s="22" t="s">
        <v>84</v>
      </c>
      <c r="C136" s="22" t="s">
        <v>54</v>
      </c>
      <c r="D136" s="22" t="s">
        <v>84</v>
      </c>
      <c r="E136" s="22" t="s">
        <v>84</v>
      </c>
      <c r="F136" s="22" t="s">
        <v>19</v>
      </c>
      <c r="G136" s="23" t="n">
        <v>10000</v>
      </c>
      <c r="H136" s="24" t="n">
        <v>1</v>
      </c>
      <c r="I136" s="24" t="n">
        <v>10000</v>
      </c>
      <c r="J136" s="24" t="n">
        <v>0</v>
      </c>
      <c r="K136" s="24" t="n">
        <v>-0</v>
      </c>
      <c r="L136" s="24" t="n">
        <v>-0</v>
      </c>
      <c r="M136" s="6" t="s">
        <f>=I136+J136+K136+L136</f>
      </c>
      <c r="N136" s="22"/>
    </row>
    <row collapsed="false" customFormat="false" customHeight="false" hidden="false" ht="12.1" outlineLevel="0" r="137">
      <c r="A137" s="20" t="n">
        <v>46034.424305556</v>
      </c>
      <c r="B137" s="16" t="s">
        <v>16</v>
      </c>
      <c r="C137" s="16" t="s">
        <v>85</v>
      </c>
      <c r="D137" s="16" t="s">
        <v>68</v>
      </c>
      <c r="E137" s="16" t="s">
        <v>17</v>
      </c>
      <c r="F137" s="16" t="s">
        <v>19</v>
      </c>
      <c r="G137" s="7" t="n">
        <v>1</v>
      </c>
      <c r="H137" s="6" t="n">
        <v>5517</v>
      </c>
      <c r="I137" s="6" t="n">
        <v>-5517</v>
      </c>
      <c r="J137" s="6" t="n">
        <v>-0</v>
      </c>
      <c r="K137" s="6" t="n">
        <v>-0</v>
      </c>
      <c r="L137" s="6" t="n">
        <v>-0</v>
      </c>
      <c r="M137" s="6" t="s">
        <f>=I137+J137+K137+L137</f>
      </c>
      <c r="N137" s="16"/>
    </row>
    <row collapsed="false" customFormat="false" customHeight="false" hidden="false" ht="12.1" outlineLevel="0" r="138">
      <c r="A138" s="20" t="n">
        <v>46034.424305556</v>
      </c>
      <c r="B138" s="16" t="s">
        <v>21</v>
      </c>
      <c r="C138" s="16" t="s">
        <v>86</v>
      </c>
      <c r="D138" s="16" t="s">
        <v>68</v>
      </c>
      <c r="E138" s="16" t="s">
        <v>17</v>
      </c>
      <c r="F138" s="16" t="s">
        <v>19</v>
      </c>
      <c r="G138" s="7" t="n">
        <v>17</v>
      </c>
      <c r="H138" s="6" t="n">
        <v>525.9</v>
      </c>
      <c r="I138" s="6" t="n">
        <v>-8940.3</v>
      </c>
      <c r="J138" s="6" t="n">
        <v>-0</v>
      </c>
      <c r="K138" s="6" t="n">
        <v>-0</v>
      </c>
      <c r="L138" s="6" t="n">
        <v>-0</v>
      </c>
      <c r="M138" s="6" t="s">
        <f>=I138+J138+K138+L138</f>
      </c>
      <c r="N138" s="16"/>
    </row>
    <row collapsed="false" customFormat="false" customHeight="false" hidden="false" ht="12.1" outlineLevel="0" r="139">
      <c r="A139" s="20" t="n">
        <v>46034.424305556</v>
      </c>
      <c r="B139" s="16" t="s">
        <v>29</v>
      </c>
      <c r="C139" s="16" t="s">
        <v>88</v>
      </c>
      <c r="D139" s="16" t="s">
        <v>68</v>
      </c>
      <c r="E139" s="16" t="s">
        <v>30</v>
      </c>
      <c r="F139" s="16" t="s">
        <v>19</v>
      </c>
      <c r="G139" s="7" t="n">
        <v>24</v>
      </c>
      <c r="H139" s="6" t="n">
        <v>13.071</v>
      </c>
      <c r="I139" s="6" t="n">
        <v>-313.7</v>
      </c>
      <c r="J139" s="6" t="n">
        <v>-0</v>
      </c>
      <c r="K139" s="6" t="n">
        <v>-0</v>
      </c>
      <c r="L139" s="6" t="n">
        <v>-0</v>
      </c>
      <c r="M139" s="6" t="s">
        <f>=I139+J139+K139+L139</f>
      </c>
      <c r="N139" s="16"/>
    </row>
    <row collapsed="false" customFormat="false" customHeight="false" hidden="false" ht="12.1" outlineLevel="0" r="140">
      <c r="A140" s="21" t="n">
        <v>46044.624305556</v>
      </c>
      <c r="B140" s="22" t="s">
        <v>89</v>
      </c>
      <c r="C140" s="22" t="s">
        <v>90</v>
      </c>
      <c r="D140" s="22" t="s">
        <v>89</v>
      </c>
      <c r="E140" s="22" t="s">
        <v>89</v>
      </c>
      <c r="F140" s="22" t="s">
        <v>19</v>
      </c>
      <c r="G140" s="23" t="n">
        <v>39700</v>
      </c>
      <c r="H140" s="24" t="n">
        <v>1</v>
      </c>
      <c r="I140" s="24" t="n">
        <v>39700</v>
      </c>
      <c r="J140" s="24" t="n">
        <v>0</v>
      </c>
      <c r="K140" s="24" t="n">
        <v>-5154</v>
      </c>
      <c r="L140" s="24" t="n">
        <v>-0</v>
      </c>
      <c r="M140" s="6" t="s">
        <f>=I140+J140+K140+L140</f>
      </c>
      <c r="N140" s="22" t="s">
        <v>91</v>
      </c>
    </row>
    <row collapsed="false" customFormat="false" customHeight="false" hidden="false" ht="12.1" outlineLevel="0" r="141">
      <c r="A141" s="20" t="n">
        <v>46045.441666667</v>
      </c>
      <c r="B141" s="16" t="s">
        <v>29</v>
      </c>
      <c r="C141" s="16" t="s">
        <v>88</v>
      </c>
      <c r="D141" s="16" t="s">
        <v>68</v>
      </c>
      <c r="E141" s="16" t="s">
        <v>30</v>
      </c>
      <c r="F141" s="16" t="s">
        <v>19</v>
      </c>
      <c r="G141" s="7" t="n">
        <v>2603</v>
      </c>
      <c r="H141" s="6" t="n">
        <v>13.131</v>
      </c>
      <c r="I141" s="6" t="n">
        <v>-34179.99</v>
      </c>
      <c r="J141" s="6" t="n">
        <v>-0</v>
      </c>
      <c r="K141" s="6" t="n">
        <v>-0</v>
      </c>
      <c r="L141" s="6" t="n">
        <v>-0</v>
      </c>
      <c r="M141" s="6" t="s">
        <f>=I141+J141+K141+L141</f>
      </c>
      <c r="N141" s="16"/>
    </row>
    <row collapsed="false" customFormat="false" customHeight="false" hidden="false" ht="12.1" outlineLevel="0" r="142">
      <c r="A142" s="20" t="n">
        <v>46045.441666667</v>
      </c>
      <c r="B142" s="16" t="s">
        <v>29</v>
      </c>
      <c r="C142" s="16" t="s">
        <v>88</v>
      </c>
      <c r="D142" s="16" t="s">
        <v>68</v>
      </c>
      <c r="E142" s="16" t="s">
        <v>30</v>
      </c>
      <c r="F142" s="16" t="s">
        <v>19</v>
      </c>
      <c r="G142" s="7" t="n">
        <v>28</v>
      </c>
      <c r="H142" s="6" t="n">
        <v>13.131</v>
      </c>
      <c r="I142" s="6" t="n">
        <v>-367.67</v>
      </c>
      <c r="J142" s="6" t="n">
        <v>-0</v>
      </c>
      <c r="K142" s="6" t="n">
        <v>-0</v>
      </c>
      <c r="L142" s="6" t="n">
        <v>-0</v>
      </c>
      <c r="M142" s="6" t="s">
        <f>=I142+J142+K142+L142</f>
      </c>
      <c r="N142" s="16"/>
    </row>
    <row collapsed="false" customFormat="false" customHeight="false" hidden="false" ht="12.1" outlineLevel="0" r="143">
      <c r="A143" s="21" t="n">
        <v>46050.449305556</v>
      </c>
      <c r="B143" s="22" t="s">
        <v>89</v>
      </c>
      <c r="C143" s="22" t="s">
        <v>90</v>
      </c>
      <c r="D143" s="22" t="s">
        <v>89</v>
      </c>
      <c r="E143" s="22" t="s">
        <v>89</v>
      </c>
      <c r="F143" s="22" t="s">
        <v>19</v>
      </c>
      <c r="G143" s="23" t="n">
        <v>2560.95</v>
      </c>
      <c r="H143" s="24" t="n">
        <v>1</v>
      </c>
      <c r="I143" s="24" t="n">
        <v>2560.95</v>
      </c>
      <c r="J143" s="24" t="n">
        <v>0</v>
      </c>
      <c r="K143" s="24" t="n">
        <v>-0</v>
      </c>
      <c r="L143" s="24" t="n">
        <v>-333</v>
      </c>
      <c r="M143" s="6" t="s">
        <f>=I143+J143+K143+L143</f>
      </c>
      <c r="N143" s="22" t="s">
        <v>92</v>
      </c>
    </row>
    <row collapsed="false" customFormat="false" customHeight="false" hidden="false" ht="12.1" outlineLevel="0" r="144">
      <c r="A144" s="20" t="n">
        <v>46050.449305556</v>
      </c>
      <c r="B144" s="16" t="s">
        <v>29</v>
      </c>
      <c r="C144" s="16" t="s">
        <v>88</v>
      </c>
      <c r="D144" s="16" t="s">
        <v>68</v>
      </c>
      <c r="E144" s="16" t="s">
        <v>30</v>
      </c>
      <c r="F144" s="16" t="s">
        <v>19</v>
      </c>
      <c r="G144" s="7" t="n">
        <v>167</v>
      </c>
      <c r="H144" s="6" t="n">
        <v>13.16</v>
      </c>
      <c r="I144" s="6" t="n">
        <v>-2197.72</v>
      </c>
      <c r="J144" s="6" t="n">
        <v>-0</v>
      </c>
      <c r="K144" s="6" t="n">
        <v>-0</v>
      </c>
      <c r="L144" s="6" t="n">
        <v>-0</v>
      </c>
      <c r="M144" s="6" t="s">
        <f>=I144+J144+K144+L144</f>
      </c>
      <c r="N144" s="16"/>
    </row>
    <row collapsed="false" customFormat="false" customHeight="false" hidden="false" ht="12.1" outlineLevel="0" r="145">
      <c r="A145" s="20" t="n">
        <v>46050.449305556</v>
      </c>
      <c r="B145" s="16" t="s">
        <v>72</v>
      </c>
      <c r="C145" s="16" t="s">
        <v>94</v>
      </c>
      <c r="D145" s="16" t="s">
        <v>68</v>
      </c>
      <c r="E145" s="16" t="s">
        <v>30</v>
      </c>
      <c r="F145" s="16" t="s">
        <v>19</v>
      </c>
      <c r="G145" s="7" t="n">
        <v>18</v>
      </c>
      <c r="H145" s="6" t="n">
        <v>1.9076</v>
      </c>
      <c r="I145" s="6" t="n">
        <v>-34.34</v>
      </c>
      <c r="J145" s="6" t="n">
        <v>-0</v>
      </c>
      <c r="K145" s="6" t="n">
        <v>-0</v>
      </c>
      <c r="L145" s="6" t="n">
        <v>-0</v>
      </c>
      <c r="M145" s="6" t="s">
        <f>=I145+J145+K145+L145</f>
      </c>
      <c r="N145" s="16"/>
    </row>
    <row collapsed="false" customFormat="false" customHeight="false" hidden="false" ht="12.1" outlineLevel="0" r="146">
      <c r="A146" s="21" t="n">
        <v>46087.490277778</v>
      </c>
      <c r="B146" s="22" t="s">
        <v>84</v>
      </c>
      <c r="C146" s="22" t="s">
        <v>54</v>
      </c>
      <c r="D146" s="22" t="s">
        <v>84</v>
      </c>
      <c r="E146" s="22" t="s">
        <v>84</v>
      </c>
      <c r="F146" s="22" t="s">
        <v>19</v>
      </c>
      <c r="G146" s="23" t="n">
        <v>6050</v>
      </c>
      <c r="H146" s="24" t="n">
        <v>1</v>
      </c>
      <c r="I146" s="24" t="n">
        <v>6050</v>
      </c>
      <c r="J146" s="24" t="n">
        <v>0</v>
      </c>
      <c r="K146" s="24" t="n">
        <v>-0</v>
      </c>
      <c r="L146" s="24" t="n">
        <v>-0</v>
      </c>
      <c r="M146" s="6" t="s">
        <f>=I146+J146+K146+L146</f>
      </c>
      <c r="N146" s="22"/>
    </row>
    <row collapsed="false" customFormat="false" customHeight="false" hidden="false" ht="12.1" outlineLevel="0" r="147">
      <c r="A147" s="20" t="n">
        <v>46087.490277778</v>
      </c>
      <c r="B147" s="16" t="s">
        <v>29</v>
      </c>
      <c r="C147" s="16" t="s">
        <v>88</v>
      </c>
      <c r="D147" s="16" t="s">
        <v>68</v>
      </c>
      <c r="E147" s="16" t="s">
        <v>30</v>
      </c>
      <c r="F147" s="16" t="s">
        <v>19</v>
      </c>
      <c r="G147" s="7" t="n">
        <v>447</v>
      </c>
      <c r="H147" s="6" t="n">
        <v>13.375</v>
      </c>
      <c r="I147" s="6" t="n">
        <v>-5978.63</v>
      </c>
      <c r="J147" s="6" t="n">
        <v>-0</v>
      </c>
      <c r="K147" s="6" t="n">
        <v>-0</v>
      </c>
      <c r="L147" s="6" t="n">
        <v>-0</v>
      </c>
      <c r="M147" s="6" t="s">
        <f>=I147+J147+K147+L147</f>
      </c>
      <c r="N147" s="16"/>
    </row>
    <row collapsed="false" customFormat="false" customHeight="false" hidden="false" ht="12.1" outlineLevel="0" r="148">
      <c r="A148" s="20" t="n">
        <v>46087.490277778</v>
      </c>
      <c r="B148" s="16" t="s">
        <v>72</v>
      </c>
      <c r="C148" s="16" t="s">
        <v>94</v>
      </c>
      <c r="D148" s="16" t="s">
        <v>68</v>
      </c>
      <c r="E148" s="16" t="s">
        <v>30</v>
      </c>
      <c r="F148" s="16" t="s">
        <v>19</v>
      </c>
      <c r="G148" s="7" t="n">
        <v>36</v>
      </c>
      <c r="H148" s="6" t="n">
        <v>1.9387</v>
      </c>
      <c r="I148" s="6" t="n">
        <v>-69.79</v>
      </c>
      <c r="J148" s="6" t="n">
        <v>-0</v>
      </c>
      <c r="K148" s="6" t="n">
        <v>-0</v>
      </c>
      <c r="L148" s="6" t="n">
        <v>-0</v>
      </c>
      <c r="M148" s="6" t="s">
        <f>=I148+J148+K148+L148</f>
      </c>
      <c r="N148" s="16"/>
    </row>
    <row collapsed="false" customFormat="false" customHeight="false" hidden="false" ht="12.1" outlineLevel="0" r="149">
      <c r="A149" s="21" t="n">
        <v>46161.543055556</v>
      </c>
      <c r="B149" s="22" t="s">
        <v>89</v>
      </c>
      <c r="C149" s="22" t="s">
        <v>90</v>
      </c>
      <c r="D149" s="22" t="s">
        <v>89</v>
      </c>
      <c r="E149" s="22" t="s">
        <v>89</v>
      </c>
      <c r="F149" s="22" t="s">
        <v>19</v>
      </c>
      <c r="G149" s="23" t="n">
        <v>28078</v>
      </c>
      <c r="H149" s="24" t="n">
        <v>1</v>
      </c>
      <c r="I149" s="24" t="n">
        <v>28078</v>
      </c>
      <c r="J149" s="24" t="n">
        <v>0</v>
      </c>
      <c r="K149" s="24" t="n">
        <v>-3642</v>
      </c>
      <c r="L149" s="24" t="n">
        <v>-0</v>
      </c>
      <c r="M149" s="6" t="s">
        <f>=I149+J149+K149+L149</f>
      </c>
      <c r="N149" s="22" t="s">
        <v>16</v>
      </c>
    </row>
    <row collapsed="false" customFormat="false" customHeight="false" hidden="false" ht="12.1" outlineLevel="0" r="150">
      <c r="A150" s="21" t="n">
        <v>46162.543055556</v>
      </c>
      <c r="B150" s="22" t="s">
        <v>84</v>
      </c>
      <c r="C150" s="22" t="s">
        <v>54</v>
      </c>
      <c r="D150" s="22" t="s">
        <v>84</v>
      </c>
      <c r="E150" s="22" t="s">
        <v>84</v>
      </c>
      <c r="F150" s="22" t="s">
        <v>19</v>
      </c>
      <c r="G150" s="23" t="n">
        <v>1250</v>
      </c>
      <c r="H150" s="24" t="n">
        <v>1</v>
      </c>
      <c r="I150" s="24" t="n">
        <v>1250</v>
      </c>
      <c r="J150" s="24" t="n">
        <v>0</v>
      </c>
      <c r="K150" s="24" t="n">
        <v>-0</v>
      </c>
      <c r="L150" s="24" t="n">
        <v>-0</v>
      </c>
      <c r="M150" s="6" t="s">
        <f>=I150+J150+K150+L150</f>
      </c>
      <c r="N150" s="22"/>
    </row>
    <row collapsed="false" customFormat="false" customHeight="false" hidden="false" ht="12.1" outlineLevel="0" r="151">
      <c r="A151" s="21" t="n">
        <v>46162.543055556</v>
      </c>
      <c r="B151" s="22" t="s">
        <v>84</v>
      </c>
      <c r="C151" s="22" t="s">
        <v>54</v>
      </c>
      <c r="D151" s="22" t="s">
        <v>84</v>
      </c>
      <c r="E151" s="22" t="s">
        <v>84</v>
      </c>
      <c r="F151" s="22" t="s">
        <v>19</v>
      </c>
      <c r="G151" s="23" t="n">
        <v>100</v>
      </c>
      <c r="H151" s="24" t="n">
        <v>1</v>
      </c>
      <c r="I151" s="24" t="n">
        <v>100</v>
      </c>
      <c r="J151" s="24" t="n">
        <v>0</v>
      </c>
      <c r="K151" s="24" t="n">
        <v>-0</v>
      </c>
      <c r="L151" s="24" t="n">
        <v>-0</v>
      </c>
      <c r="M151" s="6" t="s">
        <f>=I151+J151+K151+L151</f>
      </c>
      <c r="N151" s="22"/>
    </row>
    <row collapsed="false" customFormat="false" customHeight="false" hidden="false" ht="12.1" outlineLevel="0" r="152">
      <c r="A152" s="25" t="n">
        <v>46162.543055556</v>
      </c>
      <c r="B152" s="26" t="s">
        <v>29</v>
      </c>
      <c r="C152" s="26" t="s">
        <v>88</v>
      </c>
      <c r="D152" s="26" t="s">
        <v>71</v>
      </c>
      <c r="E152" s="26" t="s">
        <v>30</v>
      </c>
      <c r="F152" s="26" t="s">
        <v>19</v>
      </c>
      <c r="G152" s="27" t="n">
        <v>-3349</v>
      </c>
      <c r="H152" s="28" t="n">
        <v>13.75</v>
      </c>
      <c r="I152" s="28" t="n">
        <v>46048.75</v>
      </c>
      <c r="J152" s="28" t="n">
        <v>0</v>
      </c>
      <c r="K152" s="28" t="n">
        <v>-0</v>
      </c>
      <c r="L152" s="28" t="n">
        <v>-0</v>
      </c>
      <c r="M152" s="6" t="s">
        <f>=I152+J152+K152+L152</f>
      </c>
      <c r="N152" s="26"/>
    </row>
    <row collapsed="false" customFormat="false" customHeight="false" hidden="false" ht="12.1" outlineLevel="0" r="153">
      <c r="A153" s="20" t="n">
        <v>46162.571527778</v>
      </c>
      <c r="B153" s="16" t="s">
        <v>16</v>
      </c>
      <c r="C153" s="16" t="s">
        <v>85</v>
      </c>
      <c r="D153" s="16" t="s">
        <v>68</v>
      </c>
      <c r="E153" s="16" t="s">
        <v>17</v>
      </c>
      <c r="F153" s="16" t="s">
        <v>19</v>
      </c>
      <c r="G153" s="7" t="n">
        <v>4</v>
      </c>
      <c r="H153" s="6" t="n">
        <v>5143.5</v>
      </c>
      <c r="I153" s="6" t="n">
        <v>-20574</v>
      </c>
      <c r="J153" s="6" t="n">
        <v>-0</v>
      </c>
      <c r="K153" s="6" t="n">
        <v>-0</v>
      </c>
      <c r="L153" s="6" t="n">
        <v>-0</v>
      </c>
      <c r="M153" s="6" t="s">
        <f>=I153+J153+K153+L153</f>
      </c>
      <c r="N153" s="16"/>
    </row>
    <row collapsed="false" customFormat="false" customHeight="false" hidden="false" ht="12.1" outlineLevel="0" r="154">
      <c r="A154" s="25" t="n">
        <v>46162.571527778</v>
      </c>
      <c r="B154" s="26" t="s">
        <v>72</v>
      </c>
      <c r="C154" s="26" t="s">
        <v>94</v>
      </c>
      <c r="D154" s="26" t="s">
        <v>71</v>
      </c>
      <c r="E154" s="26" t="s">
        <v>30</v>
      </c>
      <c r="F154" s="26" t="s">
        <v>19</v>
      </c>
      <c r="G154" s="27" t="n">
        <v>-87</v>
      </c>
      <c r="H154" s="28" t="n">
        <v>1.9948</v>
      </c>
      <c r="I154" s="28" t="n">
        <v>173.55</v>
      </c>
      <c r="J154" s="28" t="n">
        <v>0</v>
      </c>
      <c r="K154" s="28" t="n">
        <v>-0</v>
      </c>
      <c r="L154" s="28" t="n">
        <v>-0</v>
      </c>
      <c r="M154" s="6" t="s">
        <f>=I154+J154+K154+L154</f>
      </c>
      <c r="N154" s="26"/>
    </row>
    <row collapsed="false" customFormat="false" customHeight="false" hidden="false" ht="12.1" outlineLevel="0" r="155">
      <c r="A155" s="20" t="n">
        <v>46162.571527778</v>
      </c>
      <c r="B155" s="16" t="s">
        <v>16</v>
      </c>
      <c r="C155" s="16" t="s">
        <v>85</v>
      </c>
      <c r="D155" s="16" t="s">
        <v>68</v>
      </c>
      <c r="E155" s="16" t="s">
        <v>17</v>
      </c>
      <c r="F155" s="16" t="s">
        <v>19</v>
      </c>
      <c r="G155" s="7" t="n">
        <v>9</v>
      </c>
      <c r="H155" s="6" t="n">
        <v>5134</v>
      </c>
      <c r="I155" s="6" t="n">
        <v>-46206</v>
      </c>
      <c r="J155" s="6" t="n">
        <v>-0</v>
      </c>
      <c r="K155" s="6" t="n">
        <v>-0</v>
      </c>
      <c r="L155" s="6" t="n">
        <v>-0</v>
      </c>
      <c r="M155" s="6" t="s">
        <f>=I155+J155+K155+L155</f>
      </c>
      <c r="N155" s="16"/>
    </row>
    <row collapsed="false" customFormat="false" customHeight="false" hidden="false" ht="12.1" outlineLevel="0" r="156">
      <c r="A156" s="20" t="n">
        <v>46162.571527778</v>
      </c>
      <c r="B156" s="16" t="s">
        <v>16</v>
      </c>
      <c r="C156" s="16" t="s">
        <v>85</v>
      </c>
      <c r="D156" s="16" t="s">
        <v>68</v>
      </c>
      <c r="E156" s="16" t="s">
        <v>17</v>
      </c>
      <c r="F156" s="16" t="s">
        <v>19</v>
      </c>
      <c r="G156" s="7" t="n">
        <v>1</v>
      </c>
      <c r="H156" s="6" t="n">
        <v>5130</v>
      </c>
      <c r="I156" s="6" t="n">
        <v>-5130</v>
      </c>
      <c r="J156" s="6" t="n">
        <v>-0</v>
      </c>
      <c r="K156" s="6" t="n">
        <v>-0</v>
      </c>
      <c r="L156" s="6" t="n">
        <v>-0</v>
      </c>
      <c r="M156" s="6" t="s">
        <f>=I156+J156+K156+L156</f>
      </c>
      <c r="N156" s="16"/>
    </row>
    <row collapsed="false" customFormat="false" customHeight="false" hidden="false" ht="12.1" outlineLevel="0" r="157">
      <c r="A157" s="21" t="n">
        <v>46163.778472222</v>
      </c>
      <c r="B157" s="22" t="s">
        <v>84</v>
      </c>
      <c r="C157" s="22" t="s">
        <v>54</v>
      </c>
      <c r="D157" s="22" t="s">
        <v>84</v>
      </c>
      <c r="E157" s="22" t="s">
        <v>84</v>
      </c>
      <c r="F157" s="22" t="s">
        <v>19</v>
      </c>
      <c r="G157" s="23" t="n">
        <v>100</v>
      </c>
      <c r="H157" s="24" t="n">
        <v>1</v>
      </c>
      <c r="I157" s="24" t="n">
        <v>100</v>
      </c>
      <c r="J157" s="24" t="n">
        <v>0</v>
      </c>
      <c r="K157" s="24" t="n">
        <v>-0</v>
      </c>
      <c r="L157" s="24" t="n">
        <v>-0</v>
      </c>
      <c r="M157" s="6" t="s">
        <f>=I157+J157+K157+L157</f>
      </c>
      <c r="N157" s="22"/>
    </row>
    <row collapsed="false" customFormat="false" customHeight="false" hidden="false" ht="12.1" outlineLevel="0" r="158">
      <c r="A158" s="29" t="n">
        <v>46163.778472222</v>
      </c>
      <c r="B158" s="30" t="s">
        <v>95</v>
      </c>
      <c r="C158" s="30" t="s">
        <v>96</v>
      </c>
      <c r="D158" s="30" t="s">
        <v>95</v>
      </c>
      <c r="E158" s="30" t="s">
        <v>95</v>
      </c>
      <c r="F158" s="30" t="s">
        <v>19</v>
      </c>
      <c r="G158" s="31" t="n">
        <v>138.67</v>
      </c>
      <c r="H158" s="32" t="n">
        <v>-1</v>
      </c>
      <c r="I158" s="32" t="n">
        <v>-138.67</v>
      </c>
      <c r="J158" s="32" t="n">
        <v>0</v>
      </c>
      <c r="K158" s="32" t="n">
        <v>-0</v>
      </c>
      <c r="L158" s="32" t="n">
        <v>-0</v>
      </c>
      <c r="M158" s="6" t="s">
        <f>=I158+J158+K158+L158</f>
      </c>
      <c r="N158" s="30"/>
    </row>
    <row collapsed="false" customFormat="false" customHeight="false" hidden="false" ht="12.1" outlineLevel="0" r="159">
      <c r="A159" s="21" t="n">
        <v>46167.778472222</v>
      </c>
      <c r="B159" s="22" t="s">
        <v>84</v>
      </c>
      <c r="C159" s="22" t="s">
        <v>54</v>
      </c>
      <c r="D159" s="22" t="s">
        <v>84</v>
      </c>
      <c r="E159" s="22" t="s">
        <v>84</v>
      </c>
      <c r="F159" s="22" t="s">
        <v>19</v>
      </c>
      <c r="G159" s="23" t="n">
        <v>3100</v>
      </c>
      <c r="H159" s="24" t="n">
        <v>1</v>
      </c>
      <c r="I159" s="24" t="n">
        <v>3100</v>
      </c>
      <c r="J159" s="24" t="n">
        <v>0</v>
      </c>
      <c r="K159" s="24" t="n">
        <v>-0</v>
      </c>
      <c r="L159" s="24" t="n">
        <v>-0</v>
      </c>
      <c r="M159" s="6" t="s">
        <f>=I159+J159+K159+L159</f>
      </c>
      <c r="N159" s="22"/>
    </row>
    <row collapsed="false" customFormat="false" customHeight="false" hidden="false" ht="12.1" outlineLevel="0" r="160">
      <c r="A160" s="20" t="n">
        <v>46167.778472222</v>
      </c>
      <c r="B160" s="16" t="s">
        <v>21</v>
      </c>
      <c r="C160" s="16" t="s">
        <v>86</v>
      </c>
      <c r="D160" s="16" t="s">
        <v>68</v>
      </c>
      <c r="E160" s="16" t="s">
        <v>17</v>
      </c>
      <c r="F160" s="16" t="s">
        <v>19</v>
      </c>
      <c r="G160" s="7" t="n">
        <v>5</v>
      </c>
      <c r="H160" s="6" t="n">
        <v>565.8</v>
      </c>
      <c r="I160" s="6" t="n">
        <v>-2829</v>
      </c>
      <c r="J160" s="6" t="n">
        <v>-0</v>
      </c>
      <c r="K160" s="6" t="n">
        <v>-0</v>
      </c>
      <c r="L160" s="6" t="n">
        <v>-0</v>
      </c>
      <c r="M160" s="6" t="s">
        <f>=I160+J160+K160+L160</f>
      </c>
      <c r="N160" s="16"/>
    </row>
    <row collapsed="false" customFormat="false" customHeight="false" hidden="false" ht="12.1" outlineLevel="0" r="161">
      <c r="A161" s="21" t="n">
        <v>46175.502777778</v>
      </c>
      <c r="B161" s="22" t="s">
        <v>84</v>
      </c>
      <c r="C161" s="22" t="s">
        <v>54</v>
      </c>
      <c r="D161" s="22" t="s">
        <v>84</v>
      </c>
      <c r="E161" s="22" t="s">
        <v>84</v>
      </c>
      <c r="F161" s="22" t="s">
        <v>19</v>
      </c>
      <c r="G161" s="23" t="n">
        <v>1760</v>
      </c>
      <c r="H161" s="24" t="n">
        <v>1</v>
      </c>
      <c r="I161" s="24" t="n">
        <v>1760</v>
      </c>
      <c r="J161" s="24" t="n">
        <v>0</v>
      </c>
      <c r="K161" s="24" t="n">
        <v>-0</v>
      </c>
      <c r="L161" s="24" t="n">
        <v>-0</v>
      </c>
      <c r="M161" s="6" t="s">
        <f>=I161+J161+K161+L161</f>
      </c>
      <c r="N161" s="22"/>
    </row>
    <row collapsed="false" customFormat="false" customHeight="false" hidden="false" ht="12.1" outlineLevel="0" r="162">
      <c r="A162" s="20" t="n">
        <v>46175.502777778</v>
      </c>
      <c r="B162" s="16" t="s">
        <v>21</v>
      </c>
      <c r="C162" s="16" t="s">
        <v>86</v>
      </c>
      <c r="D162" s="16" t="s">
        <v>68</v>
      </c>
      <c r="E162" s="16" t="s">
        <v>17</v>
      </c>
      <c r="F162" s="16" t="s">
        <v>19</v>
      </c>
      <c r="G162" s="7" t="n">
        <v>3</v>
      </c>
      <c r="H162" s="6" t="n">
        <v>569.5</v>
      </c>
      <c r="I162" s="6" t="n">
        <v>-1708.5</v>
      </c>
      <c r="J162" s="6" t="n">
        <v>-0</v>
      </c>
      <c r="K162" s="6" t="n">
        <v>-0</v>
      </c>
      <c r="L162" s="6" t="n">
        <v>-0</v>
      </c>
      <c r="M162" s="6" t="s">
        <f>=I162+J162+K162+L162</f>
      </c>
      <c r="N162" s="16"/>
    </row>
    <row collapsed="false" customFormat="false" customHeight="false" hidden="false" ht="12.1" outlineLevel="0" r="163">
      <c r="A163" s="21" t="n">
        <v>46195.536805556</v>
      </c>
      <c r="B163" s="22" t="s">
        <v>84</v>
      </c>
      <c r="C163" s="22" t="s">
        <v>54</v>
      </c>
      <c r="D163" s="22" t="s">
        <v>84</v>
      </c>
      <c r="E163" s="22" t="s">
        <v>84</v>
      </c>
      <c r="F163" s="22" t="s">
        <v>19</v>
      </c>
      <c r="G163" s="23" t="n">
        <v>9000</v>
      </c>
      <c r="H163" s="24" t="n">
        <v>1</v>
      </c>
      <c r="I163" s="24" t="n">
        <v>9000</v>
      </c>
      <c r="J163" s="24" t="n">
        <v>0</v>
      </c>
      <c r="K163" s="24" t="n">
        <v>-0</v>
      </c>
      <c r="L163" s="24" t="n">
        <v>-0</v>
      </c>
      <c r="M163" s="6" t="s">
        <f>=I163+J163+K163+L163</f>
      </c>
      <c r="N163" s="22"/>
    </row>
    <row collapsed="false" customFormat="false" customHeight="false" hidden="false" ht="12.1" outlineLevel="0" r="164">
      <c r="A164" s="20" t="n">
        <v>46196.536805556</v>
      </c>
      <c r="B164" s="16" t="s">
        <v>16</v>
      </c>
      <c r="C164" s="16" t="s">
        <v>85</v>
      </c>
      <c r="D164" s="16" t="s">
        <v>68</v>
      </c>
      <c r="E164" s="16" t="s">
        <v>17</v>
      </c>
      <c r="F164" s="16" t="s">
        <v>19</v>
      </c>
      <c r="G164" s="7" t="n">
        <v>2</v>
      </c>
      <c r="H164" s="6" t="n">
        <v>4104</v>
      </c>
      <c r="I164" s="6" t="n">
        <v>-8208</v>
      </c>
      <c r="J164" s="6" t="n">
        <v>-0</v>
      </c>
      <c r="K164" s="6" t="n">
        <v>-0</v>
      </c>
      <c r="L164" s="6" t="n">
        <v>-0</v>
      </c>
      <c r="M164" s="6" t="s">
        <f>=I164+J164+K164+L164</f>
      </c>
      <c r="N164" s="16"/>
    </row>
    <row collapsed="false" customFormat="false" customHeight="false" hidden="false" ht="12.1" outlineLevel="0" r="165">
      <c r="A165" s="20" t="n">
        <v>46196.536805556</v>
      </c>
      <c r="B165" s="16" t="s">
        <v>21</v>
      </c>
      <c r="C165" s="16" t="s">
        <v>86</v>
      </c>
      <c r="D165" s="16" t="s">
        <v>68</v>
      </c>
      <c r="E165" s="16" t="s">
        <v>17</v>
      </c>
      <c r="F165" s="16" t="s">
        <v>19</v>
      </c>
      <c r="G165" s="7" t="n">
        <v>2</v>
      </c>
      <c r="H165" s="6" t="n">
        <v>475</v>
      </c>
      <c r="I165" s="6" t="n">
        <v>-950</v>
      </c>
      <c r="J165" s="6" t="n">
        <v>-0</v>
      </c>
      <c r="K165" s="6" t="n">
        <v>-0</v>
      </c>
      <c r="L165" s="6" t="n">
        <v>-0</v>
      </c>
      <c r="M165" s="6" t="s">
        <f>=I165+J165+K165+L165</f>
      </c>
      <c r="N165" s="16"/>
    </row>
    <row collapsed="false" customFormat="false" customHeight="false" hidden="false" ht="12.1" outlineLevel="0" r="166">
      <c r="A166" s="20" t="n">
        <v>46196.536805556</v>
      </c>
      <c r="B166" s="16" t="s">
        <v>29</v>
      </c>
      <c r="C166" s="16" t="s">
        <v>88</v>
      </c>
      <c r="D166" s="16" t="s">
        <v>68</v>
      </c>
      <c r="E166" s="16" t="s">
        <v>30</v>
      </c>
      <c r="F166" s="16" t="s">
        <v>19</v>
      </c>
      <c r="G166" s="7" t="n">
        <v>16</v>
      </c>
      <c r="H166" s="6" t="n">
        <v>13.926</v>
      </c>
      <c r="I166" s="6" t="n">
        <v>-222.82</v>
      </c>
      <c r="J166" s="6" t="n">
        <v>-0</v>
      </c>
      <c r="K166" s="6" t="n">
        <v>-0</v>
      </c>
      <c r="L166" s="6" t="n">
        <v>-0</v>
      </c>
      <c r="M166" s="6" t="s">
        <f>=I166+J166+K166+L166</f>
      </c>
      <c r="N166" s="16"/>
    </row>
    <row collapsed="false" customFormat="false" customHeight="false" hidden="false" ht="12.1" outlineLevel="0" r="167">
      <c r="A167" s="21" t="n">
        <v>46203.411805556</v>
      </c>
      <c r="B167" s="22" t="s">
        <v>84</v>
      </c>
      <c r="C167" s="22" t="s">
        <v>54</v>
      </c>
      <c r="D167" s="22" t="s">
        <v>84</v>
      </c>
      <c r="E167" s="22" t="s">
        <v>84</v>
      </c>
      <c r="F167" s="22" t="s">
        <v>19</v>
      </c>
      <c r="G167" s="23" t="n">
        <v>3000</v>
      </c>
      <c r="H167" s="24" t="n">
        <v>1</v>
      </c>
      <c r="I167" s="24" t="n">
        <v>3000</v>
      </c>
      <c r="J167" s="24" t="n">
        <v>0</v>
      </c>
      <c r="K167" s="24" t="n">
        <v>-0</v>
      </c>
      <c r="L167" s="24" t="n">
        <v>-0</v>
      </c>
      <c r="M167" s="6" t="s">
        <f>=I167+J167+K167+L167</f>
      </c>
      <c r="N167" s="22"/>
    </row>
    <row collapsed="false" customFormat="false" customHeight="false" hidden="false" ht="12.1" outlineLevel="0" r="168">
      <c r="A168" s="20" t="n">
        <v>46203.411805556</v>
      </c>
      <c r="B168" s="16" t="s">
        <v>21</v>
      </c>
      <c r="C168" s="16" t="s">
        <v>86</v>
      </c>
      <c r="D168" s="16" t="s">
        <v>68</v>
      </c>
      <c r="E168" s="16" t="s">
        <v>17</v>
      </c>
      <c r="F168" s="16" t="s">
        <v>19</v>
      </c>
      <c r="G168" s="7" t="n">
        <v>6</v>
      </c>
      <c r="H168" s="6" t="n">
        <v>481</v>
      </c>
      <c r="I168" s="6" t="n">
        <v>-2886</v>
      </c>
      <c r="J168" s="6" t="n">
        <v>-0</v>
      </c>
      <c r="K168" s="6" t="n">
        <v>-0</v>
      </c>
      <c r="L168" s="6" t="n">
        <v>-0</v>
      </c>
      <c r="M168" s="6" t="s">
        <f>=I168+J168+K168+L168</f>
      </c>
      <c r="N168" s="16"/>
    </row>
    <row collapsed="false" customFormat="false" customHeight="false" hidden="false" ht="12.1" outlineLevel="0"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 t="s">
        <v>97</v>
      </c>
      <c r="M169" s="5" t="s">
        <f>=SUM(M2:M168)</f>
      </c>
      <c r="N169" s="4"/>
    </row>
  </sheetData>
  <autoFilter ref="A1:N16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47</v>
      </c>
      <c r="B1" s="34" t="s">
        <v>98</v>
      </c>
      <c r="C1" s="34" t="s">
        <v>0</v>
      </c>
      <c r="D1" s="34" t="s">
        <v>2</v>
      </c>
      <c r="E1" s="34" t="s">
        <v>99</v>
      </c>
      <c r="F1" s="34" t="s">
        <v>3</v>
      </c>
      <c r="G1" s="34" t="s">
        <v>100</v>
      </c>
      <c r="H1" s="34" t="s">
        <v>101</v>
      </c>
      <c r="I1" s="34" t="s">
        <v>102</v>
      </c>
      <c r="J1" s="34" t="s">
        <v>103</v>
      </c>
      <c r="K1" s="34" t="s">
        <v>104</v>
      </c>
      <c r="L1" s="34" t="s">
        <v>105</v>
      </c>
      <c r="M1" s="34" t="s">
        <v>106</v>
      </c>
      <c r="N1" s="34" t="s">
        <v>107</v>
      </c>
    </row>
    <row collapsed="false" customFormat="false" customHeight="false" hidden="false" ht="12.1" outlineLevel="0" r="2">
      <c r="A2" s="33" t="n">
        <v>45810</v>
      </c>
      <c r="B2" s="16" t="s">
        <v>108</v>
      </c>
      <c r="C2" s="16" t="s">
        <v>21</v>
      </c>
      <c r="D2" s="16" t="s">
        <v>22</v>
      </c>
      <c r="E2" s="7" t="n">
        <v>55</v>
      </c>
      <c r="F2" s="16" t="s">
        <v>19</v>
      </c>
      <c r="G2" s="6" t="n">
        <v>43.11</v>
      </c>
      <c r="H2" s="6" t="n">
        <v>627.6</v>
      </c>
      <c r="I2" s="6" t="n">
        <v>660.83</v>
      </c>
      <c r="J2" s="6" t="n">
        <v>308</v>
      </c>
      <c r="K2" s="6" t="n">
        <v>2371.05</v>
      </c>
      <c r="L2" s="6" t="n">
        <v>2063.05</v>
      </c>
      <c r="M2" s="6" t="n">
        <v>5.68</v>
      </c>
      <c r="N2" s="6" t="n">
        <v>5.98</v>
      </c>
    </row>
    <row collapsed="false" customFormat="false" customHeight="false" hidden="false" ht="12.1" outlineLevel="0" r="3">
      <c r="A3" s="33" t="n">
        <v>45811</v>
      </c>
      <c r="B3" s="16" t="s">
        <v>108</v>
      </c>
      <c r="C3" s="16" t="s">
        <v>16</v>
      </c>
      <c r="D3" s="16" t="s">
        <v>18</v>
      </c>
      <c r="E3" s="7" t="n">
        <v>41</v>
      </c>
      <c r="F3" s="16" t="s">
        <v>19</v>
      </c>
      <c r="G3" s="6" t="n">
        <v>541</v>
      </c>
      <c r="H3" s="6" t="n">
        <v>6473</v>
      </c>
      <c r="I3" s="6" t="n">
        <v>6803.84</v>
      </c>
      <c r="J3" s="6" t="n">
        <v>2884</v>
      </c>
      <c r="K3" s="6" t="n">
        <v>22181</v>
      </c>
      <c r="L3" s="6" t="n">
        <v>19297</v>
      </c>
      <c r="M3" s="6" t="n">
        <v>6.92</v>
      </c>
      <c r="N3" s="6" t="n">
        <v>7.27</v>
      </c>
    </row>
    <row collapsed="false" customFormat="false" customHeight="false" hidden="false" ht="12.1" outlineLevel="0" r="4">
      <c r="A4" s="33" t="n">
        <v>45856</v>
      </c>
      <c r="B4" s="16" t="s">
        <v>108</v>
      </c>
      <c r="C4" s="16" t="s">
        <v>24</v>
      </c>
      <c r="D4" s="16" t="s">
        <v>25</v>
      </c>
      <c r="E4" s="7" t="n">
        <v>20</v>
      </c>
      <c r="F4" s="16" t="s">
        <v>19</v>
      </c>
      <c r="G4" s="6" t="n">
        <v>34.84</v>
      </c>
      <c r="H4" s="6" t="n">
        <v>309</v>
      </c>
      <c r="I4" s="6" t="n">
        <v>306.34</v>
      </c>
      <c r="J4" s="6" t="n">
        <v>91</v>
      </c>
      <c r="K4" s="6" t="n">
        <v>696.8</v>
      </c>
      <c r="L4" s="6" t="n">
        <v>605.8</v>
      </c>
      <c r="M4" s="6" t="n">
        <v>9.89</v>
      </c>
      <c r="N4" s="6" t="n">
        <v>9.8</v>
      </c>
    </row>
    <row collapsed="false" customFormat="false" customHeight="false" hidden="false" ht="12.1" outlineLevel="0" r="5">
      <c r="A5" s="33" t="n">
        <v>45944</v>
      </c>
      <c r="B5" s="16" t="s">
        <v>108</v>
      </c>
      <c r="C5" s="16" t="s">
        <v>21</v>
      </c>
      <c r="D5" s="16" t="s">
        <v>22</v>
      </c>
      <c r="E5" s="7" t="n">
        <v>227</v>
      </c>
      <c r="F5" s="16" t="s">
        <v>19</v>
      </c>
      <c r="G5" s="6" t="n">
        <v>14.35</v>
      </c>
      <c r="H5" s="6" t="n">
        <v>525.2</v>
      </c>
      <c r="I5" s="6" t="n">
        <v>618.84</v>
      </c>
      <c r="J5" s="6" t="n">
        <v>423</v>
      </c>
      <c r="K5" s="6" t="n">
        <v>3257.45</v>
      </c>
      <c r="L5" s="6" t="n">
        <v>2834.45</v>
      </c>
      <c r="M5" s="6" t="n">
        <v>2.02</v>
      </c>
      <c r="N5" s="6" t="n">
        <v>2.38</v>
      </c>
    </row>
    <row collapsed="false" customFormat="false" customHeight="false" hidden="false" ht="12.1" outlineLevel="0" r="6">
      <c r="A6" s="33" t="n">
        <v>46033</v>
      </c>
      <c r="B6" s="16" t="s">
        <v>108</v>
      </c>
      <c r="C6" s="16" t="s">
        <v>21</v>
      </c>
      <c r="D6" s="16" t="s">
        <v>22</v>
      </c>
      <c r="E6" s="7" t="n">
        <v>315</v>
      </c>
      <c r="F6" s="16" t="s">
        <v>19</v>
      </c>
      <c r="G6" s="6" t="n">
        <v>8.13</v>
      </c>
      <c r="H6" s="6" t="n">
        <v>527</v>
      </c>
      <c r="I6" s="6" t="n">
        <v>601.19</v>
      </c>
      <c r="J6" s="6" t="n">
        <v>333</v>
      </c>
      <c r="K6" s="6" t="n">
        <v>2560.95</v>
      </c>
      <c r="L6" s="6" t="n">
        <v>2227.95</v>
      </c>
      <c r="M6" s="6" t="n">
        <v>1.18</v>
      </c>
      <c r="N6" s="6" t="n">
        <v>1.34</v>
      </c>
    </row>
    <row collapsed="false" customFormat="false" customHeight="false" hidden="false" ht="12.1" outlineLevel="0" r="7">
      <c r="A7" s="33" t="n">
        <v>46034</v>
      </c>
      <c r="B7" s="16" t="s">
        <v>108</v>
      </c>
      <c r="C7" s="16" t="s">
        <v>16</v>
      </c>
      <c r="D7" s="16" t="s">
        <v>18</v>
      </c>
      <c r="E7" s="7" t="n">
        <v>100</v>
      </c>
      <c r="F7" s="16" t="s">
        <v>19</v>
      </c>
      <c r="G7" s="6" t="n">
        <v>397</v>
      </c>
      <c r="H7" s="6" t="n">
        <v>5393</v>
      </c>
      <c r="I7" s="6" t="n">
        <v>6153.23</v>
      </c>
      <c r="J7" s="6" t="n">
        <v>5161</v>
      </c>
      <c r="K7" s="6" t="n">
        <v>39700</v>
      </c>
      <c r="L7" s="6" t="n">
        <v>34539</v>
      </c>
      <c r="M7" s="6" t="n">
        <v>5.61</v>
      </c>
      <c r="N7" s="6" t="n">
        <v>6.4</v>
      </c>
    </row>
    <row collapsed="false" customFormat="false" customHeight="false" hidden="false" ht="12.1" outlineLevel="0" r="8">
      <c r="A8" s="33" t="n">
        <v>46146</v>
      </c>
      <c r="B8" s="16" t="s">
        <v>108</v>
      </c>
      <c r="C8" s="16" t="s">
        <v>16</v>
      </c>
      <c r="D8" s="16" t="s">
        <v>18</v>
      </c>
      <c r="E8" s="7" t="n">
        <v>101</v>
      </c>
      <c r="F8" s="16" t="s">
        <v>19</v>
      </c>
      <c r="G8" s="6" t="n">
        <v>278</v>
      </c>
      <c r="H8" s="6" t="n">
        <v>5217</v>
      </c>
      <c r="I8" s="6" t="n">
        <v>6146.93</v>
      </c>
      <c r="J8" s="6" t="n">
        <v>3650</v>
      </c>
      <c r="K8" s="6" t="n">
        <v>28078</v>
      </c>
      <c r="L8" s="6" t="n">
        <v>24428</v>
      </c>
      <c r="M8" s="6" t="n">
        <v>3.93</v>
      </c>
      <c r="N8" s="6" t="n">
        <v>4.64</v>
      </c>
    </row>
    <row collapsed="false" customFormat="false" customHeight="false" hidden="false" ht="12.1" outlineLevel="0" r="9">
      <c r="A9" s="33"/>
      <c r="B9" s="16"/>
      <c r="C9" s="16"/>
      <c r="D9" s="16"/>
      <c r="E9" s="7"/>
      <c r="F9" s="16"/>
      <c r="G9" s="6"/>
      <c r="H9" s="6"/>
      <c r="I9" s="6"/>
      <c r="J9" s="6"/>
      <c r="K9" s="6"/>
      <c r="L9" s="6"/>
      <c r="M9" s="6"/>
      <c r="N9" s="6"/>
    </row>
    <row collapsed="false" customFormat="false" customHeight="false" hidden="false" ht="12.1" outlineLevel="0" r="10">
      <c r="A10" s="33" t="n">
        <v>46218</v>
      </c>
      <c r="B10" s="16" t="s">
        <v>108</v>
      </c>
      <c r="C10" s="16" t="s">
        <v>21</v>
      </c>
      <c r="D10" s="16" t="s">
        <v>22</v>
      </c>
      <c r="E10" s="7" t="n">
        <v>348</v>
      </c>
      <c r="F10" s="16" t="s">
        <v>19</v>
      </c>
      <c r="G10" s="6" t="n">
        <v>11.61</v>
      </c>
      <c r="H10" s="6" t="n">
        <v>442.2</v>
      </c>
      <c r="I10" s="6" t="n">
        <v>593.94</v>
      </c>
      <c r="J10" s="6" t="n">
        <v>525</v>
      </c>
      <c r="K10" s="6" t="n">
        <v>4040.28</v>
      </c>
      <c r="L10" s="6" t="n">
        <v>3515.28</v>
      </c>
      <c r="M10" s="6" t="n">
        <v>1.7</v>
      </c>
      <c r="N10" s="6" t="n">
        <v>2.28</v>
      </c>
    </row>
    <row collapsed="false" customFormat="false" customHeight="false" hidden="false" ht="12.1" outlineLevel="0" r="11">
      <c r="A11" s="33" t="n">
        <v>46223</v>
      </c>
      <c r="B11" s="16" t="s">
        <v>108</v>
      </c>
      <c r="C11" s="16" t="s">
        <v>24</v>
      </c>
      <c r="D11" s="16" t="s">
        <v>25</v>
      </c>
      <c r="E11" s="7" t="n">
        <v>20</v>
      </c>
      <c r="F11" s="16" t="s">
        <v>19</v>
      </c>
      <c r="G11" s="6" t="n">
        <v>37.64</v>
      </c>
      <c r="H11" s="6" t="n">
        <v>294.54</v>
      </c>
      <c r="I11" s="6" t="n">
        <v>306.34</v>
      </c>
      <c r="J11" s="6" t="n">
        <v>98</v>
      </c>
      <c r="K11" s="6" t="n">
        <v>752.8</v>
      </c>
      <c r="L11" s="6" t="n">
        <v>654.8</v>
      </c>
      <c r="M11" s="6" t="n">
        <v>10.69</v>
      </c>
      <c r="N11" s="6" t="n">
        <v>11.12</v>
      </c>
    </row>
  </sheetData>
  <autoFilter ref="A1:N1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47</v>
      </c>
      <c r="B1" s="34" t="s">
        <v>98</v>
      </c>
      <c r="C1" s="34" t="s">
        <v>0</v>
      </c>
      <c r="D1" s="34" t="s">
        <v>2</v>
      </c>
      <c r="E1" s="34" t="s">
        <v>99</v>
      </c>
      <c r="F1" s="34" t="s">
        <v>109</v>
      </c>
      <c r="G1" s="34" t="s">
        <v>110</v>
      </c>
      <c r="H1" s="34" t="s">
        <v>51</v>
      </c>
      <c r="I1" s="34" t="s">
        <v>111</v>
      </c>
      <c r="J1" s="34" t="s">
        <v>112</v>
      </c>
      <c r="K1" s="34" t="s">
        <v>113</v>
      </c>
      <c r="L1" s="34" t="s">
        <v>114</v>
      </c>
      <c r="M1" s="34" t="s">
        <v>115</v>
      </c>
      <c r="N1" s="34" t="s">
        <v>116</v>
      </c>
      <c r="O1" s="34" t="s">
        <v>117</v>
      </c>
    </row>
    <row collapsed="false" customFormat="false" customHeight="false" hidden="false" ht="12.1" outlineLevel="0" r="2">
      <c r="A2" s="35" t="n">
        <v>45714</v>
      </c>
      <c r="B2" s="16" t="s">
        <v>108</v>
      </c>
      <c r="C2" s="16" t="s">
        <v>16</v>
      </c>
      <c r="D2" s="16" t="s">
        <v>18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499</v>
      </c>
      <c r="J2" s="17" t="n">
        <v>7594.5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5" t="n">
        <v>45715</v>
      </c>
      <c r="B3" s="16" t="s">
        <v>108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499</v>
      </c>
      <c r="J3" s="17" t="n">
        <v>7532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5" t="n">
        <v>45715</v>
      </c>
      <c r="B4" s="16" t="s">
        <v>108</v>
      </c>
      <c r="C4" s="16" t="s">
        <v>16</v>
      </c>
      <c r="D4" s="16" t="s">
        <v>18</v>
      </c>
      <c r="E4" s="17" t="n">
        <v>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499</v>
      </c>
      <c r="J4" s="17" t="n">
        <v>7605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5" t="n">
        <v>45715</v>
      </c>
      <c r="B5" s="16" t="s">
        <v>108</v>
      </c>
      <c r="C5" s="16" t="s">
        <v>16</v>
      </c>
      <c r="D5" s="16" t="s">
        <v>18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499</v>
      </c>
      <c r="J5" s="17" t="n">
        <v>7586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5" t="n">
        <v>45733</v>
      </c>
      <c r="B6" s="16" t="s">
        <v>108</v>
      </c>
      <c r="C6" s="16" t="s">
        <v>16</v>
      </c>
      <c r="D6" s="16" t="s">
        <v>18</v>
      </c>
      <c r="E6" s="17" t="n">
        <v>4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480</v>
      </c>
      <c r="J6" s="17" t="n">
        <v>7214.5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5" t="n">
        <v>45754</v>
      </c>
      <c r="B7" s="16" t="s">
        <v>108</v>
      </c>
      <c r="C7" s="16" t="s">
        <v>16</v>
      </c>
      <c r="D7" s="16" t="s">
        <v>18</v>
      </c>
      <c r="E7" s="17" t="n">
        <v>4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460</v>
      </c>
      <c r="J7" s="17" t="n">
        <v>6388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5" t="n">
        <v>45755</v>
      </c>
      <c r="B8" s="16" t="s">
        <v>108</v>
      </c>
      <c r="C8" s="16" t="s">
        <v>16</v>
      </c>
      <c r="D8" s="16" t="s">
        <v>18</v>
      </c>
      <c r="E8" s="17" t="n">
        <v>8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459</v>
      </c>
      <c r="J8" s="17" t="n">
        <v>6375.5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5" t="n">
        <v>45758</v>
      </c>
      <c r="B9" s="16" t="s">
        <v>108</v>
      </c>
      <c r="C9" s="16" t="s">
        <v>16</v>
      </c>
      <c r="D9" s="16" t="s">
        <v>18</v>
      </c>
      <c r="E9" s="17" t="n">
        <v>2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455</v>
      </c>
      <c r="J9" s="17" t="n">
        <v>6505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5" t="n">
        <v>45768</v>
      </c>
      <c r="B10" s="16" t="s">
        <v>108</v>
      </c>
      <c r="C10" s="16" t="s">
        <v>16</v>
      </c>
      <c r="D10" s="16" t="s">
        <v>18</v>
      </c>
      <c r="E10" s="17" t="n">
        <v>2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446</v>
      </c>
      <c r="J10" s="17" t="n">
        <v>6665.5</v>
      </c>
      <c r="K10" s="6" t="s">
        <f>=Портфель!F2*Портфель!$Q$13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5" t="n">
        <v>45768</v>
      </c>
      <c r="B11" s="16" t="s">
        <v>108</v>
      </c>
      <c r="C11" s="16" t="s">
        <v>16</v>
      </c>
      <c r="D11" s="16" t="s">
        <v>18</v>
      </c>
      <c r="E11" s="17" t="n">
        <v>3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446</v>
      </c>
      <c r="J11" s="17" t="n">
        <v>6659.5</v>
      </c>
      <c r="K11" s="6" t="s">
        <f>=Портфель!F2*Портфель!$Q$13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5" t="n">
        <v>45769</v>
      </c>
      <c r="B12" s="16" t="s">
        <v>108</v>
      </c>
      <c r="C12" s="16" t="s">
        <v>16</v>
      </c>
      <c r="D12" s="16" t="s">
        <v>18</v>
      </c>
      <c r="E12" s="17" t="n">
        <v>5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444</v>
      </c>
      <c r="J12" s="17" t="n">
        <v>6767</v>
      </c>
      <c r="K12" s="6" t="s">
        <f>=Портфель!F2*Портфель!$Q$13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5" t="n">
        <v>45770</v>
      </c>
      <c r="B13" s="16" t="s">
        <v>108</v>
      </c>
      <c r="C13" s="16" t="s">
        <v>16</v>
      </c>
      <c r="D13" s="16" t="s">
        <v>18</v>
      </c>
      <c r="E13" s="17" t="n">
        <v>2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443</v>
      </c>
      <c r="J13" s="17" t="n">
        <v>6753</v>
      </c>
      <c r="K13" s="6" t="s">
        <f>=Портфель!F2*Портфель!$Q$13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5" t="n">
        <v>45770</v>
      </c>
      <c r="B14" s="16" t="s">
        <v>108</v>
      </c>
      <c r="C14" s="16" t="s">
        <v>16</v>
      </c>
      <c r="D14" s="16" t="s">
        <v>18</v>
      </c>
      <c r="E14" s="17" t="n">
        <v>1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443</v>
      </c>
      <c r="J14" s="17" t="n">
        <v>6729.5</v>
      </c>
      <c r="K14" s="6" t="s">
        <f>=Портфель!F2*Портфель!$Q$13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5" t="n">
        <v>45776</v>
      </c>
      <c r="B15" s="16" t="s">
        <v>108</v>
      </c>
      <c r="C15" s="16" t="s">
        <v>16</v>
      </c>
      <c r="D15" s="16" t="s">
        <v>18</v>
      </c>
      <c r="E15" s="17" t="n">
        <v>2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438</v>
      </c>
      <c r="J15" s="17" t="n">
        <v>6797</v>
      </c>
      <c r="K15" s="6" t="s">
        <f>=Портфель!F2*Портфель!$Q$13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5" t="n">
        <v>45783</v>
      </c>
      <c r="B16" s="16" t="s">
        <v>108</v>
      </c>
      <c r="C16" s="16" t="s">
        <v>16</v>
      </c>
      <c r="D16" s="16" t="s">
        <v>18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431</v>
      </c>
      <c r="J16" s="17" t="n">
        <v>6427</v>
      </c>
      <c r="K16" s="6" t="s">
        <f>=Портфель!F2*Портфель!$Q$13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5" t="n">
        <v>45827</v>
      </c>
      <c r="B17" s="16" t="s">
        <v>108</v>
      </c>
      <c r="C17" s="16" t="s">
        <v>16</v>
      </c>
      <c r="D17" s="16" t="s">
        <v>18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387</v>
      </c>
      <c r="J17" s="17" t="n">
        <v>6365.5</v>
      </c>
      <c r="K17" s="6" t="s">
        <f>=Портфель!F2*Портфель!$Q$13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5" t="n">
        <v>45831</v>
      </c>
      <c r="B18" s="16" t="s">
        <v>108</v>
      </c>
      <c r="C18" s="16" t="s">
        <v>16</v>
      </c>
      <c r="D18" s="16" t="s">
        <v>18</v>
      </c>
      <c r="E18" s="17" t="n">
        <v>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383</v>
      </c>
      <c r="J18" s="17" t="n">
        <v>6300</v>
      </c>
      <c r="K18" s="6" t="s">
        <f>=Портфель!F2*Портфель!$Q$13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5" t="n">
        <v>45838</v>
      </c>
      <c r="B19" s="16" t="s">
        <v>108</v>
      </c>
      <c r="C19" s="16" t="s">
        <v>16</v>
      </c>
      <c r="D19" s="16" t="s">
        <v>18</v>
      </c>
      <c r="E19" s="17" t="n">
        <v>2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376</v>
      </c>
      <c r="J19" s="17" t="n">
        <v>6242.8</v>
      </c>
      <c r="K19" s="6" t="s">
        <f>=Портфель!F2*Портфель!$Q$13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5" t="n">
        <v>45845</v>
      </c>
      <c r="B20" s="16" t="s">
        <v>108</v>
      </c>
      <c r="C20" s="16" t="s">
        <v>16</v>
      </c>
      <c r="D20" s="16" t="s">
        <v>18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369</v>
      </c>
      <c r="J20" s="17" t="n">
        <v>6137.5</v>
      </c>
      <c r="K20" s="6" t="s">
        <f>=Портфель!F2*Портфель!$Q$13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5" t="n">
        <v>45859</v>
      </c>
      <c r="B21" s="16" t="s">
        <v>108</v>
      </c>
      <c r="C21" s="16" t="s">
        <v>16</v>
      </c>
      <c r="D21" s="16" t="s">
        <v>18</v>
      </c>
      <c r="E21" s="17" t="n">
        <v>4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355</v>
      </c>
      <c r="J21" s="17" t="n">
        <v>6176</v>
      </c>
      <c r="K21" s="6" t="s">
        <f>=Портфель!F2*Портфель!$Q$13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5" t="n">
        <v>45931</v>
      </c>
      <c r="B22" s="16" t="s">
        <v>108</v>
      </c>
      <c r="C22" s="16" t="s">
        <v>16</v>
      </c>
      <c r="D22" s="16" t="s">
        <v>18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283</v>
      </c>
      <c r="J22" s="17" t="n">
        <v>6073</v>
      </c>
      <c r="K22" s="6" t="s">
        <f>=Портфель!F2*Портфель!$Q$13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5" t="n">
        <v>45985</v>
      </c>
      <c r="B23" s="16" t="s">
        <v>108</v>
      </c>
      <c r="C23" s="16" t="s">
        <v>16</v>
      </c>
      <c r="D23" s="16" t="s">
        <v>18</v>
      </c>
      <c r="E23" s="17" t="n">
        <v>1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229</v>
      </c>
      <c r="J23" s="17" t="n">
        <v>5467</v>
      </c>
      <c r="K23" s="6" t="s">
        <f>=Портфель!F2*Портфель!$Q$13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5" t="n">
        <v>45988</v>
      </c>
      <c r="B24" s="16" t="s">
        <v>108</v>
      </c>
      <c r="C24" s="16" t="s">
        <v>16</v>
      </c>
      <c r="D24" s="16" t="s">
        <v>18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226</v>
      </c>
      <c r="J24" s="17" t="n">
        <v>5468</v>
      </c>
      <c r="K24" s="6" t="s">
        <f>=Портфель!F2*Портфель!$Q$13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5" t="n">
        <v>45988</v>
      </c>
      <c r="B25" s="16" t="s">
        <v>108</v>
      </c>
      <c r="C25" s="16" t="s">
        <v>16</v>
      </c>
      <c r="D25" s="16" t="s">
        <v>18</v>
      </c>
      <c r="E25" s="17" t="n">
        <v>1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226</v>
      </c>
      <c r="J25" s="17" t="n">
        <v>5467.5</v>
      </c>
      <c r="K25" s="6" t="s">
        <f>=Портфель!F2*Портфель!$Q$13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5" t="n">
        <v>45999</v>
      </c>
      <c r="B26" s="16" t="s">
        <v>108</v>
      </c>
      <c r="C26" s="16" t="s">
        <v>16</v>
      </c>
      <c r="D26" s="16" t="s">
        <v>18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215</v>
      </c>
      <c r="J26" s="17" t="n">
        <v>5586.5</v>
      </c>
      <c r="K26" s="6" t="s">
        <f>=Портфель!F2*Портфель!$Q$13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5" t="n">
        <v>45999</v>
      </c>
      <c r="B27" s="16" t="s">
        <v>108</v>
      </c>
      <c r="C27" s="16" t="s">
        <v>16</v>
      </c>
      <c r="D27" s="16" t="s">
        <v>18</v>
      </c>
      <c r="E27" s="17" t="n">
        <v>1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215</v>
      </c>
      <c r="J27" s="17" t="n">
        <v>5582</v>
      </c>
      <c r="K27" s="6" t="s">
        <f>=Портфель!F2*Портфель!$Q$13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5" t="n">
        <v>45999</v>
      </c>
      <c r="B28" s="16" t="s">
        <v>108</v>
      </c>
      <c r="C28" s="16" t="s">
        <v>16</v>
      </c>
      <c r="D28" s="16" t="s">
        <v>18</v>
      </c>
      <c r="E28" s="17" t="n">
        <v>11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214</v>
      </c>
      <c r="J28" s="17" t="n">
        <v>5555.5</v>
      </c>
      <c r="K28" s="6" t="s">
        <f>=Портфель!F2*Портфель!$Q$13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5" t="n">
        <v>46002</v>
      </c>
      <c r="B29" s="16" t="s">
        <v>108</v>
      </c>
      <c r="C29" s="16" t="s">
        <v>16</v>
      </c>
      <c r="D29" s="16" t="s">
        <v>18</v>
      </c>
      <c r="E29" s="17" t="n">
        <v>32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212</v>
      </c>
      <c r="J29" s="17" t="n">
        <v>5626</v>
      </c>
      <c r="K29" s="6" t="s">
        <f>=Портфель!F2*Портфель!$Q$13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5" t="n">
        <v>46034</v>
      </c>
      <c r="B30" s="16" t="s">
        <v>108</v>
      </c>
      <c r="C30" s="16" t="s">
        <v>16</v>
      </c>
      <c r="D30" s="16" t="s">
        <v>18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180</v>
      </c>
      <c r="J30" s="17" t="n">
        <v>5517</v>
      </c>
      <c r="K30" s="6" t="s">
        <f>=Портфель!F2*Портфель!$Q$13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5" t="n">
        <v>46162</v>
      </c>
      <c r="B31" s="16" t="s">
        <v>108</v>
      </c>
      <c r="C31" s="16" t="s">
        <v>16</v>
      </c>
      <c r="D31" s="16" t="s">
        <v>18</v>
      </c>
      <c r="E31" s="17" t="n">
        <v>4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52</v>
      </c>
      <c r="J31" s="17" t="n">
        <v>5143.5</v>
      </c>
      <c r="K31" s="6" t="s">
        <f>=Портфель!F2*Портфель!$Q$13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5" t="n">
        <v>46162</v>
      </c>
      <c r="B32" s="16" t="s">
        <v>108</v>
      </c>
      <c r="C32" s="16" t="s">
        <v>16</v>
      </c>
      <c r="D32" s="16" t="s">
        <v>18</v>
      </c>
      <c r="E32" s="17" t="n">
        <v>9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52</v>
      </c>
      <c r="J32" s="17" t="n">
        <v>5134</v>
      </c>
      <c r="K32" s="6" t="s">
        <f>=Портфель!F2*Портфель!$Q$13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5" t="n">
        <v>46162</v>
      </c>
      <c r="B33" s="16" t="s">
        <v>108</v>
      </c>
      <c r="C33" s="16" t="s">
        <v>16</v>
      </c>
      <c r="D33" s="16" t="s">
        <v>18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52</v>
      </c>
      <c r="J33" s="17" t="n">
        <v>5130</v>
      </c>
      <c r="K33" s="6" t="s">
        <f>=Портфель!F2*Портфель!$Q$13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5" t="n">
        <v>46196</v>
      </c>
      <c r="B34" s="16" t="s">
        <v>108</v>
      </c>
      <c r="C34" s="16" t="s">
        <v>16</v>
      </c>
      <c r="D34" s="16" t="s">
        <v>18</v>
      </c>
      <c r="E34" s="17" t="n">
        <v>2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18</v>
      </c>
      <c r="J34" s="17" t="n">
        <v>4104</v>
      </c>
      <c r="K34" s="6" t="s">
        <f>=Портфель!F2*Портфель!$Q$13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5" t="n">
        <v>45768</v>
      </c>
      <c r="B35" s="16" t="s">
        <v>108</v>
      </c>
      <c r="C35" s="16" t="s">
        <v>21</v>
      </c>
      <c r="D35" s="16" t="s">
        <v>22</v>
      </c>
      <c r="E35" s="17" t="n">
        <v>10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446</v>
      </c>
      <c r="J35" s="17" t="n">
        <v>658.8</v>
      </c>
      <c r="K35" s="6" t="s">
        <f>=Портфель!F3*Портфель!$Q$13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5" t="n">
        <v>45768</v>
      </c>
      <c r="B36" s="16" t="s">
        <v>108</v>
      </c>
      <c r="C36" s="16" t="s">
        <v>21</v>
      </c>
      <c r="D36" s="16" t="s">
        <v>22</v>
      </c>
      <c r="E36" s="17" t="n">
        <v>9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446</v>
      </c>
      <c r="J36" s="17" t="n">
        <v>661.8</v>
      </c>
      <c r="K36" s="6" t="s">
        <f>=Портфель!F3*Портфель!$Q$13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5" t="n">
        <v>45776</v>
      </c>
      <c r="B37" s="16" t="s">
        <v>108</v>
      </c>
      <c r="C37" s="16" t="s">
        <v>21</v>
      </c>
      <c r="D37" s="16" t="s">
        <v>22</v>
      </c>
      <c r="E37" s="17" t="n">
        <v>16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438</v>
      </c>
      <c r="J37" s="17" t="n">
        <v>678</v>
      </c>
      <c r="K37" s="6" t="s">
        <f>=Портфель!F3*Портфель!$Q$13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5" t="n">
        <v>45783</v>
      </c>
      <c r="B38" s="16" t="s">
        <v>108</v>
      </c>
      <c r="C38" s="16" t="s">
        <v>21</v>
      </c>
      <c r="D38" s="16" t="s">
        <v>22</v>
      </c>
      <c r="E38" s="17" t="n">
        <v>15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431</v>
      </c>
      <c r="J38" s="17" t="n">
        <v>647.4</v>
      </c>
      <c r="K38" s="6" t="s">
        <f>=Портфель!F3*Портфель!$Q$13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5" t="n">
        <v>45783</v>
      </c>
      <c r="B39" s="16" t="s">
        <v>108</v>
      </c>
      <c r="C39" s="16" t="s">
        <v>21</v>
      </c>
      <c r="D39" s="16" t="s">
        <v>22</v>
      </c>
      <c r="E39" s="17" t="n">
        <v>5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431</v>
      </c>
      <c r="J39" s="17" t="n">
        <v>648.5</v>
      </c>
      <c r="K39" s="6" t="s">
        <f>=Портфель!F3*Портфель!$Q$13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5" t="n">
        <v>45810</v>
      </c>
      <c r="B40" s="16" t="s">
        <v>108</v>
      </c>
      <c r="C40" s="16" t="s">
        <v>21</v>
      </c>
      <c r="D40" s="16" t="s">
        <v>22</v>
      </c>
      <c r="E40" s="17" t="n">
        <v>9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404</v>
      </c>
      <c r="J40" s="17" t="n">
        <v>628.7</v>
      </c>
      <c r="K40" s="6" t="s">
        <f>=Портфель!F3*Портфель!$Q$13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5" t="n">
        <v>45821</v>
      </c>
      <c r="B41" s="16" t="s">
        <v>108</v>
      </c>
      <c r="C41" s="16" t="s">
        <v>21</v>
      </c>
      <c r="D41" s="16" t="s">
        <v>22</v>
      </c>
      <c r="E41" s="17" t="n">
        <v>32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393</v>
      </c>
      <c r="J41" s="17" t="n">
        <v>609.5</v>
      </c>
      <c r="K41" s="6" t="s">
        <f>=Портфель!F3*Портфель!$Q$13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5" t="n">
        <v>45821</v>
      </c>
      <c r="B42" s="16" t="s">
        <v>108</v>
      </c>
      <c r="C42" s="16" t="s">
        <v>21</v>
      </c>
      <c r="D42" s="16" t="s">
        <v>22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393</v>
      </c>
      <c r="J42" s="17" t="n">
        <v>609.3</v>
      </c>
      <c r="K42" s="6" t="s">
        <f>=Портфель!F3*Портфель!$Q$13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35" t="n">
        <v>45827</v>
      </c>
      <c r="B43" s="16" t="s">
        <v>108</v>
      </c>
      <c r="C43" s="16" t="s">
        <v>21</v>
      </c>
      <c r="D43" s="16" t="s">
        <v>22</v>
      </c>
      <c r="E43" s="17" t="n">
        <v>23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387</v>
      </c>
      <c r="J43" s="17" t="n">
        <v>624.4</v>
      </c>
      <c r="K43" s="6" t="s">
        <f>=Портфель!F3*Портфель!$Q$13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35" t="n">
        <v>45831</v>
      </c>
      <c r="B44" s="16" t="s">
        <v>108</v>
      </c>
      <c r="C44" s="16" t="s">
        <v>21</v>
      </c>
      <c r="D44" s="16" t="s">
        <v>22</v>
      </c>
      <c r="E44" s="17" t="n">
        <v>8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383</v>
      </c>
      <c r="J44" s="17" t="n">
        <v>620.9</v>
      </c>
      <c r="K44" s="6" t="s">
        <f>=Портфель!F3*Портфель!$Q$13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35" t="n">
        <v>45838</v>
      </c>
      <c r="B45" s="16" t="s">
        <v>108</v>
      </c>
      <c r="C45" s="16" t="s">
        <v>21</v>
      </c>
      <c r="D45" s="16" t="s">
        <v>22</v>
      </c>
      <c r="E45" s="17" t="n">
        <v>7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376</v>
      </c>
      <c r="J45" s="17" t="n">
        <v>626.7</v>
      </c>
      <c r="K45" s="6" t="s">
        <f>=Портфель!F3*Портфель!$Q$13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35" t="n">
        <v>45845</v>
      </c>
      <c r="B46" s="16" t="s">
        <v>108</v>
      </c>
      <c r="C46" s="16" t="s">
        <v>21</v>
      </c>
      <c r="D46" s="16" t="s">
        <v>22</v>
      </c>
      <c r="E46" s="17" t="n">
        <v>20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369</v>
      </c>
      <c r="J46" s="17" t="n">
        <v>617.7</v>
      </c>
      <c r="K46" s="6" t="s">
        <f>=Портфель!F3*Портфель!$Q$13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35" t="n">
        <v>45918</v>
      </c>
      <c r="B47" s="16" t="s">
        <v>108</v>
      </c>
      <c r="C47" s="16" t="s">
        <v>21</v>
      </c>
      <c r="D47" s="16" t="s">
        <v>22</v>
      </c>
      <c r="E47" s="17" t="n">
        <v>1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296</v>
      </c>
      <c r="J47" s="17" t="n">
        <v>600.5</v>
      </c>
      <c r="K47" s="6" t="s">
        <f>=Портфель!F3*Портфель!$Q$13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35" t="n">
        <v>45919</v>
      </c>
      <c r="B48" s="16" t="s">
        <v>108</v>
      </c>
      <c r="C48" s="16" t="s">
        <v>21</v>
      </c>
      <c r="D48" s="16" t="s">
        <v>22</v>
      </c>
      <c r="E48" s="17" t="n">
        <v>44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295</v>
      </c>
      <c r="J48" s="17" t="n">
        <v>588.8</v>
      </c>
      <c r="K48" s="6" t="s">
        <f>=Портфель!F3*Портфель!$Q$13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35" t="n">
        <v>45923</v>
      </c>
      <c r="B49" s="16" t="s">
        <v>108</v>
      </c>
      <c r="C49" s="16" t="s">
        <v>21</v>
      </c>
      <c r="D49" s="16" t="s">
        <v>22</v>
      </c>
      <c r="E49" s="17" t="n">
        <v>10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291</v>
      </c>
      <c r="J49" s="17" t="n">
        <v>588.6</v>
      </c>
      <c r="K49" s="6" t="s">
        <f>=Портфель!F3*Портфель!$Q$13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35" t="n">
        <v>45931</v>
      </c>
      <c r="B50" s="16" t="s">
        <v>108</v>
      </c>
      <c r="C50" s="16" t="s">
        <v>21</v>
      </c>
      <c r="D50" s="16" t="s">
        <v>22</v>
      </c>
      <c r="E50" s="17" t="n">
        <v>15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283</v>
      </c>
      <c r="J50" s="17" t="n">
        <v>582.1</v>
      </c>
      <c r="K50" s="6" t="s">
        <f>=Портфель!F3*Портфель!$Q$13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35" t="n">
        <v>45931</v>
      </c>
      <c r="B51" s="16" t="s">
        <v>108</v>
      </c>
      <c r="C51" s="16" t="s">
        <v>21</v>
      </c>
      <c r="D51" s="16" t="s">
        <v>22</v>
      </c>
      <c r="E51" s="17" t="n">
        <v>2</v>
      </c>
      <c r="F51" s="7" t="s">
        <f>=DATEDIF(A51,$O$2,"y")</f>
      </c>
      <c r="G51" s="7" t="s">
        <f>=DATEDIF(A51,$O$2,"ym")</f>
      </c>
      <c r="H51" s="7" t="s">
        <f>=DATEDIF(A51,$O$2,"md")</f>
      </c>
      <c r="I51" s="7" t="n">
        <v>283</v>
      </c>
      <c r="J51" s="17" t="n">
        <v>582.1</v>
      </c>
      <c r="K51" s="6" t="s">
        <f>=Портфель!F3*Портфель!$Q$13</f>
      </c>
      <c r="L51" s="6" t="s">
        <f>=E51*K51</f>
      </c>
      <c r="M51" s="6" t="s">
        <f>=(K51-J51)*E51</f>
      </c>
      <c r="N51" s="6" t="s">
        <f>=MAX(0,M51*0.13)</f>
      </c>
    </row>
    <row collapsed="false" customFormat="false" customHeight="false" hidden="false" ht="12.1" outlineLevel="0" r="52">
      <c r="A52" s="35" t="n">
        <v>45961</v>
      </c>
      <c r="B52" s="16" t="s">
        <v>108</v>
      </c>
      <c r="C52" s="16" t="s">
        <v>21</v>
      </c>
      <c r="D52" s="16" t="s">
        <v>22</v>
      </c>
      <c r="E52" s="17" t="n">
        <v>11</v>
      </c>
      <c r="F52" s="7" t="s">
        <f>=DATEDIF(A52,$O$2,"y")</f>
      </c>
      <c r="G52" s="7" t="s">
        <f>=DATEDIF(A52,$O$2,"ym")</f>
      </c>
      <c r="H52" s="7" t="s">
        <f>=DATEDIF(A52,$O$2,"md")</f>
      </c>
      <c r="I52" s="7" t="n">
        <v>253</v>
      </c>
      <c r="J52" s="17" t="n">
        <v>515.3</v>
      </c>
      <c r="K52" s="6" t="s">
        <f>=Портфель!F3*Портфель!$Q$13</f>
      </c>
      <c r="L52" s="6" t="s">
        <f>=E52*K52</f>
      </c>
      <c r="M52" s="6" t="s">
        <f>=(K52-J52)*E52</f>
      </c>
      <c r="N52" s="6" t="s">
        <f>=MAX(0,M52*0.13)</f>
      </c>
    </row>
    <row collapsed="false" customFormat="false" customHeight="false" hidden="false" ht="12.1" outlineLevel="0" r="53">
      <c r="A53" s="35" t="n">
        <v>45966</v>
      </c>
      <c r="B53" s="16" t="s">
        <v>108</v>
      </c>
      <c r="C53" s="16" t="s">
        <v>21</v>
      </c>
      <c r="D53" s="16" t="s">
        <v>22</v>
      </c>
      <c r="E53" s="17" t="n">
        <v>2</v>
      </c>
      <c r="F53" s="7" t="s">
        <f>=DATEDIF(A53,$O$2,"y")</f>
      </c>
      <c r="G53" s="7" t="s">
        <f>=DATEDIF(A53,$O$2,"ym")</f>
      </c>
      <c r="H53" s="7" t="s">
        <f>=DATEDIF(A53,$O$2,"md")</f>
      </c>
      <c r="I53" s="7" t="n">
        <v>248</v>
      </c>
      <c r="J53" s="17" t="n">
        <v>521.1</v>
      </c>
      <c r="K53" s="6" t="s">
        <f>=Портфель!F3*Портфель!$Q$13</f>
      </c>
      <c r="L53" s="6" t="s">
        <f>=E53*K53</f>
      </c>
      <c r="M53" s="6" t="s">
        <f>=(K53-J53)*E53</f>
      </c>
      <c r="N53" s="6" t="s">
        <f>=MAX(0,M53*0.13)</f>
      </c>
    </row>
    <row collapsed="false" customFormat="false" customHeight="false" hidden="false" ht="12.1" outlineLevel="0" r="54">
      <c r="A54" s="35" t="n">
        <v>45980</v>
      </c>
      <c r="B54" s="16" t="s">
        <v>108</v>
      </c>
      <c r="C54" s="16" t="s">
        <v>21</v>
      </c>
      <c r="D54" s="16" t="s">
        <v>22</v>
      </c>
      <c r="E54" s="17" t="n">
        <v>5</v>
      </c>
      <c r="F54" s="7" t="s">
        <f>=DATEDIF(A54,$O$2,"y")</f>
      </c>
      <c r="G54" s="7" t="s">
        <f>=DATEDIF(A54,$O$2,"ym")</f>
      </c>
      <c r="H54" s="7" t="s">
        <f>=DATEDIF(A54,$O$2,"md")</f>
      </c>
      <c r="I54" s="7" t="n">
        <v>233</v>
      </c>
      <c r="J54" s="17" t="n">
        <v>566.2</v>
      </c>
      <c r="K54" s="6" t="s">
        <f>=Портфель!F3*Портфель!$Q$13</f>
      </c>
      <c r="L54" s="6" t="s">
        <f>=E54*K54</f>
      </c>
      <c r="M54" s="6" t="s">
        <f>=(K54-J54)*E54</f>
      </c>
      <c r="N54" s="6" t="s">
        <f>=MAX(0,M54*0.13)</f>
      </c>
    </row>
    <row collapsed="false" customFormat="false" customHeight="false" hidden="false" ht="12.1" outlineLevel="0" r="55">
      <c r="A55" s="35" t="n">
        <v>45985</v>
      </c>
      <c r="B55" s="16" t="s">
        <v>108</v>
      </c>
      <c r="C55" s="16" t="s">
        <v>21</v>
      </c>
      <c r="D55" s="16" t="s">
        <v>22</v>
      </c>
      <c r="E55" s="17" t="n">
        <v>5</v>
      </c>
      <c r="F55" s="7" t="s">
        <f>=DATEDIF(A55,$O$2,"y")</f>
      </c>
      <c r="G55" s="7" t="s">
        <f>=DATEDIF(A55,$O$2,"ym")</f>
      </c>
      <c r="H55" s="7" t="s">
        <f>=DATEDIF(A55,$O$2,"md")</f>
      </c>
      <c r="I55" s="7" t="n">
        <v>229</v>
      </c>
      <c r="J55" s="17" t="n">
        <v>567.1</v>
      </c>
      <c r="K55" s="6" t="s">
        <f>=Портфель!F3*Портфель!$Q$13</f>
      </c>
      <c r="L55" s="6" t="s">
        <f>=E55*K55</f>
      </c>
      <c r="M55" s="6" t="s">
        <f>=(K55-J55)*E55</f>
      </c>
      <c r="N55" s="6" t="s">
        <f>=MAX(0,M55*0.13)</f>
      </c>
    </row>
    <row collapsed="false" customFormat="false" customHeight="false" hidden="false" ht="12.1" outlineLevel="0" r="56">
      <c r="A56" s="35" t="n">
        <v>45985</v>
      </c>
      <c r="B56" s="16" t="s">
        <v>108</v>
      </c>
      <c r="C56" s="16" t="s">
        <v>21</v>
      </c>
      <c r="D56" s="16" t="s">
        <v>22</v>
      </c>
      <c r="E56" s="17" t="n">
        <v>5</v>
      </c>
      <c r="F56" s="7" t="s">
        <f>=DATEDIF(A56,$O$2,"y")</f>
      </c>
      <c r="G56" s="7" t="s">
        <f>=DATEDIF(A56,$O$2,"ym")</f>
      </c>
      <c r="H56" s="7" t="s">
        <f>=DATEDIF(A56,$O$2,"md")</f>
      </c>
      <c r="I56" s="7" t="n">
        <v>229</v>
      </c>
      <c r="J56" s="17" t="n">
        <v>567.2</v>
      </c>
      <c r="K56" s="6" t="s">
        <f>=Портфель!F3*Портфель!$Q$13</f>
      </c>
      <c r="L56" s="6" t="s">
        <f>=E56*K56</f>
      </c>
      <c r="M56" s="6" t="s">
        <f>=(K56-J56)*E56</f>
      </c>
      <c r="N56" s="6" t="s">
        <f>=MAX(0,M56*0.13)</f>
      </c>
    </row>
    <row collapsed="false" customFormat="false" customHeight="false" hidden="false" ht="12.1" outlineLevel="0" r="57">
      <c r="A57" s="35" t="n">
        <v>45988</v>
      </c>
      <c r="B57" s="16" t="s">
        <v>108</v>
      </c>
      <c r="C57" s="16" t="s">
        <v>21</v>
      </c>
      <c r="D57" s="16" t="s">
        <v>22</v>
      </c>
      <c r="E57" s="17" t="n">
        <v>5</v>
      </c>
      <c r="F57" s="7" t="s">
        <f>=DATEDIF(A57,$O$2,"y")</f>
      </c>
      <c r="G57" s="7" t="s">
        <f>=DATEDIF(A57,$O$2,"ym")</f>
      </c>
      <c r="H57" s="7" t="s">
        <f>=DATEDIF(A57,$O$2,"md")</f>
      </c>
      <c r="I57" s="7" t="n">
        <v>226</v>
      </c>
      <c r="J57" s="17" t="n">
        <v>553.1</v>
      </c>
      <c r="K57" s="6" t="s">
        <f>=Портфель!F3*Портфель!$Q$13</f>
      </c>
      <c r="L57" s="6" t="s">
        <f>=E57*K57</f>
      </c>
      <c r="M57" s="6" t="s">
        <f>=(K57-J57)*E57</f>
      </c>
      <c r="N57" s="6" t="s">
        <f>=MAX(0,M57*0.13)</f>
      </c>
    </row>
    <row collapsed="false" customFormat="false" customHeight="false" hidden="false" ht="12.1" outlineLevel="0" r="58">
      <c r="A58" s="35" t="n">
        <v>45999</v>
      </c>
      <c r="B58" s="16" t="s">
        <v>108</v>
      </c>
      <c r="C58" s="16" t="s">
        <v>21</v>
      </c>
      <c r="D58" s="16" t="s">
        <v>22</v>
      </c>
      <c r="E58" s="17" t="n">
        <v>5</v>
      </c>
      <c r="F58" s="7" t="s">
        <f>=DATEDIF(A58,$O$2,"y")</f>
      </c>
      <c r="G58" s="7" t="s">
        <f>=DATEDIF(A58,$O$2,"ym")</f>
      </c>
      <c r="H58" s="7" t="s">
        <f>=DATEDIF(A58,$O$2,"md")</f>
      </c>
      <c r="I58" s="7" t="n">
        <v>215</v>
      </c>
      <c r="J58" s="17" t="n">
        <v>557.1</v>
      </c>
      <c r="K58" s="6" t="s">
        <f>=Портфель!F3*Портфель!$Q$13</f>
      </c>
      <c r="L58" s="6" t="s">
        <f>=E58*K58</f>
      </c>
      <c r="M58" s="6" t="s">
        <f>=(K58-J58)*E58</f>
      </c>
      <c r="N58" s="6" t="s">
        <f>=MAX(0,M58*0.13)</f>
      </c>
    </row>
    <row collapsed="false" customFormat="false" customHeight="false" hidden="false" ht="12.1" outlineLevel="0" r="59">
      <c r="A59" s="35" t="n">
        <v>45999</v>
      </c>
      <c r="B59" s="16" t="s">
        <v>108</v>
      </c>
      <c r="C59" s="16" t="s">
        <v>21</v>
      </c>
      <c r="D59" s="16" t="s">
        <v>22</v>
      </c>
      <c r="E59" s="17" t="n">
        <v>4</v>
      </c>
      <c r="F59" s="7" t="s">
        <f>=DATEDIF(A59,$O$2,"y")</f>
      </c>
      <c r="G59" s="7" t="s">
        <f>=DATEDIF(A59,$O$2,"ym")</f>
      </c>
      <c r="H59" s="7" t="s">
        <f>=DATEDIF(A59,$O$2,"md")</f>
      </c>
      <c r="I59" s="7" t="n">
        <v>214</v>
      </c>
      <c r="J59" s="17" t="n">
        <v>552.6</v>
      </c>
      <c r="K59" s="6" t="s">
        <f>=Портфель!F3*Портфель!$Q$13</f>
      </c>
      <c r="L59" s="6" t="s">
        <f>=E59*K59</f>
      </c>
      <c r="M59" s="6" t="s">
        <f>=(K59-J59)*E59</f>
      </c>
      <c r="N59" s="6" t="s">
        <f>=MAX(0,M59*0.13)</f>
      </c>
    </row>
    <row collapsed="false" customFormat="false" customHeight="false" hidden="false" ht="12.1" outlineLevel="0" r="60">
      <c r="A60" s="35" t="n">
        <v>46002</v>
      </c>
      <c r="B60" s="16" t="s">
        <v>108</v>
      </c>
      <c r="C60" s="16" t="s">
        <v>21</v>
      </c>
      <c r="D60" s="16" t="s">
        <v>22</v>
      </c>
      <c r="E60" s="17" t="n">
        <v>35</v>
      </c>
      <c r="F60" s="7" t="s">
        <f>=DATEDIF(A60,$O$2,"y")</f>
      </c>
      <c r="G60" s="7" t="s">
        <f>=DATEDIF(A60,$O$2,"ym")</f>
      </c>
      <c r="H60" s="7" t="s">
        <f>=DATEDIF(A60,$O$2,"md")</f>
      </c>
      <c r="I60" s="7" t="n">
        <v>212</v>
      </c>
      <c r="J60" s="17" t="n">
        <v>564.5</v>
      </c>
      <c r="K60" s="6" t="s">
        <f>=Портфель!F3*Портфель!$Q$13</f>
      </c>
      <c r="L60" s="6" t="s">
        <f>=E60*K60</f>
      </c>
      <c r="M60" s="6" t="s">
        <f>=(K60-J60)*E60</f>
      </c>
      <c r="N60" s="6" t="s">
        <f>=MAX(0,M60*0.13)</f>
      </c>
    </row>
    <row collapsed="false" customFormat="false" customHeight="false" hidden="false" ht="12.1" outlineLevel="0" r="61">
      <c r="A61" s="35" t="n">
        <v>46006</v>
      </c>
      <c r="B61" s="16" t="s">
        <v>108</v>
      </c>
      <c r="C61" s="16" t="s">
        <v>21</v>
      </c>
      <c r="D61" s="16" t="s">
        <v>22</v>
      </c>
      <c r="E61" s="17" t="n">
        <v>9</v>
      </c>
      <c r="F61" s="7" t="s">
        <f>=DATEDIF(A61,$O$2,"y")</f>
      </c>
      <c r="G61" s="7" t="s">
        <f>=DATEDIF(A61,$O$2,"ym")</f>
      </c>
      <c r="H61" s="7" t="s">
        <f>=DATEDIF(A61,$O$2,"md")</f>
      </c>
      <c r="I61" s="7" t="n">
        <v>208</v>
      </c>
      <c r="J61" s="17" t="n">
        <v>564.9</v>
      </c>
      <c r="K61" s="6" t="s">
        <f>=Портфель!F3*Портфель!$Q$13</f>
      </c>
      <c r="L61" s="6" t="s">
        <f>=E61*K61</f>
      </c>
      <c r="M61" s="6" t="s">
        <f>=(K61-J61)*E61</f>
      </c>
      <c r="N61" s="6" t="s">
        <f>=MAX(0,M61*0.13)</f>
      </c>
    </row>
    <row collapsed="false" customFormat="false" customHeight="false" hidden="false" ht="12.1" outlineLevel="0" r="62">
      <c r="A62" s="35" t="n">
        <v>46013</v>
      </c>
      <c r="B62" s="16" t="s">
        <v>108</v>
      </c>
      <c r="C62" s="16" t="s">
        <v>21</v>
      </c>
      <c r="D62" s="16" t="s">
        <v>22</v>
      </c>
      <c r="E62" s="17" t="n">
        <v>2</v>
      </c>
      <c r="F62" s="7" t="s">
        <f>=DATEDIF(A62,$O$2,"y")</f>
      </c>
      <c r="G62" s="7" t="s">
        <f>=DATEDIF(A62,$O$2,"ym")</f>
      </c>
      <c r="H62" s="7" t="s">
        <f>=DATEDIF(A62,$O$2,"md")</f>
      </c>
      <c r="I62" s="7" t="n">
        <v>201</v>
      </c>
      <c r="J62" s="17" t="n">
        <v>542</v>
      </c>
      <c r="K62" s="6" t="s">
        <f>=Портфель!F3*Портфель!$Q$13</f>
      </c>
      <c r="L62" s="6" t="s">
        <f>=E62*K62</f>
      </c>
      <c r="M62" s="6" t="s">
        <f>=(K62-J62)*E62</f>
      </c>
      <c r="N62" s="6" t="s">
        <f>=MAX(0,M62*0.13)</f>
      </c>
    </row>
    <row collapsed="false" customFormat="false" customHeight="false" hidden="false" ht="12.1" outlineLevel="0" r="63">
      <c r="A63" s="35" t="n">
        <v>46034</v>
      </c>
      <c r="B63" s="16" t="s">
        <v>108</v>
      </c>
      <c r="C63" s="16" t="s">
        <v>21</v>
      </c>
      <c r="D63" s="16" t="s">
        <v>22</v>
      </c>
      <c r="E63" s="17" t="n">
        <v>17</v>
      </c>
      <c r="F63" s="7" t="s">
        <f>=DATEDIF(A63,$O$2,"y")</f>
      </c>
      <c r="G63" s="7" t="s">
        <f>=DATEDIF(A63,$O$2,"ym")</f>
      </c>
      <c r="H63" s="7" t="s">
        <f>=DATEDIF(A63,$O$2,"md")</f>
      </c>
      <c r="I63" s="7" t="n">
        <v>180</v>
      </c>
      <c r="J63" s="17" t="n">
        <v>525.9</v>
      </c>
      <c r="K63" s="6" t="s">
        <f>=Портфель!F3*Портфель!$Q$13</f>
      </c>
      <c r="L63" s="6" t="s">
        <f>=E63*K63</f>
      </c>
      <c r="M63" s="6" t="s">
        <f>=(K63-J63)*E63</f>
      </c>
      <c r="N63" s="6" t="s">
        <f>=MAX(0,M63*0.13)</f>
      </c>
    </row>
    <row collapsed="false" customFormat="false" customHeight="false" hidden="false" ht="12.1" outlineLevel="0" r="64">
      <c r="A64" s="35" t="n">
        <v>46167</v>
      </c>
      <c r="B64" s="16" t="s">
        <v>108</v>
      </c>
      <c r="C64" s="16" t="s">
        <v>21</v>
      </c>
      <c r="D64" s="16" t="s">
        <v>22</v>
      </c>
      <c r="E64" s="17" t="n">
        <v>5</v>
      </c>
      <c r="F64" s="7" t="s">
        <f>=DATEDIF(A64,$O$2,"y")</f>
      </c>
      <c r="G64" s="7" t="s">
        <f>=DATEDIF(A64,$O$2,"ym")</f>
      </c>
      <c r="H64" s="7" t="s">
        <f>=DATEDIF(A64,$O$2,"md")</f>
      </c>
      <c r="I64" s="7" t="n">
        <v>46</v>
      </c>
      <c r="J64" s="17" t="n">
        <v>565.8</v>
      </c>
      <c r="K64" s="6" t="s">
        <f>=Портфель!F3*Портфель!$Q$13</f>
      </c>
      <c r="L64" s="6" t="s">
        <f>=E64*K64</f>
      </c>
      <c r="M64" s="6" t="s">
        <f>=(K64-J64)*E64</f>
      </c>
      <c r="N64" s="6" t="s">
        <f>=MAX(0,M64*0.13)</f>
      </c>
    </row>
    <row collapsed="false" customFormat="false" customHeight="false" hidden="false" ht="12.1" outlineLevel="0" r="65">
      <c r="A65" s="35" t="n">
        <v>46175</v>
      </c>
      <c r="B65" s="16" t="s">
        <v>108</v>
      </c>
      <c r="C65" s="16" t="s">
        <v>21</v>
      </c>
      <c r="D65" s="16" t="s">
        <v>22</v>
      </c>
      <c r="E65" s="17" t="n">
        <v>3</v>
      </c>
      <c r="F65" s="7" t="s">
        <f>=DATEDIF(A65,$O$2,"y")</f>
      </c>
      <c r="G65" s="7" t="s">
        <f>=DATEDIF(A65,$O$2,"ym")</f>
      </c>
      <c r="H65" s="7" t="s">
        <f>=DATEDIF(A65,$O$2,"md")</f>
      </c>
      <c r="I65" s="7" t="n">
        <v>39</v>
      </c>
      <c r="J65" s="17" t="n">
        <v>569.5</v>
      </c>
      <c r="K65" s="6" t="s">
        <f>=Портфель!F3*Портфель!$Q$13</f>
      </c>
      <c r="L65" s="6" t="s">
        <f>=E65*K65</f>
      </c>
      <c r="M65" s="6" t="s">
        <f>=(K65-J65)*E65</f>
      </c>
      <c r="N65" s="6" t="s">
        <f>=MAX(0,M65*0.13)</f>
      </c>
    </row>
    <row collapsed="false" customFormat="false" customHeight="false" hidden="false" ht="12.1" outlineLevel="0" r="66">
      <c r="A66" s="35" t="n">
        <v>46196</v>
      </c>
      <c r="B66" s="16" t="s">
        <v>108</v>
      </c>
      <c r="C66" s="16" t="s">
        <v>21</v>
      </c>
      <c r="D66" s="16" t="s">
        <v>22</v>
      </c>
      <c r="E66" s="17" t="n">
        <v>2</v>
      </c>
      <c r="F66" s="7" t="s">
        <f>=DATEDIF(A66,$O$2,"y")</f>
      </c>
      <c r="G66" s="7" t="s">
        <f>=DATEDIF(A66,$O$2,"ym")</f>
      </c>
      <c r="H66" s="7" t="s">
        <f>=DATEDIF(A66,$O$2,"md")</f>
      </c>
      <c r="I66" s="7" t="n">
        <v>18</v>
      </c>
      <c r="J66" s="17" t="n">
        <v>475</v>
      </c>
      <c r="K66" s="6" t="s">
        <f>=Портфель!F3*Портфель!$Q$13</f>
      </c>
      <c r="L66" s="6" t="s">
        <f>=E66*K66</f>
      </c>
      <c r="M66" s="6" t="s">
        <f>=(K66-J66)*E66</f>
      </c>
      <c r="N66" s="6" t="s">
        <f>=MAX(0,M66*0.13)</f>
      </c>
    </row>
    <row collapsed="false" customFormat="false" customHeight="false" hidden="false" ht="12.1" outlineLevel="0" r="67">
      <c r="A67" s="35" t="n">
        <v>46203</v>
      </c>
      <c r="B67" s="16" t="s">
        <v>108</v>
      </c>
      <c r="C67" s="16" t="s">
        <v>21</v>
      </c>
      <c r="D67" s="16" t="s">
        <v>22</v>
      </c>
      <c r="E67" s="17" t="n">
        <v>6</v>
      </c>
      <c r="F67" s="7" t="s">
        <f>=DATEDIF(A67,$O$2,"y")</f>
      </c>
      <c r="G67" s="7" t="s">
        <f>=DATEDIF(A67,$O$2,"ym")</f>
      </c>
      <c r="H67" s="7" t="s">
        <f>=DATEDIF(A67,$O$2,"md")</f>
      </c>
      <c r="I67" s="7" t="n">
        <v>11</v>
      </c>
      <c r="J67" s="17" t="n">
        <v>481</v>
      </c>
      <c r="K67" s="6" t="s">
        <f>=Портфель!F3*Портфель!$Q$13</f>
      </c>
      <c r="L67" s="6" t="s">
        <f>=E67*K67</f>
      </c>
      <c r="M67" s="6" t="s">
        <f>=(K67-J67)*E67</f>
      </c>
      <c r="N67" s="6" t="s">
        <f>=MAX(0,M67*0.13)</f>
      </c>
    </row>
    <row collapsed="false" customFormat="false" customHeight="false" hidden="false" ht="12.1" outlineLevel="0" r="68">
      <c r="A68" s="35" t="n">
        <v>45768</v>
      </c>
      <c r="B68" s="16" t="s">
        <v>108</v>
      </c>
      <c r="C68" s="16" t="s">
        <v>24</v>
      </c>
      <c r="D68" s="16" t="s">
        <v>25</v>
      </c>
      <c r="E68" s="17" t="n">
        <v>20</v>
      </c>
      <c r="F68" s="7" t="s">
        <f>=DATEDIF(A68,$O$2,"y")</f>
      </c>
      <c r="G68" s="7" t="s">
        <f>=DATEDIF(A68,$O$2,"ym")</f>
      </c>
      <c r="H68" s="7" t="s">
        <f>=DATEDIF(A68,$O$2,"md")</f>
      </c>
      <c r="I68" s="7" t="n">
        <v>446</v>
      </c>
      <c r="J68" s="17" t="n">
        <v>306.34</v>
      </c>
      <c r="K68" s="6" t="s">
        <f>=Портфель!F4*Портфель!$Q$13</f>
      </c>
      <c r="L68" s="6" t="s">
        <f>=E68*K68</f>
      </c>
      <c r="M68" s="6" t="s">
        <f>=(K68-J68)*E68</f>
      </c>
      <c r="N68" s="6" t="s">
        <f>=MAX(0,M68*0.13)</f>
      </c>
    </row>
    <row collapsed="false" customFormat="false" customHeight="false" hidden="false" ht="12.1" outlineLevel="0" r="69">
      <c r="A69" s="35" t="n">
        <v>46196</v>
      </c>
      <c r="B69" s="16" t="s">
        <v>108</v>
      </c>
      <c r="C69" s="16" t="s">
        <v>29</v>
      </c>
      <c r="D69" s="16" t="s">
        <v>31</v>
      </c>
      <c r="E69" s="17" t="n">
        <v>16</v>
      </c>
      <c r="F69" s="7" t="s">
        <f>=DATEDIF(A69,$O$2,"y")</f>
      </c>
      <c r="G69" s="7" t="s">
        <f>=DATEDIF(A69,$O$2,"ym")</f>
      </c>
      <c r="H69" s="7" t="s">
        <f>=DATEDIF(A69,$O$2,"md")</f>
      </c>
      <c r="I69" s="7" t="n">
        <v>18</v>
      </c>
      <c r="J69" s="17" t="n">
        <v>13.92625</v>
      </c>
      <c r="K69" s="6" t="s">
        <f>=Портфель!F6*Портфель!$Q$13</f>
      </c>
      <c r="L69" s="6" t="s">
        <f>=E69*K69</f>
      </c>
      <c r="M69" s="6" t="s">
        <f>=(K69-J69)*E69</f>
      </c>
      <c r="N69" s="6" t="s">
        <f>=MAX(0,M69*0.13)</f>
      </c>
    </row>
    <row collapsed="false" customFormat="false" customHeight="false" hidden="false" ht="12.1" outlineLevel="0" r="70">
      <c r="A70" s="35"/>
      <c r="B70" s="16"/>
      <c r="C70" s="16"/>
      <c r="D70" s="16"/>
      <c r="E70" s="17"/>
      <c r="F70" s="7"/>
      <c r="G70" s="17"/>
      <c r="H70" s="16"/>
      <c r="I70" s="7"/>
      <c r="J70" s="17"/>
      <c r="K70" s="4" t="s">
        <v>39</v>
      </c>
      <c r="L70" s="8" t="s">
        <f>=SUBTOTAL(109,L2:L69)</f>
      </c>
      <c r="M70" s="8" t="s">
        <f>=SUBTOTAL(109,M2:M69)</f>
      </c>
      <c r="N70" s="8" t="s">
        <f>=MAX(0,M70*0.13)</f>
      </c>
    </row>
  </sheetData>
  <autoFilter ref="A1:O6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118</v>
      </c>
      <c r="D1" s="34" t="s">
        <v>119</v>
      </c>
      <c r="E1" s="34" t="s">
        <v>102</v>
      </c>
      <c r="F1" s="34" t="s">
        <v>120</v>
      </c>
      <c r="G1" s="34" t="s">
        <v>99</v>
      </c>
      <c r="H1" s="34" t="s">
        <v>121</v>
      </c>
      <c r="I1" s="34" t="s">
        <v>122</v>
      </c>
      <c r="J1" s="34" t="s">
        <v>123</v>
      </c>
      <c r="K1" s="34" t="s">
        <v>124</v>
      </c>
    </row>
    <row collapsed="false" customFormat="false" customHeight="false" hidden="false" ht="12.1" outlineLevel="0" r="2">
      <c r="A2" s="16" t="s">
        <v>29</v>
      </c>
      <c r="B2" s="16" t="s">
        <v>31</v>
      </c>
      <c r="C2" s="36" t="n">
        <v>45768</v>
      </c>
      <c r="D2" s="37" t="n">
        <v>45999</v>
      </c>
      <c r="E2" s="17" t="n">
        <v>11.5</v>
      </c>
      <c r="F2" s="17" t="n">
        <v>12.878</v>
      </c>
      <c r="G2" s="17" t="n">
        <v>16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29</v>
      </c>
      <c r="B3" s="16" t="s">
        <v>31</v>
      </c>
      <c r="C3" s="36" t="n">
        <v>45770</v>
      </c>
      <c r="D3" s="37" t="n">
        <v>45999</v>
      </c>
      <c r="E3" s="17" t="n">
        <v>11.5119</v>
      </c>
      <c r="F3" s="17" t="n">
        <v>12.878</v>
      </c>
      <c r="G3" s="17" t="n">
        <v>37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29</v>
      </c>
      <c r="B4" s="16" t="s">
        <v>31</v>
      </c>
      <c r="C4" s="36" t="n">
        <v>45776</v>
      </c>
      <c r="D4" s="37" t="n">
        <v>45999</v>
      </c>
      <c r="E4" s="17" t="n">
        <v>11.5551</v>
      </c>
      <c r="F4" s="17" t="n">
        <v>12.878</v>
      </c>
      <c r="G4" s="17" t="n">
        <v>49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29</v>
      </c>
      <c r="B5" s="16" t="s">
        <v>31</v>
      </c>
      <c r="C5" s="36" t="n">
        <v>45783</v>
      </c>
      <c r="D5" s="37" t="n">
        <v>45999</v>
      </c>
      <c r="E5" s="17" t="n">
        <v>11.6</v>
      </c>
      <c r="F5" s="17" t="n">
        <v>12.878</v>
      </c>
      <c r="G5" s="17" t="n">
        <v>53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29</v>
      </c>
      <c r="B6" s="16" t="s">
        <v>31</v>
      </c>
      <c r="C6" s="36" t="n">
        <v>45810</v>
      </c>
      <c r="D6" s="37" t="n">
        <v>45999</v>
      </c>
      <c r="E6" s="17" t="n">
        <v>11.769</v>
      </c>
      <c r="F6" s="17" t="n">
        <v>12.878</v>
      </c>
      <c r="G6" s="17" t="n">
        <v>29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29</v>
      </c>
      <c r="B7" s="16" t="s">
        <v>31</v>
      </c>
      <c r="C7" s="36" t="n">
        <v>45821</v>
      </c>
      <c r="D7" s="37" t="n">
        <v>45999</v>
      </c>
      <c r="E7" s="17" t="n">
        <v>11.86</v>
      </c>
      <c r="F7" s="17" t="n">
        <v>12.878</v>
      </c>
      <c r="G7" s="17" t="n">
        <v>33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29</v>
      </c>
      <c r="B8" s="16" t="s">
        <v>31</v>
      </c>
      <c r="C8" s="36" t="n">
        <v>45827</v>
      </c>
      <c r="D8" s="37" t="n">
        <v>45999</v>
      </c>
      <c r="E8" s="17" t="n">
        <v>11.887</v>
      </c>
      <c r="F8" s="17" t="n">
        <v>12.878</v>
      </c>
      <c r="G8" s="17" t="n">
        <v>53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29</v>
      </c>
      <c r="B9" s="16" t="s">
        <v>31</v>
      </c>
      <c r="C9" s="36" t="n">
        <v>45831</v>
      </c>
      <c r="D9" s="37" t="n">
        <v>45999</v>
      </c>
      <c r="E9" s="17" t="n">
        <v>11.912</v>
      </c>
      <c r="F9" s="17" t="n">
        <v>12.878</v>
      </c>
      <c r="G9" s="17" t="n">
        <v>41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29</v>
      </c>
      <c r="B10" s="16" t="s">
        <v>31</v>
      </c>
      <c r="C10" s="36" t="n">
        <v>45831</v>
      </c>
      <c r="D10" s="37" t="n">
        <v>45999</v>
      </c>
      <c r="E10" s="17" t="n">
        <v>11.91</v>
      </c>
      <c r="F10" s="17" t="n">
        <v>12.878</v>
      </c>
      <c r="G10" s="17" t="n">
        <v>131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29</v>
      </c>
      <c r="B11" s="16" t="s">
        <v>31</v>
      </c>
      <c r="C11" s="36" t="n">
        <v>45838</v>
      </c>
      <c r="D11" s="37" t="n">
        <v>45999</v>
      </c>
      <c r="E11" s="17" t="n">
        <v>11.955</v>
      </c>
      <c r="F11" s="17" t="n">
        <v>12.878</v>
      </c>
      <c r="G11" s="17" t="n">
        <v>122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29</v>
      </c>
      <c r="B12" s="16" t="s">
        <v>31</v>
      </c>
      <c r="C12" s="36" t="n">
        <v>45845</v>
      </c>
      <c r="D12" s="37" t="n">
        <v>45999</v>
      </c>
      <c r="E12" s="17" t="n">
        <v>11.998</v>
      </c>
      <c r="F12" s="17" t="n">
        <v>12.878</v>
      </c>
      <c r="G12" s="17" t="n">
        <v>217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29</v>
      </c>
      <c r="B13" s="16" t="s">
        <v>31</v>
      </c>
      <c r="C13" s="36" t="n">
        <v>45859</v>
      </c>
      <c r="D13" s="37" t="n">
        <v>45999</v>
      </c>
      <c r="E13" s="17" t="n">
        <v>12.0881</v>
      </c>
      <c r="F13" s="17" t="n">
        <v>12.878</v>
      </c>
      <c r="G13" s="17" t="n">
        <v>26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29</v>
      </c>
      <c r="B14" s="16" t="s">
        <v>31</v>
      </c>
      <c r="C14" s="36" t="n">
        <v>45874</v>
      </c>
      <c r="D14" s="37" t="n">
        <v>45999</v>
      </c>
      <c r="E14" s="17" t="n">
        <v>12.178</v>
      </c>
      <c r="F14" s="17" t="n">
        <v>12.878</v>
      </c>
      <c r="G14" s="17" t="n">
        <v>50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29</v>
      </c>
      <c r="B15" s="16" t="s">
        <v>31</v>
      </c>
      <c r="C15" s="36" t="n">
        <v>45888</v>
      </c>
      <c r="D15" s="37" t="n">
        <v>45999</v>
      </c>
      <c r="E15" s="17" t="n">
        <v>12.2552</v>
      </c>
      <c r="F15" s="17" t="n">
        <v>12.878</v>
      </c>
      <c r="G15" s="17" t="n">
        <v>29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29</v>
      </c>
      <c r="B16" s="16" t="s">
        <v>31</v>
      </c>
      <c r="C16" s="36" t="n">
        <v>45918</v>
      </c>
      <c r="D16" s="37" t="n">
        <v>45999</v>
      </c>
      <c r="E16" s="17" t="n">
        <v>12.4291</v>
      </c>
      <c r="F16" s="17" t="n">
        <v>12.878</v>
      </c>
      <c r="G16" s="17" t="n">
        <v>32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29</v>
      </c>
      <c r="B17" s="16" t="s">
        <v>31</v>
      </c>
      <c r="C17" s="36" t="n">
        <v>45919</v>
      </c>
      <c r="D17" s="37" t="n">
        <v>45999</v>
      </c>
      <c r="E17" s="17" t="n">
        <v>12.44</v>
      </c>
      <c r="F17" s="17" t="n">
        <v>12.878</v>
      </c>
      <c r="G17" s="17" t="n">
        <v>405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29</v>
      </c>
      <c r="B18" s="16" t="s">
        <v>31</v>
      </c>
      <c r="C18" s="36" t="n">
        <v>45923</v>
      </c>
      <c r="D18" s="37" t="n">
        <v>45999</v>
      </c>
      <c r="E18" s="17" t="n">
        <v>12.457</v>
      </c>
      <c r="F18" s="17" t="n">
        <v>12.878</v>
      </c>
      <c r="G18" s="17" t="n">
        <v>340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29</v>
      </c>
      <c r="B19" s="16" t="s">
        <v>31</v>
      </c>
      <c r="C19" s="36" t="n">
        <v>45931</v>
      </c>
      <c r="D19" s="37" t="n">
        <v>45999</v>
      </c>
      <c r="E19" s="17" t="n">
        <v>12.498</v>
      </c>
      <c r="F19" s="17" t="n">
        <v>12.878</v>
      </c>
      <c r="G19" s="17" t="n">
        <v>320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29</v>
      </c>
      <c r="B20" s="16" t="s">
        <v>31</v>
      </c>
      <c r="C20" s="36" t="n">
        <v>45931</v>
      </c>
      <c r="D20" s="37" t="n">
        <v>45999</v>
      </c>
      <c r="E20" s="17" t="n">
        <v>12.4982</v>
      </c>
      <c r="F20" s="17" t="n">
        <v>12.878</v>
      </c>
      <c r="G20" s="17" t="n">
        <v>22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29</v>
      </c>
      <c r="B21" s="16" t="s">
        <v>31</v>
      </c>
      <c r="C21" s="36" t="n">
        <v>45961</v>
      </c>
      <c r="D21" s="37" t="n">
        <v>45999</v>
      </c>
      <c r="E21" s="17" t="n">
        <v>12.6671</v>
      </c>
      <c r="F21" s="17" t="n">
        <v>12.878</v>
      </c>
      <c r="G21" s="17" t="n">
        <v>34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29</v>
      </c>
      <c r="B22" s="16" t="s">
        <v>31</v>
      </c>
      <c r="C22" s="36" t="n">
        <v>45966</v>
      </c>
      <c r="D22" s="37" t="n">
        <v>45999</v>
      </c>
      <c r="E22" s="17" t="n">
        <v>12.6953</v>
      </c>
      <c r="F22" s="17" t="n">
        <v>12.878</v>
      </c>
      <c r="G22" s="17" t="n">
        <v>19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29</v>
      </c>
      <c r="B23" s="16" t="s">
        <v>31</v>
      </c>
      <c r="C23" s="36" t="n">
        <v>45971</v>
      </c>
      <c r="D23" s="37" t="n">
        <v>45999</v>
      </c>
      <c r="E23" s="17" t="n">
        <v>12.721</v>
      </c>
      <c r="F23" s="17" t="n">
        <v>12.878</v>
      </c>
      <c r="G23" s="17" t="n">
        <v>311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29</v>
      </c>
      <c r="B24" s="16" t="s">
        <v>31</v>
      </c>
      <c r="C24" s="36" t="n">
        <v>45980</v>
      </c>
      <c r="D24" s="37" t="n">
        <v>45999</v>
      </c>
      <c r="E24" s="17" t="n">
        <v>12.771</v>
      </c>
      <c r="F24" s="17" t="n">
        <v>12.878</v>
      </c>
      <c r="G24" s="17" t="n">
        <v>1727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29</v>
      </c>
      <c r="B25" s="16" t="s">
        <v>31</v>
      </c>
      <c r="C25" s="36" t="n">
        <v>45980</v>
      </c>
      <c r="D25" s="37" t="n">
        <v>45999</v>
      </c>
      <c r="E25" s="17" t="n">
        <v>12.7711</v>
      </c>
      <c r="F25" s="17" t="n">
        <v>12.878</v>
      </c>
      <c r="G25" s="17" t="n">
        <v>18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29</v>
      </c>
      <c r="B26" s="16" t="s">
        <v>31</v>
      </c>
      <c r="C26" s="36" t="n">
        <v>45985</v>
      </c>
      <c r="D26" s="37" t="n">
        <v>45999</v>
      </c>
      <c r="E26" s="17" t="n">
        <v>12.802</v>
      </c>
      <c r="F26" s="17" t="n">
        <v>12.878</v>
      </c>
      <c r="G26" s="17" t="n">
        <v>542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29</v>
      </c>
      <c r="B27" s="16" t="s">
        <v>31</v>
      </c>
      <c r="C27" s="36" t="n">
        <v>45985</v>
      </c>
      <c r="D27" s="37" t="n">
        <v>45999</v>
      </c>
      <c r="E27" s="17" t="n">
        <v>12.802</v>
      </c>
      <c r="F27" s="17" t="n">
        <v>12.878</v>
      </c>
      <c r="G27" s="17" t="n">
        <v>151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29</v>
      </c>
      <c r="B28" s="16" t="s">
        <v>31</v>
      </c>
      <c r="C28" s="36" t="n">
        <v>45988</v>
      </c>
      <c r="D28" s="37" t="n">
        <v>45999</v>
      </c>
      <c r="E28" s="17" t="n">
        <v>12.818</v>
      </c>
      <c r="F28" s="17" t="n">
        <v>12.878</v>
      </c>
      <c r="G28" s="17" t="n">
        <v>100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29</v>
      </c>
      <c r="B29" s="16" t="s">
        <v>31</v>
      </c>
      <c r="C29" s="36" t="n">
        <v>45999</v>
      </c>
      <c r="D29" s="37" t="n">
        <v>45999</v>
      </c>
      <c r="E29" s="17" t="n">
        <v>12.8819</v>
      </c>
      <c r="F29" s="17" t="n">
        <v>12.878</v>
      </c>
      <c r="G29" s="17" t="n">
        <v>36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29</v>
      </c>
      <c r="B30" s="16" t="s">
        <v>31</v>
      </c>
      <c r="C30" s="36" t="n">
        <v>45999</v>
      </c>
      <c r="D30" s="37" t="n">
        <v>46162</v>
      </c>
      <c r="E30" s="17" t="n">
        <v>12.8788</v>
      </c>
      <c r="F30" s="17" t="n">
        <v>13.75</v>
      </c>
      <c r="G30" s="17" t="n">
        <v>26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29</v>
      </c>
      <c r="B31" s="16" t="s">
        <v>31</v>
      </c>
      <c r="C31" s="36" t="n">
        <v>46002</v>
      </c>
      <c r="D31" s="37" t="n">
        <v>46162</v>
      </c>
      <c r="E31" s="17" t="n">
        <v>12.8971</v>
      </c>
      <c r="F31" s="17" t="n">
        <v>13.75</v>
      </c>
      <c r="G31" s="17" t="n">
        <v>17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29</v>
      </c>
      <c r="B32" s="16" t="s">
        <v>31</v>
      </c>
      <c r="C32" s="36" t="n">
        <v>46006</v>
      </c>
      <c r="D32" s="37" t="n">
        <v>46162</v>
      </c>
      <c r="E32" s="17" t="n">
        <v>12.9159</v>
      </c>
      <c r="F32" s="17" t="n">
        <v>13.75</v>
      </c>
      <c r="G32" s="17" t="n">
        <v>37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29</v>
      </c>
      <c r="B33" s="16" t="s">
        <v>31</v>
      </c>
      <c r="C33" s="36" t="n">
        <v>46034</v>
      </c>
      <c r="D33" s="37" t="n">
        <v>46162</v>
      </c>
      <c r="E33" s="17" t="n">
        <v>13.0708</v>
      </c>
      <c r="F33" s="17" t="n">
        <v>13.75</v>
      </c>
      <c r="G33" s="17" t="n">
        <v>24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29</v>
      </c>
      <c r="B34" s="16" t="s">
        <v>31</v>
      </c>
      <c r="C34" s="36" t="n">
        <v>46045</v>
      </c>
      <c r="D34" s="37" t="n">
        <v>46162</v>
      </c>
      <c r="E34" s="17" t="n">
        <v>13.131</v>
      </c>
      <c r="F34" s="17" t="n">
        <v>13.75</v>
      </c>
      <c r="G34" s="17" t="n">
        <v>2603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29</v>
      </c>
      <c r="B35" s="16" t="s">
        <v>31</v>
      </c>
      <c r="C35" s="36" t="n">
        <v>46045</v>
      </c>
      <c r="D35" s="37" t="n">
        <v>46162</v>
      </c>
      <c r="E35" s="17" t="n">
        <v>13.1311</v>
      </c>
      <c r="F35" s="17" t="n">
        <v>13.75</v>
      </c>
      <c r="G35" s="17" t="n">
        <v>28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29</v>
      </c>
      <c r="B36" s="16" t="s">
        <v>31</v>
      </c>
      <c r="C36" s="36" t="n">
        <v>46050</v>
      </c>
      <c r="D36" s="37" t="n">
        <v>46162</v>
      </c>
      <c r="E36" s="17" t="n">
        <v>13.16</v>
      </c>
      <c r="F36" s="17" t="n">
        <v>13.75</v>
      </c>
      <c r="G36" s="17" t="n">
        <v>167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29</v>
      </c>
      <c r="B37" s="16" t="s">
        <v>31</v>
      </c>
      <c r="C37" s="36" t="n">
        <v>46087</v>
      </c>
      <c r="D37" s="37" t="n">
        <v>46162</v>
      </c>
      <c r="E37" s="17" t="n">
        <v>13.375</v>
      </c>
      <c r="F37" s="17" t="n">
        <v>13.75</v>
      </c>
      <c r="G37" s="17" t="n">
        <v>447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72</v>
      </c>
      <c r="B38" s="16" t="s">
        <v>125</v>
      </c>
      <c r="C38" s="36" t="n">
        <v>45986</v>
      </c>
      <c r="D38" s="37" t="n">
        <v>46162</v>
      </c>
      <c r="E38" s="17" t="n">
        <v>1.856</v>
      </c>
      <c r="F38" s="17" t="n">
        <v>1.9948</v>
      </c>
      <c r="G38" s="17" t="n">
        <v>15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72</v>
      </c>
      <c r="B39" s="16" t="s">
        <v>125</v>
      </c>
      <c r="C39" s="36" t="n">
        <v>46013</v>
      </c>
      <c r="D39" s="37" t="n">
        <v>46162</v>
      </c>
      <c r="E39" s="17" t="n">
        <v>1.8778</v>
      </c>
      <c r="F39" s="17" t="n">
        <v>1.9948</v>
      </c>
      <c r="G39" s="17" t="n">
        <v>18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72</v>
      </c>
      <c r="B40" s="16" t="s">
        <v>125</v>
      </c>
      <c r="C40" s="36" t="n">
        <v>46050</v>
      </c>
      <c r="D40" s="37" t="n">
        <v>46162</v>
      </c>
      <c r="E40" s="17" t="n">
        <v>1.9078</v>
      </c>
      <c r="F40" s="17" t="n">
        <v>1.9948</v>
      </c>
      <c r="G40" s="17" t="n">
        <v>18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72</v>
      </c>
      <c r="B41" s="16" t="s">
        <v>125</v>
      </c>
      <c r="C41" s="36" t="n">
        <v>46087</v>
      </c>
      <c r="D41" s="37" t="n">
        <v>46162</v>
      </c>
      <c r="E41" s="17" t="n">
        <v>1.9386</v>
      </c>
      <c r="F41" s="17" t="n">
        <v>1.9948</v>
      </c>
      <c r="G41" s="17" t="n">
        <v>36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2026-07-10T17:07:31.00Z</dcterms:created>
  <dc:creator>izi-invest.ru</dc:creator>
  <cp:revision>0</cp:revision>
</cp:coreProperties>
</file>