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<sst xmlns="http://schemas.openxmlformats.org/spreadsheetml/2006/main" count="1349" uniqueCount="197">
  <si>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</si>
  <si>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</si>
  <si>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</si>
  <si>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</si>
  <si>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</si>
  <si>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</si>
  <si>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</si>
  <si>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</si>
  <si>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</si>
  <si>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</si>
  <si>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</si>
  <si>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</si>
  <si>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</si>
  <si>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</si>
  <si>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</si>
  <si>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</si>
  <si>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RUR</t>
  </si>
  <si>
    <t>SU26254RMFS1</t>
  </si>
  <si>
    <t>bond</t>
  </si>
  <si>
    <t>ОФЗ 26254</t>
  </si>
  <si>
    <t>RUR</t>
  </si>
  <si>
    <t>2040-10-03</t>
  </si>
  <si>
    <t>AMD</t>
  </si>
  <si>
    <t>SU26248RMFS3</t>
  </si>
  <si>
    <t>ОФЗ 26248</t>
  </si>
  <si>
    <t>2040-05-16</t>
  </si>
  <si>
    <t>BYN</t>
  </si>
  <si>
    <t>Сумма по облигациям:</t>
  </si>
  <si>
    <t>CAD</t>
  </si>
  <si>
    <t>Рубль</t>
  </si>
  <si>
    <t>CHF</t>
  </si>
  <si>
    <t>CNY</t>
  </si>
  <si>
    <t>Юань</t>
  </si>
  <si>
    <t>Сумма по валютам: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</si>
  <si>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</si>
  <si>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</si>
  <si>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</si>
  <si>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</si>
  <si>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</si>
  <si>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</si>
  <si>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</si>
  <si>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</si>
  <si>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</si>
  <si>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</si>
  <si>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</si>
  <si>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</si>
  <si>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</si>
  <si>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</si>
  <si>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</si>
  <si>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</si>
  <si>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</si>
  <si>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</si>
  <si>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</si>
  <si>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</si>
  <si>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Купон по RU000A106UW3 - iКарРус1P3 5шт. по 11.26 RUR - налог 7 RUR (данные из БД)</t>
  </si>
  <si>
    <t>Купон по RU000A1074Q1 - СОЛСВЕТ1Р1 6шт. по 12.53 RUR - налог 10 RUR (данные из БД)</t>
  </si>
  <si>
    <t>Купон по RU000A1052T1 - КарРус 1P1 1шт. по 32.41 RUR - налог 4 RUR (данные из БД)</t>
  </si>
  <si>
    <t>Вывод ДС</t>
  </si>
  <si>
    <t>Амортизация СОЛСВЕТ1Р1: 6 шт. по 1000 RUR.  (данные из БД)</t>
  </si>
  <si>
    <t>Амортизация СОЛСВЕТ1Р1 (данные из сделок)</t>
  </si>
  <si>
    <t>Купон по SU26248RMFS3 - ОФЗ 26248 9шт. по 61.08 RUR - налог 71 RUR (данные из БД)</t>
  </si>
  <si>
    <t>Купон по RU000A10BQC8 - HENDERSON 7шт. по 16.03 RUR - налог 15 RUR (данные из БД)</t>
  </si>
  <si>
    <t>Купон по RU000A10BS76 - iВУШ 1P4 3шт. по 16.64 RUR - налог 6 RUR (данные из БД)</t>
  </si>
  <si>
    <t>Дивиденд по TRNFP - Транснф ап 1шт. по 198.25 RUR - налог 26 RUR (данные из БД)</t>
  </si>
  <si>
    <t>Дивиденд по ROSN - Роснефть 2шт. по 14.68 RUR - налог 4 RUR (данные из БД)</t>
  </si>
  <si>
    <t>Купон по RU000A10CP52 - ГазКап3P19 1шт. по 59.69 RUR - налог 8 RUR (данные из БД)</t>
  </si>
  <si>
    <t>Купон по RU000A10CP52 - ГазКап3P19 1шт. по 59.73 RUR - налог 8 RUR (данные из БД)</t>
  </si>
  <si>
    <t>Купон по SU26247RMFS5 - ОФЗ 26247 14шт. по 61.08 RUR - налог 111 RUR (данные из БД)</t>
  </si>
  <si>
    <t>Купон по RU000A10CP52 - ГазКап3P19 1шт. по 56.45 RUR - налог 7 RUR (данные из БД)</t>
  </si>
  <si>
    <t>Купон по SU26250RMFS9 - ОФЗ 26250 3шт. по 59.84 RUR - налог 23 RUR (данные из БД)</t>
  </si>
  <si>
    <t>Купон по RU000A10CP52 - ГазКап3P19 1шт. по 58.04 RUR - налог 8 RUR (данные из БД)</t>
  </si>
  <si>
    <t>Купон по RU000A10CP52 - ГазКап3P19 1шт. по 57.23 RUR - налог 7 RUR (данные из БД)</t>
  </si>
  <si>
    <t>Купон по RU000A10CP52 - ГазКап3P19 1шт. по 60.14 RUR - налог 8 RUR (данные из БД)</t>
  </si>
  <si>
    <t>Купон по RU000A10CP52 - ГазКап3P19 1шт. по 60.1 RUR - налог 8 RUR (данные из БД)</t>
  </si>
  <si>
    <t>Прочий доход</t>
  </si>
  <si>
    <t>Купон по SU26254RMFS1 - ОФЗ 26254 7шт. по 64.82 RUR - налог 59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</si>
  <si>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</si>
  <si>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</si>
  <si>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</si>
  <si>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</si>
  <si>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</si>
  <si>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</si>
  <si>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</si>
  <si>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</si>
  <si>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RU000A106UW3</t>
  </si>
  <si>
    <t>RU000A1074Q1</t>
  </si>
  <si>
    <t>RU000A1052T1</t>
  </si>
  <si>
    <t>DELI</t>
  </si>
  <si>
    <t>TRNFP</t>
  </si>
  <si>
    <t>ROSN</t>
  </si>
  <si>
    <t>POSI</t>
  </si>
  <si>
    <t>RU000A10BQC8</t>
  </si>
  <si>
    <t>RU000A10BS76</t>
  </si>
  <si>
    <t>RU000A105TU1</t>
  </si>
  <si>
    <t>SBER</t>
  </si>
  <si>
    <t>SBERP</t>
  </si>
  <si>
    <t>MTSS</t>
  </si>
  <si>
    <t>RU000A10CP52</t>
  </si>
  <si>
    <t>SU26247RMFS5</t>
  </si>
  <si>
    <t>SU26250RMFS9</t>
  </si>
  <si>
    <t>RU000A10DJH8</t>
  </si>
  <si>
    <t>sell</t>
  </si>
  <si>
    <t>SU26254RMFS1
ОФЗ 26254</t>
  </si>
  <si>
    <t>SU26248RMFS3
ОФЗ 26248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</si>
  <si>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</si>
  <si>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</si>
  <si>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</si>
  <si>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</si>
  <si>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</si>
  <si>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</si>
  <si>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</si>
  <si>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</si>
  <si>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Каршеринг Руссия 001P-03</t>
  </si>
  <si>
    <t>СОЛНЕЧНЫЙ СВЕТ 001Р-01</t>
  </si>
  <si>
    <t>Каршеринг Руссия 001P-01</t>
  </si>
  <si>
    <t>Каршеринг Руссия ао</t>
  </si>
  <si>
    <t>share</t>
  </si>
  <si>
    <t>Пользовательская сделка</t>
  </si>
  <si>
    <t>custom</t>
  </si>
  <si>
    <t>output</t>
  </si>
  <si>
    <t>ОФЗ-ПД 26248 16/05/40</t>
  </si>
  <si>
    <t>amort</t>
  </si>
  <si>
    <t>Амортизация СОЛСВЕТ1Р1</t>
  </si>
  <si>
    <t>Транснефть ПАО акц.пр.</t>
  </si>
  <si>
    <t>ПАО НК Роснефть</t>
  </si>
  <si>
    <t>Группа Позитив ао</t>
  </si>
  <si>
    <t>ХЭНДЕРСОН 001P-01</t>
  </si>
  <si>
    <t>commission</t>
  </si>
  <si>
    <t>Списание комиссий</t>
  </si>
  <si>
    <t>ВУШ БО 001P-04</t>
  </si>
  <si>
    <t>yield</t>
  </si>
  <si>
    <t>Дивиденд ROSN:moex</t>
  </si>
  <si>
    <t>dohod</t>
  </si>
  <si>
    <t>ОПИФ БКС Капитал</t>
  </si>
  <si>
    <t>etf</t>
  </si>
  <si>
    <t>Купон RU000A10BQC8:moex</t>
  </si>
  <si>
    <t>Сбербанк России ПАО ао</t>
  </si>
  <si>
    <t>Сбербанк России ПАО ап</t>
  </si>
  <si>
    <t>Купон RU000A10BS76:moex</t>
  </si>
  <si>
    <t>Мобильные ТелеСистемы ПАО ао</t>
  </si>
  <si>
    <t>Купон RU000A106UW3:moex</t>
  </si>
  <si>
    <t>CNYRUB_TOM</t>
  </si>
  <si>
    <t>CNY/RUB_TOM - CNY/РУБ</t>
  </si>
  <si>
    <t>selt</t>
  </si>
  <si>
    <t>Газпром капитал ООО БО-003Р-19</t>
  </si>
  <si>
    <t>ОФЗ-ПД 26247 11/05/39</t>
  </si>
  <si>
    <t>ОФЗ-ПД 26250 10/06/37</t>
  </si>
  <si>
    <t>Купон</t>
  </si>
  <si>
    <t>Купон SU26247RMFS5:moex</t>
  </si>
  <si>
    <t>АО ПКТ 002P-01</t>
  </si>
  <si>
    <t>Купон SU26248RMFS3:moex</t>
  </si>
  <si>
    <t>ОФЗ-ПД 26254 03/10/2040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</si>
  <si>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</si>
  <si>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</si>
  <si>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</si>
  <si>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</si>
  <si>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</si>
  <si>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</si>
  <si>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</si>
  <si>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</si>
  <si>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</si>
  <si>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</si>
  <si>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</si>
  <si>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Папин ИИС (его)</t>
  </si>
  <si>
    <t>Транснф ап</t>
  </si>
  <si>
    <t>Роснефть</t>
  </si>
  <si>
    <t>iКарРус1P3</t>
  </si>
  <si>
    <t>СОЛСВЕТ1Р1</t>
  </si>
  <si>
    <t>КарРус 1P1</t>
  </si>
  <si>
    <t>HENDERSON</t>
  </si>
  <si>
    <t>iВУШ 1P4</t>
  </si>
  <si>
    <t>ГазКап3P19</t>
  </si>
  <si>
    <t>ОФЗ 26247</t>
  </si>
  <si>
    <t>ОФЗ 26250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</si>
  <si>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</si>
  <si>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</si>
  <si>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</si>
  <si>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</si>
  <si>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</si>
  <si>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</si>
  <si>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</si>
  <si>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</si>
  <si>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</si>
  <si>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</si>
  <si>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</si>
  <si>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</si>
  <si>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</si>
  <si>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</si>
  <si>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</si>
  <si>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</si>
  <si>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iКаршеринг</t>
  </si>
  <si>
    <t>iПозитив</t>
  </si>
  <si>
    <t>БКСКапитал</t>
  </si>
  <si>
    <t>Сбербанк</t>
  </si>
  <si>
    <t>Сбербанк-п</t>
  </si>
  <si>
    <t>МТС-ао</t>
  </si>
  <si>
    <t>ПКТ 2P1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</si>
</sst>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144</v>
      </c>
      <c r="F2" s="6" t="n">
        <v>92.569</v>
      </c>
      <c r="G2" s="17" t="n">
        <v>1000</v>
      </c>
      <c r="H2" s="6" t="n">
        <v>17.1</v>
      </c>
      <c r="I2" s="16" t="s">
        <v>21</v>
      </c>
      <c r="J2" s="6" t="s">
        <f>=E2*((F2/100*G2)*Портфель!$Q$13 + H2*Портфель!$Q$13) </f>
      </c>
      <c r="K2" s="9" t="n">
        <v>0.0104</v>
      </c>
      <c r="L2" s="6" t="n">
        <v>938.12</v>
      </c>
      <c r="M2" s="17" t="n">
        <v>94.32</v>
      </c>
      <c r="N2" s="16"/>
      <c r="O2" s="16" t="s">
        <v>22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7" t="n">
        <v>9</v>
      </c>
      <c r="F3" s="6" t="n">
        <v>88.141</v>
      </c>
      <c r="G3" s="17" t="n">
        <v>1000</v>
      </c>
      <c r="H3" s="6" t="n">
        <v>2.01</v>
      </c>
      <c r="I3" s="16" t="s">
        <v>25</v>
      </c>
      <c r="J3" s="6" t="s">
        <f>=E3*((F3/100*G3)*Портфель!$Q$13 + H3*Портфель!$Q$13) </f>
      </c>
      <c r="K3" s="9" t="n">
        <v>0.1949</v>
      </c>
      <c r="L3" s="6" t="n">
        <v>863.78</v>
      </c>
      <c r="M3" s="17" t="n">
        <v>5.52</v>
      </c>
      <c r="N3" s="16"/>
      <c r="O3" s="16" t="s">
        <v>26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27</v>
      </c>
      <c r="I4" s="4"/>
      <c r="J4" s="5" t="s">
        <f>=SUM(J2:J3)</f>
      </c>
      <c r="K4" s="4"/>
      <c r="L4" s="4"/>
      <c r="M4" s="10" t="s">
        <f>=J4/J8</f>
      </c>
      <c r="N4" s="16"/>
      <c r="O4" s="16" t="s">
        <v>28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 t="s">
        <v>20</v>
      </c>
      <c r="B5" s="16" t="s">
        <v>3</v>
      </c>
      <c r="C5" s="16" t="s">
        <v>29</v>
      </c>
      <c r="D5" s="16" t="s">
        <v>20</v>
      </c>
      <c r="E5" s="7" t="n">
        <v>216.445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30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3</v>
      </c>
      <c r="C6" s="16" t="s">
        <v>32</v>
      </c>
      <c r="D6" s="16" t="s">
        <v>20</v>
      </c>
      <c r="E6" s="7" t="n">
        <v>0.29</v>
      </c>
      <c r="F6" s="6" t="n">
        <v>10.853</v>
      </c>
      <c r="G6" s="17" t="n">
        <v>0</v>
      </c>
      <c r="H6" s="6" t="n">
        <v>0</v>
      </c>
      <c r="I6" s="16"/>
      <c r="J6" s="6" t="s">
        <f>=E6*F6</f>
      </c>
      <c r="K6" s="17"/>
      <c r="L6" s="6"/>
      <c r="M6" s="17"/>
      <c r="N6" s="16"/>
      <c r="O6" s="16" t="s">
        <v>31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=SUM(J5:J6)</f>
      </c>
      <c r="K7" s="4"/>
      <c r="L7" s="4"/>
      <c r="M7" s="10" t="s">
        <f>=J7/J8</f>
      </c>
      <c r="N7" s="16"/>
      <c r="O7" s="16" t="s">
        <v>34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35</v>
      </c>
      <c r="I8" s="4"/>
      <c r="J8" s="5" t="s">
        <f>=J4+J7</f>
      </c>
      <c r="K8" s="17"/>
      <c r="L8" s="6"/>
      <c r="M8" s="17"/>
      <c r="N8" s="16"/>
      <c r="O8" s="16" t="s">
        <v>36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37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20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73.4689</v>
      </c>
      <c r="Q17" s="6" t="s">
        <f>=P17/$P$13</f>
      </c>
    </row>
  </sheetData>
  <mergeCells>
    <mergeCell ref="H4:I4"/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183</v>
      </c>
      <c r="D1" s="42" t="s">
        <v>184</v>
      </c>
      <c r="E1" s="42" t="s">
        <v>157</v>
      </c>
      <c r="F1" s="42" t="s">
        <v>185</v>
      </c>
      <c r="G1" s="42" t="s">
        <v>154</v>
      </c>
      <c r="H1" s="42" t="s">
        <v>186</v>
      </c>
      <c r="I1" s="42" t="s">
        <v>187</v>
      </c>
      <c r="J1" s="42" t="s">
        <v>188</v>
      </c>
      <c r="K1" s="42" t="s">
        <v>189</v>
      </c>
    </row>
    <row collapsed="false" customFormat="false" customHeight="false" hidden="false" ht="12.1" outlineLevel="0" r="2">
      <c r="A2" s="16" t="s">
        <v>84</v>
      </c>
      <c r="B2" s="16" t="s">
        <v>166</v>
      </c>
      <c r="C2" s="45" t="n">
        <v>45177</v>
      </c>
      <c r="D2" s="46" t="n">
        <v>45905</v>
      </c>
      <c r="E2" s="17" t="n">
        <v>1000</v>
      </c>
      <c r="F2" s="17" t="n">
        <v>861.844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85</v>
      </c>
      <c r="B3" s="16" t="s">
        <v>167</v>
      </c>
      <c r="C3" s="45" t="n">
        <v>45224</v>
      </c>
      <c r="D3" s="46" t="n">
        <v>45763</v>
      </c>
      <c r="E3" s="17" t="n">
        <v>1000</v>
      </c>
      <c r="F3" s="17" t="n">
        <v>1000</v>
      </c>
      <c r="G3" s="17" t="n">
        <v>6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86</v>
      </c>
      <c r="B4" s="16" t="s">
        <v>168</v>
      </c>
      <c r="C4" s="45" t="n">
        <v>45237</v>
      </c>
      <c r="D4" s="46" t="n">
        <v>45747</v>
      </c>
      <c r="E4" s="17" t="n">
        <v>981</v>
      </c>
      <c r="F4" s="17" t="n">
        <v>986.78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87</v>
      </c>
      <c r="B5" s="16" t="s">
        <v>190</v>
      </c>
      <c r="C5" s="45" t="n">
        <v>45329</v>
      </c>
      <c r="D5" s="46" t="n">
        <v>45897</v>
      </c>
      <c r="E5" s="17" t="n">
        <v>296.5</v>
      </c>
      <c r="F5" s="17" t="n">
        <v>144.1867</v>
      </c>
      <c r="G5" s="17" t="n">
        <v>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88</v>
      </c>
      <c r="B6" s="16" t="s">
        <v>164</v>
      </c>
      <c r="C6" s="45" t="n">
        <v>45764</v>
      </c>
      <c r="D6" s="46" t="n">
        <v>46119</v>
      </c>
      <c r="E6" s="17" t="n">
        <v>1300</v>
      </c>
      <c r="F6" s="17" t="n">
        <v>1369.48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89</v>
      </c>
      <c r="B7" s="16" t="s">
        <v>165</v>
      </c>
      <c r="C7" s="45" t="n">
        <v>45775</v>
      </c>
      <c r="D7" s="46" t="n">
        <v>45897</v>
      </c>
      <c r="E7" s="17" t="n">
        <v>477.15</v>
      </c>
      <c r="F7" s="17" t="n">
        <v>458.17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89</v>
      </c>
      <c r="B8" s="16" t="s">
        <v>165</v>
      </c>
      <c r="C8" s="45" t="n">
        <v>45812</v>
      </c>
      <c r="D8" s="46" t="n">
        <v>45897</v>
      </c>
      <c r="E8" s="17" t="n">
        <v>438</v>
      </c>
      <c r="F8" s="17" t="n">
        <v>458.17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90</v>
      </c>
      <c r="B9" s="16" t="s">
        <v>191</v>
      </c>
      <c r="C9" s="45" t="n">
        <v>45775</v>
      </c>
      <c r="D9" s="46" t="n">
        <v>45874</v>
      </c>
      <c r="E9" s="17" t="n">
        <v>1301.8</v>
      </c>
      <c r="F9" s="17" t="n">
        <v>1311.06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91</v>
      </c>
      <c r="B10" s="16" t="s">
        <v>169</v>
      </c>
      <c r="C10" s="45" t="n">
        <v>45812</v>
      </c>
      <c r="D10" s="46" t="n">
        <v>45926</v>
      </c>
      <c r="E10" s="17" t="n">
        <v>1021.07</v>
      </c>
      <c r="F10" s="17" t="n">
        <v>1075.28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92</v>
      </c>
      <c r="B11" s="16" t="s">
        <v>170</v>
      </c>
      <c r="C11" s="45" t="n">
        <v>45821</v>
      </c>
      <c r="D11" s="46" t="n">
        <v>45905</v>
      </c>
      <c r="E11" s="17" t="n">
        <v>1017.9</v>
      </c>
      <c r="F11" s="17" t="n">
        <v>1048.9833</v>
      </c>
      <c r="G11" s="17" t="n">
        <v>3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93</v>
      </c>
      <c r="B12" s="16" t="s">
        <v>192</v>
      </c>
      <c r="C12" s="45" t="n">
        <v>45860</v>
      </c>
      <c r="D12" s="46" t="n">
        <v>45897</v>
      </c>
      <c r="E12" s="17" t="n">
        <v>534.6</v>
      </c>
      <c r="F12" s="17" t="n">
        <v>545.5586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93</v>
      </c>
      <c r="B13" s="16" t="s">
        <v>192</v>
      </c>
      <c r="C13" s="45" t="n">
        <v>45874</v>
      </c>
      <c r="D13" s="46" t="n">
        <v>45897</v>
      </c>
      <c r="E13" s="17" t="n">
        <v>533</v>
      </c>
      <c r="F13" s="17" t="n">
        <v>545.5586</v>
      </c>
      <c r="G13" s="17" t="n">
        <v>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93</v>
      </c>
      <c r="B14" s="16" t="s">
        <v>192</v>
      </c>
      <c r="C14" s="45" t="n">
        <v>45891</v>
      </c>
      <c r="D14" s="46" t="n">
        <v>45897</v>
      </c>
      <c r="E14" s="17" t="n">
        <v>545.6</v>
      </c>
      <c r="F14" s="17" t="n">
        <v>545.5586</v>
      </c>
      <c r="G14" s="17" t="n">
        <v>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94</v>
      </c>
      <c r="B15" s="16" t="s">
        <v>193</v>
      </c>
      <c r="C15" s="45" t="n">
        <v>45873</v>
      </c>
      <c r="D15" s="46" t="n">
        <v>45897</v>
      </c>
      <c r="E15" s="17" t="n">
        <v>306.2</v>
      </c>
      <c r="F15" s="17" t="n">
        <v>312.77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95</v>
      </c>
      <c r="B16" s="16" t="s">
        <v>194</v>
      </c>
      <c r="C16" s="45" t="n">
        <v>45873</v>
      </c>
      <c r="D16" s="46" t="n">
        <v>45897</v>
      </c>
      <c r="E16" s="17" t="n">
        <v>302.6</v>
      </c>
      <c r="F16" s="17" t="n">
        <v>310.23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96</v>
      </c>
      <c r="B17" s="16" t="s">
        <v>195</v>
      </c>
      <c r="C17" s="45" t="n">
        <v>45890</v>
      </c>
      <c r="D17" s="46" t="n">
        <v>45897</v>
      </c>
      <c r="E17" s="17" t="n">
        <v>223.65</v>
      </c>
      <c r="F17" s="17" t="n">
        <v>221.284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141</v>
      </c>
      <c r="B18" s="16" t="s">
        <v>141</v>
      </c>
      <c r="C18" s="45" t="n">
        <v>45910</v>
      </c>
      <c r="D18" s="46" t="n">
        <v>45911</v>
      </c>
      <c r="E18" s="17" t="n">
        <v>11.85</v>
      </c>
      <c r="F18" s="17" t="n">
        <v>11.87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141</v>
      </c>
      <c r="B19" s="16" t="s">
        <v>141</v>
      </c>
      <c r="C19" s="45" t="n">
        <v>45910</v>
      </c>
      <c r="D19" s="46" t="n">
        <v>46133</v>
      </c>
      <c r="E19" s="17" t="n">
        <v>11.85</v>
      </c>
      <c r="F19" s="17" t="n">
        <v>10.95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141</v>
      </c>
      <c r="B20" s="16" t="s">
        <v>141</v>
      </c>
      <c r="C20" s="45" t="n">
        <v>45910</v>
      </c>
      <c r="D20" s="46" t="n">
        <v>46133</v>
      </c>
      <c r="E20" s="17" t="n">
        <v>11.8505</v>
      </c>
      <c r="F20" s="17" t="n">
        <v>10.95</v>
      </c>
      <c r="G20" s="17" t="n">
        <v>994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97</v>
      </c>
      <c r="B21" s="16" t="s">
        <v>171</v>
      </c>
      <c r="C21" s="45" t="n">
        <v>45910</v>
      </c>
      <c r="D21" s="46" t="n">
        <v>46133</v>
      </c>
      <c r="E21" s="17" t="n">
        <v>11749.9961</v>
      </c>
      <c r="F21" s="17" t="n">
        <v>10988.0264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98</v>
      </c>
      <c r="B22" s="16" t="s">
        <v>172</v>
      </c>
      <c r="C22" s="45" t="n">
        <v>45911</v>
      </c>
      <c r="D22" s="46" t="n">
        <v>46174</v>
      </c>
      <c r="E22" s="17" t="n">
        <v>952.89</v>
      </c>
      <c r="F22" s="17" t="n">
        <v>878.1236</v>
      </c>
      <c r="G22" s="17" t="n">
        <v>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98</v>
      </c>
      <c r="B23" s="16" t="s">
        <v>172</v>
      </c>
      <c r="C23" s="45" t="n">
        <v>45937</v>
      </c>
      <c r="D23" s="46" t="n">
        <v>46174</v>
      </c>
      <c r="E23" s="17" t="n">
        <v>909.11</v>
      </c>
      <c r="F23" s="17" t="n">
        <v>878.1236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99</v>
      </c>
      <c r="B24" s="16" t="s">
        <v>173</v>
      </c>
      <c r="C24" s="45" t="n">
        <v>45972</v>
      </c>
      <c r="D24" s="46" t="n">
        <v>46174</v>
      </c>
      <c r="E24" s="17" t="n">
        <v>916.03</v>
      </c>
      <c r="F24" s="17" t="n">
        <v>922.84</v>
      </c>
      <c r="G24" s="17" t="n">
        <v>3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100</v>
      </c>
      <c r="B25" s="16" t="s">
        <v>196</v>
      </c>
      <c r="C25" s="45" t="n">
        <v>45987</v>
      </c>
      <c r="D25" s="46" t="n">
        <v>46069</v>
      </c>
      <c r="E25" s="17" t="n">
        <v>1011.07</v>
      </c>
      <c r="F25" s="17" t="n">
        <v>1060.79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  <c r="I1" s="18" t="s">
        <v>52</v>
      </c>
    </row>
    <row collapsed="false" customFormat="false" customHeight="false" hidden="false" ht="12.1" outlineLevel="0" r="2">
      <c r="A2" s="13" t="n">
        <v>45174.475694444</v>
      </c>
      <c r="B2" s="6" t="n">
        <v>5000</v>
      </c>
      <c r="C2" s="6" t="n">
        <v>5000</v>
      </c>
      <c r="D2" s="16" t="s">
        <v>53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45207</v>
      </c>
      <c r="B3" s="6" t="n">
        <v>-49.3</v>
      </c>
      <c r="C3" s="6" t="n">
        <v>-49.3</v>
      </c>
      <c r="D3" s="16" t="s">
        <v>54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45212.900694444</v>
      </c>
      <c r="B4" s="6" t="n">
        <v>5000</v>
      </c>
      <c r="C4" s="6" t="n">
        <v>5000</v>
      </c>
      <c r="D4" s="16" t="s">
        <v>53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45219.513888889</v>
      </c>
      <c r="B5" s="6" t="n">
        <v>1000</v>
      </c>
      <c r="C5" s="6" t="n">
        <v>1000</v>
      </c>
      <c r="D5" s="16" t="s">
        <v>53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45231.865972222</v>
      </c>
      <c r="B6" s="6" t="n">
        <v>1000</v>
      </c>
      <c r="C6" s="6" t="n">
        <v>1000</v>
      </c>
      <c r="D6" s="16" t="s">
        <v>53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45237</v>
      </c>
      <c r="B7" s="6" t="n">
        <v>-49.3</v>
      </c>
      <c r="C7" s="6" t="n">
        <v>-49.3</v>
      </c>
      <c r="D7" s="16" t="s">
        <v>54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45254</v>
      </c>
      <c r="B8" s="6" t="n">
        <v>-65.18</v>
      </c>
      <c r="C8" s="6" t="n">
        <v>-65.18</v>
      </c>
      <c r="D8" s="16" t="s">
        <v>55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45267</v>
      </c>
      <c r="B9" s="6" t="n">
        <v>-49.3</v>
      </c>
      <c r="C9" s="6" t="n">
        <v>-49.3</v>
      </c>
      <c r="D9" s="16" t="s">
        <v>54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45284</v>
      </c>
      <c r="B10" s="6" t="n">
        <v>-65.18</v>
      </c>
      <c r="C10" s="6" t="n">
        <v>-65.18</v>
      </c>
      <c r="D10" s="16" t="s">
        <v>55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45297</v>
      </c>
      <c r="B11" s="6" t="n">
        <v>-49.3</v>
      </c>
      <c r="C11" s="6" t="n">
        <v>-49.3</v>
      </c>
      <c r="D11" s="16" t="s">
        <v>54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45314</v>
      </c>
      <c r="B12" s="6" t="n">
        <v>-65.18</v>
      </c>
      <c r="C12" s="6" t="n">
        <v>-65.18</v>
      </c>
      <c r="D12" s="16" t="s">
        <v>55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45324.520138889</v>
      </c>
      <c r="B13" s="6" t="n">
        <v>1000</v>
      </c>
      <c r="C13" s="6" t="n">
        <v>1000</v>
      </c>
      <c r="D13" s="16" t="s">
        <v>53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45327</v>
      </c>
      <c r="B14" s="6" t="n">
        <v>-49.3</v>
      </c>
      <c r="C14" s="6" t="n">
        <v>-49.3</v>
      </c>
      <c r="D14" s="16" t="s">
        <v>54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45329</v>
      </c>
      <c r="B15" s="6" t="n">
        <v>-28.41</v>
      </c>
      <c r="C15" s="6" t="n">
        <v>-28.41</v>
      </c>
      <c r="D15" s="16" t="s">
        <v>56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45344</v>
      </c>
      <c r="B16" s="6" t="n">
        <v>-65.18</v>
      </c>
      <c r="C16" s="6" t="n">
        <v>-65.18</v>
      </c>
      <c r="D16" s="16" t="s">
        <v>55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45357</v>
      </c>
      <c r="B17" s="6" t="n">
        <v>-49.3</v>
      </c>
      <c r="C17" s="6" t="n">
        <v>-49.3</v>
      </c>
      <c r="D17" s="16" t="s">
        <v>54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45374</v>
      </c>
      <c r="B18" s="6" t="n">
        <v>-65.18</v>
      </c>
      <c r="C18" s="6" t="n">
        <v>-65.18</v>
      </c>
      <c r="D18" s="16" t="s">
        <v>55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45387</v>
      </c>
      <c r="B19" s="6" t="n">
        <v>-49.3</v>
      </c>
      <c r="C19" s="6" t="n">
        <v>-49.3</v>
      </c>
      <c r="D19" s="16" t="s">
        <v>54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45404</v>
      </c>
      <c r="B20" s="6" t="n">
        <v>-65.18</v>
      </c>
      <c r="C20" s="6" t="n">
        <v>-65.18</v>
      </c>
      <c r="D20" s="16" t="s">
        <v>55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45417</v>
      </c>
      <c r="B21" s="6" t="n">
        <v>-49.3</v>
      </c>
      <c r="C21" s="6" t="n">
        <v>-49.3</v>
      </c>
      <c r="D21" s="16" t="s">
        <v>54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45420</v>
      </c>
      <c r="B22" s="6" t="n">
        <v>-28.41</v>
      </c>
      <c r="C22" s="6" t="n">
        <v>-28.41</v>
      </c>
      <c r="D22" s="16" t="s">
        <v>56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45434</v>
      </c>
      <c r="B23" s="6" t="n">
        <v>-65.18</v>
      </c>
      <c r="C23" s="6" t="n">
        <v>-65.18</v>
      </c>
      <c r="D23" s="16" t="s">
        <v>55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45447</v>
      </c>
      <c r="B24" s="6" t="n">
        <v>-49.3</v>
      </c>
      <c r="C24" s="6" t="n">
        <v>-49.3</v>
      </c>
      <c r="D24" s="16" t="s">
        <v>54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45460.680555556</v>
      </c>
      <c r="B25" s="6" t="n">
        <v>-129.24</v>
      </c>
      <c r="C25" s="6" t="n">
        <v>-129.24</v>
      </c>
      <c r="D25" s="16" t="s">
        <v>57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45464</v>
      </c>
      <c r="B26" s="6" t="n">
        <v>-65.18</v>
      </c>
      <c r="C26" s="6" t="n">
        <v>-65.18</v>
      </c>
      <c r="D26" s="16" t="s">
        <v>55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45477</v>
      </c>
      <c r="B27" s="6" t="n">
        <v>-49.3</v>
      </c>
      <c r="C27" s="6" t="n">
        <v>-49.3</v>
      </c>
      <c r="D27" s="16" t="s">
        <v>54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45494</v>
      </c>
      <c r="B28" s="6" t="n">
        <v>-65.18</v>
      </c>
      <c r="C28" s="6" t="n">
        <v>-65.18</v>
      </c>
      <c r="D28" s="16" t="s">
        <v>55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45507</v>
      </c>
      <c r="B29" s="6" t="n">
        <v>-49.3</v>
      </c>
      <c r="C29" s="6" t="n">
        <v>-49.3</v>
      </c>
      <c r="D29" s="16" t="s">
        <v>54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45511</v>
      </c>
      <c r="B30" s="6" t="n">
        <v>-28.41</v>
      </c>
      <c r="C30" s="6" t="n">
        <v>-28.41</v>
      </c>
      <c r="D30" s="16" t="s">
        <v>56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45524</v>
      </c>
      <c r="B31" s="6" t="n">
        <v>-65.18</v>
      </c>
      <c r="C31" s="6" t="n">
        <v>-65.18</v>
      </c>
      <c r="D31" s="16" t="s">
        <v>55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45537</v>
      </c>
      <c r="B32" s="6" t="n">
        <v>-49.3</v>
      </c>
      <c r="C32" s="6" t="n">
        <v>-49.3</v>
      </c>
      <c r="D32" s="16" t="s">
        <v>54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45554</v>
      </c>
      <c r="B33" s="6" t="n">
        <v>-65.18</v>
      </c>
      <c r="C33" s="6" t="n">
        <v>-65.18</v>
      </c>
      <c r="D33" s="16" t="s">
        <v>55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45567</v>
      </c>
      <c r="B34" s="6" t="n">
        <v>-49.3</v>
      </c>
      <c r="C34" s="6" t="n">
        <v>-49.3</v>
      </c>
      <c r="D34" s="16" t="s">
        <v>54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45584</v>
      </c>
      <c r="B35" s="6" t="n">
        <v>-65.18</v>
      </c>
      <c r="C35" s="6" t="n">
        <v>-65.18</v>
      </c>
      <c r="D35" s="16" t="s">
        <v>55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45597</v>
      </c>
      <c r="B36" s="6" t="n">
        <v>-49.3</v>
      </c>
      <c r="C36" s="6" t="n">
        <v>-49.3</v>
      </c>
      <c r="D36" s="16" t="s">
        <v>54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45602</v>
      </c>
      <c r="B37" s="6" t="n">
        <v>-28.41</v>
      </c>
      <c r="C37" s="6" t="n">
        <v>-28.41</v>
      </c>
      <c r="D37" s="16" t="s">
        <v>56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45614</v>
      </c>
      <c r="B38" s="6" t="n">
        <v>-65.18</v>
      </c>
      <c r="C38" s="6" t="n">
        <v>-65.18</v>
      </c>
      <c r="D38" s="16" t="s">
        <v>55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45627</v>
      </c>
      <c r="B39" s="6" t="n">
        <v>-49.3</v>
      </c>
      <c r="C39" s="6" t="n">
        <v>-49.3</v>
      </c>
      <c r="D39" s="16" t="s">
        <v>54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45644</v>
      </c>
      <c r="B40" s="6" t="n">
        <v>-65.18</v>
      </c>
      <c r="C40" s="6" t="n">
        <v>-65.18</v>
      </c>
      <c r="D40" s="16" t="s">
        <v>55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45657</v>
      </c>
      <c r="B41" s="6" t="n">
        <v>-49.3</v>
      </c>
      <c r="C41" s="6" t="n">
        <v>-49.3</v>
      </c>
      <c r="D41" s="16" t="s">
        <v>54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45674</v>
      </c>
      <c r="B42" s="6" t="n">
        <v>-65.18</v>
      </c>
      <c r="C42" s="6" t="n">
        <v>-65.18</v>
      </c>
      <c r="D42" s="16" t="s">
        <v>55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45687</v>
      </c>
      <c r="B43" s="6" t="n">
        <v>-49.3</v>
      </c>
      <c r="C43" s="6" t="n">
        <v>-49.3</v>
      </c>
      <c r="D43" s="16" t="s">
        <v>54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45693</v>
      </c>
      <c r="B44" s="6" t="n">
        <v>-28.41</v>
      </c>
      <c r="C44" s="6" t="n">
        <v>-28.41</v>
      </c>
      <c r="D44" s="16" t="s">
        <v>56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45704</v>
      </c>
      <c r="B45" s="6" t="n">
        <v>-65.18</v>
      </c>
      <c r="C45" s="6" t="n">
        <v>-65.18</v>
      </c>
      <c r="D45" s="16" t="s">
        <v>55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45717</v>
      </c>
      <c r="B46" s="6" t="n">
        <v>-49.3</v>
      </c>
      <c r="C46" s="6" t="n">
        <v>-49.3</v>
      </c>
      <c r="D46" s="16" t="s">
        <v>54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45734</v>
      </c>
      <c r="B47" s="6" t="n">
        <v>-65.18</v>
      </c>
      <c r="C47" s="6" t="n">
        <v>-65.18</v>
      </c>
      <c r="D47" s="16" t="s">
        <v>55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45747</v>
      </c>
      <c r="B48" s="6" t="n">
        <v>-49.3</v>
      </c>
      <c r="C48" s="6" t="n">
        <v>-49.3</v>
      </c>
      <c r="D48" s="16" t="s">
        <v>54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45763</v>
      </c>
      <c r="B49" s="6" t="n">
        <v>-6000</v>
      </c>
      <c r="C49" s="6" t="n">
        <v>-6000</v>
      </c>
      <c r="D49" s="16" t="s">
        <v>58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45764</v>
      </c>
      <c r="B50" s="6" t="n">
        <v>-65.18</v>
      </c>
      <c r="C50" s="6" t="n">
        <v>-65.18</v>
      </c>
      <c r="D50" s="16" t="s">
        <v>55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45764</v>
      </c>
      <c r="B51" s="6" t="n">
        <v>6000</v>
      </c>
      <c r="C51" s="6" t="n">
        <v>6000</v>
      </c>
      <c r="D51" s="16" t="s">
        <v>59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45764</v>
      </c>
      <c r="B52" s="6" t="n">
        <v>2020</v>
      </c>
      <c r="C52" s="6" t="n">
        <v>2020</v>
      </c>
      <c r="D52" s="16" t="s">
        <v>53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45764.73125</v>
      </c>
      <c r="B53" s="6" t="n">
        <v>65.18</v>
      </c>
      <c r="C53" s="6" t="n">
        <v>65.18</v>
      </c>
      <c r="D53" s="16" t="s">
        <v>53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45764.845138889</v>
      </c>
      <c r="B54" s="6" t="n">
        <v>154.18</v>
      </c>
      <c r="C54" s="6" t="n">
        <v>154.18</v>
      </c>
      <c r="D54" s="16" t="s">
        <v>53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45770.497916667</v>
      </c>
      <c r="B55" s="6" t="n">
        <v>2000</v>
      </c>
      <c r="C55" s="6" t="n">
        <v>2000</v>
      </c>
      <c r="D55" s="16" t="s">
        <v>53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45777</v>
      </c>
      <c r="B56" s="6" t="n">
        <v>-49.3</v>
      </c>
      <c r="C56" s="6" t="n">
        <v>-49.3</v>
      </c>
      <c r="D56" s="16" t="s">
        <v>54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45806</v>
      </c>
      <c r="B57" s="6" t="n">
        <v>7000</v>
      </c>
      <c r="C57" s="6" t="n">
        <v>7000</v>
      </c>
      <c r="D57" s="16" t="s">
        <v>53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45807</v>
      </c>
      <c r="B58" s="6" t="n">
        <v>-49.3</v>
      </c>
      <c r="C58" s="6" t="n">
        <v>-49.3</v>
      </c>
      <c r="D58" s="16" t="s">
        <v>54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45812</v>
      </c>
      <c r="B59" s="6" t="n">
        <v>-478.72</v>
      </c>
      <c r="C59" s="6" t="n">
        <v>-478.72</v>
      </c>
      <c r="D59" s="16" t="s">
        <v>60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45812.690277778</v>
      </c>
      <c r="B60" s="6" t="n">
        <v>478.72</v>
      </c>
      <c r="C60" s="6" t="n">
        <v>478.72</v>
      </c>
      <c r="D60" s="16" t="s">
        <v>53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45817</v>
      </c>
      <c r="B61" s="6" t="n">
        <v>3344.05</v>
      </c>
      <c r="C61" s="6" t="n">
        <v>3344.05</v>
      </c>
      <c r="D61" s="16" t="s">
        <v>53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45837</v>
      </c>
      <c r="B62" s="6" t="n">
        <v>-49.3</v>
      </c>
      <c r="C62" s="6" t="n">
        <v>-49.3</v>
      </c>
      <c r="D62" s="16" t="s">
        <v>54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45841</v>
      </c>
      <c r="B63" s="6" t="n">
        <v>-97.21</v>
      </c>
      <c r="C63" s="6" t="n">
        <v>-97.21</v>
      </c>
      <c r="D63" s="16" t="s">
        <v>61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45849</v>
      </c>
      <c r="B64" s="6" t="n">
        <v>-43.92</v>
      </c>
      <c r="C64" s="6" t="n">
        <v>-43.92</v>
      </c>
      <c r="D64" s="16" t="s">
        <v>62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45852.679166667</v>
      </c>
      <c r="B65" s="6" t="n">
        <v>190</v>
      </c>
      <c r="C65" s="6" t="n">
        <v>190</v>
      </c>
      <c r="D65" s="16" t="s">
        <v>53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45855</v>
      </c>
      <c r="B66" s="6" t="n">
        <v>-172.25</v>
      </c>
      <c r="C66" s="6" t="n">
        <v>-172.25</v>
      </c>
      <c r="D66" s="16" t="s">
        <v>63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45858</v>
      </c>
      <c r="B67" s="6" t="n">
        <v>-25.36</v>
      </c>
      <c r="C67" s="6" t="n">
        <v>-25.36</v>
      </c>
      <c r="D67" s="16" t="s">
        <v>64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45860.55</v>
      </c>
      <c r="B68" s="6" t="n">
        <v>610</v>
      </c>
      <c r="C68" s="6" t="n">
        <v>610</v>
      </c>
      <c r="D68" s="16" t="s">
        <v>53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45867</v>
      </c>
      <c r="B69" s="6" t="n">
        <v>-49.3</v>
      </c>
      <c r="C69" s="6" t="n">
        <v>-49.3</v>
      </c>
      <c r="D69" s="16" t="s">
        <v>54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45868.427777778</v>
      </c>
      <c r="B70" s="6" t="n">
        <v>47.88</v>
      </c>
      <c r="C70" s="6" t="n">
        <v>47.88</v>
      </c>
      <c r="D70" s="16" t="s">
        <v>53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45871</v>
      </c>
      <c r="B71" s="6" t="n">
        <v>-97.21</v>
      </c>
      <c r="C71" s="6" t="n">
        <v>-97.21</v>
      </c>
      <c r="D71" s="16" t="s">
        <v>61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45873</v>
      </c>
      <c r="B72" s="6" t="n">
        <v>173.25</v>
      </c>
      <c r="C72" s="6" t="n">
        <v>173.25</v>
      </c>
      <c r="D72" s="16" t="s">
        <v>53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45879</v>
      </c>
      <c r="B73" s="6" t="n">
        <v>-43.92</v>
      </c>
      <c r="C73" s="6" t="n">
        <v>-43.92</v>
      </c>
      <c r="D73" s="16" t="s">
        <v>62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45890.91875</v>
      </c>
      <c r="B74" s="6" t="n">
        <v>4000</v>
      </c>
      <c r="C74" s="6" t="n">
        <v>4000</v>
      </c>
      <c r="D74" s="16" t="s">
        <v>53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45897</v>
      </c>
      <c r="B75" s="6" t="n">
        <v>-49.3</v>
      </c>
      <c r="C75" s="6" t="n">
        <v>-49.3</v>
      </c>
      <c r="D75" s="16" t="s">
        <v>54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45898.435416667</v>
      </c>
      <c r="B76" s="6" t="n">
        <v>143.78</v>
      </c>
      <c r="C76" s="6" t="n">
        <v>143.78</v>
      </c>
      <c r="D76" s="16" t="s">
        <v>53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45901</v>
      </c>
      <c r="B77" s="6" t="n">
        <v>-97.21</v>
      </c>
      <c r="C77" s="6" t="n">
        <v>-97.21</v>
      </c>
      <c r="D77" s="16" t="s">
        <v>61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45931.90625</v>
      </c>
      <c r="B78" s="6" t="n">
        <v>1500</v>
      </c>
      <c r="C78" s="6" t="n">
        <v>1500</v>
      </c>
      <c r="D78" s="16" t="s">
        <v>53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45939</v>
      </c>
      <c r="B79" s="6" t="n">
        <v>-51.69</v>
      </c>
      <c r="C79" s="6" t="n">
        <v>-51.69</v>
      </c>
      <c r="D79" s="16" t="s">
        <v>65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45945.736111111</v>
      </c>
      <c r="B80" s="6" t="n">
        <v>51.69</v>
      </c>
      <c r="C80" s="6" t="n">
        <v>51.69</v>
      </c>
      <c r="D80" s="16" t="s">
        <v>53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45969</v>
      </c>
      <c r="B81" s="6" t="n">
        <v>-51.73</v>
      </c>
      <c r="C81" s="6" t="n">
        <v>-51.73</v>
      </c>
      <c r="D81" s="16" t="s">
        <v>66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45971.477083333</v>
      </c>
      <c r="B82" s="6" t="n">
        <v>3000</v>
      </c>
      <c r="C82" s="6" t="n">
        <v>3000</v>
      </c>
      <c r="D82" s="16" t="s">
        <v>53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45987</v>
      </c>
      <c r="B83" s="6" t="n">
        <v>-744.12</v>
      </c>
      <c r="C83" s="6" t="n">
        <v>-744.12</v>
      </c>
      <c r="D83" s="16" t="s">
        <v>67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45994</v>
      </c>
      <c r="B84" s="6" t="n">
        <v>-478.72</v>
      </c>
      <c r="C84" s="6" t="n">
        <v>-478.72</v>
      </c>
      <c r="D84" s="16" t="s">
        <v>60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45999</v>
      </c>
      <c r="B85" s="6" t="n">
        <v>-49.45</v>
      </c>
      <c r="C85" s="6" t="n">
        <v>-49.45</v>
      </c>
      <c r="D85" s="16" t="s">
        <v>68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46015</v>
      </c>
      <c r="B86" s="6" t="n">
        <v>-156.52</v>
      </c>
      <c r="C86" s="6" t="n">
        <v>-156.52</v>
      </c>
      <c r="D86" s="16" t="s">
        <v>69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46029</v>
      </c>
      <c r="B87" s="6" t="n">
        <v>-50.04</v>
      </c>
      <c r="C87" s="6" t="n">
        <v>-50.04</v>
      </c>
      <c r="D87" s="16" t="s">
        <v>70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46059</v>
      </c>
      <c r="B88" s="6" t="n">
        <v>-50.23</v>
      </c>
      <c r="C88" s="6" t="n">
        <v>-50.23</v>
      </c>
      <c r="D88" s="16" t="s">
        <v>71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46069</v>
      </c>
      <c r="B89" s="6" t="n">
        <v>308.41</v>
      </c>
      <c r="C89" s="6" t="n">
        <v>308.41</v>
      </c>
      <c r="D89" s="16" t="s">
        <v>53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46089</v>
      </c>
      <c r="B90" s="6" t="n">
        <v>-52.14</v>
      </c>
      <c r="C90" s="6" t="n">
        <v>-52.14</v>
      </c>
      <c r="D90" s="16" t="s">
        <v>72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46108</v>
      </c>
      <c r="B91" s="6" t="n">
        <v>52.16</v>
      </c>
      <c r="C91" s="6" t="n">
        <v>52.16</v>
      </c>
      <c r="D91" s="16" t="s">
        <v>53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46119</v>
      </c>
      <c r="B92" s="6" t="n">
        <v>-52.1</v>
      </c>
      <c r="C92" s="6" t="n">
        <v>-52.1</v>
      </c>
      <c r="D92" s="16" t="s">
        <v>73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46128.493055556</v>
      </c>
      <c r="B93" s="6" t="n">
        <v>-3500</v>
      </c>
      <c r="C93" s="6" t="n">
        <v>0</v>
      </c>
      <c r="D93" s="16" t="s">
        <v>74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46128.673611111</v>
      </c>
      <c r="B94" s="6" t="n">
        <v>3552.22</v>
      </c>
      <c r="C94" s="6" t="n">
        <v>3552.22</v>
      </c>
      <c r="D94" s="16" t="s">
        <v>53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46134</v>
      </c>
      <c r="B95" s="6" t="n">
        <v>-394.74</v>
      </c>
      <c r="C95" s="6" t="n">
        <v>-394.74</v>
      </c>
      <c r="D95" s="16" t="s">
        <v>75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46134.530555556</v>
      </c>
      <c r="B96" s="6" t="n">
        <v>654.74</v>
      </c>
      <c r="C96" s="6" t="n">
        <v>654.74</v>
      </c>
      <c r="D96" s="16" t="s">
        <v>53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46155.911111111</v>
      </c>
      <c r="B97" s="6" t="n">
        <v>26000</v>
      </c>
      <c r="C97" s="6" t="n">
        <v>26000</v>
      </c>
      <c r="D97" s="16" t="s">
        <v>53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46157.80625</v>
      </c>
      <c r="B98" s="6" t="n">
        <v>74700</v>
      </c>
      <c r="C98" s="6" t="n">
        <v>74700</v>
      </c>
      <c r="D98" s="16" t="s">
        <v>53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46169</v>
      </c>
      <c r="B99" s="6" t="n">
        <v>-744.12</v>
      </c>
      <c r="C99" s="6" t="n">
        <v>-744.12</v>
      </c>
      <c r="D99" s="16" t="s">
        <v>67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46176</v>
      </c>
      <c r="B100" s="6" t="n">
        <v>-478.72</v>
      </c>
      <c r="C100" s="6" t="n">
        <v>-478.72</v>
      </c>
      <c r="D100" s="16" t="s">
        <v>60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2" t="n">
        <v>46179.69318287</v>
      </c>
      <c r="B101" s="5" t="n">
        <v>-143932.13</v>
      </c>
      <c r="C101" s="5" t="n">
        <v>-143932.13</v>
      </c>
      <c r="D101" s="14" t="s">
        <v>76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3"/>
      <c r="B102" s="9" t="s">
        <f>=XIRR(B2:B101,A2:A101)</f>
      </c>
      <c r="C102" s="9" t="s">
        <f>=XIRR(C2:C101,A2:A101)</f>
      </c>
      <c r="D102" s="16" t="s">
        <v>77</v>
      </c>
      <c r="E102" s="16"/>
      <c r="F102" s="16"/>
      <c r="G102" s="7"/>
      <c r="H102" s="2" t="s">
        <v>78</v>
      </c>
      <c r="I102" s="6" t="s">
        <f>=SUM(I2:I101)/365</f>
      </c>
    </row>
    <row collapsed="false" customFormat="false" customHeight="false" hidden="false" ht="12.1" outlineLevel="0" r="103">
      <c r="A103" s="13"/>
      <c r="B103" s="5" t="s">
        <f>=-SUM(B2:B101)</f>
      </c>
      <c r="C103" s="5" t="s">
        <f>=-SUM(C2:C101)</f>
      </c>
      <c r="D103" s="16" t="s">
        <v>79</v>
      </c>
      <c r="E103" s="16"/>
      <c r="F103" s="16"/>
      <c r="G103" s="7"/>
      <c r="H103" s="14" t="s">
        <v>80</v>
      </c>
      <c r="I103" s="9" t="s">
        <f>=B103/I102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</row>
    <row collapsed="false" customFormat="false" customHeight="false" hidden="false" ht="12.1" outlineLevel="0" r="2">
      <c r="A2" s="11" t="n">
        <v>46069</v>
      </c>
      <c r="B2" s="6" t="s">
        <f>=977.03</f>
      </c>
      <c r="C2" s="0" t="s">
        <v>81</v>
      </c>
      <c r="D2" s="11" t="n">
        <v>45748</v>
      </c>
      <c r="E2" s="6" t="s">
        <f>=877.93</f>
      </c>
      <c r="F2" s="0" t="s">
        <v>81</v>
      </c>
    </row>
    <row collapsed="false" customFormat="false" customHeight="false" hidden="false" ht="12.1" outlineLevel="0" r="3">
      <c r="A3" s="11" t="n">
        <v>46069</v>
      </c>
      <c r="B3" s="6" t="s">
        <f>=966.1</f>
      </c>
      <c r="C3" s="0" t="s">
        <v>81</v>
      </c>
      <c r="D3" s="11" t="n">
        <v>45764</v>
      </c>
      <c r="E3" s="6" t="s">
        <f>=6896.08</f>
      </c>
      <c r="F3" s="0" t="s">
        <v>81</v>
      </c>
    </row>
    <row collapsed="false" customFormat="false" customHeight="false" hidden="false" ht="12.1" outlineLevel="0" r="4">
      <c r="A4" s="11" t="n">
        <v>46119</v>
      </c>
      <c r="B4" s="6" t="s">
        <f>=979.83</f>
      </c>
      <c r="C4" s="0" t="s">
        <v>81</v>
      </c>
      <c r="D4" s="11" t="n">
        <v>45812</v>
      </c>
      <c r="E4" s="6" t="s">
        <f>=-478.72</f>
      </c>
      <c r="F4" s="0" t="s">
        <v>60</v>
      </c>
    </row>
    <row collapsed="false" customFormat="false" customHeight="false" hidden="false" ht="12.1" outlineLevel="0" r="5">
      <c r="A5" s="11" t="n">
        <v>46128</v>
      </c>
      <c r="B5" s="6" t="s">
        <f>=3988.08</f>
      </c>
      <c r="C5" s="0" t="s">
        <v>81</v>
      </c>
      <c r="D5" s="11" t="n">
        <v>45994</v>
      </c>
      <c r="E5" s="6" t="s">
        <f>=-478.72</f>
      </c>
      <c r="F5" s="0" t="s">
        <v>60</v>
      </c>
    </row>
    <row collapsed="false" customFormat="false" customHeight="false" hidden="false" ht="12.1" outlineLevel="0" r="6">
      <c r="A6" s="11" t="n">
        <v>46134</v>
      </c>
      <c r="B6" s="6" t="s">
        <f>=-394.74</f>
      </c>
      <c r="C6" s="0" t="s">
        <v>75</v>
      </c>
      <c r="D6" s="11" t="n">
        <v>46176</v>
      </c>
      <c r="E6" s="6" t="s">
        <f>=-478.72</f>
      </c>
      <c r="F6" s="0" t="s">
        <v>60</v>
      </c>
    </row>
    <row collapsed="false" customFormat="false" customHeight="false" hidden="false" ht="12.1" outlineLevel="0" r="7">
      <c r="A7" s="11" t="n">
        <v>46134</v>
      </c>
      <c r="B7" s="6" t="s">
        <f>=11238.72</f>
      </c>
      <c r="C7" s="0" t="s">
        <v>81</v>
      </c>
      <c r="D7" s="11" t="n">
        <v>46179</v>
      </c>
      <c r="E7" s="8" t="s">
        <f>=-Портфель!J3</f>
      </c>
      <c r="F7" s="0" t="s">
        <v>82</v>
      </c>
    </row>
    <row collapsed="false" customFormat="false" customHeight="false" hidden="false" ht="12.1" outlineLevel="0" r="8">
      <c r="A8" s="11" t="n">
        <v>46155</v>
      </c>
      <c r="B8" s="6" t="s">
        <f>=25265.25</f>
      </c>
      <c r="C8" s="0" t="s">
        <v>81</v>
      </c>
      <c r="D8" s="0"/>
      <c r="E8" s="10" t="s">
        <f>=XIRR(E2:E7,D2:D7)</f>
      </c>
      <c r="F8" s="0"/>
    </row>
    <row collapsed="false" customFormat="false" customHeight="false" hidden="false" ht="12.1" outlineLevel="0" r="9">
      <c r="A9" s="11" t="n">
        <v>46157</v>
      </c>
      <c r="B9" s="6" t="s">
        <f>=74882.4</f>
      </c>
      <c r="C9" s="0" t="s">
        <v>81</v>
      </c>
      <c r="D9" s="0"/>
      <c r="E9" s="8" t="s">
        <f>=-SUM(E2:E7)</f>
      </c>
      <c r="F9" s="0" t="s">
        <v>83</v>
      </c>
    </row>
    <row collapsed="false" customFormat="false" customHeight="false" hidden="false" ht="12.1" outlineLevel="0" r="10">
      <c r="A10" s="11" t="n">
        <v>46175</v>
      </c>
      <c r="B10" s="6" t="s">
        <f>=16792.56</f>
      </c>
      <c r="C10" s="0" t="s">
        <v>81</v>
      </c>
    </row>
    <row collapsed="false" customFormat="false" customHeight="false" hidden="false" ht="12.1" outlineLevel="0" r="11">
      <c r="A11" s="11" t="n">
        <v>46434</v>
      </c>
      <c r="B11" s="8" t="s">
        <f>=-Портфель!J2</f>
      </c>
      <c r="C11" s="0" t="s">
        <v>82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84</v>
      </c>
      <c r="C1" s="0"/>
      <c r="D1" s="0"/>
      <c r="E1" s="4" t="s">
        <v>85</v>
      </c>
      <c r="F1" s="0"/>
      <c r="G1" s="0"/>
      <c r="H1" s="4" t="s">
        <v>86</v>
      </c>
      <c r="I1" s="0"/>
      <c r="J1" s="0"/>
      <c r="K1" s="4" t="s">
        <v>87</v>
      </c>
      <c r="L1" s="0"/>
      <c r="M1" s="0"/>
      <c r="N1" s="4" t="s">
        <v>88</v>
      </c>
      <c r="O1" s="0"/>
      <c r="P1" s="0"/>
      <c r="Q1" s="4" t="s">
        <v>89</v>
      </c>
      <c r="R1" s="0"/>
      <c r="S1" s="0"/>
      <c r="T1" s="4" t="s">
        <v>90</v>
      </c>
      <c r="U1" s="0"/>
      <c r="V1" s="0"/>
      <c r="W1" s="4" t="s">
        <v>91</v>
      </c>
      <c r="X1" s="0"/>
      <c r="Y1" s="0"/>
      <c r="Z1" s="4" t="s">
        <v>92</v>
      </c>
      <c r="AA1" s="0"/>
      <c r="AB1" s="0"/>
      <c r="AC1" s="4" t="s">
        <v>93</v>
      </c>
      <c r="AD1" s="0"/>
      <c r="AE1" s="0"/>
      <c r="AF1" s="4" t="s">
        <v>94</v>
      </c>
      <c r="AG1" s="0"/>
      <c r="AH1" s="0"/>
      <c r="AI1" s="4" t="s">
        <v>95</v>
      </c>
      <c r="AJ1" s="0"/>
      <c r="AK1" s="0"/>
      <c r="AL1" s="4" t="s">
        <v>96</v>
      </c>
      <c r="AM1" s="0"/>
      <c r="AN1" s="0"/>
      <c r="AO1" s="4" t="s">
        <v>97</v>
      </c>
      <c r="AP1" s="0"/>
      <c r="AQ1" s="0"/>
      <c r="AR1" s="4" t="s">
        <v>98</v>
      </c>
      <c r="AS1" s="0"/>
      <c r="AT1" s="0"/>
      <c r="AU1" s="4" t="s">
        <v>99</v>
      </c>
      <c r="AV1" s="0"/>
      <c r="AW1" s="0"/>
      <c r="AX1" s="4" t="s">
        <v>100</v>
      </c>
      <c r="AY1" s="0"/>
    </row>
    <row collapsed="false" customFormat="false" customHeight="false" hidden="false" ht="12.1" outlineLevel="0" r="2">
      <c r="A2" s="11" t="n">
        <v>45177</v>
      </c>
      <c r="B2" s="6" t="n">
        <v>5000</v>
      </c>
      <c r="C2" s="0" t="s">
        <v>81</v>
      </c>
      <c r="D2" s="11" t="n">
        <v>45224</v>
      </c>
      <c r="E2" s="6" t="n">
        <v>6000</v>
      </c>
      <c r="F2" s="0" t="s">
        <v>81</v>
      </c>
      <c r="G2" s="11" t="n">
        <v>45237</v>
      </c>
      <c r="H2" s="6" t="n">
        <v>981</v>
      </c>
      <c r="I2" s="0" t="s">
        <v>81</v>
      </c>
      <c r="J2" s="11" t="n">
        <v>45329</v>
      </c>
      <c r="K2" s="6" t="n">
        <v>889.5</v>
      </c>
      <c r="L2" s="0" t="s">
        <v>81</v>
      </c>
      <c r="M2" s="11" t="n">
        <v>45764</v>
      </c>
      <c r="N2" s="6" t="n">
        <v>1300</v>
      </c>
      <c r="O2" s="0" t="s">
        <v>81</v>
      </c>
      <c r="P2" s="11" t="n">
        <v>45775</v>
      </c>
      <c r="Q2" s="6" t="n">
        <v>477.15</v>
      </c>
      <c r="R2" s="0" t="s">
        <v>81</v>
      </c>
      <c r="S2" s="11" t="n">
        <v>45775</v>
      </c>
      <c r="T2" s="6" t="n">
        <v>1301.8</v>
      </c>
      <c r="U2" s="0" t="s">
        <v>81</v>
      </c>
      <c r="V2" s="11" t="n">
        <v>45812</v>
      </c>
      <c r="W2" s="6" t="n">
        <v>7147.49</v>
      </c>
      <c r="X2" s="0" t="s">
        <v>81</v>
      </c>
      <c r="Y2" s="11" t="n">
        <v>45821</v>
      </c>
      <c r="Z2" s="6" t="n">
        <v>3053.7</v>
      </c>
      <c r="AA2" s="0" t="s">
        <v>81</v>
      </c>
      <c r="AB2" s="11" t="n">
        <v>45860</v>
      </c>
      <c r="AC2" s="6" t="n">
        <v>534.6</v>
      </c>
      <c r="AD2" s="0" t="s">
        <v>81</v>
      </c>
      <c r="AE2" s="11" t="n">
        <v>45873</v>
      </c>
      <c r="AF2" s="6" t="n">
        <v>306.2</v>
      </c>
      <c r="AG2" s="0" t="s">
        <v>81</v>
      </c>
      <c r="AH2" s="11" t="n">
        <v>45873</v>
      </c>
      <c r="AI2" s="6" t="n">
        <v>302.6</v>
      </c>
      <c r="AJ2" s="0" t="s">
        <v>81</v>
      </c>
      <c r="AK2" s="11" t="n">
        <v>45890</v>
      </c>
      <c r="AL2" s="6" t="n">
        <v>2236.5</v>
      </c>
      <c r="AM2" s="0" t="s">
        <v>81</v>
      </c>
      <c r="AN2" s="11" t="n">
        <v>45910</v>
      </c>
      <c r="AO2" s="6" t="n">
        <v>11749.996056</v>
      </c>
      <c r="AP2" s="0" t="s">
        <v>81</v>
      </c>
      <c r="AQ2" s="11" t="n">
        <v>45911</v>
      </c>
      <c r="AR2" s="6" t="n">
        <v>3811.56</v>
      </c>
      <c r="AS2" s="0" t="s">
        <v>81</v>
      </c>
      <c r="AT2" s="11" t="n">
        <v>45972</v>
      </c>
      <c r="AU2" s="6" t="n">
        <v>2748.09</v>
      </c>
      <c r="AV2" s="0" t="s">
        <v>81</v>
      </c>
      <c r="AW2" s="11" t="n">
        <v>45987</v>
      </c>
      <c r="AX2" s="6" t="n">
        <v>1011.07</v>
      </c>
      <c r="AY2" s="0" t="s">
        <v>81</v>
      </c>
    </row>
    <row collapsed="false" customFormat="false" customHeight="false" hidden="false" ht="12.1" outlineLevel="0" r="3">
      <c r="A3" s="11" t="n">
        <v>45207</v>
      </c>
      <c r="B3" s="6" t="n">
        <v>-49.3</v>
      </c>
      <c r="C3" s="0" t="s">
        <v>54</v>
      </c>
      <c r="D3" s="11" t="n">
        <v>45254</v>
      </c>
      <c r="E3" s="6" t="n">
        <v>-65.18</v>
      </c>
      <c r="F3" s="0" t="s">
        <v>55</v>
      </c>
      <c r="G3" s="11" t="n">
        <v>45329</v>
      </c>
      <c r="H3" s="6" t="n">
        <v>-28.41</v>
      </c>
      <c r="I3" s="0" t="s">
        <v>56</v>
      </c>
      <c r="J3" s="11" t="n">
        <v>45897</v>
      </c>
      <c r="K3" s="6" t="n">
        <v>-432.56</v>
      </c>
      <c r="L3" s="0" t="s">
        <v>101</v>
      </c>
      <c r="M3" s="11" t="n">
        <v>45855</v>
      </c>
      <c r="N3" s="6" t="n">
        <v>-172.25</v>
      </c>
      <c r="O3" s="0" t="s">
        <v>63</v>
      </c>
      <c r="P3" s="11" t="n">
        <v>45812</v>
      </c>
      <c r="Q3" s="6" t="n">
        <v>438</v>
      </c>
      <c r="R3" s="0" t="s">
        <v>81</v>
      </c>
      <c r="S3" s="11" t="n">
        <v>45874</v>
      </c>
      <c r="T3" s="6" t="n">
        <v>-1311.06</v>
      </c>
      <c r="U3" s="0" t="s">
        <v>101</v>
      </c>
      <c r="V3" s="11" t="n">
        <v>45841</v>
      </c>
      <c r="W3" s="6" t="n">
        <v>-97.21</v>
      </c>
      <c r="X3" s="0" t="s">
        <v>61</v>
      </c>
      <c r="Y3" s="11" t="n">
        <v>45849</v>
      </c>
      <c r="Z3" s="6" t="n">
        <v>-43.92</v>
      </c>
      <c r="AA3" s="0" t="s">
        <v>62</v>
      </c>
      <c r="AB3" s="11" t="n">
        <v>45874</v>
      </c>
      <c r="AC3" s="6" t="n">
        <v>1599</v>
      </c>
      <c r="AD3" s="0" t="s">
        <v>81</v>
      </c>
      <c r="AE3" s="11" t="n">
        <v>45897</v>
      </c>
      <c r="AF3" s="6" t="n">
        <v>-312.77</v>
      </c>
      <c r="AG3" s="0" t="s">
        <v>101</v>
      </c>
      <c r="AH3" s="11" t="n">
        <v>45897</v>
      </c>
      <c r="AI3" s="6" t="n">
        <v>-310.23</v>
      </c>
      <c r="AJ3" s="0" t="s">
        <v>101</v>
      </c>
      <c r="AK3" s="11" t="n">
        <v>45897</v>
      </c>
      <c r="AL3" s="6" t="n">
        <v>-2212.84</v>
      </c>
      <c r="AM3" s="0" t="s">
        <v>101</v>
      </c>
      <c r="AN3" s="11" t="n">
        <v>45939</v>
      </c>
      <c r="AO3" s="6" t="n">
        <v>-51.69</v>
      </c>
      <c r="AP3" s="0" t="s">
        <v>65</v>
      </c>
      <c r="AQ3" s="11" t="n">
        <v>45937</v>
      </c>
      <c r="AR3" s="6" t="n">
        <v>9091.1</v>
      </c>
      <c r="AS3" s="0" t="s">
        <v>81</v>
      </c>
      <c r="AT3" s="11" t="n">
        <v>46015</v>
      </c>
      <c r="AU3" s="6" t="n">
        <v>-156.52</v>
      </c>
      <c r="AV3" s="0" t="s">
        <v>69</v>
      </c>
      <c r="AW3" s="11" t="n">
        <v>46069</v>
      </c>
      <c r="AX3" s="6" t="n">
        <v>-1060.79</v>
      </c>
      <c r="AY3" s="0" t="s">
        <v>101</v>
      </c>
    </row>
    <row collapsed="false" customFormat="false" customHeight="false" hidden="false" ht="12.1" outlineLevel="0" r="4">
      <c r="A4" s="11" t="n">
        <v>45237</v>
      </c>
      <c r="B4" s="6" t="n">
        <v>-49.3</v>
      </c>
      <c r="C4" s="0" t="s">
        <v>54</v>
      </c>
      <c r="D4" s="11" t="n">
        <v>45284</v>
      </c>
      <c r="E4" s="6" t="n">
        <v>-65.18</v>
      </c>
      <c r="F4" s="0" t="s">
        <v>55</v>
      </c>
      <c r="G4" s="11" t="n">
        <v>45420</v>
      </c>
      <c r="H4" s="6" t="n">
        <v>-28.41</v>
      </c>
      <c r="I4" s="0" t="s">
        <v>56</v>
      </c>
      <c r="J4" s="0"/>
      <c r="K4" s="10" t="s">
        <f>=XIRR(K2:K3,J2:J3)</f>
      </c>
      <c r="L4" s="0"/>
      <c r="M4" s="11" t="n">
        <v>46119</v>
      </c>
      <c r="N4" s="6" t="n">
        <v>-1369.48</v>
      </c>
      <c r="O4" s="0" t="s">
        <v>101</v>
      </c>
      <c r="P4" s="11" t="n">
        <v>45858</v>
      </c>
      <c r="Q4" s="6" t="n">
        <v>-25.36</v>
      </c>
      <c r="R4" s="0" t="s">
        <v>64</v>
      </c>
      <c r="S4" s="0"/>
      <c r="T4" s="10" t="s">
        <f>=XIRR(T2:T3,S2:S3)</f>
      </c>
      <c r="U4" s="0"/>
      <c r="V4" s="11" t="n">
        <v>45871</v>
      </c>
      <c r="W4" s="6" t="n">
        <v>-97.21</v>
      </c>
      <c r="X4" s="0" t="s">
        <v>61</v>
      </c>
      <c r="Y4" s="11" t="n">
        <v>45879</v>
      </c>
      <c r="Z4" s="6" t="n">
        <v>-43.92</v>
      </c>
      <c r="AA4" s="0" t="s">
        <v>62</v>
      </c>
      <c r="AB4" s="11" t="n">
        <v>45891</v>
      </c>
      <c r="AC4" s="6" t="n">
        <v>1636.8</v>
      </c>
      <c r="AD4" s="0" t="s">
        <v>81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45969</v>
      </c>
      <c r="AO4" s="6" t="n">
        <v>-51.73</v>
      </c>
      <c r="AP4" s="0" t="s">
        <v>66</v>
      </c>
      <c r="AQ4" s="11" t="n">
        <v>45987</v>
      </c>
      <c r="AR4" s="6" t="n">
        <v>-744.12</v>
      </c>
      <c r="AS4" s="0" t="s">
        <v>67</v>
      </c>
      <c r="AT4" s="11" t="n">
        <v>46174</v>
      </c>
      <c r="AU4" s="6" t="n">
        <v>-2768.52</v>
      </c>
      <c r="AV4" s="0" t="s">
        <v>101</v>
      </c>
      <c r="AW4" s="0"/>
      <c r="AX4" s="10" t="s">
        <f>=XIRR(AX2:AX3,AW2:AW3)</f>
      </c>
      <c r="AY4" s="0"/>
    </row>
    <row collapsed="false" customFormat="false" customHeight="false" hidden="false" ht="12.1" outlineLevel="0" r="5">
      <c r="A5" s="11" t="n">
        <v>45267</v>
      </c>
      <c r="B5" s="6" t="n">
        <v>-49.3</v>
      </c>
      <c r="C5" s="0" t="s">
        <v>54</v>
      </c>
      <c r="D5" s="11" t="n">
        <v>45314</v>
      </c>
      <c r="E5" s="6" t="n">
        <v>-65.18</v>
      </c>
      <c r="F5" s="0" t="s">
        <v>55</v>
      </c>
      <c r="G5" s="11" t="n">
        <v>45511</v>
      </c>
      <c r="H5" s="6" t="n">
        <v>-28.41</v>
      </c>
      <c r="I5" s="0" t="s">
        <v>56</v>
      </c>
      <c r="J5" s="0"/>
      <c r="K5" s="8" t="s">
        <f>=-SUM(K2:K3)</f>
      </c>
      <c r="L5" s="0" t="s">
        <v>83</v>
      </c>
      <c r="M5" s="0"/>
      <c r="N5" s="10" t="s">
        <f>=XIRR(N2:N4,M2:M4)</f>
      </c>
      <c r="O5" s="0"/>
      <c r="P5" s="11" t="n">
        <v>45897</v>
      </c>
      <c r="Q5" s="6" t="n">
        <v>-916.34</v>
      </c>
      <c r="R5" s="0" t="s">
        <v>101</v>
      </c>
      <c r="S5" s="0"/>
      <c r="T5" s="8" t="s">
        <f>=-SUM(T2:T3)</f>
      </c>
      <c r="U5" s="0" t="s">
        <v>83</v>
      </c>
      <c r="V5" s="11" t="n">
        <v>45901</v>
      </c>
      <c r="W5" s="6" t="n">
        <v>-97.21</v>
      </c>
      <c r="X5" s="0" t="s">
        <v>61</v>
      </c>
      <c r="Y5" s="11" t="n">
        <v>45905</v>
      </c>
      <c r="Z5" s="6" t="n">
        <v>-3146.95</v>
      </c>
      <c r="AA5" s="0" t="s">
        <v>101</v>
      </c>
      <c r="AB5" s="11" t="n">
        <v>45897</v>
      </c>
      <c r="AC5" s="6" t="n">
        <v>-3818.91</v>
      </c>
      <c r="AD5" s="0" t="s">
        <v>101</v>
      </c>
      <c r="AE5" s="0"/>
      <c r="AF5" s="8" t="s">
        <f>=-SUM(AF2:AF3)</f>
      </c>
      <c r="AG5" s="0" t="s">
        <v>83</v>
      </c>
      <c r="AH5" s="0"/>
      <c r="AI5" s="8" t="s">
        <f>=-SUM(AI2:AI3)</f>
      </c>
      <c r="AJ5" s="0" t="s">
        <v>83</v>
      </c>
      <c r="AK5" s="0"/>
      <c r="AL5" s="8" t="s">
        <f>=-SUM(AL2:AL3)</f>
      </c>
      <c r="AM5" s="0" t="s">
        <v>83</v>
      </c>
      <c r="AN5" s="11" t="n">
        <v>45999</v>
      </c>
      <c r="AO5" s="6" t="n">
        <v>-49.45</v>
      </c>
      <c r="AP5" s="0" t="s">
        <v>68</v>
      </c>
      <c r="AQ5" s="11" t="n">
        <v>46169</v>
      </c>
      <c r="AR5" s="6" t="n">
        <v>-744.12</v>
      </c>
      <c r="AS5" s="0" t="s">
        <v>67</v>
      </c>
      <c r="AT5" s="0"/>
      <c r="AU5" s="10" t="s">
        <f>=XIRR(AU2:AU4,AT2:AT4)</f>
      </c>
      <c r="AV5" s="0"/>
      <c r="AW5" s="0"/>
      <c r="AX5" s="8" t="s">
        <f>=-SUM(AX2:AX3)</f>
      </c>
      <c r="AY5" s="0" t="s">
        <v>83</v>
      </c>
    </row>
    <row collapsed="false" customFormat="false" customHeight="false" hidden="false" ht="12.1" outlineLevel="0" r="6">
      <c r="A6" s="11" t="n">
        <v>45297</v>
      </c>
      <c r="B6" s="6" t="n">
        <v>-49.3</v>
      </c>
      <c r="C6" s="0" t="s">
        <v>54</v>
      </c>
      <c r="D6" s="11" t="n">
        <v>45344</v>
      </c>
      <c r="E6" s="6" t="n">
        <v>-65.18</v>
      </c>
      <c r="F6" s="0" t="s">
        <v>55</v>
      </c>
      <c r="G6" s="11" t="n">
        <v>45602</v>
      </c>
      <c r="H6" s="6" t="n">
        <v>-28.41</v>
      </c>
      <c r="I6" s="0" t="s">
        <v>56</v>
      </c>
      <c r="J6" s="0"/>
      <c r="K6" s="0"/>
      <c r="L6" s="0"/>
      <c r="M6" s="0"/>
      <c r="N6" s="8" t="s">
        <f>=-SUM(N2:N4)</f>
      </c>
      <c r="O6" s="0" t="s">
        <v>83</v>
      </c>
      <c r="P6" s="0"/>
      <c r="Q6" s="10" t="s">
        <f>=XIRR(Q2:Q5,P2:P5)</f>
      </c>
      <c r="R6" s="0"/>
      <c r="S6" s="0"/>
      <c r="T6" s="0"/>
      <c r="U6" s="0"/>
      <c r="V6" s="11" t="n">
        <v>45926</v>
      </c>
      <c r="W6" s="6" t="n">
        <v>-7526.96</v>
      </c>
      <c r="X6" s="0" t="s">
        <v>101</v>
      </c>
      <c r="Y6" s="0"/>
      <c r="Z6" s="10" t="s">
        <f>=XIRR(Z2:Z5,Y2:Y5)</f>
      </c>
      <c r="AA6" s="0"/>
      <c r="AB6" s="0"/>
      <c r="AC6" s="10" t="s">
        <f>=XIRR(AC2:AC5,AB2:AB5)</f>
      </c>
      <c r="AD6" s="0"/>
      <c r="AE6" s="0"/>
      <c r="AF6" s="0"/>
      <c r="AG6" s="0"/>
      <c r="AH6" s="0"/>
      <c r="AI6" s="0"/>
      <c r="AJ6" s="0"/>
      <c r="AK6" s="0"/>
      <c r="AL6" s="0"/>
      <c r="AM6" s="0"/>
      <c r="AN6" s="11" t="n">
        <v>46029</v>
      </c>
      <c r="AO6" s="6" t="n">
        <v>-50.04</v>
      </c>
      <c r="AP6" s="0" t="s">
        <v>70</v>
      </c>
      <c r="AQ6" s="11" t="n">
        <v>46174</v>
      </c>
      <c r="AR6" s="6" t="n">
        <v>-12293.73</v>
      </c>
      <c r="AS6" s="0" t="s">
        <v>101</v>
      </c>
      <c r="AT6" s="0"/>
      <c r="AU6" s="8" t="s">
        <f>=-SUM(AU2:AU4)</f>
      </c>
      <c r="AV6" s="0" t="s">
        <v>83</v>
      </c>
    </row>
    <row collapsed="false" customFormat="false" customHeight="false" hidden="false" ht="12.1" outlineLevel="0" r="7">
      <c r="A7" s="11" t="n">
        <v>45327</v>
      </c>
      <c r="B7" s="6" t="n">
        <v>-49.3</v>
      </c>
      <c r="C7" s="0" t="s">
        <v>54</v>
      </c>
      <c r="D7" s="11" t="n">
        <v>45374</v>
      </c>
      <c r="E7" s="6" t="n">
        <v>-65.18</v>
      </c>
      <c r="F7" s="0" t="s">
        <v>55</v>
      </c>
      <c r="G7" s="11" t="n">
        <v>45693</v>
      </c>
      <c r="H7" s="6" t="n">
        <v>-28.41</v>
      </c>
      <c r="I7" s="0" t="s">
        <v>56</v>
      </c>
      <c r="J7" s="0"/>
      <c r="K7" s="0"/>
      <c r="L7" s="0"/>
      <c r="M7" s="0"/>
      <c r="N7" s="0"/>
      <c r="O7" s="0"/>
      <c r="P7" s="0"/>
      <c r="Q7" s="8" t="s">
        <f>=-SUM(Q2:Q5)</f>
      </c>
      <c r="R7" s="0" t="s">
        <v>83</v>
      </c>
      <c r="S7" s="0"/>
      <c r="T7" s="0"/>
      <c r="U7" s="0"/>
      <c r="V7" s="0"/>
      <c r="W7" s="10" t="s">
        <f>=XIRR(W2:W6,V2:V6)</f>
      </c>
      <c r="X7" s="0"/>
      <c r="Y7" s="0"/>
      <c r="Z7" s="8" t="s">
        <f>=-SUM(Z2:Z5)</f>
      </c>
      <c r="AA7" s="0" t="s">
        <v>83</v>
      </c>
      <c r="AB7" s="0"/>
      <c r="AC7" s="8" t="s">
        <f>=-SUM(AC2:AC5)</f>
      </c>
      <c r="AD7" s="0" t="s">
        <v>83</v>
      </c>
      <c r="AE7" s="0"/>
      <c r="AF7" s="0"/>
      <c r="AG7" s="0"/>
      <c r="AH7" s="0"/>
      <c r="AI7" s="0"/>
      <c r="AJ7" s="0"/>
      <c r="AK7" s="0"/>
      <c r="AL7" s="0"/>
      <c r="AM7" s="0"/>
      <c r="AN7" s="11" t="n">
        <v>46059</v>
      </c>
      <c r="AO7" s="6" t="n">
        <v>-50.23</v>
      </c>
      <c r="AP7" s="0" t="s">
        <v>71</v>
      </c>
      <c r="AQ7" s="0"/>
      <c r="AR7" s="10" t="s">
        <f>=XIRR(AR2:AR6,AQ2:AQ6)</f>
      </c>
      <c r="AS7" s="0"/>
    </row>
    <row collapsed="false" customFormat="false" customHeight="false" hidden="false" ht="12.1" outlineLevel="0" r="8">
      <c r="A8" s="11" t="n">
        <v>45357</v>
      </c>
      <c r="B8" s="6" t="n">
        <v>-49.3</v>
      </c>
      <c r="C8" s="0" t="s">
        <v>54</v>
      </c>
      <c r="D8" s="11" t="n">
        <v>45404</v>
      </c>
      <c r="E8" s="6" t="n">
        <v>-65.18</v>
      </c>
      <c r="F8" s="0" t="s">
        <v>55</v>
      </c>
      <c r="G8" s="11" t="n">
        <v>45747</v>
      </c>
      <c r="H8" s="6" t="n">
        <v>-986.78</v>
      </c>
      <c r="I8" s="0" t="s">
        <v>101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8" t="s">
        <f>=-SUM(W2:W6)</f>
      </c>
      <c r="X8" s="0" t="s">
        <v>83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46089</v>
      </c>
      <c r="AO8" s="6" t="n">
        <v>-52.14</v>
      </c>
      <c r="AP8" s="0" t="s">
        <v>72</v>
      </c>
      <c r="AQ8" s="0"/>
      <c r="AR8" s="8" t="s">
        <f>=-SUM(AR2:AR6)</f>
      </c>
      <c r="AS8" s="0" t="s">
        <v>83</v>
      </c>
    </row>
    <row collapsed="false" customFormat="false" customHeight="false" hidden="false" ht="12.1" outlineLevel="0" r="9">
      <c r="A9" s="11" t="n">
        <v>45387</v>
      </c>
      <c r="B9" s="6" t="n">
        <v>-49.3</v>
      </c>
      <c r="C9" s="0" t="s">
        <v>54</v>
      </c>
      <c r="D9" s="11" t="n">
        <v>45434</v>
      </c>
      <c r="E9" s="6" t="n">
        <v>-65.18</v>
      </c>
      <c r="F9" s="0" t="s">
        <v>55</v>
      </c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46119</v>
      </c>
      <c r="AO9" s="6" t="n">
        <v>-52.1</v>
      </c>
      <c r="AP9" s="0" t="s">
        <v>73</v>
      </c>
    </row>
    <row collapsed="false" customFormat="false" customHeight="false" hidden="false" ht="12.1" outlineLevel="0" r="10">
      <c r="A10" s="11" t="n">
        <v>45417</v>
      </c>
      <c r="B10" s="6" t="n">
        <v>-49.3</v>
      </c>
      <c r="C10" s="0" t="s">
        <v>54</v>
      </c>
      <c r="D10" s="11" t="n">
        <v>45464</v>
      </c>
      <c r="E10" s="6" t="n">
        <v>-65.18</v>
      </c>
      <c r="F10" s="0" t="s">
        <v>55</v>
      </c>
      <c r="G10" s="0"/>
      <c r="H10" s="8" t="s">
        <f>=-SUM(H2:H8)</f>
      </c>
      <c r="I10" s="0" t="s">
        <v>83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46133</v>
      </c>
      <c r="AO10" s="6" t="n">
        <v>-10988.026434</v>
      </c>
      <c r="AP10" s="0" t="s">
        <v>101</v>
      </c>
    </row>
    <row collapsed="false" customFormat="false" customHeight="false" hidden="false" ht="12.1" outlineLevel="0" r="11">
      <c r="A11" s="11" t="n">
        <v>45447</v>
      </c>
      <c r="B11" s="6" t="n">
        <v>-49.3</v>
      </c>
      <c r="C11" s="0" t="s">
        <v>54</v>
      </c>
      <c r="D11" s="11" t="n">
        <v>45494</v>
      </c>
      <c r="E11" s="6" t="n">
        <v>-65.18</v>
      </c>
      <c r="F11" s="0" t="s">
        <v>55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10" t="s">
        <f>=XIRR(AO2:AO10,AN2:AN10)</f>
      </c>
      <c r="AP11" s="0"/>
    </row>
    <row collapsed="false" customFormat="false" customHeight="false" hidden="false" ht="12.1" outlineLevel="0" r="12">
      <c r="A12" s="11" t="n">
        <v>45477</v>
      </c>
      <c r="B12" s="6" t="n">
        <v>-49.3</v>
      </c>
      <c r="C12" s="0" t="s">
        <v>54</v>
      </c>
      <c r="D12" s="11" t="n">
        <v>45524</v>
      </c>
      <c r="E12" s="6" t="n">
        <v>-65.18</v>
      </c>
      <c r="F12" s="0" t="s">
        <v>55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8" t="s">
        <f>=-SUM(AO2:AO10)</f>
      </c>
      <c r="AP12" s="0" t="s">
        <v>83</v>
      </c>
    </row>
    <row collapsed="false" customFormat="false" customHeight="false" hidden="false" ht="12.1" outlineLevel="0" r="13">
      <c r="A13" s="11" t="n">
        <v>45507</v>
      </c>
      <c r="B13" s="6" t="n">
        <v>-49.3</v>
      </c>
      <c r="C13" s="0" t="s">
        <v>54</v>
      </c>
      <c r="D13" s="11" t="n">
        <v>45554</v>
      </c>
      <c r="E13" s="6" t="n">
        <v>-65.18</v>
      </c>
      <c r="F13" s="0" t="s">
        <v>55</v>
      </c>
    </row>
    <row collapsed="false" customFormat="false" customHeight="false" hidden="false" ht="12.1" outlineLevel="0" r="14">
      <c r="A14" s="11" t="n">
        <v>45537</v>
      </c>
      <c r="B14" s="6" t="n">
        <v>-49.3</v>
      </c>
      <c r="C14" s="0" t="s">
        <v>54</v>
      </c>
      <c r="D14" s="11" t="n">
        <v>45584</v>
      </c>
      <c r="E14" s="6" t="n">
        <v>-65.18</v>
      </c>
      <c r="F14" s="0" t="s">
        <v>55</v>
      </c>
    </row>
    <row collapsed="false" customFormat="false" customHeight="false" hidden="false" ht="12.1" outlineLevel="0" r="15">
      <c r="A15" s="11" t="n">
        <v>45567</v>
      </c>
      <c r="B15" s="6" t="n">
        <v>-49.3</v>
      </c>
      <c r="C15" s="0" t="s">
        <v>54</v>
      </c>
      <c r="D15" s="11" t="n">
        <v>45614</v>
      </c>
      <c r="E15" s="6" t="n">
        <v>-65.18</v>
      </c>
      <c r="F15" s="0" t="s">
        <v>55</v>
      </c>
    </row>
    <row collapsed="false" customFormat="false" customHeight="false" hidden="false" ht="12.1" outlineLevel="0" r="16">
      <c r="A16" s="11" t="n">
        <v>45597</v>
      </c>
      <c r="B16" s="6" t="n">
        <v>-49.3</v>
      </c>
      <c r="C16" s="0" t="s">
        <v>54</v>
      </c>
      <c r="D16" s="11" t="n">
        <v>45644</v>
      </c>
      <c r="E16" s="6" t="n">
        <v>-65.18</v>
      </c>
      <c r="F16" s="0" t="s">
        <v>55</v>
      </c>
    </row>
    <row collapsed="false" customFormat="false" customHeight="false" hidden="false" ht="12.1" outlineLevel="0" r="17">
      <c r="A17" s="11" t="n">
        <v>45627</v>
      </c>
      <c r="B17" s="6" t="n">
        <v>-49.3</v>
      </c>
      <c r="C17" s="0" t="s">
        <v>54</v>
      </c>
      <c r="D17" s="11" t="n">
        <v>45674</v>
      </c>
      <c r="E17" s="6" t="n">
        <v>-65.18</v>
      </c>
      <c r="F17" s="0" t="s">
        <v>55</v>
      </c>
    </row>
    <row collapsed="false" customFormat="false" customHeight="false" hidden="false" ht="12.1" outlineLevel="0" r="18">
      <c r="A18" s="11" t="n">
        <v>45657</v>
      </c>
      <c r="B18" s="6" t="n">
        <v>-49.3</v>
      </c>
      <c r="C18" s="0" t="s">
        <v>54</v>
      </c>
      <c r="D18" s="11" t="n">
        <v>45704</v>
      </c>
      <c r="E18" s="6" t="n">
        <v>-65.18</v>
      </c>
      <c r="F18" s="0" t="s">
        <v>55</v>
      </c>
    </row>
    <row collapsed="false" customFormat="false" customHeight="false" hidden="false" ht="12.1" outlineLevel="0" r="19">
      <c r="A19" s="11" t="n">
        <v>45687</v>
      </c>
      <c r="B19" s="6" t="n">
        <v>-49.3</v>
      </c>
      <c r="C19" s="0" t="s">
        <v>54</v>
      </c>
      <c r="D19" s="11" t="n">
        <v>45734</v>
      </c>
      <c r="E19" s="6" t="n">
        <v>-65.18</v>
      </c>
      <c r="F19" s="0" t="s">
        <v>55</v>
      </c>
    </row>
    <row collapsed="false" customFormat="false" customHeight="false" hidden="false" ht="12.1" outlineLevel="0" r="20">
      <c r="A20" s="11" t="n">
        <v>45717</v>
      </c>
      <c r="B20" s="6" t="n">
        <v>-49.3</v>
      </c>
      <c r="C20" s="0" t="s">
        <v>54</v>
      </c>
      <c r="D20" s="11" t="n">
        <v>45764</v>
      </c>
      <c r="E20" s="6" t="n">
        <v>-65.18</v>
      </c>
      <c r="F20" s="0" t="s">
        <v>55</v>
      </c>
    </row>
    <row collapsed="false" customFormat="false" customHeight="false" hidden="false" ht="12.1" outlineLevel="0" r="21">
      <c r="A21" s="11" t="n">
        <v>45747</v>
      </c>
      <c r="B21" s="6" t="n">
        <v>-49.3</v>
      </c>
      <c r="C21" s="0" t="s">
        <v>54</v>
      </c>
      <c r="D21" s="11" t="n">
        <v>45763</v>
      </c>
      <c r="E21" s="6" t="n">
        <v>-6000</v>
      </c>
      <c r="F21" s="0" t="s">
        <v>58</v>
      </c>
    </row>
    <row collapsed="false" customFormat="false" customHeight="false" hidden="false" ht="12.1" outlineLevel="0" r="22">
      <c r="A22" s="11" t="n">
        <v>45777</v>
      </c>
      <c r="B22" s="6" t="n">
        <v>-49.3</v>
      </c>
      <c r="C22" s="0" t="s">
        <v>54</v>
      </c>
      <c r="D22" s="0"/>
      <c r="E22" s="10" t="s">
        <f>=XIRR(E2:E21,D2:D21)</f>
      </c>
      <c r="F22" s="0"/>
    </row>
    <row collapsed="false" customFormat="false" customHeight="false" hidden="false" ht="12.1" outlineLevel="0" r="23">
      <c r="A23" s="11" t="n">
        <v>45807</v>
      </c>
      <c r="B23" s="6" t="n">
        <v>-49.3</v>
      </c>
      <c r="C23" s="0" t="s">
        <v>54</v>
      </c>
      <c r="D23" s="0"/>
      <c r="E23" s="8" t="s">
        <f>=-SUM(E2:E21)</f>
      </c>
      <c r="F23" s="0" t="s">
        <v>83</v>
      </c>
    </row>
    <row collapsed="false" customFormat="false" customHeight="false" hidden="false" ht="12.1" outlineLevel="0" r="24">
      <c r="A24" s="11" t="n">
        <v>45837</v>
      </c>
      <c r="B24" s="6" t="n">
        <v>-49.3</v>
      </c>
      <c r="C24" s="0" t="s">
        <v>54</v>
      </c>
    </row>
    <row collapsed="false" customFormat="false" customHeight="false" hidden="false" ht="12.1" outlineLevel="0" r="25">
      <c r="A25" s="11" t="n">
        <v>45867</v>
      </c>
      <c r="B25" s="6" t="n">
        <v>-49.3</v>
      </c>
      <c r="C25" s="0" t="s">
        <v>54</v>
      </c>
    </row>
    <row collapsed="false" customFormat="false" customHeight="false" hidden="false" ht="12.1" outlineLevel="0" r="26">
      <c r="A26" s="11" t="n">
        <v>45897</v>
      </c>
      <c r="B26" s="6" t="n">
        <v>-49.3</v>
      </c>
      <c r="C26" s="0" t="s">
        <v>54</v>
      </c>
    </row>
    <row collapsed="false" customFormat="false" customHeight="false" hidden="false" ht="12.1" outlineLevel="0" r="27">
      <c r="A27" s="11" t="n">
        <v>45905</v>
      </c>
      <c r="B27" s="6" t="n">
        <v>-4309.22</v>
      </c>
      <c r="C27" s="0" t="s">
        <v>101</v>
      </c>
    </row>
    <row collapsed="false" customFormat="false" customHeight="false" hidden="false" ht="12.1" outlineLevel="0" r="28">
      <c r="A28" s="0"/>
      <c r="B28" s="10" t="s">
        <f>=XIRR(B2:B27,A2:A27)</f>
      </c>
      <c r="C28" s="0"/>
    </row>
    <row collapsed="false" customFormat="false" customHeight="false" hidden="false" ht="12.1" outlineLevel="0" r="29">
      <c r="A29" s="0"/>
      <c r="B29" s="8" t="s">
        <f>=-SUM(B2:B27)</f>
      </c>
      <c r="C29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102</v>
      </c>
      <c r="C1" s="0"/>
      <c r="D1" s="0"/>
      <c r="E1" s="3" t="s">
        <v>103</v>
      </c>
      <c r="F1" s="0"/>
    </row>
    <row collapsed="false" customFormat="false" customHeight="false" hidden="false" ht="12.1" outlineLevel="0" r="2">
      <c r="A2" s="11" t="n">
        <v>46069</v>
      </c>
      <c r="B2" s="6" t="n">
        <v>1</v>
      </c>
      <c r="C2" s="6" t="n">
        <v>977.03</v>
      </c>
      <c r="D2" s="11" t="n">
        <v>45748</v>
      </c>
      <c r="E2" s="6" t="n">
        <v>1</v>
      </c>
      <c r="F2" s="6" t="n">
        <v>877.93</v>
      </c>
    </row>
    <row collapsed="false" customFormat="false" customHeight="false" hidden="false" ht="12.1" outlineLevel="0" r="3">
      <c r="A3" s="11" t="n">
        <v>46069</v>
      </c>
      <c r="B3" s="6" t="n">
        <v>1</v>
      </c>
      <c r="C3" s="6" t="n">
        <v>966.1</v>
      </c>
      <c r="D3" s="11" t="n">
        <v>45764</v>
      </c>
      <c r="E3" s="6" t="n">
        <v>8</v>
      </c>
      <c r="F3" s="6" t="n">
        <v>6896.08</v>
      </c>
    </row>
    <row collapsed="false" customFormat="false" customHeight="false" hidden="false" ht="12.1" outlineLevel="0" r="4">
      <c r="A4" s="11" t="n">
        <v>46119</v>
      </c>
      <c r="B4" s="6" t="n">
        <v>1</v>
      </c>
      <c r="C4" s="6" t="n">
        <v>979.83</v>
      </c>
      <c r="D4" s="0"/>
      <c r="E4" s="5" t="s">
        <f>=SUM(F2:F3)/SUM(E2:E3)</f>
      </c>
      <c r="F4" s="0" t="s">
        <v>11</v>
      </c>
    </row>
    <row collapsed="false" customFormat="false" customHeight="false" hidden="false" ht="12.1" outlineLevel="0" r="5">
      <c r="A5" s="11" t="n">
        <v>46128</v>
      </c>
      <c r="B5" s="6" t="n">
        <v>4</v>
      </c>
      <c r="C5" s="6" t="n">
        <v>3988.08</v>
      </c>
      <c r="D5" s="0"/>
      <c r="E5" s="6" t="n">
        <v>88.141</v>
      </c>
      <c r="F5" s="0" t="s">
        <v>104</v>
      </c>
    </row>
    <row collapsed="false" customFormat="false" customHeight="false" hidden="false" ht="12.1" outlineLevel="0" r="6">
      <c r="A6" s="11" t="n">
        <v>46134</v>
      </c>
      <c r="B6" s="6" t="n">
        <v>12</v>
      </c>
      <c r="C6" s="6" t="n">
        <v>11238.72</v>
      </c>
      <c r="D6" s="0"/>
      <c r="E6" s="6" t="n">
        <v>9</v>
      </c>
      <c r="F6" s="0" t="s">
        <v>105</v>
      </c>
    </row>
    <row collapsed="false" customFormat="false" customHeight="false" hidden="false" ht="12.1" outlineLevel="0" r="7">
      <c r="A7" s="11" t="n">
        <v>46134</v>
      </c>
      <c r="B7" s="6" t="n">
        <v>27</v>
      </c>
      <c r="C7" s="6" t="n">
        <v>25265.25</v>
      </c>
      <c r="D7" s="0"/>
      <c r="E7" s="6" t="s">
        <f>=Портфель!G3*Портфель!$Q$13</f>
      </c>
      <c r="F7" s="0" t="s">
        <v>6</v>
      </c>
    </row>
    <row collapsed="false" customFormat="false" customHeight="false" hidden="false" ht="12.1" outlineLevel="0" r="8">
      <c r="A8" s="11" t="n">
        <v>46155</v>
      </c>
      <c r="B8" s="6" t="n">
        <v>80</v>
      </c>
      <c r="C8" s="6" t="n">
        <v>74882.4</v>
      </c>
      <c r="D8" s="0"/>
      <c r="E8" s="6" t="s">
        <f>=Портфель!H3*Портфель!$Q$13</f>
      </c>
      <c r="F8" s="0" t="s">
        <v>7</v>
      </c>
    </row>
    <row collapsed="false" customFormat="false" customHeight="false" hidden="false" ht="12.1" outlineLevel="0" r="9">
      <c r="A9" s="11" t="n">
        <v>46157</v>
      </c>
      <c r="B9" s="6" t="n">
        <v>18</v>
      </c>
      <c r="C9" s="6" t="n">
        <v>16792.56</v>
      </c>
      <c r="D9" s="0"/>
      <c r="E9" s="5" t="s">
        <f>=E6*(E7*E5/100-E4+E8)</f>
      </c>
      <c r="F9" s="0" t="s">
        <v>106</v>
      </c>
    </row>
    <row collapsed="false" customFormat="false" customHeight="false" hidden="false" ht="12.1" outlineLevel="0" r="10">
      <c r="A10" s="0"/>
      <c r="B10" s="5" t="s">
        <f>=SUM(C2:C9)/SUM(B2:B9)</f>
      </c>
      <c r="C10" s="0" t="s">
        <v>11</v>
      </c>
    </row>
    <row collapsed="false" customFormat="false" customHeight="false" hidden="false" ht="12.1" outlineLevel="0" r="11">
      <c r="A11" s="0"/>
      <c r="B11" s="6" t="n">
        <v>92.569</v>
      </c>
      <c r="C11" s="0" t="s">
        <v>104</v>
      </c>
    </row>
    <row collapsed="false" customFormat="false" customHeight="false" hidden="false" ht="12.1" outlineLevel="0" r="12">
      <c r="A12" s="0"/>
      <c r="B12" s="6" t="n">
        <v>144</v>
      </c>
      <c r="C12" s="0" t="s">
        <v>105</v>
      </c>
    </row>
    <row collapsed="false" customFormat="false" customHeight="false" hidden="false" ht="12.1" outlineLevel="0" r="13">
      <c r="A13" s="0"/>
      <c r="B13" s="6" t="s">
        <f>=Портфель!G2*Портфель!$Q$13</f>
      </c>
      <c r="C13" s="0" t="s">
        <v>6</v>
      </c>
    </row>
    <row collapsed="false" customFormat="false" customHeight="false" hidden="false" ht="12.1" outlineLevel="0" r="14">
      <c r="A14" s="0"/>
      <c r="B14" s="6" t="s">
        <f>=Портфель!H2*Портфель!$Q$13</f>
      </c>
      <c r="C14" s="0" t="s">
        <v>7</v>
      </c>
    </row>
    <row collapsed="false" customFormat="false" customHeight="false" hidden="false" ht="12.1" outlineLevel="0" r="15">
      <c r="A15" s="0"/>
      <c r="B15" s="5" t="s">
        <f>=B12*(B13*B11/100-B10+B14)</f>
      </c>
      <c r="C15" s="0" t="s">
        <v>106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107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108</v>
      </c>
      <c r="L1" s="18" t="s">
        <v>109</v>
      </c>
      <c r="M1" s="18" t="s">
        <v>20</v>
      </c>
      <c r="N1" s="18" t="s">
        <v>31</v>
      </c>
      <c r="O1" s="18" t="s">
        <v>110</v>
      </c>
    </row>
    <row collapsed="false" customFormat="false" customHeight="false" hidden="false" ht="12.1" outlineLevel="0" r="2">
      <c r="A2" s="21" t="n">
        <v>45174.475694444</v>
      </c>
      <c r="B2" s="22" t="s">
        <v>111</v>
      </c>
      <c r="C2" s="22" t="s">
        <v>53</v>
      </c>
      <c r="D2" s="22" t="s">
        <v>111</v>
      </c>
      <c r="E2" s="22" t="s">
        <v>111</v>
      </c>
      <c r="F2" s="22" t="s">
        <v>20</v>
      </c>
      <c r="G2" s="23" t="n">
        <v>1</v>
      </c>
      <c r="H2" s="24" t="n">
        <v>5000</v>
      </c>
      <c r="I2" s="24" t="n">
        <v>5000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45177.627083333</v>
      </c>
      <c r="B3" s="16" t="s">
        <v>84</v>
      </c>
      <c r="C3" s="16" t="s">
        <v>112</v>
      </c>
      <c r="D3" s="16" t="s">
        <v>81</v>
      </c>
      <c r="E3" s="16" t="s">
        <v>18</v>
      </c>
      <c r="F3" s="16" t="s">
        <v>20</v>
      </c>
      <c r="G3" s="7" t="n">
        <v>5</v>
      </c>
      <c r="H3" s="6" t="n">
        <v>100</v>
      </c>
      <c r="I3" s="6" t="n">
        <v>-5000</v>
      </c>
      <c r="J3" s="6" t="n">
        <v>0</v>
      </c>
      <c r="K3" s="6" t="n">
        <v>0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1" t="n">
        <v>45212.900694444</v>
      </c>
      <c r="B4" s="22" t="s">
        <v>111</v>
      </c>
      <c r="C4" s="22" t="s">
        <v>53</v>
      </c>
      <c r="D4" s="22" t="s">
        <v>111</v>
      </c>
      <c r="E4" s="22" t="s">
        <v>111</v>
      </c>
      <c r="F4" s="22" t="s">
        <v>20</v>
      </c>
      <c r="G4" s="23" t="n">
        <v>1</v>
      </c>
      <c r="H4" s="24" t="n">
        <v>5000</v>
      </c>
      <c r="I4" s="24" t="n">
        <v>5000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4"/>
      <c r="O4" s="22"/>
    </row>
    <row collapsed="false" customFormat="false" customHeight="false" hidden="false" ht="12.1" outlineLevel="0" r="5">
      <c r="A5" s="21" t="n">
        <v>45219.513888889</v>
      </c>
      <c r="B5" s="22" t="s">
        <v>111</v>
      </c>
      <c r="C5" s="22" t="s">
        <v>53</v>
      </c>
      <c r="D5" s="22" t="s">
        <v>111</v>
      </c>
      <c r="E5" s="22" t="s">
        <v>111</v>
      </c>
      <c r="F5" s="22" t="s">
        <v>20</v>
      </c>
      <c r="G5" s="23" t="n">
        <v>1</v>
      </c>
      <c r="H5" s="24" t="n">
        <v>1000</v>
      </c>
      <c r="I5" s="24" t="n">
        <v>1000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4"/>
      <c r="O5" s="22"/>
    </row>
    <row collapsed="false" customFormat="false" customHeight="false" hidden="false" ht="12.1" outlineLevel="0" r="6">
      <c r="A6" s="20" t="n">
        <v>45224.598611111</v>
      </c>
      <c r="B6" s="16" t="s">
        <v>85</v>
      </c>
      <c r="C6" s="16" t="s">
        <v>113</v>
      </c>
      <c r="D6" s="16" t="s">
        <v>81</v>
      </c>
      <c r="E6" s="16" t="s">
        <v>18</v>
      </c>
      <c r="F6" s="16" t="s">
        <v>20</v>
      </c>
      <c r="G6" s="7" t="n">
        <v>6</v>
      </c>
      <c r="H6" s="6" t="n">
        <v>100</v>
      </c>
      <c r="I6" s="6" t="n">
        <v>-6000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45231.865972222</v>
      </c>
      <c r="B7" s="22" t="s">
        <v>111</v>
      </c>
      <c r="C7" s="22" t="s">
        <v>53</v>
      </c>
      <c r="D7" s="22" t="s">
        <v>111</v>
      </c>
      <c r="E7" s="22" t="s">
        <v>111</v>
      </c>
      <c r="F7" s="22" t="s">
        <v>20</v>
      </c>
      <c r="G7" s="23" t="n">
        <v>1</v>
      </c>
      <c r="H7" s="24" t="n">
        <v>1000</v>
      </c>
      <c r="I7" s="24" t="n">
        <v>1000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0" t="n">
        <v>45237.434027778</v>
      </c>
      <c r="B8" s="16" t="s">
        <v>86</v>
      </c>
      <c r="C8" s="16" t="s">
        <v>114</v>
      </c>
      <c r="D8" s="16" t="s">
        <v>81</v>
      </c>
      <c r="E8" s="16" t="s">
        <v>18</v>
      </c>
      <c r="F8" s="16" t="s">
        <v>20</v>
      </c>
      <c r="G8" s="7" t="n">
        <v>1</v>
      </c>
      <c r="H8" s="6" t="n">
        <v>98.1</v>
      </c>
      <c r="I8" s="6" t="n">
        <v>-981</v>
      </c>
      <c r="J8" s="6" t="n">
        <v>0</v>
      </c>
      <c r="K8" s="6" t="n">
        <v>0</v>
      </c>
      <c r="L8" s="6" t="n">
        <v>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1" t="n">
        <v>45324.520138889</v>
      </c>
      <c r="B9" s="22" t="s">
        <v>111</v>
      </c>
      <c r="C9" s="22" t="s">
        <v>53</v>
      </c>
      <c r="D9" s="22" t="s">
        <v>111</v>
      </c>
      <c r="E9" s="22" t="s">
        <v>111</v>
      </c>
      <c r="F9" s="22" t="s">
        <v>20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4"/>
      <c r="O9" s="22"/>
    </row>
    <row collapsed="false" customFormat="false" customHeight="false" hidden="false" ht="12.1" outlineLevel="0" r="10">
      <c r="A10" s="20" t="n">
        <v>45329.469444444</v>
      </c>
      <c r="B10" s="16" t="s">
        <v>87</v>
      </c>
      <c r="C10" s="16" t="s">
        <v>115</v>
      </c>
      <c r="D10" s="16" t="s">
        <v>81</v>
      </c>
      <c r="E10" s="16" t="s">
        <v>116</v>
      </c>
      <c r="F10" s="16" t="s">
        <v>20</v>
      </c>
      <c r="G10" s="7" t="n">
        <v>3</v>
      </c>
      <c r="H10" s="6" t="n">
        <v>296.5</v>
      </c>
      <c r="I10" s="6" t="n">
        <v>-889.5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5" t="n">
        <v>45330.540277778</v>
      </c>
      <c r="B11" s="26" t="s">
        <v>31</v>
      </c>
      <c r="C11" s="26" t="s">
        <v>117</v>
      </c>
      <c r="D11" s="26" t="s">
        <v>81</v>
      </c>
      <c r="E11" s="26" t="s">
        <v>118</v>
      </c>
      <c r="F11" s="26" t="s">
        <v>20</v>
      </c>
      <c r="G11" s="27" t="n">
        <v>4</v>
      </c>
      <c r="H11" s="28" t="n">
        <v>12.632</v>
      </c>
      <c r="I11" s="28" t="n">
        <v>-50.53</v>
      </c>
      <c r="J11" s="28" t="n">
        <v>0</v>
      </c>
      <c r="K11" s="28" t="n">
        <v>0</v>
      </c>
      <c r="L11" s="28" t="n">
        <v>0</v>
      </c>
      <c r="M11" s="6" t="s">
        <f>=I11+J11+K11+L11</f>
      </c>
      <c r="N11" s="28"/>
      <c r="O11" s="26"/>
    </row>
    <row collapsed="false" customFormat="false" customHeight="false" hidden="false" ht="12.1" outlineLevel="0" r="12">
      <c r="A12" s="25" t="n">
        <v>45331.720833333</v>
      </c>
      <c r="B12" s="26" t="s">
        <v>31</v>
      </c>
      <c r="C12" s="26" t="s">
        <v>117</v>
      </c>
      <c r="D12" s="26" t="s">
        <v>101</v>
      </c>
      <c r="E12" s="26" t="s">
        <v>118</v>
      </c>
      <c r="F12" s="26" t="s">
        <v>20</v>
      </c>
      <c r="G12" s="27" t="n">
        <v>-4</v>
      </c>
      <c r="H12" s="28" t="n">
        <v>12.567</v>
      </c>
      <c r="I12" s="28" t="n">
        <v>50.27</v>
      </c>
      <c r="J12" s="28" t="n">
        <v>0</v>
      </c>
      <c r="K12" s="28" t="n">
        <v>0</v>
      </c>
      <c r="L12" s="28" t="n">
        <v>0</v>
      </c>
      <c r="M12" s="6" t="s">
        <f>=I12+J12+K12+L12</f>
      </c>
      <c r="N12" s="28"/>
      <c r="O12" s="26"/>
    </row>
    <row collapsed="false" customFormat="false" customHeight="false" hidden="false" ht="12.1" outlineLevel="0" r="13">
      <c r="A13" s="29" t="n">
        <v>45460.680555556</v>
      </c>
      <c r="B13" s="30" t="s">
        <v>119</v>
      </c>
      <c r="C13" s="30" t="s">
        <v>57</v>
      </c>
      <c r="D13" s="30" t="s">
        <v>119</v>
      </c>
      <c r="E13" s="30" t="s">
        <v>119</v>
      </c>
      <c r="F13" s="30" t="s">
        <v>20</v>
      </c>
      <c r="G13" s="31" t="n">
        <v>129.24</v>
      </c>
      <c r="H13" s="32" t="n">
        <v>-1</v>
      </c>
      <c r="I13" s="32" t="n">
        <v>-129.24</v>
      </c>
      <c r="J13" s="32" t="n">
        <v>0</v>
      </c>
      <c r="K13" s="32" t="n">
        <v>0</v>
      </c>
      <c r="L13" s="32" t="n">
        <v>0</v>
      </c>
      <c r="M13" s="6" t="s">
        <f>=I13+J13+K13+L13</f>
      </c>
      <c r="N13" s="32"/>
      <c r="O13" s="30"/>
    </row>
    <row collapsed="false" customFormat="false" customHeight="false" hidden="false" ht="12.1" outlineLevel="0" r="14">
      <c r="A14" s="33" t="n">
        <v>45747.474305556</v>
      </c>
      <c r="B14" s="34" t="s">
        <v>86</v>
      </c>
      <c r="C14" s="34" t="s">
        <v>114</v>
      </c>
      <c r="D14" s="34" t="s">
        <v>101</v>
      </c>
      <c r="E14" s="34" t="s">
        <v>18</v>
      </c>
      <c r="F14" s="34" t="s">
        <v>20</v>
      </c>
      <c r="G14" s="35" t="n">
        <v>-1</v>
      </c>
      <c r="H14" s="36" t="n">
        <v>97.01</v>
      </c>
      <c r="I14" s="36" t="n">
        <v>970.1</v>
      </c>
      <c r="J14" s="36" t="n">
        <v>19.59</v>
      </c>
      <c r="K14" s="36" t="n">
        <v>-2.91</v>
      </c>
      <c r="L14" s="36" t="n">
        <v>0</v>
      </c>
      <c r="M14" s="6" t="s">
        <f>=I14+J14+K14+L14</f>
      </c>
      <c r="N14" s="36"/>
      <c r="O14" s="34"/>
    </row>
    <row collapsed="false" customFormat="false" customHeight="false" hidden="false" ht="12.1" outlineLevel="0" r="15">
      <c r="A15" s="20" t="n">
        <v>45748.508333333</v>
      </c>
      <c r="B15" s="16" t="s">
        <v>23</v>
      </c>
      <c r="C15" s="16" t="s">
        <v>120</v>
      </c>
      <c r="D15" s="16" t="s">
        <v>81</v>
      </c>
      <c r="E15" s="16" t="s">
        <v>18</v>
      </c>
      <c r="F15" s="16" t="s">
        <v>20</v>
      </c>
      <c r="G15" s="7" t="n">
        <v>1</v>
      </c>
      <c r="H15" s="6" t="n">
        <v>83.799</v>
      </c>
      <c r="I15" s="6" t="n">
        <v>-837.99</v>
      </c>
      <c r="J15" s="6" t="n">
        <v>-39.94</v>
      </c>
      <c r="K15" s="6" t="n">
        <v>0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1" t="n">
        <v>45764</v>
      </c>
      <c r="B16" s="22" t="s">
        <v>121</v>
      </c>
      <c r="C16" s="22" t="s">
        <v>122</v>
      </c>
      <c r="D16" s="22" t="s">
        <v>121</v>
      </c>
      <c r="E16" s="22" t="s">
        <v>121</v>
      </c>
      <c r="F16" s="22" t="s">
        <v>20</v>
      </c>
      <c r="G16" s="23" t="n">
        <v>6000</v>
      </c>
      <c r="H16" s="24" t="n">
        <v>1</v>
      </c>
      <c r="I16" s="24" t="n">
        <v>6000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1" t="n">
        <v>45764.304166667</v>
      </c>
      <c r="B17" s="22" t="s">
        <v>111</v>
      </c>
      <c r="C17" s="22" t="s">
        <v>53</v>
      </c>
      <c r="D17" s="22" t="s">
        <v>111</v>
      </c>
      <c r="E17" s="22" t="s">
        <v>111</v>
      </c>
      <c r="F17" s="22" t="s">
        <v>20</v>
      </c>
      <c r="G17" s="23" t="n">
        <v>2020</v>
      </c>
      <c r="H17" s="24" t="n">
        <v>1</v>
      </c>
      <c r="I17" s="24" t="n">
        <v>2020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4"/>
      <c r="O17" s="22"/>
    </row>
    <row collapsed="false" customFormat="false" customHeight="false" hidden="false" ht="12.1" outlineLevel="0" r="18">
      <c r="A18" s="20" t="n">
        <v>45764.446527778</v>
      </c>
      <c r="B18" s="16" t="s">
        <v>88</v>
      </c>
      <c r="C18" s="16" t="s">
        <v>123</v>
      </c>
      <c r="D18" s="16" t="s">
        <v>81</v>
      </c>
      <c r="E18" s="16" t="s">
        <v>116</v>
      </c>
      <c r="F18" s="16" t="s">
        <v>20</v>
      </c>
      <c r="G18" s="7" t="n">
        <v>1</v>
      </c>
      <c r="H18" s="6" t="n">
        <v>1300</v>
      </c>
      <c r="I18" s="6" t="n">
        <v>-1300</v>
      </c>
      <c r="J18" s="6" t="n">
        <v>0</v>
      </c>
      <c r="K18" s="6" t="n">
        <v>0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1" t="n">
        <v>45764.73125</v>
      </c>
      <c r="B19" s="22" t="s">
        <v>111</v>
      </c>
      <c r="C19" s="22" t="s">
        <v>53</v>
      </c>
      <c r="D19" s="22" t="s">
        <v>111</v>
      </c>
      <c r="E19" s="22" t="s">
        <v>111</v>
      </c>
      <c r="F19" s="22" t="s">
        <v>20</v>
      </c>
      <c r="G19" s="23" t="n">
        <v>65.18</v>
      </c>
      <c r="H19" s="24" t="n">
        <v>1</v>
      </c>
      <c r="I19" s="24" t="n">
        <v>65.18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4"/>
      <c r="O19" s="22"/>
    </row>
    <row collapsed="false" customFormat="false" customHeight="false" hidden="false" ht="12.1" outlineLevel="0" r="20">
      <c r="A20" s="20" t="n">
        <v>45764.742361111</v>
      </c>
      <c r="B20" s="16" t="s">
        <v>23</v>
      </c>
      <c r="C20" s="16" t="s">
        <v>120</v>
      </c>
      <c r="D20" s="16" t="s">
        <v>81</v>
      </c>
      <c r="E20" s="16" t="s">
        <v>18</v>
      </c>
      <c r="F20" s="16" t="s">
        <v>20</v>
      </c>
      <c r="G20" s="7" t="n">
        <v>8</v>
      </c>
      <c r="H20" s="6" t="n">
        <v>81.67</v>
      </c>
      <c r="I20" s="6" t="n">
        <v>-6533.6</v>
      </c>
      <c r="J20" s="6" t="n">
        <v>-362.48</v>
      </c>
      <c r="K20" s="6" t="n">
        <v>0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1" t="n">
        <v>45764.845138889</v>
      </c>
      <c r="B21" s="22" t="s">
        <v>111</v>
      </c>
      <c r="C21" s="22" t="s">
        <v>53</v>
      </c>
      <c r="D21" s="22" t="s">
        <v>111</v>
      </c>
      <c r="E21" s="22" t="s">
        <v>111</v>
      </c>
      <c r="F21" s="22" t="s">
        <v>20</v>
      </c>
      <c r="G21" s="23" t="n">
        <v>154.18</v>
      </c>
      <c r="H21" s="24" t="n">
        <v>1</v>
      </c>
      <c r="I21" s="24" t="n">
        <v>154.18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4"/>
      <c r="O21" s="22"/>
    </row>
    <row collapsed="false" customFormat="false" customHeight="false" hidden="false" ht="12.1" outlineLevel="0" r="22">
      <c r="A22" s="21" t="n">
        <v>45770.497916667</v>
      </c>
      <c r="B22" s="22" t="s">
        <v>111</v>
      </c>
      <c r="C22" s="22" t="s">
        <v>53</v>
      </c>
      <c r="D22" s="22" t="s">
        <v>111</v>
      </c>
      <c r="E22" s="22" t="s">
        <v>111</v>
      </c>
      <c r="F22" s="22" t="s">
        <v>20</v>
      </c>
      <c r="G22" s="23" t="n">
        <v>2000</v>
      </c>
      <c r="H22" s="24" t="n">
        <v>1</v>
      </c>
      <c r="I22" s="24" t="n">
        <v>2000</v>
      </c>
      <c r="J22" s="24" t="n">
        <v>0</v>
      </c>
      <c r="K22" s="24" t="n">
        <v>0</v>
      </c>
      <c r="L22" s="24" t="n">
        <v>0</v>
      </c>
      <c r="M22" s="6" t="s">
        <f>=I22+J22+K22+L22</f>
      </c>
      <c r="N22" s="24"/>
      <c r="O22" s="22"/>
    </row>
    <row collapsed="false" customFormat="false" customHeight="false" hidden="false" ht="12.1" outlineLevel="0" r="23">
      <c r="A23" s="20" t="n">
        <v>45775.323611111</v>
      </c>
      <c r="B23" s="16" t="s">
        <v>89</v>
      </c>
      <c r="C23" s="16" t="s">
        <v>124</v>
      </c>
      <c r="D23" s="16" t="s">
        <v>81</v>
      </c>
      <c r="E23" s="16" t="s">
        <v>116</v>
      </c>
      <c r="F23" s="16" t="s">
        <v>20</v>
      </c>
      <c r="G23" s="7" t="n">
        <v>1</v>
      </c>
      <c r="H23" s="6" t="n">
        <v>477.15</v>
      </c>
      <c r="I23" s="6" t="n">
        <v>-477.15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45775.326388889</v>
      </c>
      <c r="B24" s="16" t="s">
        <v>90</v>
      </c>
      <c r="C24" s="16" t="s">
        <v>125</v>
      </c>
      <c r="D24" s="16" t="s">
        <v>81</v>
      </c>
      <c r="E24" s="16" t="s">
        <v>116</v>
      </c>
      <c r="F24" s="16" t="s">
        <v>20</v>
      </c>
      <c r="G24" s="7" t="n">
        <v>1</v>
      </c>
      <c r="H24" s="6" t="n">
        <v>1301.8</v>
      </c>
      <c r="I24" s="6" t="n">
        <v>-1301.8</v>
      </c>
      <c r="J24" s="6" t="n">
        <v>0</v>
      </c>
      <c r="K24" s="6" t="n">
        <v>0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1" t="n">
        <v>45806.375694444</v>
      </c>
      <c r="B25" s="22" t="s">
        <v>111</v>
      </c>
      <c r="C25" s="22" t="s">
        <v>53</v>
      </c>
      <c r="D25" s="22" t="s">
        <v>111</v>
      </c>
      <c r="E25" s="22" t="s">
        <v>111</v>
      </c>
      <c r="F25" s="22" t="s">
        <v>20</v>
      </c>
      <c r="G25" s="23" t="n">
        <v>7000</v>
      </c>
      <c r="H25" s="24" t="n">
        <v>1</v>
      </c>
      <c r="I25" s="24" t="n">
        <v>7000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4"/>
      <c r="O25" s="22"/>
    </row>
    <row collapsed="false" customFormat="false" customHeight="false" hidden="false" ht="12.1" outlineLevel="0" r="26">
      <c r="A26" s="20" t="n">
        <v>45812.675</v>
      </c>
      <c r="B26" s="16" t="s">
        <v>91</v>
      </c>
      <c r="C26" s="16" t="s">
        <v>126</v>
      </c>
      <c r="D26" s="16" t="s">
        <v>81</v>
      </c>
      <c r="E26" s="16" t="s">
        <v>18</v>
      </c>
      <c r="F26" s="16" t="s">
        <v>20</v>
      </c>
      <c r="G26" s="7" t="n">
        <v>7</v>
      </c>
      <c r="H26" s="6" t="n">
        <v>102</v>
      </c>
      <c r="I26" s="6" t="n">
        <v>-7140</v>
      </c>
      <c r="J26" s="6" t="n">
        <v>-7.49</v>
      </c>
      <c r="K26" s="6" t="n">
        <v>0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37" t="n">
        <v>45812.675694444</v>
      </c>
      <c r="B27" s="38" t="s">
        <v>127</v>
      </c>
      <c r="C27" s="38" t="s">
        <v>128</v>
      </c>
      <c r="D27" s="38" t="s">
        <v>127</v>
      </c>
      <c r="E27" s="38" t="s">
        <v>127</v>
      </c>
      <c r="F27" s="38" t="s">
        <v>20</v>
      </c>
      <c r="G27" s="39" t="n">
        <v>125.69</v>
      </c>
      <c r="H27" s="40" t="n">
        <v>-1</v>
      </c>
      <c r="I27" s="40" t="n">
        <v>-125.69</v>
      </c>
      <c r="J27" s="40" t="n">
        <v>0</v>
      </c>
      <c r="K27" s="40" t="n">
        <v>0</v>
      </c>
      <c r="L27" s="40" t="n">
        <v>0</v>
      </c>
      <c r="M27" s="6" t="s">
        <f>=I27+J27+K27+L27</f>
      </c>
      <c r="N27" s="40"/>
      <c r="O27" s="38"/>
    </row>
    <row collapsed="false" customFormat="false" customHeight="false" hidden="false" ht="12.1" outlineLevel="0" r="28">
      <c r="A28" s="21" t="n">
        <v>45812.690277778</v>
      </c>
      <c r="B28" s="22" t="s">
        <v>111</v>
      </c>
      <c r="C28" s="22" t="s">
        <v>53</v>
      </c>
      <c r="D28" s="22" t="s">
        <v>111</v>
      </c>
      <c r="E28" s="22" t="s">
        <v>111</v>
      </c>
      <c r="F28" s="22" t="s">
        <v>20</v>
      </c>
      <c r="G28" s="23" t="n">
        <v>478.72</v>
      </c>
      <c r="H28" s="24" t="n">
        <v>1</v>
      </c>
      <c r="I28" s="24" t="n">
        <v>478.72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45812.694444444</v>
      </c>
      <c r="B29" s="16" t="s">
        <v>89</v>
      </c>
      <c r="C29" s="16" t="s">
        <v>124</v>
      </c>
      <c r="D29" s="16" t="s">
        <v>81</v>
      </c>
      <c r="E29" s="16" t="s">
        <v>116</v>
      </c>
      <c r="F29" s="16" t="s">
        <v>20</v>
      </c>
      <c r="G29" s="7" t="n">
        <v>1</v>
      </c>
      <c r="H29" s="6" t="n">
        <v>438</v>
      </c>
      <c r="I29" s="6" t="n">
        <v>-438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45817.360416667</v>
      </c>
      <c r="B30" s="22" t="s">
        <v>111</v>
      </c>
      <c r="C30" s="22" t="s">
        <v>53</v>
      </c>
      <c r="D30" s="22" t="s">
        <v>111</v>
      </c>
      <c r="E30" s="22" t="s">
        <v>111</v>
      </c>
      <c r="F30" s="22" t="s">
        <v>20</v>
      </c>
      <c r="G30" s="23" t="n">
        <v>3344.05</v>
      </c>
      <c r="H30" s="24" t="n">
        <v>1</v>
      </c>
      <c r="I30" s="24" t="n">
        <v>3344.05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4"/>
      <c r="O30" s="22"/>
    </row>
    <row collapsed="false" customFormat="false" customHeight="false" hidden="false" ht="12.1" outlineLevel="0" r="31">
      <c r="A31" s="20" t="n">
        <v>45821.658333333</v>
      </c>
      <c r="B31" s="16" t="s">
        <v>92</v>
      </c>
      <c r="C31" s="16" t="s">
        <v>129</v>
      </c>
      <c r="D31" s="16" t="s">
        <v>81</v>
      </c>
      <c r="E31" s="16" t="s">
        <v>18</v>
      </c>
      <c r="F31" s="16" t="s">
        <v>20</v>
      </c>
      <c r="G31" s="7" t="n">
        <v>3</v>
      </c>
      <c r="H31" s="6" t="n">
        <v>100.99</v>
      </c>
      <c r="I31" s="6" t="n">
        <v>-3029.7</v>
      </c>
      <c r="J31" s="6" t="n">
        <v>-24</v>
      </c>
      <c r="K31" s="6" t="n">
        <v>0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37" t="n">
        <v>45821.659027778</v>
      </c>
      <c r="B32" s="38" t="s">
        <v>127</v>
      </c>
      <c r="C32" s="38" t="s">
        <v>128</v>
      </c>
      <c r="D32" s="38" t="s">
        <v>127</v>
      </c>
      <c r="E32" s="38" t="s">
        <v>127</v>
      </c>
      <c r="F32" s="38" t="s">
        <v>20</v>
      </c>
      <c r="G32" s="39" t="n">
        <v>100</v>
      </c>
      <c r="H32" s="40" t="n">
        <v>-1</v>
      </c>
      <c r="I32" s="40" t="n">
        <v>-100</v>
      </c>
      <c r="J32" s="40" t="n">
        <v>0</v>
      </c>
      <c r="K32" s="40" t="n">
        <v>0</v>
      </c>
      <c r="L32" s="40" t="n">
        <v>0</v>
      </c>
      <c r="M32" s="6" t="s">
        <f>=I32+J32+K32+L32</f>
      </c>
      <c r="N32" s="40"/>
      <c r="O32" s="38"/>
    </row>
    <row collapsed="false" customFormat="false" customHeight="false" hidden="false" ht="12.1" outlineLevel="0" r="33">
      <c r="A33" s="37" t="n">
        <v>45839.916666667</v>
      </c>
      <c r="B33" s="38" t="s">
        <v>127</v>
      </c>
      <c r="C33" s="38" t="s">
        <v>128</v>
      </c>
      <c r="D33" s="38" t="s">
        <v>127</v>
      </c>
      <c r="E33" s="38" t="s">
        <v>127</v>
      </c>
      <c r="F33" s="38" t="s">
        <v>20</v>
      </c>
      <c r="G33" s="39" t="n">
        <v>100</v>
      </c>
      <c r="H33" s="40" t="n">
        <v>-1</v>
      </c>
      <c r="I33" s="40" t="n">
        <v>-100</v>
      </c>
      <c r="J33" s="40" t="n">
        <v>0</v>
      </c>
      <c r="K33" s="40" t="n">
        <v>0</v>
      </c>
      <c r="L33" s="40" t="n">
        <v>0</v>
      </c>
      <c r="M33" s="6" t="s">
        <f>=I33+J33+K33+L33</f>
      </c>
      <c r="N33" s="40"/>
      <c r="O33" s="38"/>
    </row>
    <row collapsed="false" customFormat="false" customHeight="false" hidden="false" ht="12.1" outlineLevel="0" r="34">
      <c r="A34" s="21" t="n">
        <v>45852.679166667</v>
      </c>
      <c r="B34" s="22" t="s">
        <v>111</v>
      </c>
      <c r="C34" s="22" t="s">
        <v>53</v>
      </c>
      <c r="D34" s="22" t="s">
        <v>111</v>
      </c>
      <c r="E34" s="22" t="s">
        <v>111</v>
      </c>
      <c r="F34" s="22" t="s">
        <v>20</v>
      </c>
      <c r="G34" s="23" t="n">
        <v>190</v>
      </c>
      <c r="H34" s="24" t="n">
        <v>1</v>
      </c>
      <c r="I34" s="24" t="n">
        <v>190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4"/>
      <c r="O34" s="22"/>
    </row>
    <row collapsed="false" customFormat="false" customHeight="false" hidden="false" ht="12.1" outlineLevel="0" r="35">
      <c r="A35" s="21" t="n">
        <v>45858</v>
      </c>
      <c r="B35" s="22" t="s">
        <v>130</v>
      </c>
      <c r="C35" s="22" t="s">
        <v>131</v>
      </c>
      <c r="D35" s="22" t="s">
        <v>132</v>
      </c>
      <c r="E35" s="22" t="s">
        <v>132</v>
      </c>
      <c r="F35" s="22" t="s">
        <v>20</v>
      </c>
      <c r="G35" s="23" t="n">
        <v>25.36</v>
      </c>
      <c r="H35" s="24" t="n">
        <v>1</v>
      </c>
      <c r="I35" s="24" t="n">
        <v>25.36</v>
      </c>
      <c r="J35" s="24" t="n">
        <v>0</v>
      </c>
      <c r="K35" s="24" t="n">
        <v>0</v>
      </c>
      <c r="L35" s="24" t="n">
        <v>0</v>
      </c>
      <c r="M35" s="6" t="s">
        <f>=I35+J35+K35+L35</f>
      </c>
      <c r="N35" s="24"/>
      <c r="O35" s="22"/>
    </row>
    <row collapsed="false" customFormat="false" customHeight="false" hidden="false" ht="12.1" outlineLevel="0" r="36">
      <c r="A36" s="21" t="n">
        <v>45860.55</v>
      </c>
      <c r="B36" s="22" t="s">
        <v>111</v>
      </c>
      <c r="C36" s="22" t="s">
        <v>53</v>
      </c>
      <c r="D36" s="22" t="s">
        <v>111</v>
      </c>
      <c r="E36" s="22" t="s">
        <v>111</v>
      </c>
      <c r="F36" s="22" t="s">
        <v>20</v>
      </c>
      <c r="G36" s="23" t="n">
        <v>610</v>
      </c>
      <c r="H36" s="24" t="n">
        <v>1</v>
      </c>
      <c r="I36" s="24" t="n">
        <v>610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4"/>
      <c r="O36" s="22"/>
    </row>
    <row collapsed="false" customFormat="false" customHeight="false" hidden="false" ht="12.1" outlineLevel="0" r="37">
      <c r="A37" s="20" t="n">
        <v>45860.584027778</v>
      </c>
      <c r="B37" s="16" t="s">
        <v>93</v>
      </c>
      <c r="C37" s="16" t="s">
        <v>133</v>
      </c>
      <c r="D37" s="16" t="s">
        <v>81</v>
      </c>
      <c r="E37" s="16" t="s">
        <v>134</v>
      </c>
      <c r="F37" s="16" t="s">
        <v>20</v>
      </c>
      <c r="G37" s="7" t="n">
        <v>1</v>
      </c>
      <c r="H37" s="6" t="n">
        <v>534.6</v>
      </c>
      <c r="I37" s="6" t="n">
        <v>-534.6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1" t="n">
        <v>45868.427777778</v>
      </c>
      <c r="B38" s="22" t="s">
        <v>111</v>
      </c>
      <c r="C38" s="22" t="s">
        <v>53</v>
      </c>
      <c r="D38" s="22" t="s">
        <v>111</v>
      </c>
      <c r="E38" s="22" t="s">
        <v>111</v>
      </c>
      <c r="F38" s="22" t="s">
        <v>20</v>
      </c>
      <c r="G38" s="23" t="n">
        <v>47.88</v>
      </c>
      <c r="H38" s="24" t="n">
        <v>1</v>
      </c>
      <c r="I38" s="24" t="n">
        <v>47.88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4"/>
      <c r="O38" s="22"/>
    </row>
    <row collapsed="false" customFormat="false" customHeight="false" hidden="false" ht="12.1" outlineLevel="0" r="39">
      <c r="A39" s="21" t="n">
        <v>45871</v>
      </c>
      <c r="B39" s="22" t="s">
        <v>130</v>
      </c>
      <c r="C39" s="22" t="s">
        <v>135</v>
      </c>
      <c r="D39" s="22" t="s">
        <v>132</v>
      </c>
      <c r="E39" s="22" t="s">
        <v>132</v>
      </c>
      <c r="F39" s="22" t="s">
        <v>20</v>
      </c>
      <c r="G39" s="23" t="n">
        <v>97.21</v>
      </c>
      <c r="H39" s="24" t="n">
        <v>1</v>
      </c>
      <c r="I39" s="24" t="n">
        <v>97.21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45873.415972222</v>
      </c>
      <c r="B40" s="22" t="s">
        <v>111</v>
      </c>
      <c r="C40" s="22" t="s">
        <v>53</v>
      </c>
      <c r="D40" s="22" t="s">
        <v>111</v>
      </c>
      <c r="E40" s="22" t="s">
        <v>111</v>
      </c>
      <c r="F40" s="22" t="s">
        <v>20</v>
      </c>
      <c r="G40" s="23" t="n">
        <v>173.25</v>
      </c>
      <c r="H40" s="24" t="n">
        <v>1</v>
      </c>
      <c r="I40" s="24" t="n">
        <v>173.25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4"/>
      <c r="O40" s="22"/>
    </row>
    <row collapsed="false" customFormat="false" customHeight="false" hidden="false" ht="12.1" outlineLevel="0" r="41">
      <c r="A41" s="20" t="n">
        <v>45873.427777778</v>
      </c>
      <c r="B41" s="16" t="s">
        <v>94</v>
      </c>
      <c r="C41" s="16" t="s">
        <v>136</v>
      </c>
      <c r="D41" s="16" t="s">
        <v>81</v>
      </c>
      <c r="E41" s="16" t="s">
        <v>116</v>
      </c>
      <c r="F41" s="16" t="s">
        <v>20</v>
      </c>
      <c r="G41" s="7" t="n">
        <v>1</v>
      </c>
      <c r="H41" s="6" t="n">
        <v>306.2</v>
      </c>
      <c r="I41" s="6" t="n">
        <v>-306.2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45873.429166667</v>
      </c>
      <c r="B42" s="16" t="s">
        <v>95</v>
      </c>
      <c r="C42" s="16" t="s">
        <v>137</v>
      </c>
      <c r="D42" s="16" t="s">
        <v>81</v>
      </c>
      <c r="E42" s="16" t="s">
        <v>116</v>
      </c>
      <c r="F42" s="16" t="s">
        <v>20</v>
      </c>
      <c r="G42" s="7" t="n">
        <v>1</v>
      </c>
      <c r="H42" s="6" t="n">
        <v>302.6</v>
      </c>
      <c r="I42" s="6" t="n">
        <v>-302.6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33" t="n">
        <v>45874.929166667</v>
      </c>
      <c r="B43" s="34" t="s">
        <v>90</v>
      </c>
      <c r="C43" s="34" t="s">
        <v>125</v>
      </c>
      <c r="D43" s="34" t="s">
        <v>101</v>
      </c>
      <c r="E43" s="34" t="s">
        <v>116</v>
      </c>
      <c r="F43" s="34" t="s">
        <v>20</v>
      </c>
      <c r="G43" s="35" t="n">
        <v>-1</v>
      </c>
      <c r="H43" s="36" t="n">
        <v>1315</v>
      </c>
      <c r="I43" s="36" t="n">
        <v>1315</v>
      </c>
      <c r="J43" s="36" t="n">
        <v>0</v>
      </c>
      <c r="K43" s="36" t="n">
        <v>-3.94</v>
      </c>
      <c r="L43" s="36" t="n">
        <v>0</v>
      </c>
      <c r="M43" s="6" t="s">
        <f>=I43+J43+K43+L43</f>
      </c>
      <c r="N43" s="36"/>
      <c r="O43" s="34"/>
    </row>
    <row collapsed="false" customFormat="false" customHeight="false" hidden="false" ht="12.1" outlineLevel="0" r="44">
      <c r="A44" s="20" t="n">
        <v>45874.9375</v>
      </c>
      <c r="B44" s="16" t="s">
        <v>93</v>
      </c>
      <c r="C44" s="16" t="s">
        <v>133</v>
      </c>
      <c r="D44" s="16" t="s">
        <v>81</v>
      </c>
      <c r="E44" s="16" t="s">
        <v>134</v>
      </c>
      <c r="F44" s="16" t="s">
        <v>20</v>
      </c>
      <c r="G44" s="7" t="n">
        <v>3</v>
      </c>
      <c r="H44" s="6" t="n">
        <v>533</v>
      </c>
      <c r="I44" s="6" t="n">
        <v>-1599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1" t="n">
        <v>45879</v>
      </c>
      <c r="B45" s="22" t="s">
        <v>130</v>
      </c>
      <c r="C45" s="22" t="s">
        <v>138</v>
      </c>
      <c r="D45" s="22" t="s">
        <v>132</v>
      </c>
      <c r="E45" s="22" t="s">
        <v>132</v>
      </c>
      <c r="F45" s="22" t="s">
        <v>20</v>
      </c>
      <c r="G45" s="23" t="n">
        <v>43.92</v>
      </c>
      <c r="H45" s="24" t="n">
        <v>1</v>
      </c>
      <c r="I45" s="24" t="n">
        <v>43.92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4"/>
      <c r="O45" s="22"/>
    </row>
    <row collapsed="false" customFormat="false" customHeight="false" hidden="false" ht="12.1" outlineLevel="0" r="46">
      <c r="A46" s="21" t="n">
        <v>45890.91875</v>
      </c>
      <c r="B46" s="22" t="s">
        <v>111</v>
      </c>
      <c r="C46" s="22" t="s">
        <v>53</v>
      </c>
      <c r="D46" s="22" t="s">
        <v>111</v>
      </c>
      <c r="E46" s="22" t="s">
        <v>111</v>
      </c>
      <c r="F46" s="22" t="s">
        <v>20</v>
      </c>
      <c r="G46" s="23" t="n">
        <v>4000</v>
      </c>
      <c r="H46" s="24" t="n">
        <v>1</v>
      </c>
      <c r="I46" s="24" t="n">
        <v>4000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2"/>
    </row>
    <row collapsed="false" customFormat="false" customHeight="false" hidden="false" ht="12.1" outlineLevel="0" r="47">
      <c r="A47" s="20" t="n">
        <v>45890.929166667</v>
      </c>
      <c r="B47" s="16" t="s">
        <v>96</v>
      </c>
      <c r="C47" s="16" t="s">
        <v>139</v>
      </c>
      <c r="D47" s="16" t="s">
        <v>81</v>
      </c>
      <c r="E47" s="16" t="s">
        <v>116</v>
      </c>
      <c r="F47" s="16" t="s">
        <v>20</v>
      </c>
      <c r="G47" s="7" t="n">
        <v>10</v>
      </c>
      <c r="H47" s="6" t="n">
        <v>223.65</v>
      </c>
      <c r="I47" s="6" t="n">
        <v>-2236.5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45891.447222222</v>
      </c>
      <c r="B48" s="16" t="s">
        <v>93</v>
      </c>
      <c r="C48" s="16" t="s">
        <v>133</v>
      </c>
      <c r="D48" s="16" t="s">
        <v>81</v>
      </c>
      <c r="E48" s="16" t="s">
        <v>134</v>
      </c>
      <c r="F48" s="16" t="s">
        <v>20</v>
      </c>
      <c r="G48" s="7" t="n">
        <v>3</v>
      </c>
      <c r="H48" s="6" t="n">
        <v>545.6</v>
      </c>
      <c r="I48" s="6" t="n">
        <v>-1636.8</v>
      </c>
      <c r="J48" s="6" t="n">
        <v>0</v>
      </c>
      <c r="K48" s="6" t="n">
        <v>0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1" t="n">
        <v>45897</v>
      </c>
      <c r="B49" s="22" t="s">
        <v>130</v>
      </c>
      <c r="C49" s="22" t="s">
        <v>140</v>
      </c>
      <c r="D49" s="22" t="s">
        <v>132</v>
      </c>
      <c r="E49" s="22" t="s">
        <v>132</v>
      </c>
      <c r="F49" s="22" t="s">
        <v>20</v>
      </c>
      <c r="G49" s="23" t="n">
        <v>49.3</v>
      </c>
      <c r="H49" s="24" t="n">
        <v>1</v>
      </c>
      <c r="I49" s="24" t="n">
        <v>49.3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4"/>
      <c r="O49" s="22"/>
    </row>
    <row collapsed="false" customFormat="false" customHeight="false" hidden="false" ht="12.1" outlineLevel="0" r="50">
      <c r="A50" s="33" t="n">
        <v>45897.761111111</v>
      </c>
      <c r="B50" s="34" t="s">
        <v>95</v>
      </c>
      <c r="C50" s="34" t="s">
        <v>137</v>
      </c>
      <c r="D50" s="34" t="s">
        <v>101</v>
      </c>
      <c r="E50" s="34" t="s">
        <v>116</v>
      </c>
      <c r="F50" s="34" t="s">
        <v>20</v>
      </c>
      <c r="G50" s="35" t="n">
        <v>-1</v>
      </c>
      <c r="H50" s="36" t="n">
        <v>311.16</v>
      </c>
      <c r="I50" s="36" t="n">
        <v>311.16</v>
      </c>
      <c r="J50" s="36" t="n">
        <v>0</v>
      </c>
      <c r="K50" s="36" t="n">
        <v>-0.93</v>
      </c>
      <c r="L50" s="36" t="n">
        <v>0</v>
      </c>
      <c r="M50" s="6" t="s">
        <f>=I50+J50+K50+L50</f>
      </c>
      <c r="N50" s="36"/>
      <c r="O50" s="34"/>
    </row>
    <row collapsed="false" customFormat="false" customHeight="false" hidden="false" ht="12.1" outlineLevel="0" r="51">
      <c r="A51" s="33" t="n">
        <v>45897.7625</v>
      </c>
      <c r="B51" s="34" t="s">
        <v>94</v>
      </c>
      <c r="C51" s="34" t="s">
        <v>136</v>
      </c>
      <c r="D51" s="34" t="s">
        <v>101</v>
      </c>
      <c r="E51" s="34" t="s">
        <v>116</v>
      </c>
      <c r="F51" s="34" t="s">
        <v>20</v>
      </c>
      <c r="G51" s="35" t="n">
        <v>-1</v>
      </c>
      <c r="H51" s="36" t="n">
        <v>313.71</v>
      </c>
      <c r="I51" s="36" t="n">
        <v>313.71</v>
      </c>
      <c r="J51" s="36" t="n">
        <v>0</v>
      </c>
      <c r="K51" s="36" t="n">
        <v>-0.94</v>
      </c>
      <c r="L51" s="36" t="n">
        <v>0</v>
      </c>
      <c r="M51" s="6" t="s">
        <f>=I51+J51+K51+L51</f>
      </c>
      <c r="N51" s="36"/>
      <c r="O51" s="34"/>
    </row>
    <row collapsed="false" customFormat="false" customHeight="false" hidden="false" ht="12.1" outlineLevel="0" r="52">
      <c r="A52" s="33" t="n">
        <v>45897.763194444</v>
      </c>
      <c r="B52" s="34" t="s">
        <v>89</v>
      </c>
      <c r="C52" s="34" t="s">
        <v>124</v>
      </c>
      <c r="D52" s="34" t="s">
        <v>101</v>
      </c>
      <c r="E52" s="34" t="s">
        <v>116</v>
      </c>
      <c r="F52" s="34" t="s">
        <v>20</v>
      </c>
      <c r="G52" s="35" t="n">
        <v>-2</v>
      </c>
      <c r="H52" s="36" t="n">
        <v>459.55</v>
      </c>
      <c r="I52" s="36" t="n">
        <v>919.1</v>
      </c>
      <c r="J52" s="36" t="n">
        <v>0</v>
      </c>
      <c r="K52" s="36" t="n">
        <v>-2.76</v>
      </c>
      <c r="L52" s="36" t="n">
        <v>0</v>
      </c>
      <c r="M52" s="6" t="s">
        <f>=I52+J52+K52+L52</f>
      </c>
      <c r="N52" s="36"/>
      <c r="O52" s="34"/>
    </row>
    <row collapsed="false" customFormat="false" customHeight="false" hidden="false" ht="12.1" outlineLevel="0" r="53">
      <c r="A53" s="33" t="n">
        <v>45897.763888889</v>
      </c>
      <c r="B53" s="34" t="s">
        <v>96</v>
      </c>
      <c r="C53" s="34" t="s">
        <v>139</v>
      </c>
      <c r="D53" s="34" t="s">
        <v>101</v>
      </c>
      <c r="E53" s="34" t="s">
        <v>116</v>
      </c>
      <c r="F53" s="34" t="s">
        <v>20</v>
      </c>
      <c r="G53" s="35" t="n">
        <v>-10</v>
      </c>
      <c r="H53" s="36" t="n">
        <v>221.95</v>
      </c>
      <c r="I53" s="36" t="n">
        <v>2219.5</v>
      </c>
      <c r="J53" s="36" t="n">
        <v>0</v>
      </c>
      <c r="K53" s="36" t="n">
        <v>-6.66</v>
      </c>
      <c r="L53" s="36" t="n">
        <v>0</v>
      </c>
      <c r="M53" s="6" t="s">
        <f>=I53+J53+K53+L53</f>
      </c>
      <c r="N53" s="36"/>
      <c r="O53" s="34"/>
    </row>
    <row collapsed="false" customFormat="false" customHeight="false" hidden="false" ht="12.1" outlineLevel="0" r="54">
      <c r="A54" s="33" t="n">
        <v>45897.764583333</v>
      </c>
      <c r="B54" s="34" t="s">
        <v>87</v>
      </c>
      <c r="C54" s="34" t="s">
        <v>115</v>
      </c>
      <c r="D54" s="34" t="s">
        <v>101</v>
      </c>
      <c r="E54" s="34" t="s">
        <v>116</v>
      </c>
      <c r="F54" s="34" t="s">
        <v>20</v>
      </c>
      <c r="G54" s="35" t="n">
        <v>-3</v>
      </c>
      <c r="H54" s="36" t="n">
        <v>144.62</v>
      </c>
      <c r="I54" s="36" t="n">
        <v>433.86</v>
      </c>
      <c r="J54" s="36" t="n">
        <v>0</v>
      </c>
      <c r="K54" s="36" t="n">
        <v>-1.3</v>
      </c>
      <c r="L54" s="36" t="n">
        <v>0</v>
      </c>
      <c r="M54" s="6" t="s">
        <f>=I54+J54+K54+L54</f>
      </c>
      <c r="N54" s="36"/>
      <c r="O54" s="34"/>
    </row>
    <row collapsed="false" customFormat="false" customHeight="false" hidden="false" ht="12.1" outlineLevel="0" r="55">
      <c r="A55" s="33" t="n">
        <v>45897.766666667</v>
      </c>
      <c r="B55" s="34" t="s">
        <v>93</v>
      </c>
      <c r="C55" s="34" t="s">
        <v>133</v>
      </c>
      <c r="D55" s="34" t="s">
        <v>101</v>
      </c>
      <c r="E55" s="34" t="s">
        <v>134</v>
      </c>
      <c r="F55" s="34" t="s">
        <v>20</v>
      </c>
      <c r="G55" s="35" t="n">
        <v>-7</v>
      </c>
      <c r="H55" s="36" t="n">
        <v>547.2</v>
      </c>
      <c r="I55" s="36" t="n">
        <v>3830.4</v>
      </c>
      <c r="J55" s="36" t="n">
        <v>0</v>
      </c>
      <c r="K55" s="36" t="n">
        <v>-11.49</v>
      </c>
      <c r="L55" s="36" t="n">
        <v>0</v>
      </c>
      <c r="M55" s="6" t="s">
        <f>=I55+J55+K55+L55</f>
      </c>
      <c r="N55" s="36"/>
      <c r="O55" s="34"/>
    </row>
    <row collapsed="false" customFormat="false" customHeight="false" hidden="false" ht="12.1" outlineLevel="0" r="56">
      <c r="A56" s="21" t="n">
        <v>45898.435416667</v>
      </c>
      <c r="B56" s="22" t="s">
        <v>111</v>
      </c>
      <c r="C56" s="22" t="s">
        <v>53</v>
      </c>
      <c r="D56" s="22" t="s">
        <v>111</v>
      </c>
      <c r="E56" s="22" t="s">
        <v>111</v>
      </c>
      <c r="F56" s="22" t="s">
        <v>20</v>
      </c>
      <c r="G56" s="23" t="n">
        <v>143.78</v>
      </c>
      <c r="H56" s="24" t="n">
        <v>1</v>
      </c>
      <c r="I56" s="24" t="n">
        <v>143.78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4"/>
      <c r="O56" s="22"/>
    </row>
    <row collapsed="false" customFormat="false" customHeight="false" hidden="false" ht="12.1" outlineLevel="0" r="57">
      <c r="A57" s="33" t="n">
        <v>45905.71875</v>
      </c>
      <c r="B57" s="34" t="s">
        <v>92</v>
      </c>
      <c r="C57" s="34" t="s">
        <v>129</v>
      </c>
      <c r="D57" s="34" t="s">
        <v>101</v>
      </c>
      <c r="E57" s="34" t="s">
        <v>18</v>
      </c>
      <c r="F57" s="34" t="s">
        <v>20</v>
      </c>
      <c r="G57" s="35" t="n">
        <v>-3</v>
      </c>
      <c r="H57" s="36" t="n">
        <v>103.6</v>
      </c>
      <c r="I57" s="36" t="n">
        <v>3108</v>
      </c>
      <c r="J57" s="36" t="n">
        <v>48.27</v>
      </c>
      <c r="K57" s="36" t="n">
        <v>-9.32</v>
      </c>
      <c r="L57" s="36" t="n">
        <v>0</v>
      </c>
      <c r="M57" s="6" t="s">
        <f>=I57+J57+K57+L57</f>
      </c>
      <c r="N57" s="36"/>
      <c r="O57" s="34"/>
    </row>
    <row collapsed="false" customFormat="false" customHeight="false" hidden="false" ht="12.1" outlineLevel="0" r="58">
      <c r="A58" s="33" t="n">
        <v>45905.720138889</v>
      </c>
      <c r="B58" s="34" t="s">
        <v>84</v>
      </c>
      <c r="C58" s="34" t="s">
        <v>112</v>
      </c>
      <c r="D58" s="34" t="s">
        <v>101</v>
      </c>
      <c r="E58" s="34" t="s">
        <v>18</v>
      </c>
      <c r="F58" s="34" t="s">
        <v>20</v>
      </c>
      <c r="G58" s="35" t="n">
        <v>-5</v>
      </c>
      <c r="H58" s="36" t="n">
        <v>86.03</v>
      </c>
      <c r="I58" s="36" t="n">
        <v>4301.5</v>
      </c>
      <c r="J58" s="36" t="n">
        <v>20.65</v>
      </c>
      <c r="K58" s="36" t="n">
        <v>-12.93</v>
      </c>
      <c r="L58" s="36" t="n">
        <v>0</v>
      </c>
      <c r="M58" s="6" t="s">
        <f>=I58+J58+K58+L58</f>
      </c>
      <c r="N58" s="36"/>
      <c r="O58" s="34"/>
    </row>
    <row collapsed="false" customFormat="false" customHeight="false" hidden="false" ht="12.1" outlineLevel="0" r="59">
      <c r="A59" s="20" t="n">
        <v>45910.390972222</v>
      </c>
      <c r="B59" s="16" t="s">
        <v>141</v>
      </c>
      <c r="C59" s="16" t="s">
        <v>142</v>
      </c>
      <c r="D59" s="16" t="s">
        <v>81</v>
      </c>
      <c r="E59" s="16" t="s">
        <v>143</v>
      </c>
      <c r="F59" s="16" t="s">
        <v>20</v>
      </c>
      <c r="G59" s="7" t="n">
        <v>1002</v>
      </c>
      <c r="H59" s="6" t="n">
        <v>11.8505</v>
      </c>
      <c r="I59" s="6" t="n">
        <v>-11874.2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45910.390972222</v>
      </c>
      <c r="B60" s="16" t="s">
        <v>141</v>
      </c>
      <c r="C60" s="16" t="s">
        <v>142</v>
      </c>
      <c r="D60" s="16" t="s">
        <v>81</v>
      </c>
      <c r="E60" s="16" t="s">
        <v>143</v>
      </c>
      <c r="F60" s="16" t="s">
        <v>20</v>
      </c>
      <c r="G60" s="7" t="n">
        <v>2</v>
      </c>
      <c r="H60" s="6" t="n">
        <v>11.849</v>
      </c>
      <c r="I60" s="6" t="n">
        <v>-23.7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45910.390972222</v>
      </c>
      <c r="B61" s="16" t="s">
        <v>141</v>
      </c>
      <c r="C61" s="16" t="s">
        <v>142</v>
      </c>
      <c r="D61" s="16" t="s">
        <v>81</v>
      </c>
      <c r="E61" s="16" t="s">
        <v>143</v>
      </c>
      <c r="F61" s="16" t="s">
        <v>20</v>
      </c>
      <c r="G61" s="7" t="n">
        <v>2</v>
      </c>
      <c r="H61" s="6" t="n">
        <v>11.8465</v>
      </c>
      <c r="I61" s="6" t="n">
        <v>-23.69</v>
      </c>
      <c r="J61" s="6" t="n">
        <v>0</v>
      </c>
      <c r="K61" s="6" t="n">
        <v>0</v>
      </c>
      <c r="L61" s="6" t="n">
        <v>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0" t="n">
        <v>45910.395138889</v>
      </c>
      <c r="B62" s="16" t="s">
        <v>97</v>
      </c>
      <c r="C62" s="16" t="s">
        <v>144</v>
      </c>
      <c r="D62" s="16" t="s">
        <v>81</v>
      </c>
      <c r="E62" s="16" t="s">
        <v>18</v>
      </c>
      <c r="F62" s="16" t="s">
        <v>31</v>
      </c>
      <c r="G62" s="7" t="n">
        <v>1</v>
      </c>
      <c r="H62" s="6" t="n">
        <v>100.449</v>
      </c>
      <c r="I62" s="6" t="n">
        <v>-1004.49</v>
      </c>
      <c r="J62" s="6" t="n">
        <v>-0.35</v>
      </c>
      <c r="K62" s="6" t="n">
        <v>0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45911.547222222</v>
      </c>
      <c r="B63" s="16" t="s">
        <v>98</v>
      </c>
      <c r="C63" s="16" t="s">
        <v>145</v>
      </c>
      <c r="D63" s="16" t="s">
        <v>81</v>
      </c>
      <c r="E63" s="16" t="s">
        <v>18</v>
      </c>
      <c r="F63" s="16" t="s">
        <v>20</v>
      </c>
      <c r="G63" s="7" t="n">
        <v>4</v>
      </c>
      <c r="H63" s="6" t="n">
        <v>91.698</v>
      </c>
      <c r="I63" s="6" t="n">
        <v>-3667.92</v>
      </c>
      <c r="J63" s="6" t="n">
        <v>-143.64</v>
      </c>
      <c r="K63" s="6" t="n">
        <v>0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33" t="n">
        <v>45911.557638889</v>
      </c>
      <c r="B64" s="34" t="s">
        <v>141</v>
      </c>
      <c r="C64" s="34" t="s">
        <v>142</v>
      </c>
      <c r="D64" s="34" t="s">
        <v>101</v>
      </c>
      <c r="E64" s="34" t="s">
        <v>143</v>
      </c>
      <c r="F64" s="34" t="s">
        <v>20</v>
      </c>
      <c r="G64" s="35" t="n">
        <v>-1</v>
      </c>
      <c r="H64" s="36" t="n">
        <v>11.8695</v>
      </c>
      <c r="I64" s="36" t="n">
        <v>11.87</v>
      </c>
      <c r="J64" s="36" t="n">
        <v>0</v>
      </c>
      <c r="K64" s="36" t="n">
        <v>0</v>
      </c>
      <c r="L64" s="36" t="n">
        <v>0</v>
      </c>
      <c r="M64" s="6" t="s">
        <f>=I64+J64+K64+L64</f>
      </c>
      <c r="N64" s="36"/>
      <c r="O64" s="34"/>
    </row>
    <row collapsed="false" customFormat="false" customHeight="false" hidden="false" ht="12.1" outlineLevel="0" r="65">
      <c r="A65" s="33" t="n">
        <v>45926.902777778</v>
      </c>
      <c r="B65" s="34" t="s">
        <v>91</v>
      </c>
      <c r="C65" s="34" t="s">
        <v>126</v>
      </c>
      <c r="D65" s="34" t="s">
        <v>101</v>
      </c>
      <c r="E65" s="34" t="s">
        <v>18</v>
      </c>
      <c r="F65" s="34" t="s">
        <v>20</v>
      </c>
      <c r="G65" s="35" t="n">
        <v>-7</v>
      </c>
      <c r="H65" s="36" t="n">
        <v>106.35</v>
      </c>
      <c r="I65" s="36" t="n">
        <v>7444.5</v>
      </c>
      <c r="J65" s="36" t="n">
        <v>104.72</v>
      </c>
      <c r="K65" s="36" t="n">
        <v>-22.26</v>
      </c>
      <c r="L65" s="36" t="n">
        <v>0</v>
      </c>
      <c r="M65" s="6" t="s">
        <f>=I65+J65+K65+L65</f>
      </c>
      <c r="N65" s="36"/>
      <c r="O65" s="34"/>
    </row>
    <row collapsed="false" customFormat="false" customHeight="false" hidden="false" ht="12.1" outlineLevel="0" r="66">
      <c r="A66" s="21" t="n">
        <v>45931.90625</v>
      </c>
      <c r="B66" s="22" t="s">
        <v>111</v>
      </c>
      <c r="C66" s="22" t="s">
        <v>53</v>
      </c>
      <c r="D66" s="22" t="s">
        <v>111</v>
      </c>
      <c r="E66" s="22" t="s">
        <v>111</v>
      </c>
      <c r="F66" s="22" t="s">
        <v>20</v>
      </c>
      <c r="G66" s="23" t="n">
        <v>1500</v>
      </c>
      <c r="H66" s="24" t="n">
        <v>1</v>
      </c>
      <c r="I66" s="24" t="n">
        <v>1500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4"/>
      <c r="O66" s="22"/>
    </row>
    <row collapsed="false" customFormat="false" customHeight="false" hidden="false" ht="12.1" outlineLevel="0" r="67">
      <c r="A67" s="20" t="n">
        <v>45937.50625</v>
      </c>
      <c r="B67" s="16" t="s">
        <v>98</v>
      </c>
      <c r="C67" s="16" t="s">
        <v>145</v>
      </c>
      <c r="D67" s="16" t="s">
        <v>81</v>
      </c>
      <c r="E67" s="16" t="s">
        <v>18</v>
      </c>
      <c r="F67" s="16" t="s">
        <v>20</v>
      </c>
      <c r="G67" s="7" t="n">
        <v>10</v>
      </c>
      <c r="H67" s="6" t="n">
        <v>86.447</v>
      </c>
      <c r="I67" s="6" t="n">
        <v>-8644.7</v>
      </c>
      <c r="J67" s="6" t="n">
        <v>-446.4</v>
      </c>
      <c r="K67" s="6" t="n">
        <v>0</v>
      </c>
      <c r="L67" s="6" t="n">
        <v>0</v>
      </c>
      <c r="M67" s="6" t="s">
        <f>=I67+J67+K67+L67</f>
      </c>
      <c r="N67" s="6"/>
      <c r="O67" s="16"/>
    </row>
    <row collapsed="false" customFormat="false" customHeight="false" hidden="false" ht="12.1" outlineLevel="0" r="68">
      <c r="A68" s="21" t="n">
        <v>45945.736111111</v>
      </c>
      <c r="B68" s="22" t="s">
        <v>111</v>
      </c>
      <c r="C68" s="22" t="s">
        <v>53</v>
      </c>
      <c r="D68" s="22" t="s">
        <v>111</v>
      </c>
      <c r="E68" s="22" t="s">
        <v>111</v>
      </c>
      <c r="F68" s="22" t="s">
        <v>20</v>
      </c>
      <c r="G68" s="23" t="n">
        <v>51.69</v>
      </c>
      <c r="H68" s="24" t="n">
        <v>1</v>
      </c>
      <c r="I68" s="24" t="n">
        <v>51.69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4"/>
      <c r="O68" s="22"/>
    </row>
    <row collapsed="false" customFormat="false" customHeight="false" hidden="false" ht="12.1" outlineLevel="0" r="69">
      <c r="A69" s="21" t="n">
        <v>45971.477083333</v>
      </c>
      <c r="B69" s="22" t="s">
        <v>111</v>
      </c>
      <c r="C69" s="22" t="s">
        <v>53</v>
      </c>
      <c r="D69" s="22" t="s">
        <v>111</v>
      </c>
      <c r="E69" s="22" t="s">
        <v>111</v>
      </c>
      <c r="F69" s="22" t="s">
        <v>20</v>
      </c>
      <c r="G69" s="23" t="n">
        <v>3000</v>
      </c>
      <c r="H69" s="24" t="n">
        <v>1</v>
      </c>
      <c r="I69" s="24" t="n">
        <v>3000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4"/>
      <c r="O69" s="22"/>
    </row>
    <row collapsed="false" customFormat="false" customHeight="false" hidden="false" ht="12.1" outlineLevel="0" r="70">
      <c r="A70" s="20" t="n">
        <v>45972.468055556</v>
      </c>
      <c r="B70" s="16" t="s">
        <v>99</v>
      </c>
      <c r="C70" s="16" t="s">
        <v>146</v>
      </c>
      <c r="D70" s="16" t="s">
        <v>81</v>
      </c>
      <c r="E70" s="16" t="s">
        <v>18</v>
      </c>
      <c r="F70" s="16" t="s">
        <v>20</v>
      </c>
      <c r="G70" s="7" t="n">
        <v>3</v>
      </c>
      <c r="H70" s="6" t="n">
        <v>87</v>
      </c>
      <c r="I70" s="6" t="n">
        <v>-2610</v>
      </c>
      <c r="J70" s="6" t="n">
        <v>-138.09</v>
      </c>
      <c r="K70" s="6" t="n">
        <v>0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1" t="n">
        <v>45987</v>
      </c>
      <c r="B71" s="22" t="s">
        <v>147</v>
      </c>
      <c r="C71" s="22" t="s">
        <v>148</v>
      </c>
      <c r="D71" s="22" t="s">
        <v>132</v>
      </c>
      <c r="E71" s="22" t="s">
        <v>132</v>
      </c>
      <c r="F71" s="22" t="s">
        <v>20</v>
      </c>
      <c r="G71" s="23" t="n">
        <v>744.12</v>
      </c>
      <c r="H71" s="24" t="n">
        <v>1</v>
      </c>
      <c r="I71" s="24" t="n">
        <v>744.12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4"/>
      <c r="O71" s="22"/>
    </row>
    <row collapsed="false" customFormat="false" customHeight="false" hidden="false" ht="12.1" outlineLevel="0" r="72">
      <c r="A72" s="20" t="n">
        <v>45987.666666667</v>
      </c>
      <c r="B72" s="16" t="s">
        <v>100</v>
      </c>
      <c r="C72" s="16" t="s">
        <v>149</v>
      </c>
      <c r="D72" s="16" t="s">
        <v>81</v>
      </c>
      <c r="E72" s="16" t="s">
        <v>18</v>
      </c>
      <c r="F72" s="16" t="s">
        <v>20</v>
      </c>
      <c r="G72" s="7" t="n">
        <v>1</v>
      </c>
      <c r="H72" s="6" t="n">
        <v>100.8</v>
      </c>
      <c r="I72" s="6" t="n">
        <v>-1008</v>
      </c>
      <c r="J72" s="6" t="n">
        <v>-3.07</v>
      </c>
      <c r="K72" s="6" t="n">
        <v>0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1" t="n">
        <v>45994</v>
      </c>
      <c r="B73" s="22" t="s">
        <v>147</v>
      </c>
      <c r="C73" s="22" t="s">
        <v>150</v>
      </c>
      <c r="D73" s="22" t="s">
        <v>132</v>
      </c>
      <c r="E73" s="22" t="s">
        <v>132</v>
      </c>
      <c r="F73" s="22" t="s">
        <v>20</v>
      </c>
      <c r="G73" s="23" t="n">
        <v>478.72</v>
      </c>
      <c r="H73" s="24" t="n">
        <v>1</v>
      </c>
      <c r="I73" s="24" t="n">
        <v>478.72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4"/>
      <c r="O73" s="22"/>
    </row>
    <row collapsed="false" customFormat="false" customHeight="false" hidden="false" ht="12.1" outlineLevel="0" r="74">
      <c r="A74" s="21" t="n">
        <v>46069.379166667</v>
      </c>
      <c r="B74" s="22" t="s">
        <v>111</v>
      </c>
      <c r="C74" s="22" t="s">
        <v>53</v>
      </c>
      <c r="D74" s="22" t="s">
        <v>111</v>
      </c>
      <c r="E74" s="22" t="s">
        <v>111</v>
      </c>
      <c r="F74" s="22" t="s">
        <v>20</v>
      </c>
      <c r="G74" s="23" t="n">
        <v>308.41</v>
      </c>
      <c r="H74" s="24" t="n">
        <v>1</v>
      </c>
      <c r="I74" s="24" t="n">
        <v>308.41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4"/>
      <c r="O74" s="22"/>
    </row>
    <row collapsed="false" customFormat="false" customHeight="false" hidden="false" ht="12.1" outlineLevel="0" r="75">
      <c r="A75" s="33" t="n">
        <v>46069.382638889</v>
      </c>
      <c r="B75" s="34" t="s">
        <v>100</v>
      </c>
      <c r="C75" s="34" t="s">
        <v>149</v>
      </c>
      <c r="D75" s="34" t="s">
        <v>101</v>
      </c>
      <c r="E75" s="34" t="s">
        <v>18</v>
      </c>
      <c r="F75" s="34" t="s">
        <v>20</v>
      </c>
      <c r="G75" s="35" t="n">
        <v>-1</v>
      </c>
      <c r="H75" s="36" t="n">
        <v>102.18</v>
      </c>
      <c r="I75" s="36" t="n">
        <v>1021.8</v>
      </c>
      <c r="J75" s="36" t="n">
        <v>38.99</v>
      </c>
      <c r="K75" s="36" t="n">
        <v>0</v>
      </c>
      <c r="L75" s="36" t="n">
        <v>0</v>
      </c>
      <c r="M75" s="6" t="s">
        <f>=I75+J75+K75+L75</f>
      </c>
      <c r="N75" s="36"/>
      <c r="O75" s="34"/>
    </row>
    <row collapsed="false" customFormat="false" customHeight="false" hidden="false" ht="12.1" outlineLevel="0" r="76">
      <c r="A76" s="20" t="n">
        <v>46069.388194444</v>
      </c>
      <c r="B76" s="16" t="s">
        <v>17</v>
      </c>
      <c r="C76" s="16" t="s">
        <v>151</v>
      </c>
      <c r="D76" s="16" t="s">
        <v>81</v>
      </c>
      <c r="E76" s="16" t="s">
        <v>18</v>
      </c>
      <c r="F76" s="16" t="s">
        <v>20</v>
      </c>
      <c r="G76" s="7" t="n">
        <v>1</v>
      </c>
      <c r="H76" s="6" t="n">
        <v>93.5</v>
      </c>
      <c r="I76" s="6" t="n">
        <v>-935</v>
      </c>
      <c r="J76" s="6" t="n">
        <v>-42.03</v>
      </c>
      <c r="K76" s="6" t="n">
        <v>0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46069.780555556</v>
      </c>
      <c r="B77" s="16" t="s">
        <v>17</v>
      </c>
      <c r="C77" s="16" t="s">
        <v>151</v>
      </c>
      <c r="D77" s="16" t="s">
        <v>81</v>
      </c>
      <c r="E77" s="16" t="s">
        <v>18</v>
      </c>
      <c r="F77" s="16" t="s">
        <v>20</v>
      </c>
      <c r="G77" s="7" t="n">
        <v>1</v>
      </c>
      <c r="H77" s="6" t="n">
        <v>92.407</v>
      </c>
      <c r="I77" s="6" t="n">
        <v>-924.07</v>
      </c>
      <c r="J77" s="6" t="n">
        <v>-42.03</v>
      </c>
      <c r="K77" s="6" t="n">
        <v>0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37" t="n">
        <v>46070.327777778</v>
      </c>
      <c r="B78" s="38" t="s">
        <v>127</v>
      </c>
      <c r="C78" s="38" t="s">
        <v>128</v>
      </c>
      <c r="D78" s="38" t="s">
        <v>127</v>
      </c>
      <c r="E78" s="38" t="s">
        <v>127</v>
      </c>
      <c r="F78" s="38" t="s">
        <v>20</v>
      </c>
      <c r="G78" s="39" t="n">
        <v>3.065</v>
      </c>
      <c r="H78" s="40" t="n">
        <v>-1</v>
      </c>
      <c r="I78" s="40" t="n">
        <v>-3.065</v>
      </c>
      <c r="J78" s="40" t="n">
        <v>0</v>
      </c>
      <c r="K78" s="40" t="n">
        <v>0</v>
      </c>
      <c r="L78" s="40" t="n">
        <v>0</v>
      </c>
      <c r="M78" s="6" t="s">
        <f>=I78+J78+K78+L78</f>
      </c>
      <c r="N78" s="40"/>
      <c r="O78" s="38"/>
    </row>
    <row collapsed="false" customFormat="false" customHeight="false" hidden="false" ht="12.1" outlineLevel="0" r="79">
      <c r="A79" s="21" t="n">
        <v>46108.277777778</v>
      </c>
      <c r="B79" s="22" t="s">
        <v>111</v>
      </c>
      <c r="C79" s="22" t="s">
        <v>53</v>
      </c>
      <c r="D79" s="22" t="s">
        <v>111</v>
      </c>
      <c r="E79" s="22" t="s">
        <v>111</v>
      </c>
      <c r="F79" s="22" t="s">
        <v>20</v>
      </c>
      <c r="G79" s="23" t="n">
        <v>52.16</v>
      </c>
      <c r="H79" s="24" t="n">
        <v>1</v>
      </c>
      <c r="I79" s="24" t="n">
        <v>52.16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33" t="n">
        <v>46119.7375</v>
      </c>
      <c r="B80" s="34" t="s">
        <v>88</v>
      </c>
      <c r="C80" s="34" t="s">
        <v>123</v>
      </c>
      <c r="D80" s="34" t="s">
        <v>101</v>
      </c>
      <c r="E80" s="34" t="s">
        <v>116</v>
      </c>
      <c r="F80" s="34" t="s">
        <v>20</v>
      </c>
      <c r="G80" s="35" t="n">
        <v>-1</v>
      </c>
      <c r="H80" s="36" t="n">
        <v>1373.6</v>
      </c>
      <c r="I80" s="36" t="n">
        <v>1373.6</v>
      </c>
      <c r="J80" s="36" t="n">
        <v>0</v>
      </c>
      <c r="K80" s="36" t="n">
        <v>-4.12</v>
      </c>
      <c r="L80" s="36" t="n">
        <v>0</v>
      </c>
      <c r="M80" s="6" t="s">
        <f>=I80+J80+K80+L80</f>
      </c>
      <c r="N80" s="36"/>
      <c r="O80" s="34"/>
    </row>
    <row collapsed="false" customFormat="false" customHeight="false" hidden="false" ht="12.1" outlineLevel="0" r="81">
      <c r="A81" s="20" t="n">
        <v>46119.776388889</v>
      </c>
      <c r="B81" s="16" t="s">
        <v>17</v>
      </c>
      <c r="C81" s="16" t="s">
        <v>151</v>
      </c>
      <c r="D81" s="16" t="s">
        <v>81</v>
      </c>
      <c r="E81" s="16" t="s">
        <v>18</v>
      </c>
      <c r="F81" s="16" t="s">
        <v>20</v>
      </c>
      <c r="G81" s="7" t="n">
        <v>1</v>
      </c>
      <c r="H81" s="6" t="n">
        <v>92</v>
      </c>
      <c r="I81" s="6" t="n">
        <v>-920</v>
      </c>
      <c r="J81" s="6" t="n">
        <v>-59.83</v>
      </c>
      <c r="K81" s="6" t="n">
        <v>0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46128.673611111</v>
      </c>
      <c r="B82" s="22" t="s">
        <v>111</v>
      </c>
      <c r="C82" s="22" t="s">
        <v>53</v>
      </c>
      <c r="D82" s="22" t="s">
        <v>111</v>
      </c>
      <c r="E82" s="22" t="s">
        <v>111</v>
      </c>
      <c r="F82" s="22" t="s">
        <v>20</v>
      </c>
      <c r="G82" s="23" t="n">
        <v>3552.22</v>
      </c>
      <c r="H82" s="24" t="n">
        <v>1</v>
      </c>
      <c r="I82" s="24" t="n">
        <v>3552.22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46128.692361111</v>
      </c>
      <c r="B83" s="16" t="s">
        <v>17</v>
      </c>
      <c r="C83" s="16" t="s">
        <v>151</v>
      </c>
      <c r="D83" s="16" t="s">
        <v>81</v>
      </c>
      <c r="E83" s="16" t="s">
        <v>18</v>
      </c>
      <c r="F83" s="16" t="s">
        <v>20</v>
      </c>
      <c r="G83" s="7" t="n">
        <v>4</v>
      </c>
      <c r="H83" s="6" t="n">
        <v>93.398</v>
      </c>
      <c r="I83" s="6" t="n">
        <v>-3735.92</v>
      </c>
      <c r="J83" s="6" t="n">
        <v>-252.16</v>
      </c>
      <c r="K83" s="6" t="n">
        <v>0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33" t="n">
        <v>46133.427777778</v>
      </c>
      <c r="B84" s="34" t="s">
        <v>97</v>
      </c>
      <c r="C84" s="34" t="s">
        <v>144</v>
      </c>
      <c r="D84" s="34" t="s">
        <v>101</v>
      </c>
      <c r="E84" s="34" t="s">
        <v>18</v>
      </c>
      <c r="F84" s="34" t="s">
        <v>31</v>
      </c>
      <c r="G84" s="35" t="n">
        <v>-1</v>
      </c>
      <c r="H84" s="36" t="n">
        <v>99.25</v>
      </c>
      <c r="I84" s="36" t="n">
        <v>992.5</v>
      </c>
      <c r="J84" s="36" t="n">
        <v>2.63</v>
      </c>
      <c r="K84" s="36" t="n">
        <v>0</v>
      </c>
      <c r="L84" s="36" t="n">
        <v>0</v>
      </c>
      <c r="M84" s="36"/>
      <c r="N84" s="6" t="s">
        <f>=I84+J84+K84+L84</f>
      </c>
      <c r="O84" s="34"/>
    </row>
    <row collapsed="false" customFormat="false" customHeight="false" hidden="false" ht="12.1" outlineLevel="0" r="85">
      <c r="A85" s="37" t="n">
        <v>46133.428472222</v>
      </c>
      <c r="B85" s="38" t="s">
        <v>127</v>
      </c>
      <c r="C85" s="38" t="s">
        <v>128</v>
      </c>
      <c r="D85" s="38" t="s">
        <v>127</v>
      </c>
      <c r="E85" s="38" t="s">
        <v>127</v>
      </c>
      <c r="F85" s="38" t="s">
        <v>20</v>
      </c>
      <c r="G85" s="39" t="n">
        <v>32.88</v>
      </c>
      <c r="H85" s="40" t="n">
        <v>-1</v>
      </c>
      <c r="I85" s="40" t="n">
        <v>-32.88</v>
      </c>
      <c r="J85" s="40" t="n">
        <v>0</v>
      </c>
      <c r="K85" s="40" t="n">
        <v>0</v>
      </c>
      <c r="L85" s="40" t="n">
        <v>0</v>
      </c>
      <c r="M85" s="6" t="s">
        <f>=I85+J85+K85+L85</f>
      </c>
      <c r="N85" s="40"/>
      <c r="O85" s="38"/>
    </row>
    <row collapsed="false" customFormat="false" customHeight="false" hidden="false" ht="12.1" outlineLevel="0" r="86">
      <c r="A86" s="33" t="n">
        <v>46133.747916667</v>
      </c>
      <c r="B86" s="34" t="s">
        <v>141</v>
      </c>
      <c r="C86" s="34" t="s">
        <v>142</v>
      </c>
      <c r="D86" s="34" t="s">
        <v>101</v>
      </c>
      <c r="E86" s="34" t="s">
        <v>143</v>
      </c>
      <c r="F86" s="34" t="s">
        <v>20</v>
      </c>
      <c r="G86" s="35" t="n">
        <v>-995</v>
      </c>
      <c r="H86" s="36" t="n">
        <v>10.95</v>
      </c>
      <c r="I86" s="36" t="n">
        <v>10895.25</v>
      </c>
      <c r="J86" s="36" t="n">
        <v>0</v>
      </c>
      <c r="K86" s="36" t="n">
        <v>0</v>
      </c>
      <c r="L86" s="36" t="n">
        <v>0</v>
      </c>
      <c r="M86" s="6" t="s">
        <f>=I86+J86+K86+L86</f>
      </c>
      <c r="N86" s="36"/>
      <c r="O86" s="34"/>
    </row>
    <row collapsed="false" customFormat="false" customHeight="false" hidden="false" ht="12.1" outlineLevel="0" r="87">
      <c r="A87" s="37" t="n">
        <v>46133.748611111</v>
      </c>
      <c r="B87" s="38" t="s">
        <v>127</v>
      </c>
      <c r="C87" s="38" t="s">
        <v>128</v>
      </c>
      <c r="D87" s="38" t="s">
        <v>127</v>
      </c>
      <c r="E87" s="38" t="s">
        <v>127</v>
      </c>
      <c r="F87" s="38" t="s">
        <v>20</v>
      </c>
      <c r="G87" s="39" t="n">
        <v>32.68</v>
      </c>
      <c r="H87" s="40" t="n">
        <v>-1</v>
      </c>
      <c r="I87" s="40" t="n">
        <v>-32.68</v>
      </c>
      <c r="J87" s="40" t="n">
        <v>0</v>
      </c>
      <c r="K87" s="40" t="n">
        <v>0</v>
      </c>
      <c r="L87" s="40" t="n">
        <v>0</v>
      </c>
      <c r="M87" s="6" t="s">
        <f>=I87+J87+K87+L87</f>
      </c>
      <c r="N87" s="40"/>
      <c r="O87" s="38"/>
    </row>
    <row collapsed="false" customFormat="false" customHeight="false" hidden="false" ht="12.1" outlineLevel="0" r="88">
      <c r="A88" s="21" t="n">
        <v>46134.530555556</v>
      </c>
      <c r="B88" s="22" t="s">
        <v>111</v>
      </c>
      <c r="C88" s="22" t="s">
        <v>53</v>
      </c>
      <c r="D88" s="22" t="s">
        <v>111</v>
      </c>
      <c r="E88" s="22" t="s">
        <v>111</v>
      </c>
      <c r="F88" s="22" t="s">
        <v>20</v>
      </c>
      <c r="G88" s="23" t="n">
        <v>654.74</v>
      </c>
      <c r="H88" s="24" t="n">
        <v>1</v>
      </c>
      <c r="I88" s="24" t="n">
        <v>654.74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4"/>
      <c r="O88" s="22"/>
    </row>
    <row collapsed="false" customFormat="false" customHeight="false" hidden="false" ht="12.1" outlineLevel="0" r="89">
      <c r="A89" s="20" t="n">
        <v>46134.539583333</v>
      </c>
      <c r="B89" s="16" t="s">
        <v>17</v>
      </c>
      <c r="C89" s="16" t="s">
        <v>151</v>
      </c>
      <c r="D89" s="16" t="s">
        <v>81</v>
      </c>
      <c r="E89" s="16" t="s">
        <v>18</v>
      </c>
      <c r="F89" s="16" t="s">
        <v>20</v>
      </c>
      <c r="G89" s="7" t="n">
        <v>12</v>
      </c>
      <c r="H89" s="6" t="n">
        <v>93.62</v>
      </c>
      <c r="I89" s="6" t="n">
        <v>-11234.4</v>
      </c>
      <c r="J89" s="6" t="n">
        <v>-4.32</v>
      </c>
      <c r="K89" s="6" t="n">
        <v>0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1" t="n">
        <v>46155.911111111</v>
      </c>
      <c r="B90" s="22" t="s">
        <v>111</v>
      </c>
      <c r="C90" s="22" t="s">
        <v>53</v>
      </c>
      <c r="D90" s="22" t="s">
        <v>111</v>
      </c>
      <c r="E90" s="22" t="s">
        <v>111</v>
      </c>
      <c r="F90" s="22" t="s">
        <v>20</v>
      </c>
      <c r="G90" s="23" t="n">
        <v>26000</v>
      </c>
      <c r="H90" s="24" t="n">
        <v>1</v>
      </c>
      <c r="I90" s="24" t="n">
        <v>26000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4"/>
      <c r="O90" s="22"/>
    </row>
    <row collapsed="false" customFormat="false" customHeight="false" hidden="false" ht="12.1" outlineLevel="0" r="91">
      <c r="A91" s="20" t="n">
        <v>46155.913888889</v>
      </c>
      <c r="B91" s="16" t="s">
        <v>17</v>
      </c>
      <c r="C91" s="16" t="s">
        <v>151</v>
      </c>
      <c r="D91" s="16" t="s">
        <v>81</v>
      </c>
      <c r="E91" s="16" t="s">
        <v>18</v>
      </c>
      <c r="F91" s="16" t="s">
        <v>20</v>
      </c>
      <c r="G91" s="7" t="n">
        <v>27</v>
      </c>
      <c r="H91" s="6" t="n">
        <v>92.791</v>
      </c>
      <c r="I91" s="6" t="n">
        <v>-25053.57</v>
      </c>
      <c r="J91" s="6" t="n">
        <v>-211.68</v>
      </c>
      <c r="K91" s="6" t="n">
        <v>0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1" t="n">
        <v>46157.80625</v>
      </c>
      <c r="B92" s="22" t="s">
        <v>111</v>
      </c>
      <c r="C92" s="22" t="s">
        <v>53</v>
      </c>
      <c r="D92" s="22" t="s">
        <v>111</v>
      </c>
      <c r="E92" s="22" t="s">
        <v>111</v>
      </c>
      <c r="F92" s="22" t="s">
        <v>20</v>
      </c>
      <c r="G92" s="23" t="n">
        <v>74700</v>
      </c>
      <c r="H92" s="24" t="n">
        <v>1</v>
      </c>
      <c r="I92" s="24" t="n">
        <v>74700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4"/>
      <c r="O92" s="22"/>
    </row>
    <row collapsed="false" customFormat="false" customHeight="false" hidden="false" ht="12.1" outlineLevel="0" r="93">
      <c r="A93" s="20" t="n">
        <v>46157.808333333</v>
      </c>
      <c r="B93" s="16" t="s">
        <v>17</v>
      </c>
      <c r="C93" s="16" t="s">
        <v>151</v>
      </c>
      <c r="D93" s="16" t="s">
        <v>81</v>
      </c>
      <c r="E93" s="16" t="s">
        <v>18</v>
      </c>
      <c r="F93" s="16" t="s">
        <v>20</v>
      </c>
      <c r="G93" s="7" t="n">
        <v>80</v>
      </c>
      <c r="H93" s="6" t="n">
        <v>92.677</v>
      </c>
      <c r="I93" s="6" t="n">
        <v>-74141.6</v>
      </c>
      <c r="J93" s="6" t="n">
        <v>-740.8</v>
      </c>
      <c r="K93" s="6" t="n">
        <v>0</v>
      </c>
      <c r="L93" s="6" t="n">
        <v>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1" t="n">
        <v>46169</v>
      </c>
      <c r="B94" s="22" t="s">
        <v>147</v>
      </c>
      <c r="C94" s="22" t="s">
        <v>148</v>
      </c>
      <c r="D94" s="22" t="s">
        <v>132</v>
      </c>
      <c r="E94" s="22" t="s">
        <v>132</v>
      </c>
      <c r="F94" s="22" t="s">
        <v>20</v>
      </c>
      <c r="G94" s="23" t="n">
        <v>744.12</v>
      </c>
      <c r="H94" s="24" t="n">
        <v>1</v>
      </c>
      <c r="I94" s="24" t="n">
        <v>744.12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4"/>
      <c r="O94" s="22"/>
    </row>
    <row collapsed="false" customFormat="false" customHeight="false" hidden="false" ht="12.1" outlineLevel="0" r="95">
      <c r="A95" s="33" t="n">
        <v>46174.875</v>
      </c>
      <c r="B95" s="34" t="s">
        <v>99</v>
      </c>
      <c r="C95" s="34" t="s">
        <v>146</v>
      </c>
      <c r="D95" s="34" t="s">
        <v>101</v>
      </c>
      <c r="E95" s="34" t="s">
        <v>18</v>
      </c>
      <c r="F95" s="34" t="s">
        <v>20</v>
      </c>
      <c r="G95" s="35" t="n">
        <v>-3</v>
      </c>
      <c r="H95" s="36" t="n">
        <v>87.285</v>
      </c>
      <c r="I95" s="36" t="n">
        <v>2618.55</v>
      </c>
      <c r="J95" s="36" t="n">
        <v>157.83</v>
      </c>
      <c r="K95" s="36" t="n">
        <v>-7.86</v>
      </c>
      <c r="L95" s="36" t="n">
        <v>0</v>
      </c>
      <c r="M95" s="6" t="s">
        <f>=I95+J95+K95+L95</f>
      </c>
      <c r="N95" s="36"/>
      <c r="O95" s="34"/>
    </row>
    <row collapsed="false" customFormat="false" customHeight="false" hidden="false" ht="12.1" outlineLevel="0" r="96">
      <c r="A96" s="33" t="n">
        <v>46174.875</v>
      </c>
      <c r="B96" s="34" t="s">
        <v>98</v>
      </c>
      <c r="C96" s="34" t="s">
        <v>145</v>
      </c>
      <c r="D96" s="34" t="s">
        <v>101</v>
      </c>
      <c r="E96" s="34" t="s">
        <v>18</v>
      </c>
      <c r="F96" s="34" t="s">
        <v>20</v>
      </c>
      <c r="G96" s="35" t="n">
        <v>-14</v>
      </c>
      <c r="H96" s="36" t="n">
        <v>87.875</v>
      </c>
      <c r="I96" s="36" t="n">
        <v>12302.5</v>
      </c>
      <c r="J96" s="36" t="n">
        <v>28.14</v>
      </c>
      <c r="K96" s="36" t="n">
        <v>-36.91</v>
      </c>
      <c r="L96" s="36" t="n">
        <v>0</v>
      </c>
      <c r="M96" s="6" t="s">
        <f>=I96+J96+K96+L96</f>
      </c>
      <c r="N96" s="36"/>
      <c r="O96" s="34"/>
    </row>
    <row collapsed="false" customFormat="false" customHeight="false" hidden="false" ht="12.1" outlineLevel="0" r="97">
      <c r="A97" s="20" t="n">
        <v>46175.440972222</v>
      </c>
      <c r="B97" s="16" t="s">
        <v>17</v>
      </c>
      <c r="C97" s="16" t="s">
        <v>151</v>
      </c>
      <c r="D97" s="16" t="s">
        <v>81</v>
      </c>
      <c r="E97" s="16" t="s">
        <v>18</v>
      </c>
      <c r="F97" s="16" t="s">
        <v>20</v>
      </c>
      <c r="G97" s="7" t="n">
        <v>18</v>
      </c>
      <c r="H97" s="6" t="n">
        <v>91.796</v>
      </c>
      <c r="I97" s="6" t="n">
        <v>-16523.28</v>
      </c>
      <c r="J97" s="6" t="n">
        <v>-269.28</v>
      </c>
      <c r="K97" s="6" t="n">
        <v>0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1" t="n">
        <v>46176</v>
      </c>
      <c r="B98" s="22" t="s">
        <v>147</v>
      </c>
      <c r="C98" s="22" t="s">
        <v>150</v>
      </c>
      <c r="D98" s="22" t="s">
        <v>132</v>
      </c>
      <c r="E98" s="22" t="s">
        <v>132</v>
      </c>
      <c r="F98" s="22" t="s">
        <v>20</v>
      </c>
      <c r="G98" s="23" t="n">
        <v>478.72</v>
      </c>
      <c r="H98" s="24" t="n">
        <v>1</v>
      </c>
      <c r="I98" s="24" t="n">
        <v>478.72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33" t="n">
        <v>46179.69318287</v>
      </c>
      <c r="B99" s="34" t="s">
        <v>141</v>
      </c>
      <c r="C99" s="34" t="s">
        <v>141</v>
      </c>
      <c r="D99" s="34" t="s">
        <v>105</v>
      </c>
      <c r="E99" s="34" t="s">
        <v>143</v>
      </c>
      <c r="F99" s="34" t="s">
        <v>31</v>
      </c>
      <c r="G99" s="35" t="n">
        <v>10</v>
      </c>
      <c r="H99" s="36" t="n">
        <v>1</v>
      </c>
      <c r="I99" s="2"/>
      <c r="J99" s="2"/>
      <c r="K99" s="2"/>
      <c r="L99" s="2"/>
      <c r="M99" s="2"/>
      <c r="N99" s="6" t="n">
        <v>10</v>
      </c>
      <c r="O99" s="2"/>
    </row>
    <row collapsed="false" customFormat="false" customHeight="false" hidden="false" ht="12.1" outlineLevel="0"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 t="s">
        <v>152</v>
      </c>
      <c r="M100" s="5" t="s">
        <f>=SUM(M2:M99)</f>
      </c>
      <c r="N100" s="5" t="s">
        <f>=SUM(N2:N99)</f>
      </c>
      <c r="O100" s="4"/>
    </row>
  </sheetData>
  <autoFilter ref="A1:O10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45</v>
      </c>
      <c r="B1" s="42" t="s">
        <v>153</v>
      </c>
      <c r="C1" s="42" t="s">
        <v>0</v>
      </c>
      <c r="D1" s="42" t="s">
        <v>2</v>
      </c>
      <c r="E1" s="42" t="s">
        <v>154</v>
      </c>
      <c r="F1" s="42" t="s">
        <v>3</v>
      </c>
      <c r="G1" s="42" t="s">
        <v>155</v>
      </c>
      <c r="H1" s="42" t="s">
        <v>156</v>
      </c>
      <c r="I1" s="42" t="s">
        <v>157</v>
      </c>
      <c r="J1" s="42" t="s">
        <v>158</v>
      </c>
      <c r="K1" s="42" t="s">
        <v>159</v>
      </c>
      <c r="L1" s="42" t="s">
        <v>160</v>
      </c>
      <c r="M1" s="42" t="s">
        <v>161</v>
      </c>
      <c r="N1" s="42" t="s">
        <v>162</v>
      </c>
    </row>
    <row collapsed="false" customFormat="false" customHeight="false" hidden="false" ht="12.1" outlineLevel="0" r="2">
      <c r="A2" s="41" t="n">
        <v>45855</v>
      </c>
      <c r="B2" s="16" t="s">
        <v>163</v>
      </c>
      <c r="C2" s="16" t="s">
        <v>88</v>
      </c>
      <c r="D2" s="16" t="s">
        <v>164</v>
      </c>
      <c r="E2" s="7" t="n">
        <v>1</v>
      </c>
      <c r="F2" s="16" t="s">
        <v>20</v>
      </c>
      <c r="G2" s="6" t="n">
        <v>198.25</v>
      </c>
      <c r="H2" s="6" t="n">
        <v>1306</v>
      </c>
      <c r="I2" s="6" t="n">
        <v>1300</v>
      </c>
      <c r="J2" s="6" t="n">
        <v>26</v>
      </c>
      <c r="K2" s="6" t="n">
        <v>198.25</v>
      </c>
      <c r="L2" s="6" t="n">
        <v>172.25</v>
      </c>
      <c r="M2" s="6" t="n">
        <v>13.25</v>
      </c>
      <c r="N2" s="6" t="n">
        <v>13.19</v>
      </c>
    </row>
    <row collapsed="false" customFormat="false" customHeight="false" hidden="false" ht="12.1" outlineLevel="0" r="3">
      <c r="A3" s="41" t="n">
        <v>45858</v>
      </c>
      <c r="B3" s="16" t="s">
        <v>163</v>
      </c>
      <c r="C3" s="16" t="s">
        <v>89</v>
      </c>
      <c r="D3" s="16" t="s">
        <v>165</v>
      </c>
      <c r="E3" s="7" t="n">
        <v>2</v>
      </c>
      <c r="F3" s="16" t="s">
        <v>20</v>
      </c>
      <c r="G3" s="6" t="n">
        <v>14.68</v>
      </c>
      <c r="H3" s="6" t="n">
        <v>418.25</v>
      </c>
      <c r="I3" s="6" t="n">
        <v>457.58</v>
      </c>
      <c r="J3" s="6" t="n">
        <v>4</v>
      </c>
      <c r="K3" s="6" t="n">
        <v>29.36</v>
      </c>
      <c r="L3" s="6" t="n">
        <v>25.36</v>
      </c>
      <c r="M3" s="6" t="n">
        <v>2.77</v>
      </c>
      <c r="N3" s="6" t="n">
        <v>3.03</v>
      </c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45</v>
      </c>
      <c r="B1" s="42" t="s">
        <v>153</v>
      </c>
      <c r="C1" s="42" t="s">
        <v>0</v>
      </c>
      <c r="D1" s="42" t="s">
        <v>2</v>
      </c>
      <c r="E1" s="42" t="s">
        <v>6</v>
      </c>
      <c r="F1" s="42" t="s">
        <v>154</v>
      </c>
      <c r="G1" s="42" t="s">
        <v>147</v>
      </c>
      <c r="H1" s="42" t="s">
        <v>158</v>
      </c>
      <c r="I1" s="42" t="s">
        <v>159</v>
      </c>
      <c r="J1" s="42" t="s">
        <v>160</v>
      </c>
    </row>
    <row collapsed="false" customFormat="false" customHeight="false" hidden="false" ht="12.1" outlineLevel="0" r="2">
      <c r="A2" s="43" t="n">
        <v>45206</v>
      </c>
      <c r="B2" s="16" t="s">
        <v>163</v>
      </c>
      <c r="C2" s="16" t="s">
        <v>84</v>
      </c>
      <c r="D2" s="16" t="s">
        <v>166</v>
      </c>
      <c r="E2" s="6" t="n">
        <v>1000</v>
      </c>
      <c r="F2" s="7" t="n">
        <v>5</v>
      </c>
      <c r="G2" s="6" t="n">
        <v>11.26</v>
      </c>
      <c r="H2" s="6" t="n">
        <v>7</v>
      </c>
      <c r="I2" s="6" t="n">
        <v>56.3</v>
      </c>
      <c r="J2" s="6" t="n">
        <v>49.3</v>
      </c>
    </row>
    <row collapsed="false" customFormat="false" customHeight="false" hidden="false" ht="12.1" outlineLevel="0" r="3">
      <c r="A3" s="43" t="n">
        <v>45236</v>
      </c>
      <c r="B3" s="16" t="s">
        <v>163</v>
      </c>
      <c r="C3" s="16" t="s">
        <v>84</v>
      </c>
      <c r="D3" s="16" t="s">
        <v>166</v>
      </c>
      <c r="E3" s="6" t="n">
        <v>1000</v>
      </c>
      <c r="F3" s="7" t="n">
        <v>5</v>
      </c>
      <c r="G3" s="6" t="n">
        <v>11.26</v>
      </c>
      <c r="H3" s="6" t="n">
        <v>7</v>
      </c>
      <c r="I3" s="6" t="n">
        <v>56.3</v>
      </c>
      <c r="J3" s="6" t="n">
        <v>49.3</v>
      </c>
    </row>
    <row collapsed="false" customFormat="false" customHeight="false" hidden="false" ht="12.1" outlineLevel="0" r="4">
      <c r="A4" s="43" t="n">
        <v>45253</v>
      </c>
      <c r="B4" s="16" t="s">
        <v>163</v>
      </c>
      <c r="C4" s="16" t="s">
        <v>85</v>
      </c>
      <c r="D4" s="16" t="s">
        <v>167</v>
      </c>
      <c r="E4" s="6" t="n">
        <v>1000</v>
      </c>
      <c r="F4" s="7" t="n">
        <v>6</v>
      </c>
      <c r="G4" s="6" t="n">
        <v>12.53</v>
      </c>
      <c r="H4" s="6" t="n">
        <v>10</v>
      </c>
      <c r="I4" s="6" t="n">
        <v>75.18</v>
      </c>
      <c r="J4" s="6" t="n">
        <v>65.18</v>
      </c>
    </row>
    <row collapsed="false" customFormat="false" customHeight="false" hidden="false" ht="12.1" outlineLevel="0" r="5">
      <c r="A5" s="43" t="n">
        <v>45266</v>
      </c>
      <c r="B5" s="16" t="s">
        <v>163</v>
      </c>
      <c r="C5" s="16" t="s">
        <v>84</v>
      </c>
      <c r="D5" s="16" t="s">
        <v>166</v>
      </c>
      <c r="E5" s="6" t="n">
        <v>1000</v>
      </c>
      <c r="F5" s="7" t="n">
        <v>5</v>
      </c>
      <c r="G5" s="6" t="n">
        <v>11.26</v>
      </c>
      <c r="H5" s="6" t="n">
        <v>7</v>
      </c>
      <c r="I5" s="6" t="n">
        <v>56.3</v>
      </c>
      <c r="J5" s="6" t="n">
        <v>49.3</v>
      </c>
    </row>
    <row collapsed="false" customFormat="false" customHeight="false" hidden="false" ht="12.1" outlineLevel="0" r="6">
      <c r="A6" s="43" t="n">
        <v>45283</v>
      </c>
      <c r="B6" s="16" t="s">
        <v>163</v>
      </c>
      <c r="C6" s="16" t="s">
        <v>85</v>
      </c>
      <c r="D6" s="16" t="s">
        <v>167</v>
      </c>
      <c r="E6" s="6" t="n">
        <v>1000</v>
      </c>
      <c r="F6" s="7" t="n">
        <v>6</v>
      </c>
      <c r="G6" s="6" t="n">
        <v>12.53</v>
      </c>
      <c r="H6" s="6" t="n">
        <v>10</v>
      </c>
      <c r="I6" s="6" t="n">
        <v>75.18</v>
      </c>
      <c r="J6" s="6" t="n">
        <v>65.18</v>
      </c>
    </row>
    <row collapsed="false" customFormat="false" customHeight="false" hidden="false" ht="12.1" outlineLevel="0" r="7">
      <c r="A7" s="43" t="n">
        <v>45296</v>
      </c>
      <c r="B7" s="16" t="s">
        <v>163</v>
      </c>
      <c r="C7" s="16" t="s">
        <v>84</v>
      </c>
      <c r="D7" s="16" t="s">
        <v>166</v>
      </c>
      <c r="E7" s="6" t="n">
        <v>1000</v>
      </c>
      <c r="F7" s="7" t="n">
        <v>5</v>
      </c>
      <c r="G7" s="6" t="n">
        <v>11.26</v>
      </c>
      <c r="H7" s="6" t="n">
        <v>7</v>
      </c>
      <c r="I7" s="6" t="n">
        <v>56.3</v>
      </c>
      <c r="J7" s="6" t="n">
        <v>49.3</v>
      </c>
    </row>
    <row collapsed="false" customFormat="false" customHeight="false" hidden="false" ht="12.1" outlineLevel="0" r="8">
      <c r="A8" s="43" t="n">
        <v>45313</v>
      </c>
      <c r="B8" s="16" t="s">
        <v>163</v>
      </c>
      <c r="C8" s="16" t="s">
        <v>85</v>
      </c>
      <c r="D8" s="16" t="s">
        <v>167</v>
      </c>
      <c r="E8" s="6" t="n">
        <v>1000</v>
      </c>
      <c r="F8" s="7" t="n">
        <v>6</v>
      </c>
      <c r="G8" s="6" t="n">
        <v>12.53</v>
      </c>
      <c r="H8" s="6" t="n">
        <v>10</v>
      </c>
      <c r="I8" s="6" t="n">
        <v>75.18</v>
      </c>
      <c r="J8" s="6" t="n">
        <v>65.18</v>
      </c>
    </row>
    <row collapsed="false" customFormat="false" customHeight="false" hidden="false" ht="12.1" outlineLevel="0" r="9">
      <c r="A9" s="43" t="n">
        <v>45326</v>
      </c>
      <c r="B9" s="16" t="s">
        <v>163</v>
      </c>
      <c r="C9" s="16" t="s">
        <v>84</v>
      </c>
      <c r="D9" s="16" t="s">
        <v>166</v>
      </c>
      <c r="E9" s="6" t="n">
        <v>1000</v>
      </c>
      <c r="F9" s="7" t="n">
        <v>5</v>
      </c>
      <c r="G9" s="6" t="n">
        <v>11.26</v>
      </c>
      <c r="H9" s="6" t="n">
        <v>7</v>
      </c>
      <c r="I9" s="6" t="n">
        <v>56.3</v>
      </c>
      <c r="J9" s="6" t="n">
        <v>49.3</v>
      </c>
    </row>
    <row collapsed="false" customFormat="false" customHeight="false" hidden="false" ht="12.1" outlineLevel="0" r="10">
      <c r="A10" s="43" t="n">
        <v>45328</v>
      </c>
      <c r="B10" s="16" t="s">
        <v>163</v>
      </c>
      <c r="C10" s="16" t="s">
        <v>86</v>
      </c>
      <c r="D10" s="16" t="s">
        <v>168</v>
      </c>
      <c r="E10" s="6" t="n">
        <v>1000</v>
      </c>
      <c r="F10" s="7" t="n">
        <v>1</v>
      </c>
      <c r="G10" s="6" t="n">
        <v>32.41</v>
      </c>
      <c r="H10" s="6" t="n">
        <v>4</v>
      </c>
      <c r="I10" s="6" t="n">
        <v>32.41</v>
      </c>
      <c r="J10" s="6" t="n">
        <v>28.41</v>
      </c>
    </row>
    <row collapsed="false" customFormat="false" customHeight="false" hidden="false" ht="12.1" outlineLevel="0" r="11">
      <c r="A11" s="43" t="n">
        <v>45343</v>
      </c>
      <c r="B11" s="16" t="s">
        <v>163</v>
      </c>
      <c r="C11" s="16" t="s">
        <v>85</v>
      </c>
      <c r="D11" s="16" t="s">
        <v>167</v>
      </c>
      <c r="E11" s="6" t="n">
        <v>1000</v>
      </c>
      <c r="F11" s="7" t="n">
        <v>6</v>
      </c>
      <c r="G11" s="6" t="n">
        <v>12.53</v>
      </c>
      <c r="H11" s="6" t="n">
        <v>10</v>
      </c>
      <c r="I11" s="6" t="n">
        <v>75.18</v>
      </c>
      <c r="J11" s="6" t="n">
        <v>65.18</v>
      </c>
    </row>
    <row collapsed="false" customFormat="false" customHeight="false" hidden="false" ht="12.1" outlineLevel="0" r="12">
      <c r="A12" s="43" t="n">
        <v>45356</v>
      </c>
      <c r="B12" s="16" t="s">
        <v>163</v>
      </c>
      <c r="C12" s="16" t="s">
        <v>84</v>
      </c>
      <c r="D12" s="16" t="s">
        <v>166</v>
      </c>
      <c r="E12" s="6" t="n">
        <v>1000</v>
      </c>
      <c r="F12" s="7" t="n">
        <v>5</v>
      </c>
      <c r="G12" s="6" t="n">
        <v>11.26</v>
      </c>
      <c r="H12" s="6" t="n">
        <v>7</v>
      </c>
      <c r="I12" s="6" t="n">
        <v>56.3</v>
      </c>
      <c r="J12" s="6" t="n">
        <v>49.3</v>
      </c>
    </row>
    <row collapsed="false" customFormat="false" customHeight="false" hidden="false" ht="12.1" outlineLevel="0" r="13">
      <c r="A13" s="43" t="n">
        <v>45373</v>
      </c>
      <c r="B13" s="16" t="s">
        <v>163</v>
      </c>
      <c r="C13" s="16" t="s">
        <v>85</v>
      </c>
      <c r="D13" s="16" t="s">
        <v>167</v>
      </c>
      <c r="E13" s="6" t="n">
        <v>1000</v>
      </c>
      <c r="F13" s="7" t="n">
        <v>6</v>
      </c>
      <c r="G13" s="6" t="n">
        <v>12.53</v>
      </c>
      <c r="H13" s="6" t="n">
        <v>10</v>
      </c>
      <c r="I13" s="6" t="n">
        <v>75.18</v>
      </c>
      <c r="J13" s="6" t="n">
        <v>65.18</v>
      </c>
    </row>
    <row collapsed="false" customFormat="false" customHeight="false" hidden="false" ht="12.1" outlineLevel="0" r="14">
      <c r="A14" s="43" t="n">
        <v>45386</v>
      </c>
      <c r="B14" s="16" t="s">
        <v>163</v>
      </c>
      <c r="C14" s="16" t="s">
        <v>84</v>
      </c>
      <c r="D14" s="16" t="s">
        <v>166</v>
      </c>
      <c r="E14" s="6" t="n">
        <v>1000</v>
      </c>
      <c r="F14" s="7" t="n">
        <v>5</v>
      </c>
      <c r="G14" s="6" t="n">
        <v>11.26</v>
      </c>
      <c r="H14" s="6" t="n">
        <v>7</v>
      </c>
      <c r="I14" s="6" t="n">
        <v>56.3</v>
      </c>
      <c r="J14" s="6" t="n">
        <v>49.3</v>
      </c>
    </row>
    <row collapsed="false" customFormat="false" customHeight="false" hidden="false" ht="12.1" outlineLevel="0" r="15">
      <c r="A15" s="43" t="n">
        <v>45403</v>
      </c>
      <c r="B15" s="16" t="s">
        <v>163</v>
      </c>
      <c r="C15" s="16" t="s">
        <v>85</v>
      </c>
      <c r="D15" s="16" t="s">
        <v>167</v>
      </c>
      <c r="E15" s="6" t="n">
        <v>1000</v>
      </c>
      <c r="F15" s="7" t="n">
        <v>6</v>
      </c>
      <c r="G15" s="6" t="n">
        <v>12.53</v>
      </c>
      <c r="H15" s="6" t="n">
        <v>10</v>
      </c>
      <c r="I15" s="6" t="n">
        <v>75.18</v>
      </c>
      <c r="J15" s="6" t="n">
        <v>65.18</v>
      </c>
    </row>
    <row collapsed="false" customFormat="false" customHeight="false" hidden="false" ht="12.1" outlineLevel="0" r="16">
      <c r="A16" s="43" t="n">
        <v>45416</v>
      </c>
      <c r="B16" s="16" t="s">
        <v>163</v>
      </c>
      <c r="C16" s="16" t="s">
        <v>84</v>
      </c>
      <c r="D16" s="16" t="s">
        <v>166</v>
      </c>
      <c r="E16" s="6" t="n">
        <v>1000</v>
      </c>
      <c r="F16" s="7" t="n">
        <v>5</v>
      </c>
      <c r="G16" s="6" t="n">
        <v>11.26</v>
      </c>
      <c r="H16" s="6" t="n">
        <v>7</v>
      </c>
      <c r="I16" s="6" t="n">
        <v>56.3</v>
      </c>
      <c r="J16" s="6" t="n">
        <v>49.3</v>
      </c>
    </row>
    <row collapsed="false" customFormat="false" customHeight="false" hidden="false" ht="12.1" outlineLevel="0" r="17">
      <c r="A17" s="43" t="n">
        <v>45419</v>
      </c>
      <c r="B17" s="16" t="s">
        <v>163</v>
      </c>
      <c r="C17" s="16" t="s">
        <v>86</v>
      </c>
      <c r="D17" s="16" t="s">
        <v>168</v>
      </c>
      <c r="E17" s="6" t="n">
        <v>1000</v>
      </c>
      <c r="F17" s="7" t="n">
        <v>1</v>
      </c>
      <c r="G17" s="6" t="n">
        <v>32.41</v>
      </c>
      <c r="H17" s="6" t="n">
        <v>4</v>
      </c>
      <c r="I17" s="6" t="n">
        <v>32.41</v>
      </c>
      <c r="J17" s="6" t="n">
        <v>28.41</v>
      </c>
    </row>
    <row collapsed="false" customFormat="false" customHeight="false" hidden="false" ht="12.1" outlineLevel="0" r="18">
      <c r="A18" s="43" t="n">
        <v>45433</v>
      </c>
      <c r="B18" s="16" t="s">
        <v>163</v>
      </c>
      <c r="C18" s="16" t="s">
        <v>85</v>
      </c>
      <c r="D18" s="16" t="s">
        <v>167</v>
      </c>
      <c r="E18" s="6" t="n">
        <v>1000</v>
      </c>
      <c r="F18" s="7" t="n">
        <v>6</v>
      </c>
      <c r="G18" s="6" t="n">
        <v>12.53</v>
      </c>
      <c r="H18" s="6" t="n">
        <v>10</v>
      </c>
      <c r="I18" s="6" t="n">
        <v>75.18</v>
      </c>
      <c r="J18" s="6" t="n">
        <v>65.18</v>
      </c>
    </row>
    <row collapsed="false" customFormat="false" customHeight="false" hidden="false" ht="12.1" outlineLevel="0" r="19">
      <c r="A19" s="43" t="n">
        <v>45446</v>
      </c>
      <c r="B19" s="16" t="s">
        <v>163</v>
      </c>
      <c r="C19" s="16" t="s">
        <v>84</v>
      </c>
      <c r="D19" s="16" t="s">
        <v>166</v>
      </c>
      <c r="E19" s="6" t="n">
        <v>1000</v>
      </c>
      <c r="F19" s="7" t="n">
        <v>5</v>
      </c>
      <c r="G19" s="6" t="n">
        <v>11.26</v>
      </c>
      <c r="H19" s="6" t="n">
        <v>7</v>
      </c>
      <c r="I19" s="6" t="n">
        <v>56.3</v>
      </c>
      <c r="J19" s="6" t="n">
        <v>49.3</v>
      </c>
    </row>
    <row collapsed="false" customFormat="false" customHeight="false" hidden="false" ht="12.1" outlineLevel="0" r="20">
      <c r="A20" s="43" t="n">
        <v>45463</v>
      </c>
      <c r="B20" s="16" t="s">
        <v>163</v>
      </c>
      <c r="C20" s="16" t="s">
        <v>85</v>
      </c>
      <c r="D20" s="16" t="s">
        <v>167</v>
      </c>
      <c r="E20" s="6" t="n">
        <v>1000</v>
      </c>
      <c r="F20" s="7" t="n">
        <v>6</v>
      </c>
      <c r="G20" s="6" t="n">
        <v>12.53</v>
      </c>
      <c r="H20" s="6" t="n">
        <v>10</v>
      </c>
      <c r="I20" s="6" t="n">
        <v>75.18</v>
      </c>
      <c r="J20" s="6" t="n">
        <v>65.18</v>
      </c>
    </row>
    <row collapsed="false" customFormat="false" customHeight="false" hidden="false" ht="12.1" outlineLevel="0" r="21">
      <c r="A21" s="43" t="n">
        <v>45476</v>
      </c>
      <c r="B21" s="16" t="s">
        <v>163</v>
      </c>
      <c r="C21" s="16" t="s">
        <v>84</v>
      </c>
      <c r="D21" s="16" t="s">
        <v>166</v>
      </c>
      <c r="E21" s="6" t="n">
        <v>1000</v>
      </c>
      <c r="F21" s="7" t="n">
        <v>5</v>
      </c>
      <c r="G21" s="6" t="n">
        <v>11.26</v>
      </c>
      <c r="H21" s="6" t="n">
        <v>7</v>
      </c>
      <c r="I21" s="6" t="n">
        <v>56.3</v>
      </c>
      <c r="J21" s="6" t="n">
        <v>49.3</v>
      </c>
    </row>
    <row collapsed="false" customFormat="false" customHeight="false" hidden="false" ht="12.1" outlineLevel="0" r="22">
      <c r="A22" s="43" t="n">
        <v>45493</v>
      </c>
      <c r="B22" s="16" t="s">
        <v>163</v>
      </c>
      <c r="C22" s="16" t="s">
        <v>85</v>
      </c>
      <c r="D22" s="16" t="s">
        <v>167</v>
      </c>
      <c r="E22" s="6" t="n">
        <v>1000</v>
      </c>
      <c r="F22" s="7" t="n">
        <v>6</v>
      </c>
      <c r="G22" s="6" t="n">
        <v>12.53</v>
      </c>
      <c r="H22" s="6" t="n">
        <v>10</v>
      </c>
      <c r="I22" s="6" t="n">
        <v>75.18</v>
      </c>
      <c r="J22" s="6" t="n">
        <v>65.18</v>
      </c>
    </row>
    <row collapsed="false" customFormat="false" customHeight="false" hidden="false" ht="12.1" outlineLevel="0" r="23">
      <c r="A23" s="43" t="n">
        <v>45506</v>
      </c>
      <c r="B23" s="16" t="s">
        <v>163</v>
      </c>
      <c r="C23" s="16" t="s">
        <v>84</v>
      </c>
      <c r="D23" s="16" t="s">
        <v>166</v>
      </c>
      <c r="E23" s="6" t="n">
        <v>1000</v>
      </c>
      <c r="F23" s="7" t="n">
        <v>5</v>
      </c>
      <c r="G23" s="6" t="n">
        <v>11.26</v>
      </c>
      <c r="H23" s="6" t="n">
        <v>7</v>
      </c>
      <c r="I23" s="6" t="n">
        <v>56.3</v>
      </c>
      <c r="J23" s="6" t="n">
        <v>49.3</v>
      </c>
    </row>
    <row collapsed="false" customFormat="false" customHeight="false" hidden="false" ht="12.1" outlineLevel="0" r="24">
      <c r="A24" s="43" t="n">
        <v>45510</v>
      </c>
      <c r="B24" s="16" t="s">
        <v>163</v>
      </c>
      <c r="C24" s="16" t="s">
        <v>86</v>
      </c>
      <c r="D24" s="16" t="s">
        <v>168</v>
      </c>
      <c r="E24" s="6" t="n">
        <v>1000</v>
      </c>
      <c r="F24" s="7" t="n">
        <v>1</v>
      </c>
      <c r="G24" s="6" t="n">
        <v>32.41</v>
      </c>
      <c r="H24" s="6" t="n">
        <v>4</v>
      </c>
      <c r="I24" s="6" t="n">
        <v>32.41</v>
      </c>
      <c r="J24" s="6" t="n">
        <v>28.41</v>
      </c>
    </row>
    <row collapsed="false" customFormat="false" customHeight="false" hidden="false" ht="12.1" outlineLevel="0" r="25">
      <c r="A25" s="43" t="n">
        <v>45523</v>
      </c>
      <c r="B25" s="16" t="s">
        <v>163</v>
      </c>
      <c r="C25" s="16" t="s">
        <v>85</v>
      </c>
      <c r="D25" s="16" t="s">
        <v>167</v>
      </c>
      <c r="E25" s="6" t="n">
        <v>1000</v>
      </c>
      <c r="F25" s="7" t="n">
        <v>6</v>
      </c>
      <c r="G25" s="6" t="n">
        <v>12.53</v>
      </c>
      <c r="H25" s="6" t="n">
        <v>10</v>
      </c>
      <c r="I25" s="6" t="n">
        <v>75.18</v>
      </c>
      <c r="J25" s="6" t="n">
        <v>65.18</v>
      </c>
    </row>
    <row collapsed="false" customFormat="false" customHeight="false" hidden="false" ht="12.1" outlineLevel="0" r="26">
      <c r="A26" s="43" t="n">
        <v>45536</v>
      </c>
      <c r="B26" s="16" t="s">
        <v>163</v>
      </c>
      <c r="C26" s="16" t="s">
        <v>84</v>
      </c>
      <c r="D26" s="16" t="s">
        <v>166</v>
      </c>
      <c r="E26" s="6" t="n">
        <v>1000</v>
      </c>
      <c r="F26" s="7" t="n">
        <v>5</v>
      </c>
      <c r="G26" s="6" t="n">
        <v>11.26</v>
      </c>
      <c r="H26" s="6" t="n">
        <v>7</v>
      </c>
      <c r="I26" s="6" t="n">
        <v>56.3</v>
      </c>
      <c r="J26" s="6" t="n">
        <v>49.3</v>
      </c>
    </row>
    <row collapsed="false" customFormat="false" customHeight="false" hidden="false" ht="12.1" outlineLevel="0" r="27">
      <c r="A27" s="43" t="n">
        <v>45553</v>
      </c>
      <c r="B27" s="16" t="s">
        <v>163</v>
      </c>
      <c r="C27" s="16" t="s">
        <v>85</v>
      </c>
      <c r="D27" s="16" t="s">
        <v>167</v>
      </c>
      <c r="E27" s="6" t="n">
        <v>1000</v>
      </c>
      <c r="F27" s="7" t="n">
        <v>6</v>
      </c>
      <c r="G27" s="6" t="n">
        <v>12.53</v>
      </c>
      <c r="H27" s="6" t="n">
        <v>10</v>
      </c>
      <c r="I27" s="6" t="n">
        <v>75.18</v>
      </c>
      <c r="J27" s="6" t="n">
        <v>65.18</v>
      </c>
    </row>
    <row collapsed="false" customFormat="false" customHeight="false" hidden="false" ht="12.1" outlineLevel="0" r="28">
      <c r="A28" s="43" t="n">
        <v>45566</v>
      </c>
      <c r="B28" s="16" t="s">
        <v>163</v>
      </c>
      <c r="C28" s="16" t="s">
        <v>84</v>
      </c>
      <c r="D28" s="16" t="s">
        <v>166</v>
      </c>
      <c r="E28" s="6" t="n">
        <v>1000</v>
      </c>
      <c r="F28" s="7" t="n">
        <v>5</v>
      </c>
      <c r="G28" s="6" t="n">
        <v>11.26</v>
      </c>
      <c r="H28" s="6" t="n">
        <v>7</v>
      </c>
      <c r="I28" s="6" t="n">
        <v>56.3</v>
      </c>
      <c r="J28" s="6" t="n">
        <v>49.3</v>
      </c>
    </row>
    <row collapsed="false" customFormat="false" customHeight="false" hidden="false" ht="12.1" outlineLevel="0" r="29">
      <c r="A29" s="43" t="n">
        <v>45583</v>
      </c>
      <c r="B29" s="16" t="s">
        <v>163</v>
      </c>
      <c r="C29" s="16" t="s">
        <v>85</v>
      </c>
      <c r="D29" s="16" t="s">
        <v>167</v>
      </c>
      <c r="E29" s="6" t="n">
        <v>1000</v>
      </c>
      <c r="F29" s="7" t="n">
        <v>6</v>
      </c>
      <c r="G29" s="6" t="n">
        <v>12.53</v>
      </c>
      <c r="H29" s="6" t="n">
        <v>10</v>
      </c>
      <c r="I29" s="6" t="n">
        <v>75.18</v>
      </c>
      <c r="J29" s="6" t="n">
        <v>65.18</v>
      </c>
    </row>
    <row collapsed="false" customFormat="false" customHeight="false" hidden="false" ht="12.1" outlineLevel="0" r="30">
      <c r="A30" s="43" t="n">
        <v>45596</v>
      </c>
      <c r="B30" s="16" t="s">
        <v>163</v>
      </c>
      <c r="C30" s="16" t="s">
        <v>84</v>
      </c>
      <c r="D30" s="16" t="s">
        <v>166</v>
      </c>
      <c r="E30" s="6" t="n">
        <v>1000</v>
      </c>
      <c r="F30" s="7" t="n">
        <v>5</v>
      </c>
      <c r="G30" s="6" t="n">
        <v>11.26</v>
      </c>
      <c r="H30" s="6" t="n">
        <v>7</v>
      </c>
      <c r="I30" s="6" t="n">
        <v>56.3</v>
      </c>
      <c r="J30" s="6" t="n">
        <v>49.3</v>
      </c>
    </row>
    <row collapsed="false" customFormat="false" customHeight="false" hidden="false" ht="12.1" outlineLevel="0" r="31">
      <c r="A31" s="43" t="n">
        <v>45601</v>
      </c>
      <c r="B31" s="16" t="s">
        <v>163</v>
      </c>
      <c r="C31" s="16" t="s">
        <v>86</v>
      </c>
      <c r="D31" s="16" t="s">
        <v>168</v>
      </c>
      <c r="E31" s="6" t="n">
        <v>1000</v>
      </c>
      <c r="F31" s="7" t="n">
        <v>1</v>
      </c>
      <c r="G31" s="6" t="n">
        <v>32.41</v>
      </c>
      <c r="H31" s="6" t="n">
        <v>4</v>
      </c>
      <c r="I31" s="6" t="n">
        <v>32.41</v>
      </c>
      <c r="J31" s="6" t="n">
        <v>28.41</v>
      </c>
    </row>
    <row collapsed="false" customFormat="false" customHeight="false" hidden="false" ht="12.1" outlineLevel="0" r="32">
      <c r="A32" s="43" t="n">
        <v>45613</v>
      </c>
      <c r="B32" s="16" t="s">
        <v>163</v>
      </c>
      <c r="C32" s="16" t="s">
        <v>85</v>
      </c>
      <c r="D32" s="16" t="s">
        <v>167</v>
      </c>
      <c r="E32" s="6" t="n">
        <v>1000</v>
      </c>
      <c r="F32" s="7" t="n">
        <v>6</v>
      </c>
      <c r="G32" s="6" t="n">
        <v>12.53</v>
      </c>
      <c r="H32" s="6" t="n">
        <v>10</v>
      </c>
      <c r="I32" s="6" t="n">
        <v>75.18</v>
      </c>
      <c r="J32" s="6" t="n">
        <v>65.18</v>
      </c>
    </row>
    <row collapsed="false" customFormat="false" customHeight="false" hidden="false" ht="12.1" outlineLevel="0" r="33">
      <c r="A33" s="43" t="n">
        <v>45626</v>
      </c>
      <c r="B33" s="16" t="s">
        <v>163</v>
      </c>
      <c r="C33" s="16" t="s">
        <v>84</v>
      </c>
      <c r="D33" s="16" t="s">
        <v>166</v>
      </c>
      <c r="E33" s="6" t="n">
        <v>1000</v>
      </c>
      <c r="F33" s="7" t="n">
        <v>5</v>
      </c>
      <c r="G33" s="6" t="n">
        <v>11.26</v>
      </c>
      <c r="H33" s="6" t="n">
        <v>7</v>
      </c>
      <c r="I33" s="6" t="n">
        <v>56.3</v>
      </c>
      <c r="J33" s="6" t="n">
        <v>49.3</v>
      </c>
    </row>
    <row collapsed="false" customFormat="false" customHeight="false" hidden="false" ht="12.1" outlineLevel="0" r="34">
      <c r="A34" s="43" t="n">
        <v>45643</v>
      </c>
      <c r="B34" s="16" t="s">
        <v>163</v>
      </c>
      <c r="C34" s="16" t="s">
        <v>85</v>
      </c>
      <c r="D34" s="16" t="s">
        <v>167</v>
      </c>
      <c r="E34" s="6" t="n">
        <v>1000</v>
      </c>
      <c r="F34" s="7" t="n">
        <v>6</v>
      </c>
      <c r="G34" s="6" t="n">
        <v>12.53</v>
      </c>
      <c r="H34" s="6" t="n">
        <v>10</v>
      </c>
      <c r="I34" s="6" t="n">
        <v>75.18</v>
      </c>
      <c r="J34" s="6" t="n">
        <v>65.18</v>
      </c>
    </row>
    <row collapsed="false" customFormat="false" customHeight="false" hidden="false" ht="12.1" outlineLevel="0" r="35">
      <c r="A35" s="43" t="n">
        <v>45656</v>
      </c>
      <c r="B35" s="16" t="s">
        <v>163</v>
      </c>
      <c r="C35" s="16" t="s">
        <v>84</v>
      </c>
      <c r="D35" s="16" t="s">
        <v>166</v>
      </c>
      <c r="E35" s="6" t="n">
        <v>1000</v>
      </c>
      <c r="F35" s="7" t="n">
        <v>5</v>
      </c>
      <c r="G35" s="6" t="n">
        <v>11.26</v>
      </c>
      <c r="H35" s="6" t="n">
        <v>7</v>
      </c>
      <c r="I35" s="6" t="n">
        <v>56.3</v>
      </c>
      <c r="J35" s="6" t="n">
        <v>49.3</v>
      </c>
    </row>
    <row collapsed="false" customFormat="false" customHeight="false" hidden="false" ht="12.1" outlineLevel="0" r="36">
      <c r="A36" s="43" t="n">
        <v>45673</v>
      </c>
      <c r="B36" s="16" t="s">
        <v>163</v>
      </c>
      <c r="C36" s="16" t="s">
        <v>85</v>
      </c>
      <c r="D36" s="16" t="s">
        <v>167</v>
      </c>
      <c r="E36" s="6" t="n">
        <v>1000</v>
      </c>
      <c r="F36" s="7" t="n">
        <v>6</v>
      </c>
      <c r="G36" s="6" t="n">
        <v>12.53</v>
      </c>
      <c r="H36" s="6" t="n">
        <v>10</v>
      </c>
      <c r="I36" s="6" t="n">
        <v>75.18</v>
      </c>
      <c r="J36" s="6" t="n">
        <v>65.18</v>
      </c>
    </row>
    <row collapsed="false" customFormat="false" customHeight="false" hidden="false" ht="12.1" outlineLevel="0" r="37">
      <c r="A37" s="43" t="n">
        <v>45686</v>
      </c>
      <c r="B37" s="16" t="s">
        <v>163</v>
      </c>
      <c r="C37" s="16" t="s">
        <v>84</v>
      </c>
      <c r="D37" s="16" t="s">
        <v>166</v>
      </c>
      <c r="E37" s="6" t="n">
        <v>1000</v>
      </c>
      <c r="F37" s="7" t="n">
        <v>5</v>
      </c>
      <c r="G37" s="6" t="n">
        <v>11.26</v>
      </c>
      <c r="H37" s="6" t="n">
        <v>7</v>
      </c>
      <c r="I37" s="6" t="n">
        <v>56.3</v>
      </c>
      <c r="J37" s="6" t="n">
        <v>49.3</v>
      </c>
    </row>
    <row collapsed="false" customFormat="false" customHeight="false" hidden="false" ht="12.1" outlineLevel="0" r="38">
      <c r="A38" s="43" t="n">
        <v>45692</v>
      </c>
      <c r="B38" s="16" t="s">
        <v>163</v>
      </c>
      <c r="C38" s="16" t="s">
        <v>86</v>
      </c>
      <c r="D38" s="16" t="s">
        <v>168</v>
      </c>
      <c r="E38" s="6" t="n">
        <v>1000</v>
      </c>
      <c r="F38" s="7" t="n">
        <v>1</v>
      </c>
      <c r="G38" s="6" t="n">
        <v>32.41</v>
      </c>
      <c r="H38" s="6" t="n">
        <v>4</v>
      </c>
      <c r="I38" s="6" t="n">
        <v>32.41</v>
      </c>
      <c r="J38" s="6" t="n">
        <v>28.41</v>
      </c>
    </row>
    <row collapsed="false" customFormat="false" customHeight="false" hidden="false" ht="12.1" outlineLevel="0" r="39">
      <c r="A39" s="43" t="n">
        <v>45703</v>
      </c>
      <c r="B39" s="16" t="s">
        <v>163</v>
      </c>
      <c r="C39" s="16" t="s">
        <v>85</v>
      </c>
      <c r="D39" s="16" t="s">
        <v>167</v>
      </c>
      <c r="E39" s="6" t="n">
        <v>1000</v>
      </c>
      <c r="F39" s="7" t="n">
        <v>6</v>
      </c>
      <c r="G39" s="6" t="n">
        <v>12.53</v>
      </c>
      <c r="H39" s="6" t="n">
        <v>10</v>
      </c>
      <c r="I39" s="6" t="n">
        <v>75.18</v>
      </c>
      <c r="J39" s="6" t="n">
        <v>65.18</v>
      </c>
    </row>
    <row collapsed="false" customFormat="false" customHeight="false" hidden="false" ht="12.1" outlineLevel="0" r="40">
      <c r="A40" s="43" t="n">
        <v>45716</v>
      </c>
      <c r="B40" s="16" t="s">
        <v>163</v>
      </c>
      <c r="C40" s="16" t="s">
        <v>84</v>
      </c>
      <c r="D40" s="16" t="s">
        <v>166</v>
      </c>
      <c r="E40" s="6" t="n">
        <v>1000</v>
      </c>
      <c r="F40" s="7" t="n">
        <v>5</v>
      </c>
      <c r="G40" s="6" t="n">
        <v>11.26</v>
      </c>
      <c r="H40" s="6" t="n">
        <v>7</v>
      </c>
      <c r="I40" s="6" t="n">
        <v>56.3</v>
      </c>
      <c r="J40" s="6" t="n">
        <v>49.3</v>
      </c>
    </row>
    <row collapsed="false" customFormat="false" customHeight="false" hidden="false" ht="12.1" outlineLevel="0" r="41">
      <c r="A41" s="43" t="n">
        <v>45733</v>
      </c>
      <c r="B41" s="16" t="s">
        <v>163</v>
      </c>
      <c r="C41" s="16" t="s">
        <v>85</v>
      </c>
      <c r="D41" s="16" t="s">
        <v>167</v>
      </c>
      <c r="E41" s="6" t="n">
        <v>1000</v>
      </c>
      <c r="F41" s="7" t="n">
        <v>6</v>
      </c>
      <c r="G41" s="6" t="n">
        <v>12.53</v>
      </c>
      <c r="H41" s="6" t="n">
        <v>10</v>
      </c>
      <c r="I41" s="6" t="n">
        <v>75.18</v>
      </c>
      <c r="J41" s="6" t="n">
        <v>65.18</v>
      </c>
    </row>
    <row collapsed="false" customFormat="false" customHeight="false" hidden="false" ht="12.1" outlineLevel="0" r="42">
      <c r="A42" s="43" t="n">
        <v>45746</v>
      </c>
      <c r="B42" s="16" t="s">
        <v>163</v>
      </c>
      <c r="C42" s="16" t="s">
        <v>84</v>
      </c>
      <c r="D42" s="16" t="s">
        <v>166</v>
      </c>
      <c r="E42" s="6" t="n">
        <v>1000</v>
      </c>
      <c r="F42" s="7" t="n">
        <v>5</v>
      </c>
      <c r="G42" s="6" t="n">
        <v>11.26</v>
      </c>
      <c r="H42" s="6" t="n">
        <v>7</v>
      </c>
      <c r="I42" s="6" t="n">
        <v>56.3</v>
      </c>
      <c r="J42" s="6" t="n">
        <v>49.3</v>
      </c>
    </row>
    <row collapsed="false" customFormat="false" customHeight="false" hidden="false" ht="12.1" outlineLevel="0" r="43">
      <c r="A43" s="43" t="n">
        <v>45763</v>
      </c>
      <c r="B43" s="16" t="s">
        <v>163</v>
      </c>
      <c r="C43" s="16" t="s">
        <v>85</v>
      </c>
      <c r="D43" s="16" t="s">
        <v>167</v>
      </c>
      <c r="E43" s="6" t="n">
        <v>1000</v>
      </c>
      <c r="F43" s="7" t="n">
        <v>6</v>
      </c>
      <c r="G43" s="6" t="n">
        <v>12.53</v>
      </c>
      <c r="H43" s="6" t="n">
        <v>10</v>
      </c>
      <c r="I43" s="6" t="n">
        <v>75.18</v>
      </c>
      <c r="J43" s="6" t="n">
        <v>65.18</v>
      </c>
    </row>
    <row collapsed="false" customFormat="false" customHeight="false" hidden="false" ht="12.1" outlineLevel="0" r="44">
      <c r="A44" s="43" t="n">
        <v>45776</v>
      </c>
      <c r="B44" s="16" t="s">
        <v>163</v>
      </c>
      <c r="C44" s="16" t="s">
        <v>84</v>
      </c>
      <c r="D44" s="16" t="s">
        <v>166</v>
      </c>
      <c r="E44" s="6" t="n">
        <v>1000</v>
      </c>
      <c r="F44" s="7" t="n">
        <v>5</v>
      </c>
      <c r="G44" s="6" t="n">
        <v>11.26</v>
      </c>
      <c r="H44" s="6" t="n">
        <v>7</v>
      </c>
      <c r="I44" s="6" t="n">
        <v>56.3</v>
      </c>
      <c r="J44" s="6" t="n">
        <v>49.3</v>
      </c>
    </row>
    <row collapsed="false" customFormat="false" customHeight="false" hidden="false" ht="12.1" outlineLevel="0" r="45">
      <c r="A45" s="43" t="n">
        <v>45806</v>
      </c>
      <c r="B45" s="16" t="s">
        <v>163</v>
      </c>
      <c r="C45" s="16" t="s">
        <v>84</v>
      </c>
      <c r="D45" s="16" t="s">
        <v>166</v>
      </c>
      <c r="E45" s="6" t="n">
        <v>1000</v>
      </c>
      <c r="F45" s="7" t="n">
        <v>5</v>
      </c>
      <c r="G45" s="6" t="n">
        <v>11.26</v>
      </c>
      <c r="H45" s="6" t="n">
        <v>7</v>
      </c>
      <c r="I45" s="6" t="n">
        <v>56.3</v>
      </c>
      <c r="J45" s="6" t="n">
        <v>49.3</v>
      </c>
    </row>
    <row collapsed="false" customFormat="false" customHeight="false" hidden="false" ht="12.1" outlineLevel="0" r="46">
      <c r="A46" s="43" t="n">
        <v>45811</v>
      </c>
      <c r="B46" s="16" t="s">
        <v>163</v>
      </c>
      <c r="C46" s="16" t="s">
        <v>23</v>
      </c>
      <c r="D46" s="16" t="s">
        <v>24</v>
      </c>
      <c r="E46" s="6" t="n">
        <v>1000</v>
      </c>
      <c r="F46" s="7" t="n">
        <v>9</v>
      </c>
      <c r="G46" s="6" t="n">
        <v>61.08</v>
      </c>
      <c r="H46" s="6" t="n">
        <v>71</v>
      </c>
      <c r="I46" s="6" t="n">
        <v>549.72</v>
      </c>
      <c r="J46" s="6" t="n">
        <v>478.72</v>
      </c>
    </row>
    <row collapsed="false" customFormat="false" customHeight="false" hidden="false" ht="12.1" outlineLevel="0" r="47">
      <c r="A47" s="43" t="n">
        <v>45836</v>
      </c>
      <c r="B47" s="16" t="s">
        <v>163</v>
      </c>
      <c r="C47" s="16" t="s">
        <v>84</v>
      </c>
      <c r="D47" s="16" t="s">
        <v>166</v>
      </c>
      <c r="E47" s="6" t="n">
        <v>1000</v>
      </c>
      <c r="F47" s="7" t="n">
        <v>5</v>
      </c>
      <c r="G47" s="6" t="n">
        <v>11.26</v>
      </c>
      <c r="H47" s="6" t="n">
        <v>7</v>
      </c>
      <c r="I47" s="6" t="n">
        <v>56.3</v>
      </c>
      <c r="J47" s="6" t="n">
        <v>49.3</v>
      </c>
    </row>
    <row collapsed="false" customFormat="false" customHeight="false" hidden="false" ht="12.1" outlineLevel="0" r="48">
      <c r="A48" s="43" t="n">
        <v>45840</v>
      </c>
      <c r="B48" s="16" t="s">
        <v>163</v>
      </c>
      <c r="C48" s="16" t="s">
        <v>91</v>
      </c>
      <c r="D48" s="16" t="s">
        <v>169</v>
      </c>
      <c r="E48" s="6" t="n">
        <v>1000</v>
      </c>
      <c r="F48" s="7" t="n">
        <v>7</v>
      </c>
      <c r="G48" s="6" t="n">
        <v>16.03</v>
      </c>
      <c r="H48" s="6" t="n">
        <v>15</v>
      </c>
      <c r="I48" s="6" t="n">
        <v>112.21</v>
      </c>
      <c r="J48" s="6" t="n">
        <v>97.21</v>
      </c>
    </row>
    <row collapsed="false" customFormat="false" customHeight="false" hidden="false" ht="12.1" outlineLevel="0" r="49">
      <c r="A49" s="43" t="n">
        <v>45848</v>
      </c>
      <c r="B49" s="16" t="s">
        <v>163</v>
      </c>
      <c r="C49" s="16" t="s">
        <v>92</v>
      </c>
      <c r="D49" s="16" t="s">
        <v>170</v>
      </c>
      <c r="E49" s="6" t="n">
        <v>1000</v>
      </c>
      <c r="F49" s="7" t="n">
        <v>3</v>
      </c>
      <c r="G49" s="6" t="n">
        <v>16.64</v>
      </c>
      <c r="H49" s="6" t="n">
        <v>6</v>
      </c>
      <c r="I49" s="6" t="n">
        <v>49.92</v>
      </c>
      <c r="J49" s="6" t="n">
        <v>43.92</v>
      </c>
    </row>
    <row collapsed="false" customFormat="false" customHeight="false" hidden="false" ht="12.1" outlineLevel="0" r="50">
      <c r="A50" s="43" t="n">
        <v>45866</v>
      </c>
      <c r="B50" s="16" t="s">
        <v>163</v>
      </c>
      <c r="C50" s="16" t="s">
        <v>84</v>
      </c>
      <c r="D50" s="16" t="s">
        <v>166</v>
      </c>
      <c r="E50" s="6" t="n">
        <v>1000</v>
      </c>
      <c r="F50" s="7" t="n">
        <v>5</v>
      </c>
      <c r="G50" s="6" t="n">
        <v>11.26</v>
      </c>
      <c r="H50" s="6" t="n">
        <v>7</v>
      </c>
      <c r="I50" s="6" t="n">
        <v>56.3</v>
      </c>
      <c r="J50" s="6" t="n">
        <v>49.3</v>
      </c>
    </row>
    <row collapsed="false" customFormat="false" customHeight="false" hidden="false" ht="12.1" outlineLevel="0" r="51">
      <c r="A51" s="43" t="n">
        <v>45870</v>
      </c>
      <c r="B51" s="16" t="s">
        <v>163</v>
      </c>
      <c r="C51" s="16" t="s">
        <v>91</v>
      </c>
      <c r="D51" s="16" t="s">
        <v>169</v>
      </c>
      <c r="E51" s="6" t="n">
        <v>1000</v>
      </c>
      <c r="F51" s="7" t="n">
        <v>7</v>
      </c>
      <c r="G51" s="6" t="n">
        <v>16.03</v>
      </c>
      <c r="H51" s="6" t="n">
        <v>15</v>
      </c>
      <c r="I51" s="6" t="n">
        <v>112.21</v>
      </c>
      <c r="J51" s="6" t="n">
        <v>97.21</v>
      </c>
    </row>
    <row collapsed="false" customFormat="false" customHeight="false" hidden="false" ht="12.1" outlineLevel="0" r="52">
      <c r="A52" s="43" t="n">
        <v>45878</v>
      </c>
      <c r="B52" s="16" t="s">
        <v>163</v>
      </c>
      <c r="C52" s="16" t="s">
        <v>92</v>
      </c>
      <c r="D52" s="16" t="s">
        <v>170</v>
      </c>
      <c r="E52" s="6" t="n">
        <v>1000</v>
      </c>
      <c r="F52" s="7" t="n">
        <v>3</v>
      </c>
      <c r="G52" s="6" t="n">
        <v>16.64</v>
      </c>
      <c r="H52" s="6" t="n">
        <v>6</v>
      </c>
      <c r="I52" s="6" t="n">
        <v>49.92</v>
      </c>
      <c r="J52" s="6" t="n">
        <v>43.92</v>
      </c>
    </row>
    <row collapsed="false" customFormat="false" customHeight="false" hidden="false" ht="12.1" outlineLevel="0" r="53">
      <c r="A53" s="43" t="n">
        <v>45896</v>
      </c>
      <c r="B53" s="16" t="s">
        <v>163</v>
      </c>
      <c r="C53" s="16" t="s">
        <v>84</v>
      </c>
      <c r="D53" s="16" t="s">
        <v>166</v>
      </c>
      <c r="E53" s="6" t="n">
        <v>1000</v>
      </c>
      <c r="F53" s="7" t="n">
        <v>5</v>
      </c>
      <c r="G53" s="6" t="n">
        <v>11.26</v>
      </c>
      <c r="H53" s="6" t="n">
        <v>7</v>
      </c>
      <c r="I53" s="6" t="n">
        <v>56.3</v>
      </c>
      <c r="J53" s="6" t="n">
        <v>49.3</v>
      </c>
    </row>
    <row collapsed="false" customFormat="false" customHeight="false" hidden="false" ht="12.1" outlineLevel="0" r="54">
      <c r="A54" s="43" t="n">
        <v>45900</v>
      </c>
      <c r="B54" s="16" t="s">
        <v>163</v>
      </c>
      <c r="C54" s="16" t="s">
        <v>91</v>
      </c>
      <c r="D54" s="16" t="s">
        <v>169</v>
      </c>
      <c r="E54" s="6" t="n">
        <v>1000</v>
      </c>
      <c r="F54" s="7" t="n">
        <v>7</v>
      </c>
      <c r="G54" s="6" t="n">
        <v>16.03</v>
      </c>
      <c r="H54" s="6" t="n">
        <v>15</v>
      </c>
      <c r="I54" s="6" t="n">
        <v>112.21</v>
      </c>
      <c r="J54" s="6" t="n">
        <v>97.21</v>
      </c>
    </row>
    <row collapsed="false" customFormat="false" customHeight="false" hidden="false" ht="12.1" outlineLevel="0" r="55">
      <c r="A55" s="43" t="n">
        <v>45938</v>
      </c>
      <c r="B55" s="16" t="s">
        <v>163</v>
      </c>
      <c r="C55" s="16" t="s">
        <v>97</v>
      </c>
      <c r="D55" s="16" t="s">
        <v>171</v>
      </c>
      <c r="E55" s="6" t="n">
        <v>1000</v>
      </c>
      <c r="F55" s="7" t="n">
        <v>1</v>
      </c>
      <c r="G55" s="6" t="n">
        <v>59.69</v>
      </c>
      <c r="H55" s="6" t="n">
        <v>8</v>
      </c>
      <c r="I55" s="6" t="n">
        <v>59.69</v>
      </c>
      <c r="J55" s="6" t="n">
        <v>51.69</v>
      </c>
    </row>
    <row collapsed="false" customFormat="false" customHeight="false" hidden="false" ht="12.1" outlineLevel="0" r="56">
      <c r="A56" s="43" t="n">
        <v>45968</v>
      </c>
      <c r="B56" s="16" t="s">
        <v>163</v>
      </c>
      <c r="C56" s="16" t="s">
        <v>97</v>
      </c>
      <c r="D56" s="16" t="s">
        <v>171</v>
      </c>
      <c r="E56" s="6" t="n">
        <v>1000</v>
      </c>
      <c r="F56" s="7" t="n">
        <v>1</v>
      </c>
      <c r="G56" s="6" t="n">
        <v>59.73</v>
      </c>
      <c r="H56" s="6" t="n">
        <v>8</v>
      </c>
      <c r="I56" s="6" t="n">
        <v>59.73</v>
      </c>
      <c r="J56" s="6" t="n">
        <v>51.73</v>
      </c>
    </row>
    <row collapsed="false" customFormat="false" customHeight="false" hidden="false" ht="12.1" outlineLevel="0" r="57">
      <c r="A57" s="43" t="n">
        <v>45986</v>
      </c>
      <c r="B57" s="16" t="s">
        <v>163</v>
      </c>
      <c r="C57" s="16" t="s">
        <v>98</v>
      </c>
      <c r="D57" s="16" t="s">
        <v>172</v>
      </c>
      <c r="E57" s="6" t="n">
        <v>1000</v>
      </c>
      <c r="F57" s="7" t="n">
        <v>14</v>
      </c>
      <c r="G57" s="6" t="n">
        <v>61.08</v>
      </c>
      <c r="H57" s="6" t="n">
        <v>111</v>
      </c>
      <c r="I57" s="6" t="n">
        <v>855.12</v>
      </c>
      <c r="J57" s="6" t="n">
        <v>744.12</v>
      </c>
    </row>
    <row collapsed="false" customFormat="false" customHeight="false" hidden="false" ht="12.1" outlineLevel="0" r="58">
      <c r="A58" s="43" t="n">
        <v>45993</v>
      </c>
      <c r="B58" s="16" t="s">
        <v>163</v>
      </c>
      <c r="C58" s="16" t="s">
        <v>23</v>
      </c>
      <c r="D58" s="16" t="s">
        <v>24</v>
      </c>
      <c r="E58" s="6" t="n">
        <v>1000</v>
      </c>
      <c r="F58" s="7" t="n">
        <v>9</v>
      </c>
      <c r="G58" s="6" t="n">
        <v>61.08</v>
      </c>
      <c r="H58" s="6" t="n">
        <v>71</v>
      </c>
      <c r="I58" s="6" t="n">
        <v>549.72</v>
      </c>
      <c r="J58" s="6" t="n">
        <v>478.72</v>
      </c>
    </row>
    <row collapsed="false" customFormat="false" customHeight="false" hidden="false" ht="12.1" outlineLevel="0" r="59">
      <c r="A59" s="43" t="n">
        <v>45998</v>
      </c>
      <c r="B59" s="16" t="s">
        <v>163</v>
      </c>
      <c r="C59" s="16" t="s">
        <v>97</v>
      </c>
      <c r="D59" s="16" t="s">
        <v>171</v>
      </c>
      <c r="E59" s="6" t="n">
        <v>1000</v>
      </c>
      <c r="F59" s="7" t="n">
        <v>1</v>
      </c>
      <c r="G59" s="6" t="n">
        <v>56.45</v>
      </c>
      <c r="H59" s="6" t="n">
        <v>7</v>
      </c>
      <c r="I59" s="6" t="n">
        <v>56.45</v>
      </c>
      <c r="J59" s="6" t="n">
        <v>49.45</v>
      </c>
    </row>
    <row collapsed="false" customFormat="false" customHeight="false" hidden="false" ht="12.1" outlineLevel="0" r="60">
      <c r="A60" s="43" t="n">
        <v>46014</v>
      </c>
      <c r="B60" s="16" t="s">
        <v>163</v>
      </c>
      <c r="C60" s="16" t="s">
        <v>99</v>
      </c>
      <c r="D60" s="16" t="s">
        <v>173</v>
      </c>
      <c r="E60" s="6" t="n">
        <v>1000</v>
      </c>
      <c r="F60" s="7" t="n">
        <v>3</v>
      </c>
      <c r="G60" s="6" t="n">
        <v>59.84</v>
      </c>
      <c r="H60" s="6" t="n">
        <v>23</v>
      </c>
      <c r="I60" s="6" t="n">
        <v>179.52</v>
      </c>
      <c r="J60" s="6" t="n">
        <v>156.52</v>
      </c>
    </row>
    <row collapsed="false" customFormat="false" customHeight="false" hidden="false" ht="12.1" outlineLevel="0" r="61">
      <c r="A61" s="43" t="n">
        <v>46028</v>
      </c>
      <c r="B61" s="16" t="s">
        <v>163</v>
      </c>
      <c r="C61" s="16" t="s">
        <v>97</v>
      </c>
      <c r="D61" s="16" t="s">
        <v>171</v>
      </c>
      <c r="E61" s="6" t="n">
        <v>1000</v>
      </c>
      <c r="F61" s="7" t="n">
        <v>1</v>
      </c>
      <c r="G61" s="6" t="n">
        <v>58.04</v>
      </c>
      <c r="H61" s="6" t="n">
        <v>8</v>
      </c>
      <c r="I61" s="6" t="n">
        <v>58.04</v>
      </c>
      <c r="J61" s="6" t="n">
        <v>50.04</v>
      </c>
    </row>
    <row collapsed="false" customFormat="false" customHeight="false" hidden="false" ht="12.1" outlineLevel="0" r="62">
      <c r="A62" s="43" t="n">
        <v>46058</v>
      </c>
      <c r="B62" s="16" t="s">
        <v>163</v>
      </c>
      <c r="C62" s="16" t="s">
        <v>97</v>
      </c>
      <c r="D62" s="16" t="s">
        <v>171</v>
      </c>
      <c r="E62" s="6" t="n">
        <v>1000</v>
      </c>
      <c r="F62" s="7" t="n">
        <v>1</v>
      </c>
      <c r="G62" s="6" t="n">
        <v>57.23</v>
      </c>
      <c r="H62" s="6" t="n">
        <v>7</v>
      </c>
      <c r="I62" s="6" t="n">
        <v>57.23</v>
      </c>
      <c r="J62" s="6" t="n">
        <v>50.23</v>
      </c>
    </row>
    <row collapsed="false" customFormat="false" customHeight="false" hidden="false" ht="12.1" outlineLevel="0" r="63">
      <c r="A63" s="43" t="n">
        <v>46088</v>
      </c>
      <c r="B63" s="16" t="s">
        <v>163</v>
      </c>
      <c r="C63" s="16" t="s">
        <v>97</v>
      </c>
      <c r="D63" s="16" t="s">
        <v>171</v>
      </c>
      <c r="E63" s="6" t="n">
        <v>1000</v>
      </c>
      <c r="F63" s="7" t="n">
        <v>1</v>
      </c>
      <c r="G63" s="6" t="n">
        <v>60.14</v>
      </c>
      <c r="H63" s="6" t="n">
        <v>8</v>
      </c>
      <c r="I63" s="6" t="n">
        <v>60.14</v>
      </c>
      <c r="J63" s="6" t="n">
        <v>52.14</v>
      </c>
    </row>
    <row collapsed="false" customFormat="false" customHeight="false" hidden="false" ht="12.1" outlineLevel="0" r="64">
      <c r="A64" s="43" t="n">
        <v>46118</v>
      </c>
      <c r="B64" s="16" t="s">
        <v>163</v>
      </c>
      <c r="C64" s="16" t="s">
        <v>97</v>
      </c>
      <c r="D64" s="16" t="s">
        <v>171</v>
      </c>
      <c r="E64" s="6" t="n">
        <v>1000</v>
      </c>
      <c r="F64" s="7" t="n">
        <v>1</v>
      </c>
      <c r="G64" s="6" t="n">
        <v>60.1</v>
      </c>
      <c r="H64" s="6" t="n">
        <v>8</v>
      </c>
      <c r="I64" s="6" t="n">
        <v>60.1</v>
      </c>
      <c r="J64" s="6" t="n">
        <v>52.1</v>
      </c>
    </row>
    <row collapsed="false" customFormat="false" customHeight="false" hidden="false" ht="12.1" outlineLevel="0" r="65">
      <c r="A65" s="43" t="n">
        <v>46133</v>
      </c>
      <c r="B65" s="16" t="s">
        <v>163</v>
      </c>
      <c r="C65" s="16" t="s">
        <v>17</v>
      </c>
      <c r="D65" s="16" t="s">
        <v>19</v>
      </c>
      <c r="E65" s="6" t="n">
        <v>1000</v>
      </c>
      <c r="F65" s="7" t="n">
        <v>7</v>
      </c>
      <c r="G65" s="6" t="n">
        <v>64.82</v>
      </c>
      <c r="H65" s="6" t="n">
        <v>59</v>
      </c>
      <c r="I65" s="6" t="n">
        <v>453.74</v>
      </c>
      <c r="J65" s="6" t="n">
        <v>394.74</v>
      </c>
    </row>
    <row collapsed="false" customFormat="false" customHeight="false" hidden="false" ht="12.1" outlineLevel="0" r="66">
      <c r="A66" s="43" t="n">
        <v>46168</v>
      </c>
      <c r="B66" s="16" t="s">
        <v>163</v>
      </c>
      <c r="C66" s="16" t="s">
        <v>98</v>
      </c>
      <c r="D66" s="16" t="s">
        <v>172</v>
      </c>
      <c r="E66" s="6" t="n">
        <v>1000</v>
      </c>
      <c r="F66" s="7" t="n">
        <v>14</v>
      </c>
      <c r="G66" s="6" t="n">
        <v>61.08</v>
      </c>
      <c r="H66" s="6" t="n">
        <v>111</v>
      </c>
      <c r="I66" s="6" t="n">
        <v>855.12</v>
      </c>
      <c r="J66" s="6" t="n">
        <v>744.12</v>
      </c>
    </row>
    <row collapsed="false" customFormat="false" customHeight="false" hidden="false" ht="12.1" outlineLevel="0" r="67">
      <c r="A67" s="43" t="n">
        <v>46175</v>
      </c>
      <c r="B67" s="16" t="s">
        <v>163</v>
      </c>
      <c r="C67" s="16" t="s">
        <v>23</v>
      </c>
      <c r="D67" s="16" t="s">
        <v>24</v>
      </c>
      <c r="E67" s="6" t="n">
        <v>1000</v>
      </c>
      <c r="F67" s="7" t="n">
        <v>9</v>
      </c>
      <c r="G67" s="6" t="n">
        <v>61.08</v>
      </c>
      <c r="H67" s="6" t="n">
        <v>71</v>
      </c>
      <c r="I67" s="6" t="n">
        <v>549.72</v>
      </c>
      <c r="J67" s="6" t="n">
        <v>478.72</v>
      </c>
    </row>
    <row collapsed="false" customFormat="false" customHeight="false" hidden="false" ht="12.1" outlineLevel="0" r="68">
      <c r="A68" s="43"/>
      <c r="B68" s="16"/>
      <c r="C68" s="16"/>
      <c r="D68" s="16"/>
      <c r="E68" s="6"/>
      <c r="F68" s="7"/>
      <c r="G68" s="6"/>
      <c r="H68" s="6"/>
      <c r="I68" s="6"/>
      <c r="J68" s="6"/>
    </row>
    <row collapsed="false" customFormat="false" customHeight="false" hidden="false" ht="12.1" outlineLevel="0" r="69">
      <c r="A69" s="43" t="n">
        <v>46315</v>
      </c>
      <c r="B69" s="16" t="s">
        <v>163</v>
      </c>
      <c r="C69" s="16" t="s">
        <v>17</v>
      </c>
      <c r="D69" s="16" t="s">
        <v>19</v>
      </c>
      <c r="E69" s="6" t="n">
        <v>1000</v>
      </c>
      <c r="F69" s="7" t="n">
        <v>144</v>
      </c>
      <c r="G69" s="6" t="n">
        <v>64.82</v>
      </c>
      <c r="H69" s="6" t="n">
        <v>1213</v>
      </c>
      <c r="I69" s="6" t="n">
        <v>9334.08</v>
      </c>
      <c r="J69" s="6" t="n">
        <v>8121.08</v>
      </c>
    </row>
    <row collapsed="false" customFormat="false" customHeight="false" hidden="false" ht="12.1" outlineLevel="0" r="70">
      <c r="A70" s="43" t="n">
        <v>46357</v>
      </c>
      <c r="B70" s="16" t="s">
        <v>163</v>
      </c>
      <c r="C70" s="16" t="s">
        <v>23</v>
      </c>
      <c r="D70" s="16" t="s">
        <v>24</v>
      </c>
      <c r="E70" s="6" t="n">
        <v>1000</v>
      </c>
      <c r="F70" s="7" t="n">
        <v>9</v>
      </c>
      <c r="G70" s="6" t="n">
        <v>61.08</v>
      </c>
      <c r="H70" s="6" t="n">
        <v>71</v>
      </c>
      <c r="I70" s="6" t="n">
        <v>549.72</v>
      </c>
      <c r="J70" s="6" t="n">
        <v>478.72</v>
      </c>
    </row>
    <row collapsed="false" customFormat="false" customHeight="false" hidden="false" ht="12.1" outlineLevel="0" r="71">
      <c r="A71" s="43" t="n">
        <v>46497</v>
      </c>
      <c r="B71" s="16" t="s">
        <v>163</v>
      </c>
      <c r="C71" s="16" t="s">
        <v>17</v>
      </c>
      <c r="D71" s="16" t="s">
        <v>19</v>
      </c>
      <c r="E71" s="6" t="n">
        <v>1000</v>
      </c>
      <c r="F71" s="7" t="n">
        <v>144</v>
      </c>
      <c r="G71" s="6" t="n">
        <v>64.82</v>
      </c>
      <c r="H71" s="6" t="n">
        <v>1213</v>
      </c>
      <c r="I71" s="6" t="n">
        <v>9334.08</v>
      </c>
      <c r="J71" s="6" t="n">
        <v>8121.08</v>
      </c>
    </row>
    <row collapsed="false" customFormat="false" customHeight="false" hidden="false" ht="12.1" outlineLevel="0" r="72">
      <c r="A72" s="43" t="n">
        <v>46539</v>
      </c>
      <c r="B72" s="16" t="s">
        <v>163</v>
      </c>
      <c r="C72" s="16" t="s">
        <v>23</v>
      </c>
      <c r="D72" s="16" t="s">
        <v>24</v>
      </c>
      <c r="E72" s="6" t="n">
        <v>1000</v>
      </c>
      <c r="F72" s="7" t="n">
        <v>9</v>
      </c>
      <c r="G72" s="6" t="n">
        <v>61.08</v>
      </c>
      <c r="H72" s="6" t="n">
        <v>71</v>
      </c>
      <c r="I72" s="6" t="n">
        <v>549.72</v>
      </c>
      <c r="J72" s="6" t="n">
        <v>478.72</v>
      </c>
    </row>
    <row collapsed="false" customFormat="false" customHeight="false" hidden="false" ht="12.1" outlineLevel="0" r="73">
      <c r="A73" s="43" t="n">
        <v>46679</v>
      </c>
      <c r="B73" s="16" t="s">
        <v>163</v>
      </c>
      <c r="C73" s="16" t="s">
        <v>17</v>
      </c>
      <c r="D73" s="16" t="s">
        <v>19</v>
      </c>
      <c r="E73" s="6" t="n">
        <v>1000</v>
      </c>
      <c r="F73" s="7" t="n">
        <v>144</v>
      </c>
      <c r="G73" s="6" t="n">
        <v>64.82</v>
      </c>
      <c r="H73" s="6" t="n">
        <v>1213</v>
      </c>
      <c r="I73" s="6" t="n">
        <v>9334.08</v>
      </c>
      <c r="J73" s="6" t="n">
        <v>8121.08</v>
      </c>
    </row>
    <row collapsed="false" customFormat="false" customHeight="false" hidden="false" ht="12.1" outlineLevel="0" r="74">
      <c r="A74" s="43" t="n">
        <v>46721</v>
      </c>
      <c r="B74" s="16" t="s">
        <v>163</v>
      </c>
      <c r="C74" s="16" t="s">
        <v>23</v>
      </c>
      <c r="D74" s="16" t="s">
        <v>24</v>
      </c>
      <c r="E74" s="6" t="n">
        <v>1000</v>
      </c>
      <c r="F74" s="7" t="n">
        <v>9</v>
      </c>
      <c r="G74" s="6" t="n">
        <v>61.08</v>
      </c>
      <c r="H74" s="6" t="n">
        <v>71</v>
      </c>
      <c r="I74" s="6" t="n">
        <v>549.72</v>
      </c>
      <c r="J74" s="6" t="n">
        <v>478.72</v>
      </c>
    </row>
    <row collapsed="false" customFormat="false" customHeight="false" hidden="false" ht="12.1" outlineLevel="0" r="75">
      <c r="A75" s="43" t="n">
        <v>46861</v>
      </c>
      <c r="B75" s="16" t="s">
        <v>163</v>
      </c>
      <c r="C75" s="16" t="s">
        <v>17</v>
      </c>
      <c r="D75" s="16" t="s">
        <v>19</v>
      </c>
      <c r="E75" s="6" t="n">
        <v>1000</v>
      </c>
      <c r="F75" s="7" t="n">
        <v>144</v>
      </c>
      <c r="G75" s="6" t="n">
        <v>64.82</v>
      </c>
      <c r="H75" s="6" t="n">
        <v>1213</v>
      </c>
      <c r="I75" s="6" t="n">
        <v>9334.08</v>
      </c>
      <c r="J75" s="6" t="n">
        <v>8121.08</v>
      </c>
    </row>
    <row collapsed="false" customFormat="false" customHeight="false" hidden="false" ht="12.1" outlineLevel="0" r="76">
      <c r="A76" s="43" t="n">
        <v>46903</v>
      </c>
      <c r="B76" s="16" t="s">
        <v>163</v>
      </c>
      <c r="C76" s="16" t="s">
        <v>23</v>
      </c>
      <c r="D76" s="16" t="s">
        <v>24</v>
      </c>
      <c r="E76" s="6" t="n">
        <v>1000</v>
      </c>
      <c r="F76" s="7" t="n">
        <v>9</v>
      </c>
      <c r="G76" s="6" t="n">
        <v>61.08</v>
      </c>
      <c r="H76" s="6" t="n">
        <v>71</v>
      </c>
      <c r="I76" s="6" t="n">
        <v>549.72</v>
      </c>
      <c r="J76" s="6" t="n">
        <v>478.72</v>
      </c>
    </row>
    <row collapsed="false" customFormat="false" customHeight="false" hidden="false" ht="12.1" outlineLevel="0" r="77">
      <c r="A77" s="43" t="n">
        <v>47043</v>
      </c>
      <c r="B77" s="16" t="s">
        <v>163</v>
      </c>
      <c r="C77" s="16" t="s">
        <v>17</v>
      </c>
      <c r="D77" s="16" t="s">
        <v>19</v>
      </c>
      <c r="E77" s="6" t="n">
        <v>1000</v>
      </c>
      <c r="F77" s="7" t="n">
        <v>144</v>
      </c>
      <c r="G77" s="6" t="n">
        <v>64.82</v>
      </c>
      <c r="H77" s="6" t="n">
        <v>1213</v>
      </c>
      <c r="I77" s="6" t="n">
        <v>9334.08</v>
      </c>
      <c r="J77" s="6" t="n">
        <v>8121.08</v>
      </c>
    </row>
    <row collapsed="false" customFormat="false" customHeight="false" hidden="false" ht="12.1" outlineLevel="0" r="78">
      <c r="A78" s="43" t="n">
        <v>47085</v>
      </c>
      <c r="B78" s="16" t="s">
        <v>163</v>
      </c>
      <c r="C78" s="16" t="s">
        <v>23</v>
      </c>
      <c r="D78" s="16" t="s">
        <v>24</v>
      </c>
      <c r="E78" s="6" t="n">
        <v>1000</v>
      </c>
      <c r="F78" s="7" t="n">
        <v>9</v>
      </c>
      <c r="G78" s="6" t="n">
        <v>61.08</v>
      </c>
      <c r="H78" s="6" t="n">
        <v>71</v>
      </c>
      <c r="I78" s="6" t="n">
        <v>549.72</v>
      </c>
      <c r="J78" s="6" t="n">
        <v>478.72</v>
      </c>
    </row>
    <row collapsed="false" customFormat="false" customHeight="false" hidden="false" ht="12.1" outlineLevel="0" r="79">
      <c r="A79" s="43" t="n">
        <v>47225</v>
      </c>
      <c r="B79" s="16" t="s">
        <v>163</v>
      </c>
      <c r="C79" s="16" t="s">
        <v>17</v>
      </c>
      <c r="D79" s="16" t="s">
        <v>19</v>
      </c>
      <c r="E79" s="6" t="n">
        <v>1000</v>
      </c>
      <c r="F79" s="7" t="n">
        <v>144</v>
      </c>
      <c r="G79" s="6" t="n">
        <v>64.82</v>
      </c>
      <c r="H79" s="6" t="n">
        <v>1213</v>
      </c>
      <c r="I79" s="6" t="n">
        <v>9334.08</v>
      </c>
      <c r="J79" s="6" t="n">
        <v>8121.08</v>
      </c>
    </row>
    <row collapsed="false" customFormat="false" customHeight="false" hidden="false" ht="12.1" outlineLevel="0" r="80">
      <c r="A80" s="43" t="n">
        <v>47267</v>
      </c>
      <c r="B80" s="16" t="s">
        <v>163</v>
      </c>
      <c r="C80" s="16" t="s">
        <v>23</v>
      </c>
      <c r="D80" s="16" t="s">
        <v>24</v>
      </c>
      <c r="E80" s="6" t="n">
        <v>1000</v>
      </c>
      <c r="F80" s="7" t="n">
        <v>9</v>
      </c>
      <c r="G80" s="6" t="n">
        <v>61.08</v>
      </c>
      <c r="H80" s="6" t="n">
        <v>71</v>
      </c>
      <c r="I80" s="6" t="n">
        <v>549.72</v>
      </c>
      <c r="J80" s="6" t="n">
        <v>478.72</v>
      </c>
    </row>
    <row collapsed="false" customFormat="false" customHeight="false" hidden="false" ht="12.1" outlineLevel="0" r="81">
      <c r="A81" s="43" t="n">
        <v>47407</v>
      </c>
      <c r="B81" s="16" t="s">
        <v>163</v>
      </c>
      <c r="C81" s="16" t="s">
        <v>17</v>
      </c>
      <c r="D81" s="16" t="s">
        <v>19</v>
      </c>
      <c r="E81" s="6" t="n">
        <v>1000</v>
      </c>
      <c r="F81" s="7" t="n">
        <v>144</v>
      </c>
      <c r="G81" s="6" t="n">
        <v>64.82</v>
      </c>
      <c r="H81" s="6" t="n">
        <v>1213</v>
      </c>
      <c r="I81" s="6" t="n">
        <v>9334.08</v>
      </c>
      <c r="J81" s="6" t="n">
        <v>8121.08</v>
      </c>
    </row>
    <row collapsed="false" customFormat="false" customHeight="false" hidden="false" ht="12.1" outlineLevel="0" r="82">
      <c r="A82" s="43" t="n">
        <v>47449</v>
      </c>
      <c r="B82" s="16" t="s">
        <v>163</v>
      </c>
      <c r="C82" s="16" t="s">
        <v>23</v>
      </c>
      <c r="D82" s="16" t="s">
        <v>24</v>
      </c>
      <c r="E82" s="6" t="n">
        <v>1000</v>
      </c>
      <c r="F82" s="7" t="n">
        <v>9</v>
      </c>
      <c r="G82" s="6" t="n">
        <v>61.08</v>
      </c>
      <c r="H82" s="6" t="n">
        <v>71</v>
      </c>
      <c r="I82" s="6" t="n">
        <v>549.72</v>
      </c>
      <c r="J82" s="6" t="n">
        <v>478.72</v>
      </c>
    </row>
    <row collapsed="false" customFormat="false" customHeight="false" hidden="false" ht="12.1" outlineLevel="0" r="83">
      <c r="A83" s="43" t="n">
        <v>47589</v>
      </c>
      <c r="B83" s="16" t="s">
        <v>163</v>
      </c>
      <c r="C83" s="16" t="s">
        <v>17</v>
      </c>
      <c r="D83" s="16" t="s">
        <v>19</v>
      </c>
      <c r="E83" s="6" t="n">
        <v>1000</v>
      </c>
      <c r="F83" s="7" t="n">
        <v>144</v>
      </c>
      <c r="G83" s="6" t="n">
        <v>64.82</v>
      </c>
      <c r="H83" s="6" t="n">
        <v>1213</v>
      </c>
      <c r="I83" s="6" t="n">
        <v>9334.08</v>
      </c>
      <c r="J83" s="6" t="n">
        <v>8121.08</v>
      </c>
    </row>
    <row collapsed="false" customFormat="false" customHeight="false" hidden="false" ht="12.1" outlineLevel="0" r="84">
      <c r="A84" s="43" t="n">
        <v>47631</v>
      </c>
      <c r="B84" s="16" t="s">
        <v>163</v>
      </c>
      <c r="C84" s="16" t="s">
        <v>23</v>
      </c>
      <c r="D84" s="16" t="s">
        <v>24</v>
      </c>
      <c r="E84" s="6" t="n">
        <v>1000</v>
      </c>
      <c r="F84" s="7" t="n">
        <v>9</v>
      </c>
      <c r="G84" s="6" t="n">
        <v>61.08</v>
      </c>
      <c r="H84" s="6" t="n">
        <v>71</v>
      </c>
      <c r="I84" s="6" t="n">
        <v>549.72</v>
      </c>
      <c r="J84" s="6" t="n">
        <v>478.72</v>
      </c>
    </row>
    <row collapsed="false" customFormat="false" customHeight="false" hidden="false" ht="12.1" outlineLevel="0" r="85">
      <c r="A85" s="43" t="n">
        <v>47771</v>
      </c>
      <c r="B85" s="16" t="s">
        <v>163</v>
      </c>
      <c r="C85" s="16" t="s">
        <v>17</v>
      </c>
      <c r="D85" s="16" t="s">
        <v>19</v>
      </c>
      <c r="E85" s="6" t="n">
        <v>1000</v>
      </c>
      <c r="F85" s="7" t="n">
        <v>144</v>
      </c>
      <c r="G85" s="6" t="n">
        <v>64.82</v>
      </c>
      <c r="H85" s="6" t="n">
        <v>1213</v>
      </c>
      <c r="I85" s="6" t="n">
        <v>9334.08</v>
      </c>
      <c r="J85" s="6" t="n">
        <v>8121.08</v>
      </c>
    </row>
    <row collapsed="false" customFormat="false" customHeight="false" hidden="false" ht="12.1" outlineLevel="0" r="86">
      <c r="A86" s="43" t="n">
        <v>47813</v>
      </c>
      <c r="B86" s="16" t="s">
        <v>163</v>
      </c>
      <c r="C86" s="16" t="s">
        <v>23</v>
      </c>
      <c r="D86" s="16" t="s">
        <v>24</v>
      </c>
      <c r="E86" s="6" t="n">
        <v>1000</v>
      </c>
      <c r="F86" s="7" t="n">
        <v>9</v>
      </c>
      <c r="G86" s="6" t="n">
        <v>61.08</v>
      </c>
      <c r="H86" s="6" t="n">
        <v>71</v>
      </c>
      <c r="I86" s="6" t="n">
        <v>549.72</v>
      </c>
      <c r="J86" s="6" t="n">
        <v>478.72</v>
      </c>
    </row>
    <row collapsed="false" customFormat="false" customHeight="false" hidden="false" ht="12.1" outlineLevel="0" r="87">
      <c r="A87" s="43" t="n">
        <v>47953</v>
      </c>
      <c r="B87" s="16" t="s">
        <v>163</v>
      </c>
      <c r="C87" s="16" t="s">
        <v>17</v>
      </c>
      <c r="D87" s="16" t="s">
        <v>19</v>
      </c>
      <c r="E87" s="6" t="n">
        <v>1000</v>
      </c>
      <c r="F87" s="7" t="n">
        <v>144</v>
      </c>
      <c r="G87" s="6" t="n">
        <v>64.82</v>
      </c>
      <c r="H87" s="6" t="n">
        <v>1213</v>
      </c>
      <c r="I87" s="6" t="n">
        <v>9334.08</v>
      </c>
      <c r="J87" s="6" t="n">
        <v>8121.08</v>
      </c>
    </row>
    <row collapsed="false" customFormat="false" customHeight="false" hidden="false" ht="12.1" outlineLevel="0" r="88">
      <c r="A88" s="43" t="n">
        <v>47995</v>
      </c>
      <c r="B88" s="16" t="s">
        <v>163</v>
      </c>
      <c r="C88" s="16" t="s">
        <v>23</v>
      </c>
      <c r="D88" s="16" t="s">
        <v>24</v>
      </c>
      <c r="E88" s="6" t="n">
        <v>1000</v>
      </c>
      <c r="F88" s="7" t="n">
        <v>9</v>
      </c>
      <c r="G88" s="6" t="n">
        <v>61.08</v>
      </c>
      <c r="H88" s="6" t="n">
        <v>71</v>
      </c>
      <c r="I88" s="6" t="n">
        <v>549.72</v>
      </c>
      <c r="J88" s="6" t="n">
        <v>478.72</v>
      </c>
    </row>
    <row collapsed="false" customFormat="false" customHeight="false" hidden="false" ht="12.1" outlineLevel="0" r="89">
      <c r="A89" s="43" t="n">
        <v>48135</v>
      </c>
      <c r="B89" s="16" t="s">
        <v>163</v>
      </c>
      <c r="C89" s="16" t="s">
        <v>17</v>
      </c>
      <c r="D89" s="16" t="s">
        <v>19</v>
      </c>
      <c r="E89" s="6" t="n">
        <v>1000</v>
      </c>
      <c r="F89" s="7" t="n">
        <v>144</v>
      </c>
      <c r="G89" s="6" t="n">
        <v>64.82</v>
      </c>
      <c r="H89" s="6" t="n">
        <v>1213</v>
      </c>
      <c r="I89" s="6" t="n">
        <v>9334.08</v>
      </c>
      <c r="J89" s="6" t="n">
        <v>8121.08</v>
      </c>
    </row>
    <row collapsed="false" customFormat="false" customHeight="false" hidden="false" ht="12.1" outlineLevel="0" r="90">
      <c r="A90" s="43" t="n">
        <v>48177</v>
      </c>
      <c r="B90" s="16" t="s">
        <v>163</v>
      </c>
      <c r="C90" s="16" t="s">
        <v>23</v>
      </c>
      <c r="D90" s="16" t="s">
        <v>24</v>
      </c>
      <c r="E90" s="6" t="n">
        <v>1000</v>
      </c>
      <c r="F90" s="7" t="n">
        <v>9</v>
      </c>
      <c r="G90" s="6" t="n">
        <v>61.08</v>
      </c>
      <c r="H90" s="6" t="n">
        <v>71</v>
      </c>
      <c r="I90" s="6" t="n">
        <v>549.72</v>
      </c>
      <c r="J90" s="6" t="n">
        <v>478.72</v>
      </c>
    </row>
    <row collapsed="false" customFormat="false" customHeight="false" hidden="false" ht="12.1" outlineLevel="0" r="91">
      <c r="A91" s="43" t="n">
        <v>48317</v>
      </c>
      <c r="B91" s="16" t="s">
        <v>163</v>
      </c>
      <c r="C91" s="16" t="s">
        <v>17</v>
      </c>
      <c r="D91" s="16" t="s">
        <v>19</v>
      </c>
      <c r="E91" s="6" t="n">
        <v>1000</v>
      </c>
      <c r="F91" s="7" t="n">
        <v>144</v>
      </c>
      <c r="G91" s="6" t="n">
        <v>64.82</v>
      </c>
      <c r="H91" s="6" t="n">
        <v>1213</v>
      </c>
      <c r="I91" s="6" t="n">
        <v>9334.08</v>
      </c>
      <c r="J91" s="6" t="n">
        <v>8121.08</v>
      </c>
    </row>
    <row collapsed="false" customFormat="false" customHeight="false" hidden="false" ht="12.1" outlineLevel="0" r="92">
      <c r="A92" s="43" t="n">
        <v>48359</v>
      </c>
      <c r="B92" s="16" t="s">
        <v>163</v>
      </c>
      <c r="C92" s="16" t="s">
        <v>23</v>
      </c>
      <c r="D92" s="16" t="s">
        <v>24</v>
      </c>
      <c r="E92" s="6" t="n">
        <v>1000</v>
      </c>
      <c r="F92" s="7" t="n">
        <v>9</v>
      </c>
      <c r="G92" s="6" t="n">
        <v>61.08</v>
      </c>
      <c r="H92" s="6" t="n">
        <v>71</v>
      </c>
      <c r="I92" s="6" t="n">
        <v>549.72</v>
      </c>
      <c r="J92" s="6" t="n">
        <v>478.72</v>
      </c>
    </row>
    <row collapsed="false" customFormat="false" customHeight="false" hidden="false" ht="12.1" outlineLevel="0" r="93">
      <c r="A93" s="43" t="n">
        <v>48499</v>
      </c>
      <c r="B93" s="16" t="s">
        <v>163</v>
      </c>
      <c r="C93" s="16" t="s">
        <v>17</v>
      </c>
      <c r="D93" s="16" t="s">
        <v>19</v>
      </c>
      <c r="E93" s="6" t="n">
        <v>1000</v>
      </c>
      <c r="F93" s="7" t="n">
        <v>144</v>
      </c>
      <c r="G93" s="6" t="n">
        <v>64.82</v>
      </c>
      <c r="H93" s="6" t="n">
        <v>1213</v>
      </c>
      <c r="I93" s="6" t="n">
        <v>9334.08</v>
      </c>
      <c r="J93" s="6" t="n">
        <v>8121.08</v>
      </c>
    </row>
    <row collapsed="false" customFormat="false" customHeight="false" hidden="false" ht="12.1" outlineLevel="0" r="94">
      <c r="A94" s="43" t="n">
        <v>48541</v>
      </c>
      <c r="B94" s="16" t="s">
        <v>163</v>
      </c>
      <c r="C94" s="16" t="s">
        <v>23</v>
      </c>
      <c r="D94" s="16" t="s">
        <v>24</v>
      </c>
      <c r="E94" s="6" t="n">
        <v>1000</v>
      </c>
      <c r="F94" s="7" t="n">
        <v>9</v>
      </c>
      <c r="G94" s="6" t="n">
        <v>61.08</v>
      </c>
      <c r="H94" s="6" t="n">
        <v>71</v>
      </c>
      <c r="I94" s="6" t="n">
        <v>549.72</v>
      </c>
      <c r="J94" s="6" t="n">
        <v>478.72</v>
      </c>
    </row>
    <row collapsed="false" customFormat="false" customHeight="false" hidden="false" ht="12.1" outlineLevel="0" r="95">
      <c r="A95" s="43" t="n">
        <v>48681</v>
      </c>
      <c r="B95" s="16" t="s">
        <v>163</v>
      </c>
      <c r="C95" s="16" t="s">
        <v>17</v>
      </c>
      <c r="D95" s="16" t="s">
        <v>19</v>
      </c>
      <c r="E95" s="6" t="n">
        <v>1000</v>
      </c>
      <c r="F95" s="7" t="n">
        <v>144</v>
      </c>
      <c r="G95" s="6" t="n">
        <v>64.82</v>
      </c>
      <c r="H95" s="6" t="n">
        <v>1213</v>
      </c>
      <c r="I95" s="6" t="n">
        <v>9334.08</v>
      </c>
      <c r="J95" s="6" t="n">
        <v>8121.08</v>
      </c>
    </row>
    <row collapsed="false" customFormat="false" customHeight="false" hidden="false" ht="12.1" outlineLevel="0" r="96">
      <c r="A96" s="43" t="n">
        <v>48723</v>
      </c>
      <c r="B96" s="16" t="s">
        <v>163</v>
      </c>
      <c r="C96" s="16" t="s">
        <v>23</v>
      </c>
      <c r="D96" s="16" t="s">
        <v>24</v>
      </c>
      <c r="E96" s="6" t="n">
        <v>1000</v>
      </c>
      <c r="F96" s="7" t="n">
        <v>9</v>
      </c>
      <c r="G96" s="6" t="n">
        <v>61.08</v>
      </c>
      <c r="H96" s="6" t="n">
        <v>71</v>
      </c>
      <c r="I96" s="6" t="n">
        <v>549.72</v>
      </c>
      <c r="J96" s="6" t="n">
        <v>478.72</v>
      </c>
    </row>
    <row collapsed="false" customFormat="false" customHeight="false" hidden="false" ht="12.1" outlineLevel="0" r="97">
      <c r="A97" s="43" t="n">
        <v>48863</v>
      </c>
      <c r="B97" s="16" t="s">
        <v>163</v>
      </c>
      <c r="C97" s="16" t="s">
        <v>17</v>
      </c>
      <c r="D97" s="16" t="s">
        <v>19</v>
      </c>
      <c r="E97" s="6" t="n">
        <v>1000</v>
      </c>
      <c r="F97" s="7" t="n">
        <v>144</v>
      </c>
      <c r="G97" s="6" t="n">
        <v>64.82</v>
      </c>
      <c r="H97" s="6" t="n">
        <v>1213</v>
      </c>
      <c r="I97" s="6" t="n">
        <v>9334.08</v>
      </c>
      <c r="J97" s="6" t="n">
        <v>8121.08</v>
      </c>
    </row>
    <row collapsed="false" customFormat="false" customHeight="false" hidden="false" ht="12.1" outlineLevel="0" r="98">
      <c r="A98" s="43" t="n">
        <v>48905</v>
      </c>
      <c r="B98" s="16" t="s">
        <v>163</v>
      </c>
      <c r="C98" s="16" t="s">
        <v>23</v>
      </c>
      <c r="D98" s="16" t="s">
        <v>24</v>
      </c>
      <c r="E98" s="6" t="n">
        <v>1000</v>
      </c>
      <c r="F98" s="7" t="n">
        <v>9</v>
      </c>
      <c r="G98" s="6" t="n">
        <v>61.08</v>
      </c>
      <c r="H98" s="6" t="n">
        <v>71</v>
      </c>
      <c r="I98" s="6" t="n">
        <v>549.72</v>
      </c>
      <c r="J98" s="6" t="n">
        <v>478.72</v>
      </c>
    </row>
    <row collapsed="false" customFormat="false" customHeight="false" hidden="false" ht="12.1" outlineLevel="0" r="99">
      <c r="A99" s="43" t="n">
        <v>49045</v>
      </c>
      <c r="B99" s="16" t="s">
        <v>163</v>
      </c>
      <c r="C99" s="16" t="s">
        <v>17</v>
      </c>
      <c r="D99" s="16" t="s">
        <v>19</v>
      </c>
      <c r="E99" s="6" t="n">
        <v>1000</v>
      </c>
      <c r="F99" s="7" t="n">
        <v>144</v>
      </c>
      <c r="G99" s="6" t="n">
        <v>64.82</v>
      </c>
      <c r="H99" s="6" t="n">
        <v>1213</v>
      </c>
      <c r="I99" s="6" t="n">
        <v>9334.08</v>
      </c>
      <c r="J99" s="6" t="n">
        <v>8121.08</v>
      </c>
    </row>
    <row collapsed="false" customFormat="false" customHeight="false" hidden="false" ht="12.1" outlineLevel="0" r="100">
      <c r="A100" s="43" t="n">
        <v>49087</v>
      </c>
      <c r="B100" s="16" t="s">
        <v>163</v>
      </c>
      <c r="C100" s="16" t="s">
        <v>23</v>
      </c>
      <c r="D100" s="16" t="s">
        <v>24</v>
      </c>
      <c r="E100" s="6" t="n">
        <v>1000</v>
      </c>
      <c r="F100" s="7" t="n">
        <v>9</v>
      </c>
      <c r="G100" s="6" t="n">
        <v>61.08</v>
      </c>
      <c r="H100" s="6" t="n">
        <v>71</v>
      </c>
      <c r="I100" s="6" t="n">
        <v>549.72</v>
      </c>
      <c r="J100" s="6" t="n">
        <v>478.72</v>
      </c>
    </row>
    <row collapsed="false" customFormat="false" customHeight="false" hidden="false" ht="12.1" outlineLevel="0" r="101">
      <c r="A101" s="43" t="n">
        <v>49227</v>
      </c>
      <c r="B101" s="16" t="s">
        <v>163</v>
      </c>
      <c r="C101" s="16" t="s">
        <v>17</v>
      </c>
      <c r="D101" s="16" t="s">
        <v>19</v>
      </c>
      <c r="E101" s="6" t="n">
        <v>1000</v>
      </c>
      <c r="F101" s="7" t="n">
        <v>144</v>
      </c>
      <c r="G101" s="6" t="n">
        <v>64.82</v>
      </c>
      <c r="H101" s="6" t="n">
        <v>1213</v>
      </c>
      <c r="I101" s="6" t="n">
        <v>9334.08</v>
      </c>
      <c r="J101" s="6" t="n">
        <v>8121.08</v>
      </c>
    </row>
    <row collapsed="false" customFormat="false" customHeight="false" hidden="false" ht="12.1" outlineLevel="0" r="102">
      <c r="A102" s="43" t="n">
        <v>49269</v>
      </c>
      <c r="B102" s="16" t="s">
        <v>163</v>
      </c>
      <c r="C102" s="16" t="s">
        <v>23</v>
      </c>
      <c r="D102" s="16" t="s">
        <v>24</v>
      </c>
      <c r="E102" s="6" t="n">
        <v>1000</v>
      </c>
      <c r="F102" s="7" t="n">
        <v>9</v>
      </c>
      <c r="G102" s="6" t="n">
        <v>61.08</v>
      </c>
      <c r="H102" s="6" t="n">
        <v>71</v>
      </c>
      <c r="I102" s="6" t="n">
        <v>549.72</v>
      </c>
      <c r="J102" s="6" t="n">
        <v>478.72</v>
      </c>
    </row>
    <row collapsed="false" customFormat="false" customHeight="false" hidden="false" ht="12.1" outlineLevel="0" r="103">
      <c r="A103" s="43" t="n">
        <v>49409</v>
      </c>
      <c r="B103" s="16" t="s">
        <v>163</v>
      </c>
      <c r="C103" s="16" t="s">
        <v>17</v>
      </c>
      <c r="D103" s="16" t="s">
        <v>19</v>
      </c>
      <c r="E103" s="6" t="n">
        <v>1000</v>
      </c>
      <c r="F103" s="7" t="n">
        <v>144</v>
      </c>
      <c r="G103" s="6" t="n">
        <v>64.82</v>
      </c>
      <c r="H103" s="6" t="n">
        <v>1213</v>
      </c>
      <c r="I103" s="6" t="n">
        <v>9334.08</v>
      </c>
      <c r="J103" s="6" t="n">
        <v>8121.08</v>
      </c>
    </row>
    <row collapsed="false" customFormat="false" customHeight="false" hidden="false" ht="12.1" outlineLevel="0" r="104">
      <c r="A104" s="43" t="n">
        <v>49451</v>
      </c>
      <c r="B104" s="16" t="s">
        <v>163</v>
      </c>
      <c r="C104" s="16" t="s">
        <v>23</v>
      </c>
      <c r="D104" s="16" t="s">
        <v>24</v>
      </c>
      <c r="E104" s="6" t="n">
        <v>1000</v>
      </c>
      <c r="F104" s="7" t="n">
        <v>9</v>
      </c>
      <c r="G104" s="6" t="n">
        <v>61.08</v>
      </c>
      <c r="H104" s="6" t="n">
        <v>71</v>
      </c>
      <c r="I104" s="6" t="n">
        <v>549.72</v>
      </c>
      <c r="J104" s="6" t="n">
        <v>478.72</v>
      </c>
    </row>
    <row collapsed="false" customFormat="false" customHeight="false" hidden="false" ht="12.1" outlineLevel="0" r="105">
      <c r="A105" s="43" t="n">
        <v>49591</v>
      </c>
      <c r="B105" s="16" t="s">
        <v>163</v>
      </c>
      <c r="C105" s="16" t="s">
        <v>17</v>
      </c>
      <c r="D105" s="16" t="s">
        <v>19</v>
      </c>
      <c r="E105" s="6" t="n">
        <v>1000</v>
      </c>
      <c r="F105" s="7" t="n">
        <v>144</v>
      </c>
      <c r="G105" s="6" t="n">
        <v>64.82</v>
      </c>
      <c r="H105" s="6" t="n">
        <v>1213</v>
      </c>
      <c r="I105" s="6" t="n">
        <v>9334.08</v>
      </c>
      <c r="J105" s="6" t="n">
        <v>8121.08</v>
      </c>
    </row>
    <row collapsed="false" customFormat="false" customHeight="false" hidden="false" ht="12.1" outlineLevel="0" r="106">
      <c r="A106" s="43" t="n">
        <v>49633</v>
      </c>
      <c r="B106" s="16" t="s">
        <v>163</v>
      </c>
      <c r="C106" s="16" t="s">
        <v>23</v>
      </c>
      <c r="D106" s="16" t="s">
        <v>24</v>
      </c>
      <c r="E106" s="6" t="n">
        <v>1000</v>
      </c>
      <c r="F106" s="7" t="n">
        <v>9</v>
      </c>
      <c r="G106" s="6" t="n">
        <v>61.08</v>
      </c>
      <c r="H106" s="6" t="n">
        <v>71</v>
      </c>
      <c r="I106" s="6" t="n">
        <v>549.72</v>
      </c>
      <c r="J106" s="6" t="n">
        <v>478.72</v>
      </c>
    </row>
    <row collapsed="false" customFormat="false" customHeight="false" hidden="false" ht="12.1" outlineLevel="0" r="107">
      <c r="A107" s="43" t="n">
        <v>49773</v>
      </c>
      <c r="B107" s="16" t="s">
        <v>163</v>
      </c>
      <c r="C107" s="16" t="s">
        <v>17</v>
      </c>
      <c r="D107" s="16" t="s">
        <v>19</v>
      </c>
      <c r="E107" s="6" t="n">
        <v>1000</v>
      </c>
      <c r="F107" s="7" t="n">
        <v>144</v>
      </c>
      <c r="G107" s="6" t="n">
        <v>64.82</v>
      </c>
      <c r="H107" s="6" t="n">
        <v>1213</v>
      </c>
      <c r="I107" s="6" t="n">
        <v>9334.08</v>
      </c>
      <c r="J107" s="6" t="n">
        <v>8121.08</v>
      </c>
    </row>
    <row collapsed="false" customFormat="false" customHeight="false" hidden="false" ht="12.1" outlineLevel="0" r="108">
      <c r="A108" s="43" t="n">
        <v>49815</v>
      </c>
      <c r="B108" s="16" t="s">
        <v>163</v>
      </c>
      <c r="C108" s="16" t="s">
        <v>23</v>
      </c>
      <c r="D108" s="16" t="s">
        <v>24</v>
      </c>
      <c r="E108" s="6" t="n">
        <v>1000</v>
      </c>
      <c r="F108" s="7" t="n">
        <v>9</v>
      </c>
      <c r="G108" s="6" t="n">
        <v>61.08</v>
      </c>
      <c r="H108" s="6" t="n">
        <v>71</v>
      </c>
      <c r="I108" s="6" t="n">
        <v>549.72</v>
      </c>
      <c r="J108" s="6" t="n">
        <v>478.72</v>
      </c>
    </row>
    <row collapsed="false" customFormat="false" customHeight="false" hidden="false" ht="12.1" outlineLevel="0" r="109">
      <c r="A109" s="43" t="n">
        <v>49955</v>
      </c>
      <c r="B109" s="16" t="s">
        <v>163</v>
      </c>
      <c r="C109" s="16" t="s">
        <v>17</v>
      </c>
      <c r="D109" s="16" t="s">
        <v>19</v>
      </c>
      <c r="E109" s="6" t="n">
        <v>1000</v>
      </c>
      <c r="F109" s="7" t="n">
        <v>144</v>
      </c>
      <c r="G109" s="6" t="n">
        <v>64.82</v>
      </c>
      <c r="H109" s="6" t="n">
        <v>1213</v>
      </c>
      <c r="I109" s="6" t="n">
        <v>9334.08</v>
      </c>
      <c r="J109" s="6" t="n">
        <v>8121.08</v>
      </c>
    </row>
    <row collapsed="false" customFormat="false" customHeight="false" hidden="false" ht="12.1" outlineLevel="0" r="110">
      <c r="A110" s="43" t="n">
        <v>49997</v>
      </c>
      <c r="B110" s="16" t="s">
        <v>163</v>
      </c>
      <c r="C110" s="16" t="s">
        <v>23</v>
      </c>
      <c r="D110" s="16" t="s">
        <v>24</v>
      </c>
      <c r="E110" s="6" t="n">
        <v>1000</v>
      </c>
      <c r="F110" s="7" t="n">
        <v>9</v>
      </c>
      <c r="G110" s="6" t="n">
        <v>61.08</v>
      </c>
      <c r="H110" s="6" t="n">
        <v>71</v>
      </c>
      <c r="I110" s="6" t="n">
        <v>549.72</v>
      </c>
      <c r="J110" s="6" t="n">
        <v>478.72</v>
      </c>
    </row>
    <row collapsed="false" customFormat="false" customHeight="false" hidden="false" ht="12.1" outlineLevel="0" r="111">
      <c r="A111" s="43" t="n">
        <v>50137</v>
      </c>
      <c r="B111" s="16" t="s">
        <v>163</v>
      </c>
      <c r="C111" s="16" t="s">
        <v>17</v>
      </c>
      <c r="D111" s="16" t="s">
        <v>19</v>
      </c>
      <c r="E111" s="6" t="n">
        <v>1000</v>
      </c>
      <c r="F111" s="7" t="n">
        <v>144</v>
      </c>
      <c r="G111" s="6" t="n">
        <v>64.82</v>
      </c>
      <c r="H111" s="6" t="n">
        <v>1213</v>
      </c>
      <c r="I111" s="6" t="n">
        <v>9334.08</v>
      </c>
      <c r="J111" s="6" t="n">
        <v>8121.08</v>
      </c>
    </row>
    <row collapsed="false" customFormat="false" customHeight="false" hidden="false" ht="12.1" outlineLevel="0" r="112">
      <c r="A112" s="43" t="n">
        <v>50179</v>
      </c>
      <c r="B112" s="16" t="s">
        <v>163</v>
      </c>
      <c r="C112" s="16" t="s">
        <v>23</v>
      </c>
      <c r="D112" s="16" t="s">
        <v>24</v>
      </c>
      <c r="E112" s="6" t="n">
        <v>1000</v>
      </c>
      <c r="F112" s="7" t="n">
        <v>9</v>
      </c>
      <c r="G112" s="6" t="n">
        <v>61.08</v>
      </c>
      <c r="H112" s="6" t="n">
        <v>71</v>
      </c>
      <c r="I112" s="6" t="n">
        <v>549.72</v>
      </c>
      <c r="J112" s="6" t="n">
        <v>478.72</v>
      </c>
    </row>
    <row collapsed="false" customFormat="false" customHeight="false" hidden="false" ht="12.1" outlineLevel="0" r="113">
      <c r="A113" s="43" t="n">
        <v>50319</v>
      </c>
      <c r="B113" s="16" t="s">
        <v>163</v>
      </c>
      <c r="C113" s="16" t="s">
        <v>17</v>
      </c>
      <c r="D113" s="16" t="s">
        <v>19</v>
      </c>
      <c r="E113" s="6" t="n">
        <v>1000</v>
      </c>
      <c r="F113" s="7" t="n">
        <v>144</v>
      </c>
      <c r="G113" s="6" t="n">
        <v>64.82</v>
      </c>
      <c r="H113" s="6" t="n">
        <v>1213</v>
      </c>
      <c r="I113" s="6" t="n">
        <v>9334.08</v>
      </c>
      <c r="J113" s="6" t="n">
        <v>8121.08</v>
      </c>
    </row>
    <row collapsed="false" customFormat="false" customHeight="false" hidden="false" ht="12.1" outlineLevel="0" r="114">
      <c r="A114" s="43" t="n">
        <v>50361</v>
      </c>
      <c r="B114" s="16" t="s">
        <v>163</v>
      </c>
      <c r="C114" s="16" t="s">
        <v>23</v>
      </c>
      <c r="D114" s="16" t="s">
        <v>24</v>
      </c>
      <c r="E114" s="6" t="n">
        <v>1000</v>
      </c>
      <c r="F114" s="7" t="n">
        <v>9</v>
      </c>
      <c r="G114" s="6" t="n">
        <v>61.08</v>
      </c>
      <c r="H114" s="6" t="n">
        <v>71</v>
      </c>
      <c r="I114" s="6" t="n">
        <v>549.72</v>
      </c>
      <c r="J114" s="6" t="n">
        <v>478.72</v>
      </c>
    </row>
    <row collapsed="false" customFormat="false" customHeight="false" hidden="false" ht="12.1" outlineLevel="0" r="115">
      <c r="A115" s="43" t="n">
        <v>50501</v>
      </c>
      <c r="B115" s="16" t="s">
        <v>163</v>
      </c>
      <c r="C115" s="16" t="s">
        <v>17</v>
      </c>
      <c r="D115" s="16" t="s">
        <v>19</v>
      </c>
      <c r="E115" s="6" t="n">
        <v>1000</v>
      </c>
      <c r="F115" s="7" t="n">
        <v>144</v>
      </c>
      <c r="G115" s="6" t="n">
        <v>64.82</v>
      </c>
      <c r="H115" s="6" t="n">
        <v>1213</v>
      </c>
      <c r="I115" s="6" t="n">
        <v>9334.08</v>
      </c>
      <c r="J115" s="6" t="n">
        <v>8121.08</v>
      </c>
    </row>
    <row collapsed="false" customFormat="false" customHeight="false" hidden="false" ht="12.1" outlineLevel="0" r="116">
      <c r="A116" s="43" t="n">
        <v>50543</v>
      </c>
      <c r="B116" s="16" t="s">
        <v>163</v>
      </c>
      <c r="C116" s="16" t="s">
        <v>23</v>
      </c>
      <c r="D116" s="16" t="s">
        <v>24</v>
      </c>
      <c r="E116" s="6" t="n">
        <v>1000</v>
      </c>
      <c r="F116" s="7" t="n">
        <v>9</v>
      </c>
      <c r="G116" s="6" t="n">
        <v>61.08</v>
      </c>
      <c r="H116" s="6" t="n">
        <v>71</v>
      </c>
      <c r="I116" s="6" t="n">
        <v>549.72</v>
      </c>
      <c r="J116" s="6" t="n">
        <v>478.72</v>
      </c>
    </row>
    <row collapsed="false" customFormat="false" customHeight="false" hidden="false" ht="12.1" outlineLevel="0" r="117">
      <c r="A117" s="43" t="n">
        <v>50683</v>
      </c>
      <c r="B117" s="16" t="s">
        <v>163</v>
      </c>
      <c r="C117" s="16" t="s">
        <v>17</v>
      </c>
      <c r="D117" s="16" t="s">
        <v>19</v>
      </c>
      <c r="E117" s="6" t="n">
        <v>1000</v>
      </c>
      <c r="F117" s="7" t="n">
        <v>144</v>
      </c>
      <c r="G117" s="6" t="n">
        <v>64.82</v>
      </c>
      <c r="H117" s="6" t="n">
        <v>1213</v>
      </c>
      <c r="I117" s="6" t="n">
        <v>9334.08</v>
      </c>
      <c r="J117" s="6" t="n">
        <v>8121.08</v>
      </c>
    </row>
    <row collapsed="false" customFormat="false" customHeight="false" hidden="false" ht="12.1" outlineLevel="0" r="118">
      <c r="A118" s="43" t="n">
        <v>50725</v>
      </c>
      <c r="B118" s="16" t="s">
        <v>163</v>
      </c>
      <c r="C118" s="16" t="s">
        <v>23</v>
      </c>
      <c r="D118" s="16" t="s">
        <v>24</v>
      </c>
      <c r="E118" s="6" t="n">
        <v>1000</v>
      </c>
      <c r="F118" s="7" t="n">
        <v>9</v>
      </c>
      <c r="G118" s="6" t="n">
        <v>61.08</v>
      </c>
      <c r="H118" s="6" t="n">
        <v>71</v>
      </c>
      <c r="I118" s="6" t="n">
        <v>549.72</v>
      </c>
      <c r="J118" s="6" t="n">
        <v>478.72</v>
      </c>
    </row>
    <row collapsed="false" customFormat="false" customHeight="false" hidden="false" ht="12.1" outlineLevel="0" r="119">
      <c r="A119" s="43" t="n">
        <v>50865</v>
      </c>
      <c r="B119" s="16" t="s">
        <v>163</v>
      </c>
      <c r="C119" s="16" t="s">
        <v>17</v>
      </c>
      <c r="D119" s="16" t="s">
        <v>19</v>
      </c>
      <c r="E119" s="6" t="n">
        <v>1000</v>
      </c>
      <c r="F119" s="7" t="n">
        <v>144</v>
      </c>
      <c r="G119" s="6" t="n">
        <v>64.82</v>
      </c>
      <c r="H119" s="6" t="n">
        <v>1213</v>
      </c>
      <c r="I119" s="6" t="n">
        <v>9334.08</v>
      </c>
      <c r="J119" s="6" t="n">
        <v>8121.08</v>
      </c>
    </row>
    <row collapsed="false" customFormat="false" customHeight="false" hidden="false" ht="12.1" outlineLevel="0" r="120">
      <c r="A120" s="43" t="n">
        <v>50907</v>
      </c>
      <c r="B120" s="16" t="s">
        <v>163</v>
      </c>
      <c r="C120" s="16" t="s">
        <v>23</v>
      </c>
      <c r="D120" s="16" t="s">
        <v>24</v>
      </c>
      <c r="E120" s="6" t="n">
        <v>1000</v>
      </c>
      <c r="F120" s="7" t="n">
        <v>9</v>
      </c>
      <c r="G120" s="6" t="n">
        <v>61.08</v>
      </c>
      <c r="H120" s="6" t="n">
        <v>71</v>
      </c>
      <c r="I120" s="6" t="n">
        <v>549.72</v>
      </c>
      <c r="J120" s="6" t="n">
        <v>478.72</v>
      </c>
    </row>
    <row collapsed="false" customFormat="false" customHeight="false" hidden="false" ht="12.1" outlineLevel="0" r="121">
      <c r="A121" s="43" t="n">
        <v>51047</v>
      </c>
      <c r="B121" s="16" t="s">
        <v>163</v>
      </c>
      <c r="C121" s="16" t="s">
        <v>17</v>
      </c>
      <c r="D121" s="16" t="s">
        <v>19</v>
      </c>
      <c r="E121" s="6" t="n">
        <v>1000</v>
      </c>
      <c r="F121" s="7" t="n">
        <v>144</v>
      </c>
      <c r="G121" s="6" t="n">
        <v>64.82</v>
      </c>
      <c r="H121" s="6" t="n">
        <v>1213</v>
      </c>
      <c r="I121" s="6" t="n">
        <v>9334.08</v>
      </c>
      <c r="J121" s="6" t="n">
        <v>8121.08</v>
      </c>
    </row>
    <row collapsed="false" customFormat="false" customHeight="false" hidden="false" ht="12.1" outlineLevel="0" r="122">
      <c r="A122" s="43" t="n">
        <v>51089</v>
      </c>
      <c r="B122" s="16" t="s">
        <v>163</v>
      </c>
      <c r="C122" s="16" t="s">
        <v>23</v>
      </c>
      <c r="D122" s="16" t="s">
        <v>24</v>
      </c>
      <c r="E122" s="6" t="n">
        <v>1000</v>
      </c>
      <c r="F122" s="7" t="n">
        <v>9</v>
      </c>
      <c r="G122" s="6" t="n">
        <v>61.08</v>
      </c>
      <c r="H122" s="6" t="n">
        <v>71</v>
      </c>
      <c r="I122" s="6" t="n">
        <v>549.72</v>
      </c>
      <c r="J122" s="6" t="n">
        <v>478.72</v>
      </c>
    </row>
    <row collapsed="false" customFormat="false" customHeight="false" hidden="false" ht="12.1" outlineLevel="0" r="123">
      <c r="A123" s="43" t="n">
        <v>51229</v>
      </c>
      <c r="B123" s="16" t="s">
        <v>163</v>
      </c>
      <c r="C123" s="16" t="s">
        <v>17</v>
      </c>
      <c r="D123" s="16" t="s">
        <v>19</v>
      </c>
      <c r="E123" s="6" t="n">
        <v>1000</v>
      </c>
      <c r="F123" s="7" t="n">
        <v>144</v>
      </c>
      <c r="G123" s="6" t="n">
        <v>64.82</v>
      </c>
      <c r="H123" s="6" t="n">
        <v>1213</v>
      </c>
      <c r="I123" s="6" t="n">
        <v>9334.08</v>
      </c>
      <c r="J123" s="6" t="n">
        <v>8121.08</v>
      </c>
    </row>
    <row collapsed="false" customFormat="false" customHeight="false" hidden="false" ht="12.1" outlineLevel="0" r="124">
      <c r="A124" s="43" t="n">
        <v>51271</v>
      </c>
      <c r="B124" s="16" t="s">
        <v>163</v>
      </c>
      <c r="C124" s="16" t="s">
        <v>23</v>
      </c>
      <c r="D124" s="16" t="s">
        <v>24</v>
      </c>
      <c r="E124" s="6" t="n">
        <v>1000</v>
      </c>
      <c r="F124" s="7" t="n">
        <v>9</v>
      </c>
      <c r="G124" s="6" t="n">
        <v>61.08</v>
      </c>
      <c r="H124" s="6" t="n">
        <v>71</v>
      </c>
      <c r="I124" s="6" t="n">
        <v>549.72</v>
      </c>
      <c r="J124" s="6" t="n">
        <v>478.72</v>
      </c>
    </row>
    <row collapsed="false" customFormat="false" customHeight="false" hidden="false" ht="12.1" outlineLevel="0" r="125">
      <c r="A125" s="43" t="n">
        <v>51411</v>
      </c>
      <c r="B125" s="16" t="s">
        <v>163</v>
      </c>
      <c r="C125" s="16" t="s">
        <v>17</v>
      </c>
      <c r="D125" s="16" t="s">
        <v>19</v>
      </c>
      <c r="E125" s="6" t="n">
        <v>1000</v>
      </c>
      <c r="F125" s="7" t="n">
        <v>144</v>
      </c>
      <c r="G125" s="6" t="n">
        <v>64.82</v>
      </c>
      <c r="H125" s="6" t="n">
        <v>1213</v>
      </c>
      <c r="I125" s="6" t="n">
        <v>9334.08</v>
      </c>
      <c r="J125" s="6" t="n">
        <v>8121.08</v>
      </c>
    </row>
  </sheetData>
  <autoFilter ref="A1:J1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45</v>
      </c>
      <c r="B1" s="42" t="s">
        <v>153</v>
      </c>
      <c r="C1" s="42" t="s">
        <v>0</v>
      </c>
      <c r="D1" s="42" t="s">
        <v>2</v>
      </c>
      <c r="E1" s="42" t="s">
        <v>154</v>
      </c>
      <c r="F1" s="42" t="s">
        <v>174</v>
      </c>
      <c r="G1" s="42" t="s">
        <v>175</v>
      </c>
      <c r="H1" s="42" t="s">
        <v>50</v>
      </c>
      <c r="I1" s="42" t="s">
        <v>176</v>
      </c>
      <c r="J1" s="42" t="s">
        <v>177</v>
      </c>
      <c r="K1" s="42" t="s">
        <v>178</v>
      </c>
      <c r="L1" s="42" t="s">
        <v>179</v>
      </c>
      <c r="M1" s="42" t="s">
        <v>180</v>
      </c>
      <c r="N1" s="42" t="s">
        <v>181</v>
      </c>
      <c r="O1" s="42" t="s">
        <v>182</v>
      </c>
    </row>
    <row collapsed="false" customFormat="false" customHeight="false" hidden="false" ht="12.1" outlineLevel="0" r="2">
      <c r="A2" s="44" t="n">
        <v>46069</v>
      </c>
      <c r="B2" s="16" t="s">
        <v>163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111</v>
      </c>
      <c r="J2" s="17" t="n">
        <v>977.03</v>
      </c>
      <c r="K2" s="6" t="s">
        <f>=Портфель!F2*Портфель!G2/100*Портфель!$Q$13+Портфель!H2*Портфель!$Q$13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46069</v>
      </c>
      <c r="B3" s="16" t="s">
        <v>163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110</v>
      </c>
      <c r="J3" s="17" t="n">
        <v>966.1</v>
      </c>
      <c r="K3" s="6" t="s">
        <f>=Портфель!F2*Портфель!G2/100*Портфель!$Q$13+Портфель!H2*Портфель!$Q$13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46119</v>
      </c>
      <c r="B4" s="16" t="s">
        <v>163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60</v>
      </c>
      <c r="J4" s="17" t="n">
        <v>979.83</v>
      </c>
      <c r="K4" s="6" t="s">
        <f>=Портфель!F2*Портфель!G2/100*Портфель!$Q$13+Портфель!H2*Портфель!$Q$13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46128</v>
      </c>
      <c r="B5" s="16" t="s">
        <v>163</v>
      </c>
      <c r="C5" s="16" t="s">
        <v>17</v>
      </c>
      <c r="D5" s="16" t="s">
        <v>19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52</v>
      </c>
      <c r="J5" s="17" t="n">
        <v>997.02</v>
      </c>
      <c r="K5" s="6" t="s">
        <f>=Портфель!F2*Портфель!G2/100*Портфель!$Q$13+Портфель!H2*Портфель!$Q$13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46134</v>
      </c>
      <c r="B6" s="16" t="s">
        <v>163</v>
      </c>
      <c r="C6" s="16" t="s">
        <v>17</v>
      </c>
      <c r="D6" s="16" t="s">
        <v>19</v>
      </c>
      <c r="E6" s="17" t="n">
        <v>12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46</v>
      </c>
      <c r="J6" s="17" t="n">
        <v>936.56</v>
      </c>
      <c r="K6" s="6" t="s">
        <f>=Портфель!F2*Портфель!G2/100*Портфель!$Q$13+Портфель!H2*Портфель!$Q$13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46155</v>
      </c>
      <c r="B7" s="16" t="s">
        <v>163</v>
      </c>
      <c r="C7" s="16" t="s">
        <v>17</v>
      </c>
      <c r="D7" s="16" t="s">
        <v>19</v>
      </c>
      <c r="E7" s="17" t="n">
        <v>27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24</v>
      </c>
      <c r="J7" s="17" t="n">
        <v>935.75</v>
      </c>
      <c r="K7" s="6" t="s">
        <f>=Портфель!F2*Портфель!G2/100*Портфель!$Q$13+Портфель!H2*Портфель!$Q$13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46157</v>
      </c>
      <c r="B8" s="16" t="s">
        <v>163</v>
      </c>
      <c r="C8" s="16" t="s">
        <v>17</v>
      </c>
      <c r="D8" s="16" t="s">
        <v>19</v>
      </c>
      <c r="E8" s="17" t="n">
        <v>80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</v>
      </c>
      <c r="J8" s="17" t="n">
        <v>936.03</v>
      </c>
      <c r="K8" s="6" t="s">
        <f>=Портфель!F2*Портфель!G2/100*Портфель!$Q$13+Портфель!H2*Портфель!$Q$13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46175</v>
      </c>
      <c r="B9" s="16" t="s">
        <v>163</v>
      </c>
      <c r="C9" s="16" t="s">
        <v>17</v>
      </c>
      <c r="D9" s="16" t="s">
        <v>19</v>
      </c>
      <c r="E9" s="17" t="n">
        <v>18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</v>
      </c>
      <c r="J9" s="17" t="n">
        <v>932.92</v>
      </c>
      <c r="K9" s="6" t="s">
        <f>=Портфель!F2*Портфель!G2/100*Портфель!$Q$13+Портфель!H2*Портфель!$Q$13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45748</v>
      </c>
      <c r="B10" s="16" t="s">
        <v>163</v>
      </c>
      <c r="C10" s="16" t="s">
        <v>23</v>
      </c>
      <c r="D10" s="16" t="s">
        <v>24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432</v>
      </c>
      <c r="J10" s="17" t="n">
        <v>877.93</v>
      </c>
      <c r="K10" s="6" t="s">
        <f>=Портфель!F3*Портфель!G3/100*Портфель!$Q$13+Портфель!H3*Портфель!$Q$13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45764</v>
      </c>
      <c r="B11" s="16" t="s">
        <v>163</v>
      </c>
      <c r="C11" s="16" t="s">
        <v>23</v>
      </c>
      <c r="D11" s="16" t="s">
        <v>24</v>
      </c>
      <c r="E11" s="17" t="n">
        <v>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415</v>
      </c>
      <c r="J11" s="17" t="n">
        <v>862.01</v>
      </c>
      <c r="K11" s="6" t="s">
        <f>=Портфель!F3*Портфель!G3/100*Портфель!$Q$13+Портфель!H3*Портфель!$Q$13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/>
      <c r="B12" s="16"/>
      <c r="C12" s="16"/>
      <c r="D12" s="16"/>
      <c r="E12" s="17"/>
      <c r="F12" s="7"/>
      <c r="G12" s="17"/>
      <c r="H12" s="16"/>
      <c r="I12" s="7"/>
      <c r="J12" s="17"/>
      <c r="K12" s="4" t="s">
        <v>35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2026-06-06T16:38:12.00Z</dcterms:created>
  <dc:creator>izi-invest.ru</dc:creator>
  <cp:revision>0</cp:revision>
</cp:coreProperties>
</file>