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Возраст" sheetId="6" state="visible" r:id="rId7"/>
    <sheet name="FIFO" sheetId="7" state="visible" r:id="rId8"/>
  </sheets>
  <calcPr iterateCount="100" refMode="A1" iterate="false" iterateDelta="0.001"/>
</workbook>
</file>

<file path=xl/sharedStrings.xml><?xml version="1.0" encoding="utf-8"?>
<sst xmlns="http://schemas.openxmlformats.org/spreadsheetml/2006/main" count="114" uniqueCount="83">
  <si>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</si>
  <si>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</si>
  <si>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</si>
  <si>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</si>
  <si>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</si>
  <si>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</si>
  <si>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</si>
  <si>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</si>
  <si>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</si>
  <si>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</si>
  <si>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</si>
  <si>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</si>
  <si>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</si>
  <si>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</si>
  <si>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</si>
  <si>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</si>
  <si>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RUAL</t>
  </si>
  <si>
    <t>share</t>
  </si>
  <si>
    <t>РУСАЛ ао</t>
  </si>
  <si>
    <t>RUR</t>
  </si>
  <si>
    <t>AMD</t>
  </si>
  <si>
    <t>Сумма по акциям:</t>
  </si>
  <si>
    <t>BYN</t>
  </si>
  <si>
    <t>Рубль</t>
  </si>
  <si>
    <t>CAD</t>
  </si>
  <si>
    <t>Сумма по валютам:</t>
  </si>
  <si>
    <t>CHF</t>
  </si>
  <si>
    <t>Сумма: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</si>
  <si>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</si>
  <si>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</si>
  <si>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</si>
  <si>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</si>
  <si>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</si>
  <si>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</si>
  <si>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</si>
  <si>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</si>
  <si>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</si>
  <si>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</si>
  <si>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</si>
  <si>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</si>
  <si>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</si>
  <si>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</si>
  <si>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</si>
  <si>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</si>
  <si>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</si>
  <si>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</si>
  <si>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</si>
  <si>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</si>
  <si>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</si>
  <si>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</si>
  <si>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</si>
  <si>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</si>
  <si>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</si>
  <si>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</si>
  <si>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RUAL
РУСАЛ ао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</si>
  <si>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</si>
  <si>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</si>
  <si>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</si>
  <si>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</si>
  <si>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</si>
  <si>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</si>
  <si>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</si>
  <si>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РУСАЛ ОК МКПАО ао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</si>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</sst>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</v>
      </c>
      <c r="F2" s="6" t="n">
        <v>25.44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-0.1293</v>
      </c>
      <c r="L2" s="6" t="n">
        <v>39.75</v>
      </c>
      <c r="M2" s="17" t="n">
        <v>-177.78</v>
      </c>
      <c r="N2" s="16"/>
      <c r="O2" s="16" t="s">
        <v>20</v>
      </c>
      <c r="P2" s="17" t="n">
        <v>0.23405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=J3/J6</f>
      </c>
      <c r="N3" s="16"/>
      <c r="O3" s="16" t="s">
        <v>22</v>
      </c>
      <c r="P3" s="17" t="n">
        <v>27.9</v>
      </c>
      <c r="Q3" s="6" t="s">
        <f>=P3/$P$13</f>
      </c>
    </row>
    <row collapsed="false" customFormat="false" customHeight="false" hidden="false" ht="12.1" outlineLevel="0" r="4">
      <c r="A4" s="16" t="s">
        <v>19</v>
      </c>
      <c r="B4" s="16" t="s">
        <v>3</v>
      </c>
      <c r="C4" s="16" t="s">
        <v>23</v>
      </c>
      <c r="D4" s="16" t="s">
        <v>19</v>
      </c>
      <c r="E4" s="7" t="n">
        <v>-39.75</v>
      </c>
      <c r="F4" s="6" t="n">
        <v>1</v>
      </c>
      <c r="G4" s="17" t="n">
        <v>0</v>
      </c>
      <c r="H4" s="6" t="n">
        <v>0</v>
      </c>
      <c r="I4" s="16"/>
      <c r="J4" s="6" t="s">
        <f>=E4*F4</f>
      </c>
      <c r="K4" s="17"/>
      <c r="L4" s="6"/>
      <c r="M4" s="17"/>
      <c r="N4" s="16"/>
      <c r="O4" s="16" t="s">
        <v>24</v>
      </c>
      <c r="P4" s="17" t="n">
        <v>59.896778387749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25</v>
      </c>
      <c r="I5" s="4"/>
      <c r="J5" s="5" t="s">
        <f>=SUM(J4:J4)</f>
      </c>
      <c r="K5" s="4"/>
      <c r="L5" s="4"/>
      <c r="M5" s="10" t="s">
        <f>=J5/J6</f>
      </c>
      <c r="N5" s="16"/>
      <c r="O5" s="16" t="s">
        <v>26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27</v>
      </c>
      <c r="I6" s="4"/>
      <c r="J6" s="5" t="s">
        <f>=J3+J5</f>
      </c>
      <c r="K6" s="17"/>
      <c r="L6" s="6"/>
      <c r="M6" s="17"/>
      <c r="N6" s="16"/>
      <c r="O6" s="16" t="s">
        <v>28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29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30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31</v>
      </c>
      <c r="P9" s="17" t="n">
        <v>12357.5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32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33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34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35</v>
      </c>
      <c r="P14" s="17" t="n">
        <v>179.8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36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38</v>
      </c>
      <c r="P17" s="17" t="n">
        <v>82.9211</v>
      </c>
      <c r="Q17" s="6" t="s">
        <f>=P17/$P$13</f>
      </c>
    </row>
  </sheetData>
  <mergeCells>
    <mergeCell ref="H3:I3"/>
    <mergeCell ref="H5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39</v>
      </c>
      <c r="B1" s="18" t="s">
        <v>9</v>
      </c>
      <c r="C1" s="18" t="s">
        <v>40</v>
      </c>
      <c r="D1" s="18" t="s">
        <v>41</v>
      </c>
      <c r="E1" s="18" t="s">
        <v>42</v>
      </c>
      <c r="F1" s="18" t="s">
        <v>43</v>
      </c>
      <c r="G1" s="18" t="s">
        <v>44</v>
      </c>
      <c r="H1" s="18" t="s">
        <v>45</v>
      </c>
    </row>
    <row collapsed="false" customFormat="false" customHeight="false" hidden="false" ht="12.1" outlineLevel="0" r="2">
      <c r="A2" s="12" t="n">
        <v>46623</v>
      </c>
      <c r="B2" s="5" t="n">
        <v>14.31</v>
      </c>
      <c r="C2" s="14" t="s">
        <v>46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47</v>
      </c>
      <c r="D3" s="16"/>
      <c r="E3" s="16"/>
      <c r="F3" s="7"/>
      <c r="G3" s="2" t="s">
        <v>48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49</v>
      </c>
      <c r="D4" s="16"/>
      <c r="E4" s="16"/>
      <c r="F4" s="7"/>
      <c r="G4" s="14" t="s">
        <v>50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45242</v>
      </c>
      <c r="B2" s="6" t="n">
        <v>39.75</v>
      </c>
      <c r="C2" s="0" t="s">
        <v>51</v>
      </c>
    </row>
    <row collapsed="false" customFormat="false" customHeight="false" hidden="false" ht="12.1" outlineLevel="0" r="3">
      <c r="A3" s="11" t="n">
        <v>46258</v>
      </c>
      <c r="B3" s="8" t="s">
        <f>=-Портфель!J2</f>
      </c>
      <c r="C3" s="0" t="s">
        <v>52</v>
      </c>
    </row>
    <row collapsed="false" customFormat="false" customHeight="false" hidden="false" ht="12.1" outlineLevel="0" r="4">
      <c r="A4" s="0"/>
      <c r="B4" s="10" t="s">
        <f>=XIRR(B2:B3,A2:A3)</f>
      </c>
      <c r="C4" s="0"/>
    </row>
    <row collapsed="false" customFormat="false" customHeight="false" hidden="false" ht="12.1" outlineLevel="0" r="5">
      <c r="A5" s="0"/>
      <c r="B5" s="8" t="s">
        <f>=-SUM(B2:B3)</f>
      </c>
      <c r="C5" s="0" t="s">
        <v>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54</v>
      </c>
      <c r="C1" s="0"/>
    </row>
    <row collapsed="false" customFormat="false" customHeight="false" hidden="false" ht="12.1" outlineLevel="0" r="2">
      <c r="A2" s="11" t="n">
        <v>45242</v>
      </c>
      <c r="B2" s="6" t="n">
        <v>1</v>
      </c>
      <c r="C2" s="6" t="n">
        <v>39.75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</row>
    <row collapsed="false" customFormat="false" customHeight="false" hidden="false" ht="12.1" outlineLevel="0" r="4">
      <c r="A4" s="0"/>
      <c r="B4" s="6" t="n">
        <v>25.44</v>
      </c>
      <c r="C4" s="0" t="s">
        <v>55</v>
      </c>
    </row>
    <row collapsed="false" customFormat="false" customHeight="false" hidden="false" ht="12.1" outlineLevel="0" r="5">
      <c r="A5" s="0"/>
      <c r="B5" s="6" t="n">
        <v>1</v>
      </c>
      <c r="C5" s="0" t="s">
        <v>56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39</v>
      </c>
      <c r="B1" s="18" t="s">
        <v>0</v>
      </c>
      <c r="C1" s="18" t="s">
        <v>2</v>
      </c>
      <c r="D1" s="18" t="s">
        <v>58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59</v>
      </c>
      <c r="L1" s="18" t="s">
        <v>60</v>
      </c>
      <c r="M1" s="18" t="s">
        <v>19</v>
      </c>
      <c r="N1" s="18" t="s">
        <v>61</v>
      </c>
    </row>
    <row collapsed="false" customFormat="false" customHeight="false" hidden="false" ht="12.1" outlineLevel="0" r="2">
      <c r="A2" s="20" t="n">
        <v>45242.079861111</v>
      </c>
      <c r="B2" s="16" t="s">
        <v>16</v>
      </c>
      <c r="C2" s="16" t="s">
        <v>62</v>
      </c>
      <c r="D2" s="16" t="s">
        <v>51</v>
      </c>
      <c r="E2" s="16" t="s">
        <v>17</v>
      </c>
      <c r="F2" s="16" t="s">
        <v>19</v>
      </c>
      <c r="G2" s="7" t="n">
        <v>1</v>
      </c>
      <c r="H2" s="6" t="n">
        <v>39.745</v>
      </c>
      <c r="I2" s="6" t="n">
        <v>-39.75</v>
      </c>
      <c r="J2" s="6" t="n">
        <v>-0</v>
      </c>
      <c r="K2" s="6" t="n">
        <v>-0</v>
      </c>
      <c r="L2" s="6" t="n">
        <v>-0</v>
      </c>
      <c r="M2" s="6" t="s">
        <f>=I2+J2+K2+L2</f>
      </c>
      <c r="N2" s="16"/>
    </row>
    <row collapsed="false" customFormat="false" customHeight="false" hidden="false" ht="12.1" outlineLevel="0"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 t="s">
        <v>63</v>
      </c>
      <c r="M3" s="5" t="s">
        <f>=SUM(M2:M2)</f>
      </c>
      <c r="N3" s="4"/>
    </row>
  </sheetData>
  <autoFilter ref="A1:N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39</v>
      </c>
      <c r="B1" s="22" t="s">
        <v>64</v>
      </c>
      <c r="C1" s="22" t="s">
        <v>0</v>
      </c>
      <c r="D1" s="22" t="s">
        <v>2</v>
      </c>
      <c r="E1" s="22" t="s">
        <v>65</v>
      </c>
      <c r="F1" s="22" t="s">
        <v>66</v>
      </c>
      <c r="G1" s="22" t="s">
        <v>67</v>
      </c>
      <c r="H1" s="22" t="s">
        <v>43</v>
      </c>
      <c r="I1" s="22" t="s">
        <v>68</v>
      </c>
      <c r="J1" s="22" t="s">
        <v>69</v>
      </c>
      <c r="K1" s="22" t="s">
        <v>70</v>
      </c>
      <c r="L1" s="22" t="s">
        <v>71</v>
      </c>
      <c r="M1" s="22" t="s">
        <v>72</v>
      </c>
      <c r="N1" s="22" t="s">
        <v>73</v>
      </c>
      <c r="O1" s="22" t="s">
        <v>74</v>
      </c>
    </row>
    <row collapsed="false" customFormat="false" customHeight="false" hidden="false" ht="12.1" outlineLevel="0" r="2">
      <c r="A2" s="21" t="n">
        <v>45242</v>
      </c>
      <c r="B2" s="16" t="n">
        <v>123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1017</v>
      </c>
      <c r="J2" s="17" t="n">
        <v>39.75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1"/>
      <c r="B3" s="16"/>
      <c r="C3" s="16"/>
      <c r="D3" s="16"/>
      <c r="E3" s="17"/>
      <c r="F3" s="7"/>
      <c r="G3" s="17"/>
      <c r="H3" s="16"/>
      <c r="I3" s="7"/>
      <c r="J3" s="17"/>
      <c r="K3" s="4" t="s">
        <v>27</v>
      </c>
      <c r="L3" s="8" t="s">
        <f>=SUBTOTAL(109,L2:L2)</f>
      </c>
      <c r="M3" s="8" t="s">
        <f>=SUBTOTAL(109,M2:M2)</f>
      </c>
      <c r="N3" s="8" t="s">
        <f>=MAX(0,M3*0.13)</f>
      </c>
    </row>
  </sheetData>
  <autoFilter ref="A1:O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75</v>
      </c>
      <c r="D1" s="22" t="s">
        <v>76</v>
      </c>
      <c r="E1" s="22" t="s">
        <v>77</v>
      </c>
      <c r="F1" s="22" t="s">
        <v>78</v>
      </c>
      <c r="G1" s="22" t="s">
        <v>65</v>
      </c>
      <c r="H1" s="22" t="s">
        <v>79</v>
      </c>
      <c r="I1" s="22" t="s">
        <v>80</v>
      </c>
      <c r="J1" s="22" t="s">
        <v>81</v>
      </c>
      <c r="K1" s="22" t="s">
        <v>82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2026-08-24T14:12:31.00Z</dcterms:created>
  <dc:creator>izi-invest.ru</dc:creator>
  <cp:revision>0</cp:revision>
</cp:coreProperties>
</file>