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<sst xmlns="http://schemas.openxmlformats.org/spreadsheetml/2006/main" count="509" uniqueCount="134">
  <si>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</si>
  <si>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</si>
  <si>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</si>
  <si>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</si>
  <si>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</si>
  <si>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</si>
  <si>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</si>
  <si>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</si>
  <si>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</si>
  <si>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</si>
  <si>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</si>
  <si>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</si>
  <si>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</si>
  <si>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</si>
  <si>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</si>
  <si>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</si>
  <si>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FXUS</t>
  </si>
  <si>
    <t>etf</t>
  </si>
  <si>
    <t>FXUS ETF</t>
  </si>
  <si>
    <t>RUR</t>
  </si>
  <si>
    <t>AMD</t>
  </si>
  <si>
    <t>FXWO</t>
  </si>
  <si>
    <t>FXWO ETF</t>
  </si>
  <si>
    <t>BYN</t>
  </si>
  <si>
    <t>FXIM</t>
  </si>
  <si>
    <t>FXIM ETF</t>
  </si>
  <si>
    <t>USD</t>
  </si>
  <si>
    <t>CAD</t>
  </si>
  <si>
    <t>SBMX</t>
  </si>
  <si>
    <t>SBMX ETF</t>
  </si>
  <si>
    <t>CHF</t>
  </si>
  <si>
    <t>MTEK</t>
  </si>
  <si>
    <t>MTEK ETF</t>
  </si>
  <si>
    <t>CNY</t>
  </si>
  <si>
    <t>RSHE</t>
  </si>
  <si>
    <t>RSHE ETF</t>
  </si>
  <si>
    <t>EUR</t>
  </si>
  <si>
    <t>Сумма по фондам:</t>
  </si>
  <si>
    <t>GBP</t>
  </si>
  <si>
    <t>Рубль</t>
  </si>
  <si>
    <t>GLD</t>
  </si>
  <si>
    <t>Сумма по валютам:</t>
  </si>
  <si>
    <t>HKD</t>
  </si>
  <si>
    <t>Сумма:</t>
  </si>
  <si>
    <t>JPY</t>
  </si>
  <si>
    <t>KZT</t>
  </si>
  <si>
    <t>SLV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</si>
  <si>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</si>
  <si>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</si>
  <si>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</si>
  <si>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</si>
  <si>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</si>
  <si>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</si>
  <si>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</si>
  <si>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</si>
  <si>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</si>
  <si>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</si>
  <si>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Ввод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</si>
  <si>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</si>
  <si>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</si>
  <si>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</si>
  <si>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</si>
  <si>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</si>
  <si>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</si>
  <si>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</si>
  <si>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</si>
  <si>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</si>
  <si>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FXRW</t>
  </si>
  <si>
    <t>APTK</t>
  </si>
  <si>
    <t>RU000A1008V9</t>
  </si>
  <si>
    <t>TRUR</t>
  </si>
  <si>
    <t>SBGB</t>
  </si>
  <si>
    <t>LQDT</t>
  </si>
  <si>
    <t>AMHC</t>
  </si>
  <si>
    <t>AMGR</t>
  </si>
  <si>
    <t>FXUS
FXUS ETF</t>
  </si>
  <si>
    <t>FXWO
FXWO ETF</t>
  </si>
  <si>
    <t>FXIM
FXIM ETF</t>
  </si>
  <si>
    <t>SBMX
SBMX ETF</t>
  </si>
  <si>
    <t>MTEK
MTEK ETF</t>
  </si>
  <si>
    <t>RSHE
RSHE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</si>
  <si>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</si>
  <si>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</si>
  <si>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</si>
  <si>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</si>
  <si>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</si>
  <si>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</si>
  <si>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</si>
  <si>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</si>
  <si>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RUB GLOBAL EQUITY UC ETF</t>
  </si>
  <si>
    <t>ПАО "Аптечная сеть 36,6" ао</t>
  </si>
  <si>
    <t>share</t>
  </si>
  <si>
    <t>БПИФ Сбер Индекс Мосбиржи</t>
  </si>
  <si>
    <t>РОСНАНО АО 08</t>
  </si>
  <si>
    <t>bond</t>
  </si>
  <si>
    <t>БПИФ ТИНЬКОФФ ВЕЧНЫЙ ПОРТФ РУБ</t>
  </si>
  <si>
    <t>FinEx USA UCITS ETF</t>
  </si>
  <si>
    <t>БПИФ СберИндексМосбиржиОФЗ</t>
  </si>
  <si>
    <t>БПИФ Лидеры технологий</t>
  </si>
  <si>
    <t>БПИФ ВТБ Ликвидность</t>
  </si>
  <si>
    <t>FinEx USD GLOBAL EQUITY UC ETF</t>
  </si>
  <si>
    <t>nalog</t>
  </si>
  <si>
    <t>Списание налога за налоговый период</t>
  </si>
  <si>
    <t>БПИФ ВТБ Акции разв-ся рынков</t>
  </si>
  <si>
    <t>БПИФ АТОН – Медицина и биотех</t>
  </si>
  <si>
    <t>БПИФ АТОН – Генетич революция</t>
  </si>
  <si>
    <t>FINEX USA INF TECH UCITS ETF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</si>
  <si>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</si>
  <si>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</si>
  <si>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</si>
  <si>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</si>
  <si>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</si>
  <si>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</si>
  <si>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</si>
  <si>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</si>
  <si>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</si>
  <si>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</si>
  <si>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</si>
  <si>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</si>
  <si>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Сбер-брокер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</si>
  <si>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</si>
  <si>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</si>
  <si>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</si>
  <si>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</si>
  <si>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</si>
  <si>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</si>
  <si>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</si>
  <si>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</si>
  <si>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FXRW ETF</t>
  </si>
  <si>
    <t>Аптеки36и6</t>
  </si>
  <si>
    <t>iРОСНАНО 8</t>
  </si>
  <si>
    <t>TRUR ETF</t>
  </si>
  <si>
    <t>SBGB ETF</t>
  </si>
  <si>
    <t>LQDT ETF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</si>
</sst>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90</v>
      </c>
      <c r="F2" s="6" t="n">
        <v>105.53746083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0.1704</v>
      </c>
      <c r="L2" s="6" t="n">
        <v>41.87</v>
      </c>
      <c r="M2" s="17" t="n">
        <v>30.36</v>
      </c>
      <c r="N2" s="16"/>
      <c r="O2" s="16" t="s">
        <v>20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2392</v>
      </c>
      <c r="F3" s="6" t="n">
        <v>2.96537022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0.1049</v>
      </c>
      <c r="L3" s="6" t="n">
        <v>1.7</v>
      </c>
      <c r="M3" s="17" t="n">
        <v>22.67</v>
      </c>
      <c r="N3" s="16"/>
      <c r="O3" s="16" t="s">
        <v>23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26</v>
      </c>
      <c r="E4" s="7" t="n">
        <v>31</v>
      </c>
      <c r="F4" s="6" t="n">
        <v>2.7211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0.2464</v>
      </c>
      <c r="L4" s="6" t="n">
        <v>93.71</v>
      </c>
      <c r="M4" s="17" t="n">
        <v>20.67</v>
      </c>
      <c r="N4" s="16"/>
      <c r="O4" s="16" t="s">
        <v>27</v>
      </c>
      <c r="P4" s="17" t="n">
        <v>54.10352858151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318</v>
      </c>
      <c r="F5" s="6" t="n">
        <v>14.964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-0.007</v>
      </c>
      <c r="L5" s="6" t="n">
        <v>15.55</v>
      </c>
      <c r="M5" s="17" t="n">
        <v>15.21</v>
      </c>
      <c r="N5" s="16"/>
      <c r="O5" s="16" t="s">
        <v>30</v>
      </c>
      <c r="P5" s="17" t="n">
        <v>95.0821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1</v>
      </c>
      <c r="F6" s="6" t="n">
        <v>2180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0.0224</v>
      </c>
      <c r="L6" s="6" t="n">
        <v>1926.03</v>
      </c>
      <c r="M6" s="17" t="n">
        <v>6.97</v>
      </c>
      <c r="N6" s="16"/>
      <c r="O6" s="16" t="s">
        <v>33</v>
      </c>
      <c r="P6" s="17" t="n">
        <v>11.3037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12</v>
      </c>
      <c r="F7" s="6" t="n">
        <v>93.7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-0.0057</v>
      </c>
      <c r="L7" s="6" t="n">
        <v>96.55</v>
      </c>
      <c r="M7" s="17" t="n">
        <v>3.59</v>
      </c>
      <c r="N7" s="16"/>
      <c r="O7" s="16" t="s">
        <v>36</v>
      </c>
      <c r="P7" s="17" t="n">
        <v>87.6661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37</v>
      </c>
      <c r="I8" s="4"/>
      <c r="J8" s="5" t="s">
        <f>=SUM(J2:J7)</f>
      </c>
      <c r="K8" s="4"/>
      <c r="L8" s="4"/>
      <c r="M8" s="10" t="s">
        <f>=J8/J11</f>
      </c>
      <c r="N8" s="16"/>
      <c r="O8" s="16" t="s">
        <v>38</v>
      </c>
      <c r="P8" s="17" t="n">
        <v>102.6617</v>
      </c>
      <c r="Q8" s="6" t="s">
        <f>=P8/$P$13</f>
      </c>
    </row>
    <row collapsed="false" customFormat="false" customHeight="false" hidden="false" ht="12.1" outlineLevel="0" r="9">
      <c r="A9" s="16" t="s">
        <v>19</v>
      </c>
      <c r="B9" s="16" t="s">
        <v>3</v>
      </c>
      <c r="C9" s="16" t="s">
        <v>39</v>
      </c>
      <c r="D9" s="16" t="s">
        <v>19</v>
      </c>
      <c r="E9" s="7" t="n">
        <v>166.72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/>
      <c r="N9" s="16"/>
      <c r="O9" s="16" t="s">
        <v>40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41</v>
      </c>
      <c r="I10" s="4"/>
      <c r="J10" s="5" t="s">
        <f>=SUM(J9:J9)</f>
      </c>
      <c r="K10" s="4"/>
      <c r="L10" s="4"/>
      <c r="M10" s="10" t="s">
        <f>=J10/J11</f>
      </c>
      <c r="N10" s="16"/>
      <c r="O10" s="16" t="s">
        <v>42</v>
      </c>
      <c r="P10" s="17" t="n">
        <v>9.7774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43</v>
      </c>
      <c r="I11" s="4"/>
      <c r="J11" s="5" t="s">
        <f>=J8+J10</f>
      </c>
      <c r="K11" s="17"/>
      <c r="L11" s="6"/>
      <c r="M11" s="17"/>
      <c r="N11" s="16"/>
      <c r="O11" s="16" t="s">
        <v>44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45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46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47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48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26</v>
      </c>
      <c r="P17" s="17" t="n">
        <v>76.6647</v>
      </c>
      <c r="Q17" s="6" t="s">
        <f>=P17/$P$13</f>
      </c>
    </row>
  </sheetData>
  <mergeCells>
    <mergeCell ref="H8:I8"/>
    <mergeCell ref="H10:I1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49</v>
      </c>
      <c r="B1" s="18" t="s">
        <v>9</v>
      </c>
      <c r="C1" s="18" t="s">
        <v>50</v>
      </c>
      <c r="D1" s="18" t="s">
        <v>51</v>
      </c>
      <c r="E1" s="18" t="s">
        <v>52</v>
      </c>
      <c r="F1" s="18" t="s">
        <v>53</v>
      </c>
      <c r="G1" s="18" t="s">
        <v>54</v>
      </c>
      <c r="H1" s="18" t="s">
        <v>55</v>
      </c>
    </row>
    <row collapsed="false" customFormat="false" customHeight="false" hidden="false" ht="12.1" outlineLevel="0" r="2">
      <c r="A2" s="13" t="n">
        <v>43901</v>
      </c>
      <c r="B2" s="6" t="n">
        <v>2500</v>
      </c>
      <c r="C2" s="16" t="s">
        <v>56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44032</v>
      </c>
      <c r="B3" s="6" t="n">
        <v>6000</v>
      </c>
      <c r="C3" s="16" t="s">
        <v>56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44064</v>
      </c>
      <c r="B4" s="6" t="n">
        <v>2500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44159</v>
      </c>
      <c r="B5" s="6" t="n">
        <v>2970</v>
      </c>
      <c r="C5" s="16" t="s">
        <v>56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44193</v>
      </c>
      <c r="B6" s="6" t="n">
        <v>400</v>
      </c>
      <c r="C6" s="16" t="s">
        <v>56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44340</v>
      </c>
      <c r="B7" s="6" t="n">
        <v>3274</v>
      </c>
      <c r="C7" s="16" t="s">
        <v>56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44399.574513889</v>
      </c>
      <c r="B8" s="6" t="n">
        <v>2238.5</v>
      </c>
      <c r="C8" s="16" t="s">
        <v>57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2" t="n">
        <v>46216</v>
      </c>
      <c r="B9" s="5" t="n">
        <v>-31288.19</v>
      </c>
      <c r="C9" s="14" t="s">
        <v>58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/>
      <c r="B10" s="9" t="s">
        <f>=XIRR(B2:B9,A2:A9)</f>
      </c>
      <c r="C10" s="16" t="s">
        <v>59</v>
      </c>
      <c r="D10" s="16"/>
      <c r="E10" s="16"/>
      <c r="F10" s="7"/>
      <c r="G10" s="2" t="s">
        <v>60</v>
      </c>
      <c r="H10" s="6" t="s">
        <f>=SUM(I2:H9)/365</f>
      </c>
    </row>
    <row collapsed="false" customFormat="false" customHeight="false" hidden="false" ht="12.1" outlineLevel="0" r="11">
      <c r="A11" s="13"/>
      <c r="B11" s="5" t="s">
        <f>=-SUM(B2:B9)</f>
      </c>
      <c r="C11" s="16" t="s">
        <v>61</v>
      </c>
      <c r="D11" s="16"/>
      <c r="E11" s="16"/>
      <c r="F11" s="7"/>
      <c r="G11" s="14" t="s">
        <v>62</v>
      </c>
      <c r="H11" s="9" t="s">
        <f>=B11/H10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</row>
    <row collapsed="false" customFormat="false" customHeight="false" hidden="false" ht="12.1" outlineLevel="0" r="2">
      <c r="A2" s="11" t="n">
        <v>44032</v>
      </c>
      <c r="B2" s="6" t="n">
        <v>4186.9</v>
      </c>
      <c r="C2" s="0" t="s">
        <v>63</v>
      </c>
      <c r="D2" s="11" t="n">
        <v>44159</v>
      </c>
      <c r="E2" s="6" t="n">
        <v>2923.66</v>
      </c>
      <c r="F2" s="0" t="s">
        <v>63</v>
      </c>
      <c r="G2" s="11" t="n">
        <v>44399</v>
      </c>
      <c r="H2" s="6" t="n">
        <v>2904.97</v>
      </c>
      <c r="I2" s="0" t="s">
        <v>63</v>
      </c>
      <c r="J2" s="11" t="n">
        <v>43901</v>
      </c>
      <c r="K2" s="6" t="n">
        <v>1165.31</v>
      </c>
      <c r="L2" s="0" t="s">
        <v>63</v>
      </c>
      <c r="M2" s="11" t="n">
        <v>44070</v>
      </c>
      <c r="N2" s="6" t="n">
        <v>1926.03</v>
      </c>
      <c r="O2" s="0" t="s">
        <v>63</v>
      </c>
      <c r="P2" s="11" t="n">
        <v>44277</v>
      </c>
      <c r="Q2" s="6" t="n">
        <v>968.67</v>
      </c>
      <c r="R2" s="0" t="s">
        <v>63</v>
      </c>
    </row>
    <row collapsed="false" customFormat="false" customHeight="false" hidden="false" ht="12.1" outlineLevel="0" r="3">
      <c r="A3" s="11" t="n">
        <v>44614</v>
      </c>
      <c r="B3" s="6" t="n">
        <v>-618.35</v>
      </c>
      <c r="C3" s="0" t="s">
        <v>64</v>
      </c>
      <c r="D3" s="11" t="n">
        <v>44193</v>
      </c>
      <c r="E3" s="6" t="n">
        <v>698.38</v>
      </c>
      <c r="F3" s="0" t="s">
        <v>63</v>
      </c>
      <c r="G3" s="11" t="n">
        <v>46216</v>
      </c>
      <c r="H3" s="8" t="s">
        <f>=-Портфель!J4</f>
      </c>
      <c r="I3" s="0" t="s">
        <v>65</v>
      </c>
      <c r="J3" s="11" t="n">
        <v>44277</v>
      </c>
      <c r="K3" s="6" t="n">
        <v>1702.18</v>
      </c>
      <c r="L3" s="0" t="s">
        <v>63</v>
      </c>
      <c r="M3" s="11" t="n">
        <v>46216</v>
      </c>
      <c r="N3" s="8" t="s">
        <f>=-Портфель!J6</f>
      </c>
      <c r="O3" s="0" t="s">
        <v>65</v>
      </c>
      <c r="P3" s="11" t="n">
        <v>44340</v>
      </c>
      <c r="Q3" s="6" t="n">
        <v>189.94</v>
      </c>
      <c r="R3" s="0" t="s">
        <v>63</v>
      </c>
    </row>
    <row collapsed="false" customFormat="false" customHeight="false" hidden="false" ht="12.1" outlineLevel="0" r="4">
      <c r="A4" s="11" t="n">
        <v>46216</v>
      </c>
      <c r="B4" s="8" t="s">
        <f>=-Портфель!J2</f>
      </c>
      <c r="C4" s="0" t="s">
        <v>65</v>
      </c>
      <c r="D4" s="11" t="n">
        <v>44277</v>
      </c>
      <c r="E4" s="6" t="n">
        <v>1096.75</v>
      </c>
      <c r="F4" s="0" t="s">
        <v>63</v>
      </c>
      <c r="G4" s="0"/>
      <c r="H4" s="10" t="s">
        <f>=XIRR(H2:H3,G2:G3)</f>
      </c>
      <c r="I4" s="0"/>
      <c r="J4" s="11" t="n">
        <v>44340</v>
      </c>
      <c r="K4" s="6" t="n">
        <v>1810.17</v>
      </c>
      <c r="L4" s="0" t="s">
        <v>63</v>
      </c>
      <c r="M4" s="0"/>
      <c r="N4" s="10" t="s">
        <f>=XIRR(N2:N3,M2:M3)</f>
      </c>
      <c r="O4" s="0"/>
      <c r="P4" s="11" t="n">
        <v>46216</v>
      </c>
      <c r="Q4" s="8" t="s">
        <f>=-Портфель!J7</f>
      </c>
      <c r="R4" s="0" t="s">
        <v>65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44614</v>
      </c>
      <c r="E5" s="6" t="n">
        <v>-719.05</v>
      </c>
      <c r="F5" s="0" t="s">
        <v>64</v>
      </c>
      <c r="G5" s="0"/>
      <c r="H5" s="8" t="s">
        <f>=-SUM(H2:H3)</f>
      </c>
      <c r="I5" s="0" t="s">
        <v>66</v>
      </c>
      <c r="J5" s="11" t="n">
        <v>44614</v>
      </c>
      <c r="K5" s="6" t="n">
        <v>265.88</v>
      </c>
      <c r="L5" s="0" t="s">
        <v>63</v>
      </c>
      <c r="M5" s="0"/>
      <c r="N5" s="8" t="s">
        <f>=-SUM(N2:N3)</f>
      </c>
      <c r="O5" s="0" t="s">
        <v>66</v>
      </c>
      <c r="P5" s="0"/>
      <c r="Q5" s="10" t="s">
        <f>=XIRR(Q2:Q4,P2:P4)</f>
      </c>
      <c r="R5" s="0"/>
    </row>
    <row collapsed="false" customFormat="false" customHeight="false" hidden="false" ht="12.1" outlineLevel="0" r="6">
      <c r="A6" s="0"/>
      <c r="B6" s="8" t="s">
        <f>=-SUM(B2:B4)</f>
      </c>
      <c r="C6" s="0" t="s">
        <v>66</v>
      </c>
      <c r="D6" s="11" t="n">
        <v>46216</v>
      </c>
      <c r="E6" s="8" t="s">
        <f>=-Портфель!J3</f>
      </c>
      <c r="F6" s="0" t="s">
        <v>65</v>
      </c>
      <c r="G6" s="0"/>
      <c r="H6" s="0"/>
      <c r="I6" s="0"/>
      <c r="J6" s="11" t="n">
        <v>46216</v>
      </c>
      <c r="K6" s="8" t="s">
        <f>=-Портфель!J5</f>
      </c>
      <c r="L6" s="0" t="s">
        <v>65</v>
      </c>
      <c r="M6" s="0"/>
      <c r="N6" s="0"/>
      <c r="O6" s="0"/>
      <c r="P6" s="0"/>
      <c r="Q6" s="8" t="s">
        <f>=-SUM(Q2:Q4)</f>
      </c>
      <c r="R6" s="0" t="s">
        <v>66</v>
      </c>
    </row>
    <row collapsed="false" customFormat="false" customHeight="false" hidden="false" ht="12.1" outlineLevel="0" r="7">
      <c r="A7" s="0"/>
      <c r="B7" s="0"/>
      <c r="C7" s="0"/>
      <c r="D7" s="0"/>
      <c r="E7" s="10" t="s">
        <f>=XIRR(E2:E6,D2:D6)</f>
      </c>
      <c r="F7" s="0"/>
      <c r="G7" s="0"/>
      <c r="H7" s="0"/>
      <c r="I7" s="0"/>
      <c r="J7" s="0"/>
      <c r="K7" s="10" t="s">
        <f>=XIRR(K2:K6,J2:J6)</f>
      </c>
      <c r="L7" s="0"/>
    </row>
    <row collapsed="false" customFormat="false" customHeight="false" hidden="false" ht="12.1" outlineLevel="0" r="8">
      <c r="A8" s="0"/>
      <c r="B8" s="0"/>
      <c r="C8" s="0"/>
      <c r="D8" s="0"/>
      <c r="E8" s="8" t="s">
        <f>=-SUM(E2:E6)</f>
      </c>
      <c r="F8" s="0" t="s">
        <v>66</v>
      </c>
      <c r="G8" s="0"/>
      <c r="H8" s="0"/>
      <c r="I8" s="0"/>
      <c r="J8" s="0"/>
      <c r="K8" s="8" t="s">
        <f>=-SUM(K2:K6)</f>
      </c>
      <c r="L8" s="0" t="s">
        <v>66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X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67</v>
      </c>
      <c r="C1" s="0"/>
      <c r="D1" s="0"/>
      <c r="E1" s="4" t="s">
        <v>68</v>
      </c>
      <c r="F1" s="0"/>
      <c r="G1" s="0"/>
      <c r="H1" s="4" t="s">
        <v>69</v>
      </c>
      <c r="I1" s="0"/>
      <c r="J1" s="0"/>
      <c r="K1" s="4" t="s">
        <v>70</v>
      </c>
      <c r="L1" s="0"/>
      <c r="M1" s="0"/>
      <c r="N1" s="4" t="s">
        <v>71</v>
      </c>
      <c r="O1" s="0"/>
      <c r="P1" s="0"/>
      <c r="Q1" s="4" t="s">
        <v>72</v>
      </c>
      <c r="R1" s="0"/>
      <c r="S1" s="0"/>
      <c r="T1" s="4" t="s">
        <v>73</v>
      </c>
      <c r="U1" s="0"/>
      <c r="V1" s="0"/>
      <c r="W1" s="4" t="s">
        <v>74</v>
      </c>
      <c r="X1" s="0"/>
    </row>
    <row collapsed="false" customFormat="false" customHeight="false" hidden="false" ht="12.1" outlineLevel="0" r="2">
      <c r="A2" s="11" t="n">
        <v>43901</v>
      </c>
      <c r="B2" s="6" t="n">
        <v>938.07</v>
      </c>
      <c r="C2" s="0" t="s">
        <v>63</v>
      </c>
      <c r="D2" s="11" t="n">
        <v>43901</v>
      </c>
      <c r="E2" s="6" t="n">
        <v>112.73</v>
      </c>
      <c r="F2" s="0" t="s">
        <v>63</v>
      </c>
      <c r="G2" s="11" t="n">
        <v>44032</v>
      </c>
      <c r="H2" s="6" t="n">
        <v>1066.82</v>
      </c>
      <c r="I2" s="0" t="s">
        <v>63</v>
      </c>
      <c r="J2" s="11" t="n">
        <v>44032</v>
      </c>
      <c r="K2" s="6" t="n">
        <v>880.21</v>
      </c>
      <c r="L2" s="0" t="s">
        <v>63</v>
      </c>
      <c r="M2" s="11" t="n">
        <v>44064</v>
      </c>
      <c r="N2" s="6" t="n">
        <v>1238.66</v>
      </c>
      <c r="O2" s="0" t="s">
        <v>63</v>
      </c>
      <c r="P2" s="11" t="n">
        <v>44144</v>
      </c>
      <c r="Q2" s="6" t="n">
        <v>131.67</v>
      </c>
      <c r="R2" s="0" t="s">
        <v>63</v>
      </c>
      <c r="S2" s="11" t="n">
        <v>44340</v>
      </c>
      <c r="T2" s="6" t="n">
        <v>203.02</v>
      </c>
      <c r="U2" s="0" t="s">
        <v>63</v>
      </c>
      <c r="V2" s="11" t="n">
        <v>44399</v>
      </c>
      <c r="W2" s="6" t="n">
        <v>279.62</v>
      </c>
      <c r="X2" s="0" t="s">
        <v>63</v>
      </c>
    </row>
    <row collapsed="false" customFormat="false" customHeight="false" hidden="false" ht="12.1" outlineLevel="0" r="3">
      <c r="A3" s="11" t="n">
        <v>44070</v>
      </c>
      <c r="B3" s="6" t="n">
        <v>-595.24</v>
      </c>
      <c r="C3" s="0" t="s">
        <v>64</v>
      </c>
      <c r="D3" s="11" t="n">
        <v>43991</v>
      </c>
      <c r="E3" s="6" t="n">
        <v>-137.18</v>
      </c>
      <c r="F3" s="0" t="s">
        <v>64</v>
      </c>
      <c r="G3" s="11" t="n">
        <v>44064</v>
      </c>
      <c r="H3" s="6" t="n">
        <v>-1071.79</v>
      </c>
      <c r="I3" s="0" t="s">
        <v>64</v>
      </c>
      <c r="J3" s="11" t="n">
        <v>44064</v>
      </c>
      <c r="K3" s="6" t="n">
        <v>2529.9</v>
      </c>
      <c r="L3" s="0" t="s">
        <v>63</v>
      </c>
      <c r="M3" s="11" t="n">
        <v>44113</v>
      </c>
      <c r="N3" s="6" t="n">
        <v>-1242.94</v>
      </c>
      <c r="O3" s="0" t="s">
        <v>64</v>
      </c>
      <c r="P3" s="11" t="n">
        <v>44193</v>
      </c>
      <c r="Q3" s="6" t="n">
        <v>-107.12</v>
      </c>
      <c r="R3" s="0" t="s">
        <v>64</v>
      </c>
      <c r="S3" s="0"/>
      <c r="T3" s="10" t="s">
        <f>=XIRR(T2:T2,S2:S2)</f>
      </c>
      <c r="U3" s="0"/>
      <c r="V3" s="11" t="n">
        <v>44614</v>
      </c>
      <c r="W3" s="6" t="n">
        <v>1032.1</v>
      </c>
      <c r="X3" s="0" t="s">
        <v>63</v>
      </c>
    </row>
    <row collapsed="false" customFormat="false" customHeight="false" hidden="false" ht="12.1" outlineLevel="0" r="4">
      <c r="A4" s="11" t="n">
        <v>44193</v>
      </c>
      <c r="B4" s="6" t="n">
        <v>-598.28</v>
      </c>
      <c r="C4" s="0" t="s">
        <v>64</v>
      </c>
      <c r="D4" s="0"/>
      <c r="E4" s="10" t="s">
        <f>=XIRR(E2:E3,D2:D3)</f>
      </c>
      <c r="F4" s="0"/>
      <c r="G4" s="0"/>
      <c r="H4" s="10" t="s">
        <f>=XIRR(H2:H3,G2:G3)</f>
      </c>
      <c r="I4" s="0"/>
      <c r="J4" s="11" t="n">
        <v>44070</v>
      </c>
      <c r="K4" s="6" t="n">
        <v>-1385.29</v>
      </c>
      <c r="L4" s="0" t="s">
        <v>64</v>
      </c>
      <c r="M4" s="11" t="n">
        <v>44113</v>
      </c>
      <c r="N4" s="6" t="n">
        <v>1246.87</v>
      </c>
      <c r="O4" s="0" t="s">
        <v>63</v>
      </c>
      <c r="P4" s="11" t="n">
        <v>44277</v>
      </c>
      <c r="Q4" s="6" t="n">
        <v>-25.17</v>
      </c>
      <c r="R4" s="0" t="s">
        <v>64</v>
      </c>
      <c r="S4" s="0"/>
      <c r="T4" s="8" t="s">
        <f>=-SUM(T2:T2)</f>
      </c>
      <c r="U4" s="0" t="s">
        <v>66</v>
      </c>
      <c r="V4" s="0"/>
      <c r="W4" s="10" t="s">
        <f>=XIRR(W2:W3,V2:V3)</f>
      </c>
      <c r="X4" s="0"/>
    </row>
    <row collapsed="false" customFormat="false" customHeight="false" hidden="false" ht="12.1" outlineLevel="0" r="5">
      <c r="A5" s="0"/>
      <c r="B5" s="10" t="s">
        <f>=XIRR(B2:B4,A2:A4)</f>
      </c>
      <c r="C5" s="0"/>
      <c r="D5" s="0"/>
      <c r="E5" s="8" t="s">
        <f>=-SUM(E2:E3)</f>
      </c>
      <c r="F5" s="0" t="s">
        <v>66</v>
      </c>
      <c r="G5" s="0"/>
      <c r="H5" s="8" t="s">
        <f>=-SUM(H2:H3)</f>
      </c>
      <c r="I5" s="0" t="s">
        <v>66</v>
      </c>
      <c r="J5" s="11" t="n">
        <v>44193</v>
      </c>
      <c r="K5" s="6" t="n">
        <v>425.24</v>
      </c>
      <c r="L5" s="0" t="s">
        <v>63</v>
      </c>
      <c r="M5" s="11" t="n">
        <v>44277</v>
      </c>
      <c r="N5" s="6" t="n">
        <v>-1212.36</v>
      </c>
      <c r="O5" s="0" t="s">
        <v>64</v>
      </c>
      <c r="P5" s="0"/>
      <c r="Q5" s="10" t="s">
        <f>=XIRR(Q2:Q4,P2:P4)</f>
      </c>
      <c r="R5" s="0"/>
      <c r="S5" s="0"/>
      <c r="T5" s="0"/>
      <c r="U5" s="0"/>
      <c r="V5" s="0"/>
      <c r="W5" s="8" t="s">
        <f>=-SUM(W2:W3)</f>
      </c>
      <c r="X5" s="0" t="s">
        <v>66</v>
      </c>
    </row>
    <row collapsed="false" customFormat="false" customHeight="false" hidden="false" ht="12.1" outlineLevel="0" r="6">
      <c r="A6" s="0"/>
      <c r="B6" s="8" t="s">
        <f>=-SUM(B2:B4)</f>
      </c>
      <c r="C6" s="0" t="s">
        <v>66</v>
      </c>
      <c r="D6" s="0"/>
      <c r="E6" s="0"/>
      <c r="F6" s="0"/>
      <c r="G6" s="0"/>
      <c r="H6" s="0"/>
      <c r="I6" s="0"/>
      <c r="J6" s="11" t="n">
        <v>44277</v>
      </c>
      <c r="K6" s="6" t="n">
        <v>-2499.2</v>
      </c>
      <c r="L6" s="0" t="s">
        <v>64</v>
      </c>
      <c r="M6" s="0"/>
      <c r="N6" s="10" t="s">
        <f>=XIRR(N2:N5,M2:M5)</f>
      </c>
      <c r="O6" s="0"/>
      <c r="P6" s="0"/>
      <c r="Q6" s="8" t="s">
        <f>=-SUM(Q2:Q4)</f>
      </c>
      <c r="R6" s="0" t="s">
        <v>66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10" t="s">
        <f>=XIRR(K2:K6,J2:J6)</f>
      </c>
      <c r="L7" s="0"/>
      <c r="M7" s="0"/>
      <c r="N7" s="8" t="s">
        <f>=-SUM(N2:N5)</f>
      </c>
      <c r="O7" s="0" t="s">
        <v>66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8" t="s">
        <f>=-SUM(K2:K6)</f>
      </c>
      <c r="L8" s="0" t="s">
        <v>66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75</v>
      </c>
      <c r="C1" s="0"/>
      <c r="D1" s="0"/>
      <c r="E1" s="3" t="s">
        <v>76</v>
      </c>
      <c r="F1" s="0"/>
      <c r="G1" s="0"/>
      <c r="H1" s="3" t="s">
        <v>77</v>
      </c>
      <c r="I1" s="0"/>
      <c r="J1" s="0"/>
      <c r="K1" s="3" t="s">
        <v>78</v>
      </c>
      <c r="L1" s="0"/>
      <c r="M1" s="0"/>
      <c r="N1" s="3" t="s">
        <v>79</v>
      </c>
      <c r="O1" s="0"/>
      <c r="P1" s="0"/>
      <c r="Q1" s="3" t="s">
        <v>80</v>
      </c>
      <c r="R1" s="0"/>
    </row>
    <row collapsed="false" customFormat="false" customHeight="false" hidden="false" ht="12.1" outlineLevel="0" r="2">
      <c r="A2" s="11" t="n">
        <v>44032</v>
      </c>
      <c r="B2" s="6" t="n">
        <v>90</v>
      </c>
      <c r="C2" s="6" t="n">
        <v>3768.21</v>
      </c>
      <c r="D2" s="11" t="n">
        <v>44159</v>
      </c>
      <c r="E2" s="6" t="n">
        <v>1363</v>
      </c>
      <c r="F2" s="6" t="n">
        <v>2277.1134742857</v>
      </c>
      <c r="G2" s="11" t="n">
        <v>44399</v>
      </c>
      <c r="H2" s="6" t="n">
        <v>31</v>
      </c>
      <c r="I2" s="6" t="n">
        <v>2904.97</v>
      </c>
      <c r="J2" s="11" t="n">
        <v>43901</v>
      </c>
      <c r="K2" s="6" t="n">
        <v>100</v>
      </c>
      <c r="L2" s="6" t="n">
        <v>1165.31</v>
      </c>
      <c r="M2" s="11" t="n">
        <v>44070</v>
      </c>
      <c r="N2" s="6" t="n">
        <v>1</v>
      </c>
      <c r="O2" s="6" t="n">
        <v>1926.03</v>
      </c>
      <c r="P2" s="11" t="n">
        <v>44277</v>
      </c>
      <c r="Q2" s="6" t="n">
        <v>10</v>
      </c>
      <c r="R2" s="6" t="n">
        <v>968.67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11" t="n">
        <v>44193</v>
      </c>
      <c r="E3" s="6" t="n">
        <v>413</v>
      </c>
      <c r="F3" s="6" t="n">
        <v>698.38</v>
      </c>
      <c r="G3" s="0"/>
      <c r="H3" s="5" t="s">
        <f>=SUM(I2:I2)/SUM(H2:H2)</f>
      </c>
      <c r="I3" s="0" t="s">
        <v>11</v>
      </c>
      <c r="J3" s="11" t="n">
        <v>44277</v>
      </c>
      <c r="K3" s="6" t="n">
        <v>100</v>
      </c>
      <c r="L3" s="6" t="n">
        <v>1702.18</v>
      </c>
      <c r="M3" s="0"/>
      <c r="N3" s="5" t="s">
        <f>=SUM(O2:O2)/SUM(N2:N2)</f>
      </c>
      <c r="O3" s="0" t="s">
        <v>11</v>
      </c>
      <c r="P3" s="11" t="n">
        <v>44340</v>
      </c>
      <c r="Q3" s="6" t="n">
        <v>2</v>
      </c>
      <c r="R3" s="6" t="n">
        <v>189.94</v>
      </c>
    </row>
    <row collapsed="false" customFormat="false" customHeight="false" hidden="false" ht="12.1" outlineLevel="0" r="4">
      <c r="A4" s="0"/>
      <c r="B4" s="6" t="n">
        <v>105.53746083</v>
      </c>
      <c r="C4" s="0" t="s">
        <v>81</v>
      </c>
      <c r="D4" s="11" t="n">
        <v>44277</v>
      </c>
      <c r="E4" s="6" t="n">
        <v>616</v>
      </c>
      <c r="F4" s="6" t="n">
        <v>1096.75</v>
      </c>
      <c r="G4" s="0"/>
      <c r="H4" s="6" t="n">
        <v>2.7211</v>
      </c>
      <c r="I4" s="0" t="s">
        <v>81</v>
      </c>
      <c r="J4" s="11" t="n">
        <v>44340</v>
      </c>
      <c r="K4" s="6" t="n">
        <v>100</v>
      </c>
      <c r="L4" s="6" t="n">
        <v>1810.17</v>
      </c>
      <c r="M4" s="0"/>
      <c r="N4" s="6" t="n">
        <v>2180</v>
      </c>
      <c r="O4" s="0" t="s">
        <v>81</v>
      </c>
      <c r="P4" s="0"/>
      <c r="Q4" s="5" t="s">
        <f>=SUM(R2:R3)/SUM(Q2:Q3)</f>
      </c>
      <c r="R4" s="0" t="s">
        <v>11</v>
      </c>
    </row>
    <row collapsed="false" customFormat="false" customHeight="false" hidden="false" ht="12.1" outlineLevel="0" r="5">
      <c r="A5" s="0"/>
      <c r="B5" s="6" t="n">
        <v>90</v>
      </c>
      <c r="C5" s="0" t="s">
        <v>82</v>
      </c>
      <c r="D5" s="0"/>
      <c r="E5" s="5" t="s">
        <f>=SUM(F2:F4)/SUM(E2:E4)</f>
      </c>
      <c r="F5" s="0" t="s">
        <v>11</v>
      </c>
      <c r="G5" s="0"/>
      <c r="H5" s="6" t="n">
        <v>31</v>
      </c>
      <c r="I5" s="0" t="s">
        <v>82</v>
      </c>
      <c r="J5" s="11" t="n">
        <v>44614</v>
      </c>
      <c r="K5" s="6" t="n">
        <v>18</v>
      </c>
      <c r="L5" s="6" t="n">
        <v>265.88</v>
      </c>
      <c r="M5" s="0"/>
      <c r="N5" s="6" t="n">
        <v>1</v>
      </c>
      <c r="O5" s="0" t="s">
        <v>82</v>
      </c>
      <c r="P5" s="0"/>
      <c r="Q5" s="6" t="n">
        <v>93.7</v>
      </c>
      <c r="R5" s="0" t="s">
        <v>81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83</v>
      </c>
      <c r="D6" s="0"/>
      <c r="E6" s="6" t="n">
        <v>2.96537022</v>
      </c>
      <c r="F6" s="0" t="s">
        <v>81</v>
      </c>
      <c r="G6" s="0"/>
      <c r="H6" s="5" t="s">
        <f>=H5*(ABS(H4)-ABS(H3))</f>
      </c>
      <c r="I6" s="0" t="s">
        <v>83</v>
      </c>
      <c r="J6" s="0"/>
      <c r="K6" s="5" t="s">
        <f>=SUM(L2:L5)/SUM(K2:K5)</f>
      </c>
      <c r="L6" s="0" t="s">
        <v>11</v>
      </c>
      <c r="M6" s="0"/>
      <c r="N6" s="5" t="s">
        <f>=N5*(ABS(N4)-ABS(N3))</f>
      </c>
      <c r="O6" s="0" t="s">
        <v>83</v>
      </c>
      <c r="P6" s="0"/>
      <c r="Q6" s="6" t="n">
        <v>12</v>
      </c>
      <c r="R6" s="0" t="s">
        <v>82</v>
      </c>
    </row>
    <row collapsed="false" customFormat="false" customHeight="false" hidden="false" ht="12.1" outlineLevel="0" r="7">
      <c r="A7" s="0"/>
      <c r="B7" s="0"/>
      <c r="C7" s="0"/>
      <c r="D7" s="0"/>
      <c r="E7" s="6" t="n">
        <v>2392</v>
      </c>
      <c r="F7" s="0" t="s">
        <v>82</v>
      </c>
      <c r="G7" s="0"/>
      <c r="H7" s="0"/>
      <c r="I7" s="0"/>
      <c r="J7" s="0"/>
      <c r="K7" s="6" t="n">
        <v>14.964</v>
      </c>
      <c r="L7" s="0" t="s">
        <v>81</v>
      </c>
      <c r="M7" s="0"/>
      <c r="N7" s="0"/>
      <c r="O7" s="0"/>
      <c r="P7" s="0"/>
      <c r="Q7" s="5" t="s">
        <f>=Q6*(ABS(Q5)-ABS(Q4))</f>
      </c>
      <c r="R7" s="0" t="s">
        <v>83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=E7*(ABS(E6)-ABS(E5))</f>
      </c>
      <c r="F8" s="0" t="s">
        <v>83</v>
      </c>
      <c r="G8" s="0"/>
      <c r="H8" s="0"/>
      <c r="I8" s="0"/>
      <c r="J8" s="0"/>
      <c r="K8" s="6" t="n">
        <v>318</v>
      </c>
      <c r="L8" s="0" t="s">
        <v>82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5" t="s">
        <f>=K8*(ABS(K7)-ABS(K6))</f>
      </c>
      <c r="L9" s="0" t="s">
        <v>83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49</v>
      </c>
      <c r="B1" s="18" t="s">
        <v>0</v>
      </c>
      <c r="C1" s="18" t="s">
        <v>2</v>
      </c>
      <c r="D1" s="18" t="s">
        <v>84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85</v>
      </c>
      <c r="L1" s="18" t="s">
        <v>86</v>
      </c>
      <c r="M1" s="18" t="s">
        <v>19</v>
      </c>
      <c r="N1" s="18" t="s">
        <v>87</v>
      </c>
    </row>
    <row collapsed="false" customFormat="false" customHeight="false" hidden="false" ht="12.1" outlineLevel="0" r="2">
      <c r="A2" s="21" t="n">
        <v>43901.083333333</v>
      </c>
      <c r="B2" s="22" t="s">
        <v>88</v>
      </c>
      <c r="C2" s="22" t="s">
        <v>56</v>
      </c>
      <c r="D2" s="22" t="s">
        <v>88</v>
      </c>
      <c r="E2" s="22" t="s">
        <v>88</v>
      </c>
      <c r="F2" s="22" t="s">
        <v>19</v>
      </c>
      <c r="G2" s="23" t="n">
        <v>2</v>
      </c>
      <c r="H2" s="24" t="n">
        <v>1250</v>
      </c>
      <c r="I2" s="24" t="n">
        <v>2500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43901.666909722</v>
      </c>
      <c r="B3" s="16" t="s">
        <v>67</v>
      </c>
      <c r="C3" s="16" t="s">
        <v>89</v>
      </c>
      <c r="D3" s="16" t="s">
        <v>63</v>
      </c>
      <c r="E3" s="16" t="s">
        <v>17</v>
      </c>
      <c r="F3" s="16" t="s">
        <v>19</v>
      </c>
      <c r="G3" s="7" t="n">
        <v>1100</v>
      </c>
      <c r="H3" s="6" t="n">
        <v>0.8522</v>
      </c>
      <c r="I3" s="6" t="n">
        <v>-937.42</v>
      </c>
      <c r="J3" s="6" t="n">
        <v>-0</v>
      </c>
      <c r="K3" s="6" t="n">
        <v>-0.56</v>
      </c>
      <c r="L3" s="6" t="n">
        <v>-0.09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43901.667997685</v>
      </c>
      <c r="B4" s="16" t="s">
        <v>68</v>
      </c>
      <c r="C4" s="16" t="s">
        <v>90</v>
      </c>
      <c r="D4" s="16" t="s">
        <v>63</v>
      </c>
      <c r="E4" s="16" t="s">
        <v>91</v>
      </c>
      <c r="F4" s="16" t="s">
        <v>19</v>
      </c>
      <c r="G4" s="7" t="n">
        <v>10</v>
      </c>
      <c r="H4" s="6" t="n">
        <v>11.264</v>
      </c>
      <c r="I4" s="6" t="n">
        <v>-112.64</v>
      </c>
      <c r="J4" s="6" t="n">
        <v>-0</v>
      </c>
      <c r="K4" s="6" t="n">
        <v>-0.07</v>
      </c>
      <c r="L4" s="6" t="n">
        <v>-0.02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43901.668483796</v>
      </c>
      <c r="B5" s="16" t="s">
        <v>28</v>
      </c>
      <c r="C5" s="16" t="s">
        <v>92</v>
      </c>
      <c r="D5" s="16" t="s">
        <v>63</v>
      </c>
      <c r="E5" s="16" t="s">
        <v>17</v>
      </c>
      <c r="F5" s="16" t="s">
        <v>19</v>
      </c>
      <c r="G5" s="7" t="n">
        <v>1</v>
      </c>
      <c r="H5" s="6" t="n">
        <v>1164.5</v>
      </c>
      <c r="I5" s="6" t="n">
        <v>-1164.5</v>
      </c>
      <c r="J5" s="6" t="n">
        <v>-0</v>
      </c>
      <c r="K5" s="6" t="n">
        <v>-0.7</v>
      </c>
      <c r="L5" s="6" t="n">
        <v>-0.11</v>
      </c>
      <c r="M5" s="6" t="s">
        <f>=I5+J5+K5+L5</f>
      </c>
      <c r="N5" s="16"/>
    </row>
    <row collapsed="false" customFormat="false" customHeight="false" hidden="false" ht="12.1" outlineLevel="0" r="6">
      <c r="A6" s="25" t="n">
        <v>43991.517916667</v>
      </c>
      <c r="B6" s="26" t="s">
        <v>68</v>
      </c>
      <c r="C6" s="26" t="s">
        <v>90</v>
      </c>
      <c r="D6" s="26" t="s">
        <v>64</v>
      </c>
      <c r="E6" s="26" t="s">
        <v>91</v>
      </c>
      <c r="F6" s="26" t="s">
        <v>19</v>
      </c>
      <c r="G6" s="27" t="n">
        <v>-10</v>
      </c>
      <c r="H6" s="28" t="n">
        <v>13.728</v>
      </c>
      <c r="I6" s="28" t="n">
        <v>137.28</v>
      </c>
      <c r="J6" s="28" t="n">
        <v>0</v>
      </c>
      <c r="K6" s="28" t="n">
        <v>-0.08</v>
      </c>
      <c r="L6" s="28" t="n">
        <v>-0.02</v>
      </c>
      <c r="M6" s="6" t="s">
        <f>=I6+J6+K6+L6</f>
      </c>
      <c r="N6" s="26"/>
    </row>
    <row collapsed="false" customFormat="false" customHeight="false" hidden="false" ht="12.1" outlineLevel="0" r="7">
      <c r="A7" s="21" t="n">
        <v>44032.083333333</v>
      </c>
      <c r="B7" s="22" t="s">
        <v>88</v>
      </c>
      <c r="C7" s="22" t="s">
        <v>56</v>
      </c>
      <c r="D7" s="22" t="s">
        <v>88</v>
      </c>
      <c r="E7" s="22" t="s">
        <v>88</v>
      </c>
      <c r="F7" s="22" t="s">
        <v>19</v>
      </c>
      <c r="G7" s="23" t="n">
        <v>2</v>
      </c>
      <c r="H7" s="24" t="n">
        <v>3000</v>
      </c>
      <c r="I7" s="24" t="n">
        <v>6000</v>
      </c>
      <c r="J7" s="24" t="n">
        <v>0</v>
      </c>
      <c r="K7" s="24" t="n">
        <v>-0</v>
      </c>
      <c r="L7" s="24" t="n">
        <v>-0</v>
      </c>
      <c r="M7" s="6" t="s">
        <f>=I7+J7+K7+L7</f>
      </c>
      <c r="N7" s="22"/>
    </row>
    <row collapsed="false" customFormat="false" customHeight="false" hidden="false" ht="12.1" outlineLevel="0" r="8">
      <c r="A8" s="20" t="n">
        <v>44032.759016204</v>
      </c>
      <c r="B8" s="16" t="s">
        <v>69</v>
      </c>
      <c r="C8" s="16" t="s">
        <v>93</v>
      </c>
      <c r="D8" s="16" t="s">
        <v>63</v>
      </c>
      <c r="E8" s="16" t="s">
        <v>94</v>
      </c>
      <c r="F8" s="16" t="s">
        <v>19</v>
      </c>
      <c r="G8" s="7" t="n">
        <v>1</v>
      </c>
      <c r="H8" s="6" t="n">
        <v>104.15</v>
      </c>
      <c r="I8" s="6" t="n">
        <v>-1041.5</v>
      </c>
      <c r="J8" s="6" t="n">
        <v>-24.57</v>
      </c>
      <c r="K8" s="6" t="n">
        <v>-0.62</v>
      </c>
      <c r="L8" s="6" t="n">
        <v>-0.13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44032.761921296</v>
      </c>
      <c r="B9" s="16" t="s">
        <v>70</v>
      </c>
      <c r="C9" s="16" t="s">
        <v>95</v>
      </c>
      <c r="D9" s="16" t="s">
        <v>63</v>
      </c>
      <c r="E9" s="16" t="s">
        <v>17</v>
      </c>
      <c r="F9" s="16" t="s">
        <v>19</v>
      </c>
      <c r="G9" s="7" t="n">
        <v>159</v>
      </c>
      <c r="H9" s="6" t="n">
        <v>5.532</v>
      </c>
      <c r="I9" s="6" t="n">
        <v>-879.59</v>
      </c>
      <c r="J9" s="6" t="n">
        <v>-0</v>
      </c>
      <c r="K9" s="6" t="n">
        <v>-0.53</v>
      </c>
      <c r="L9" s="6" t="n">
        <v>-0.09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44032.787488426</v>
      </c>
      <c r="B10" s="16" t="s">
        <v>16</v>
      </c>
      <c r="C10" s="16" t="s">
        <v>96</v>
      </c>
      <c r="D10" s="16" t="s">
        <v>63</v>
      </c>
      <c r="E10" s="16" t="s">
        <v>17</v>
      </c>
      <c r="F10" s="16" t="s">
        <v>19</v>
      </c>
      <c r="G10" s="7" t="n">
        <v>1</v>
      </c>
      <c r="H10" s="6" t="n">
        <v>4184</v>
      </c>
      <c r="I10" s="6" t="n">
        <v>-4184</v>
      </c>
      <c r="J10" s="6" t="n">
        <v>-0</v>
      </c>
      <c r="K10" s="6" t="n">
        <v>-2.51</v>
      </c>
      <c r="L10" s="6" t="n">
        <v>-0.39</v>
      </c>
      <c r="M10" s="6" t="s">
        <f>=I10+J10+K10+L10</f>
      </c>
      <c r="N10" s="16"/>
    </row>
    <row collapsed="false" customFormat="false" customHeight="false" hidden="false" ht="12.1" outlineLevel="0" r="11">
      <c r="A11" s="21" t="n">
        <v>44064.083333333</v>
      </c>
      <c r="B11" s="22" t="s">
        <v>88</v>
      </c>
      <c r="C11" s="22" t="s">
        <v>56</v>
      </c>
      <c r="D11" s="22" t="s">
        <v>88</v>
      </c>
      <c r="E11" s="22" t="s">
        <v>88</v>
      </c>
      <c r="F11" s="22" t="s">
        <v>19</v>
      </c>
      <c r="G11" s="23" t="n">
        <v>1</v>
      </c>
      <c r="H11" s="24" t="n">
        <v>2500</v>
      </c>
      <c r="I11" s="24" t="n">
        <v>2500</v>
      </c>
      <c r="J11" s="24" t="n">
        <v>0</v>
      </c>
      <c r="K11" s="24" t="n">
        <v>-0</v>
      </c>
      <c r="L11" s="24" t="n">
        <v>-0</v>
      </c>
      <c r="M11" s="6" t="s">
        <f>=I11+J11+K11+L11</f>
      </c>
      <c r="N11" s="22"/>
    </row>
    <row collapsed="false" customFormat="false" customHeight="false" hidden="false" ht="12.1" outlineLevel="0" r="12">
      <c r="A12" s="25" t="n">
        <v>44064.514780093</v>
      </c>
      <c r="B12" s="26" t="s">
        <v>69</v>
      </c>
      <c r="C12" s="26" t="s">
        <v>93</v>
      </c>
      <c r="D12" s="26" t="s">
        <v>64</v>
      </c>
      <c r="E12" s="26" t="s">
        <v>94</v>
      </c>
      <c r="F12" s="26" t="s">
        <v>19</v>
      </c>
      <c r="G12" s="27" t="n">
        <v>-1</v>
      </c>
      <c r="H12" s="28" t="n">
        <v>104.01</v>
      </c>
      <c r="I12" s="28" t="n">
        <v>1040.1</v>
      </c>
      <c r="J12" s="28" t="n">
        <v>32.45</v>
      </c>
      <c r="K12" s="28" t="n">
        <v>-0.63</v>
      </c>
      <c r="L12" s="28" t="n">
        <v>-0.13</v>
      </c>
      <c r="M12" s="6" t="s">
        <f>=I12+J12+K12+L12</f>
      </c>
      <c r="N12" s="26"/>
    </row>
    <row collapsed="false" customFormat="false" customHeight="false" hidden="false" ht="12.1" outlineLevel="0" r="13">
      <c r="A13" s="20" t="n">
        <v>44064.526585648</v>
      </c>
      <c r="B13" s="16" t="s">
        <v>71</v>
      </c>
      <c r="C13" s="16" t="s">
        <v>97</v>
      </c>
      <c r="D13" s="16" t="s">
        <v>63</v>
      </c>
      <c r="E13" s="16" t="s">
        <v>17</v>
      </c>
      <c r="F13" s="16" t="s">
        <v>19</v>
      </c>
      <c r="G13" s="7" t="n">
        <v>1</v>
      </c>
      <c r="H13" s="6" t="n">
        <v>1237.8</v>
      </c>
      <c r="I13" s="6" t="n">
        <v>-1237.8</v>
      </c>
      <c r="J13" s="6" t="n">
        <v>-0</v>
      </c>
      <c r="K13" s="6" t="n">
        <v>-0.74</v>
      </c>
      <c r="L13" s="6" t="n">
        <v>-0.12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44064.528611111</v>
      </c>
      <c r="B14" s="16" t="s">
        <v>70</v>
      </c>
      <c r="C14" s="16" t="s">
        <v>95</v>
      </c>
      <c r="D14" s="16" t="s">
        <v>63</v>
      </c>
      <c r="E14" s="16" t="s">
        <v>17</v>
      </c>
      <c r="F14" s="16" t="s">
        <v>19</v>
      </c>
      <c r="G14" s="7" t="n">
        <v>438</v>
      </c>
      <c r="H14" s="6" t="n">
        <v>5.772</v>
      </c>
      <c r="I14" s="6" t="n">
        <v>-2528.14</v>
      </c>
      <c r="J14" s="6" t="n">
        <v>-0</v>
      </c>
      <c r="K14" s="6" t="n">
        <v>-1.52</v>
      </c>
      <c r="L14" s="6" t="n">
        <v>-0.24</v>
      </c>
      <c r="M14" s="6" t="s">
        <f>=I14+J14+K14+L14</f>
      </c>
      <c r="N14" s="16"/>
    </row>
    <row collapsed="false" customFormat="false" customHeight="false" hidden="false" ht="12.1" outlineLevel="0" r="15">
      <c r="A15" s="25" t="n">
        <v>44070.565486111</v>
      </c>
      <c r="B15" s="26" t="s">
        <v>67</v>
      </c>
      <c r="C15" s="26" t="s">
        <v>89</v>
      </c>
      <c r="D15" s="26" t="s">
        <v>64</v>
      </c>
      <c r="E15" s="26" t="s">
        <v>17</v>
      </c>
      <c r="F15" s="26" t="s">
        <v>19</v>
      </c>
      <c r="G15" s="27" t="n">
        <v>-570</v>
      </c>
      <c r="H15" s="28" t="n">
        <v>1.0450421052632</v>
      </c>
      <c r="I15" s="28" t="n">
        <v>595.67</v>
      </c>
      <c r="J15" s="28" t="n">
        <v>0</v>
      </c>
      <c r="K15" s="28" t="n">
        <v>-0.36</v>
      </c>
      <c r="L15" s="28" t="n">
        <v>-0.07</v>
      </c>
      <c r="M15" s="6" t="s">
        <f>=I15+J15+K15+L15</f>
      </c>
      <c r="N15" s="26"/>
    </row>
    <row collapsed="false" customFormat="false" customHeight="false" hidden="false" ht="12.1" outlineLevel="0" r="16">
      <c r="A16" s="25" t="n">
        <v>44070.566388889</v>
      </c>
      <c r="B16" s="26" t="s">
        <v>70</v>
      </c>
      <c r="C16" s="26" t="s">
        <v>95</v>
      </c>
      <c r="D16" s="26" t="s">
        <v>64</v>
      </c>
      <c r="E16" s="26" t="s">
        <v>17</v>
      </c>
      <c r="F16" s="26" t="s">
        <v>19</v>
      </c>
      <c r="G16" s="27" t="n">
        <v>-240</v>
      </c>
      <c r="H16" s="28" t="n">
        <v>5.776</v>
      </c>
      <c r="I16" s="28" t="n">
        <v>1386.24</v>
      </c>
      <c r="J16" s="28" t="n">
        <v>0</v>
      </c>
      <c r="K16" s="28" t="n">
        <v>-0.83</v>
      </c>
      <c r="L16" s="28" t="n">
        <v>-0.12</v>
      </c>
      <c r="M16" s="6" t="s">
        <f>=I16+J16+K16+L16</f>
      </c>
      <c r="N16" s="26"/>
    </row>
    <row collapsed="false" customFormat="false" customHeight="false" hidden="false" ht="12.1" outlineLevel="0" r="17">
      <c r="A17" s="20" t="n">
        <v>44070.566898148</v>
      </c>
      <c r="B17" s="16" t="s">
        <v>31</v>
      </c>
      <c r="C17" s="16" t="s">
        <v>98</v>
      </c>
      <c r="D17" s="16" t="s">
        <v>63</v>
      </c>
      <c r="E17" s="16" t="s">
        <v>17</v>
      </c>
      <c r="F17" s="16" t="s">
        <v>19</v>
      </c>
      <c r="G17" s="7" t="n">
        <v>1</v>
      </c>
      <c r="H17" s="6" t="n">
        <v>1924.7</v>
      </c>
      <c r="I17" s="6" t="n">
        <v>-1924.7</v>
      </c>
      <c r="J17" s="6" t="n">
        <v>-0</v>
      </c>
      <c r="K17" s="6" t="n">
        <v>-1.15</v>
      </c>
      <c r="L17" s="6" t="n">
        <v>-0.18</v>
      </c>
      <c r="M17" s="6" t="s">
        <f>=I17+J17+K17+L17</f>
      </c>
      <c r="N17" s="16"/>
    </row>
    <row collapsed="false" customFormat="false" customHeight="false" hidden="false" ht="12.1" outlineLevel="0" r="18">
      <c r="A18" s="25" t="n">
        <v>44113.515231481</v>
      </c>
      <c r="B18" s="26" t="s">
        <v>71</v>
      </c>
      <c r="C18" s="26" t="s">
        <v>97</v>
      </c>
      <c r="D18" s="26" t="s">
        <v>64</v>
      </c>
      <c r="E18" s="26" t="s">
        <v>17</v>
      </c>
      <c r="F18" s="26" t="s">
        <v>19</v>
      </c>
      <c r="G18" s="27" t="n">
        <v>-1</v>
      </c>
      <c r="H18" s="28" t="n">
        <v>1243.8</v>
      </c>
      <c r="I18" s="28" t="n">
        <v>1243.8</v>
      </c>
      <c r="J18" s="28" t="n">
        <v>0</v>
      </c>
      <c r="K18" s="28" t="n">
        <v>-0.74</v>
      </c>
      <c r="L18" s="28" t="n">
        <v>-0.12</v>
      </c>
      <c r="M18" s="6" t="s">
        <f>=I18+J18+K18+L18</f>
      </c>
      <c r="N18" s="26"/>
    </row>
    <row collapsed="false" customFormat="false" customHeight="false" hidden="false" ht="12.1" outlineLevel="0" r="19">
      <c r="A19" s="20" t="n">
        <v>44113.573993056</v>
      </c>
      <c r="B19" s="16" t="s">
        <v>71</v>
      </c>
      <c r="C19" s="16" t="s">
        <v>97</v>
      </c>
      <c r="D19" s="16" t="s">
        <v>63</v>
      </c>
      <c r="E19" s="16" t="s">
        <v>17</v>
      </c>
      <c r="F19" s="16" t="s">
        <v>19</v>
      </c>
      <c r="G19" s="7" t="n">
        <v>1</v>
      </c>
      <c r="H19" s="6" t="n">
        <v>1246</v>
      </c>
      <c r="I19" s="6" t="n">
        <v>-1246</v>
      </c>
      <c r="J19" s="6" t="n">
        <v>-0</v>
      </c>
      <c r="K19" s="6" t="n">
        <v>-0.75</v>
      </c>
      <c r="L19" s="6" t="n">
        <v>-0.12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44144.823321759</v>
      </c>
      <c r="B20" s="16" t="s">
        <v>72</v>
      </c>
      <c r="C20" s="16" t="s">
        <v>99</v>
      </c>
      <c r="D20" s="16" t="s">
        <v>63</v>
      </c>
      <c r="E20" s="16" t="s">
        <v>17</v>
      </c>
      <c r="F20" s="16" t="s">
        <v>19</v>
      </c>
      <c r="G20" s="7" t="n">
        <v>127</v>
      </c>
      <c r="H20" s="6" t="n">
        <v>1.0359</v>
      </c>
      <c r="I20" s="6" t="n">
        <v>-131.56</v>
      </c>
      <c r="J20" s="6" t="n">
        <v>-0</v>
      </c>
      <c r="K20" s="6" t="n">
        <v>-0.07</v>
      </c>
      <c r="L20" s="6" t="n">
        <v>-0.04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44159.083333333</v>
      </c>
      <c r="B21" s="22" t="s">
        <v>88</v>
      </c>
      <c r="C21" s="22" t="s">
        <v>56</v>
      </c>
      <c r="D21" s="22" t="s">
        <v>88</v>
      </c>
      <c r="E21" s="22" t="s">
        <v>88</v>
      </c>
      <c r="F21" s="22" t="s">
        <v>19</v>
      </c>
      <c r="G21" s="23" t="n">
        <v>2</v>
      </c>
      <c r="H21" s="24" t="n">
        <v>1485</v>
      </c>
      <c r="I21" s="24" t="n">
        <v>2970</v>
      </c>
      <c r="J21" s="24" t="n">
        <v>0</v>
      </c>
      <c r="K21" s="24" t="n">
        <v>-0</v>
      </c>
      <c r="L21" s="24" t="n">
        <v>-0</v>
      </c>
      <c r="M21" s="6" t="s">
        <f>=I21+J21+K21+L21</f>
      </c>
      <c r="N21" s="22"/>
    </row>
    <row collapsed="false" customFormat="false" customHeight="false" hidden="false" ht="12.1" outlineLevel="0" r="22">
      <c r="A22" s="20" t="n">
        <v>44159.557847222</v>
      </c>
      <c r="B22" s="16" t="s">
        <v>21</v>
      </c>
      <c r="C22" s="16" t="s">
        <v>100</v>
      </c>
      <c r="D22" s="16" t="s">
        <v>63</v>
      </c>
      <c r="E22" s="16" t="s">
        <v>17</v>
      </c>
      <c r="F22" s="16" t="s">
        <v>19</v>
      </c>
      <c r="G22" s="7" t="n">
        <v>1750</v>
      </c>
      <c r="H22" s="6" t="n">
        <v>1.6695</v>
      </c>
      <c r="I22" s="6" t="n">
        <v>-2921.64</v>
      </c>
      <c r="J22" s="6" t="n">
        <v>-0</v>
      </c>
      <c r="K22" s="6" t="n">
        <v>-1.75</v>
      </c>
      <c r="L22" s="6" t="n">
        <v>-0.27</v>
      </c>
      <c r="M22" s="6" t="s">
        <f>=I22+J22+K22+L22</f>
      </c>
      <c r="N22" s="16"/>
    </row>
    <row collapsed="false" customFormat="false" customHeight="false" hidden="false" ht="12.1" outlineLevel="0" r="23">
      <c r="A23" s="21" t="n">
        <v>44193.083333333</v>
      </c>
      <c r="B23" s="22" t="s">
        <v>88</v>
      </c>
      <c r="C23" s="22" t="s">
        <v>56</v>
      </c>
      <c r="D23" s="22" t="s">
        <v>88</v>
      </c>
      <c r="E23" s="22" t="s">
        <v>88</v>
      </c>
      <c r="F23" s="22" t="s">
        <v>19</v>
      </c>
      <c r="G23" s="23" t="n">
        <v>1</v>
      </c>
      <c r="H23" s="24" t="n">
        <v>400</v>
      </c>
      <c r="I23" s="24" t="n">
        <v>400</v>
      </c>
      <c r="J23" s="24" t="n">
        <v>0</v>
      </c>
      <c r="K23" s="24" t="n">
        <v>-0</v>
      </c>
      <c r="L23" s="24" t="n">
        <v>-0</v>
      </c>
      <c r="M23" s="6" t="s">
        <f>=I23+J23+K23+L23</f>
      </c>
      <c r="N23" s="22"/>
    </row>
    <row collapsed="false" customFormat="false" customHeight="false" hidden="false" ht="12.1" outlineLevel="0" r="24">
      <c r="A24" s="25" t="n">
        <v>44193.517164352</v>
      </c>
      <c r="B24" s="26" t="s">
        <v>67</v>
      </c>
      <c r="C24" s="26" t="s">
        <v>89</v>
      </c>
      <c r="D24" s="26" t="s">
        <v>64</v>
      </c>
      <c r="E24" s="26" t="s">
        <v>17</v>
      </c>
      <c r="F24" s="26" t="s">
        <v>19</v>
      </c>
      <c r="G24" s="27" t="n">
        <v>-530</v>
      </c>
      <c r="H24" s="28" t="n">
        <v>1.129641509434</v>
      </c>
      <c r="I24" s="28" t="n">
        <v>598.71</v>
      </c>
      <c r="J24" s="28" t="n">
        <v>0</v>
      </c>
      <c r="K24" s="28" t="n">
        <v>-0.36</v>
      </c>
      <c r="L24" s="28" t="n">
        <v>-0.07</v>
      </c>
      <c r="M24" s="6" t="s">
        <f>=I24+J24+K24+L24</f>
      </c>
      <c r="N24" s="26"/>
    </row>
    <row collapsed="false" customFormat="false" customHeight="false" hidden="false" ht="12.1" outlineLevel="0" r="25">
      <c r="A25" s="20" t="n">
        <v>44193.524675926</v>
      </c>
      <c r="B25" s="16" t="s">
        <v>21</v>
      </c>
      <c r="C25" s="16" t="s">
        <v>100</v>
      </c>
      <c r="D25" s="16" t="s">
        <v>63</v>
      </c>
      <c r="E25" s="16" t="s">
        <v>17</v>
      </c>
      <c r="F25" s="16" t="s">
        <v>19</v>
      </c>
      <c r="G25" s="7" t="n">
        <v>413</v>
      </c>
      <c r="H25" s="6" t="n">
        <v>1.6897857142857</v>
      </c>
      <c r="I25" s="6" t="n">
        <v>-697.89</v>
      </c>
      <c r="J25" s="6" t="n">
        <v>-0</v>
      </c>
      <c r="K25" s="6" t="n">
        <v>-0.42</v>
      </c>
      <c r="L25" s="6" t="n">
        <v>-0.07</v>
      </c>
      <c r="M25" s="6" t="s">
        <f>=I25+J25+K25+L25</f>
      </c>
      <c r="N25" s="16"/>
    </row>
    <row collapsed="false" customFormat="false" customHeight="false" hidden="false" ht="12.1" outlineLevel="0" r="26">
      <c r="A26" s="25" t="n">
        <v>44193.530127315</v>
      </c>
      <c r="B26" s="26" t="s">
        <v>72</v>
      </c>
      <c r="C26" s="26" t="s">
        <v>99</v>
      </c>
      <c r="D26" s="26" t="s">
        <v>64</v>
      </c>
      <c r="E26" s="26" t="s">
        <v>17</v>
      </c>
      <c r="F26" s="26" t="s">
        <v>19</v>
      </c>
      <c r="G26" s="27" t="n">
        <v>-103</v>
      </c>
      <c r="H26" s="28" t="n">
        <v>1.0408</v>
      </c>
      <c r="I26" s="28" t="n">
        <v>107.2</v>
      </c>
      <c r="J26" s="28" t="n">
        <v>0</v>
      </c>
      <c r="K26" s="28" t="n">
        <v>-0.06</v>
      </c>
      <c r="L26" s="28" t="n">
        <v>-0.02</v>
      </c>
      <c r="M26" s="6" t="s">
        <f>=I26+J26+K26+L26</f>
      </c>
      <c r="N26" s="26"/>
    </row>
    <row collapsed="false" customFormat="false" customHeight="false" hidden="false" ht="12.1" outlineLevel="0" r="27">
      <c r="A27" s="20" t="n">
        <v>44193.532916667</v>
      </c>
      <c r="B27" s="16" t="s">
        <v>70</v>
      </c>
      <c r="C27" s="16" t="s">
        <v>95</v>
      </c>
      <c r="D27" s="16" t="s">
        <v>63</v>
      </c>
      <c r="E27" s="16" t="s">
        <v>17</v>
      </c>
      <c r="F27" s="16" t="s">
        <v>19</v>
      </c>
      <c r="G27" s="7" t="n">
        <v>72</v>
      </c>
      <c r="H27" s="6" t="n">
        <v>5.902</v>
      </c>
      <c r="I27" s="6" t="n">
        <v>-424.94</v>
      </c>
      <c r="J27" s="6" t="n">
        <v>-0</v>
      </c>
      <c r="K27" s="6" t="n">
        <v>-0.26</v>
      </c>
      <c r="L27" s="6" t="n">
        <v>-0.04</v>
      </c>
      <c r="M27" s="6" t="s">
        <f>=I27+J27+K27+L27</f>
      </c>
      <c r="N27" s="16"/>
    </row>
    <row collapsed="false" customFormat="false" customHeight="false" hidden="false" ht="12.1" outlineLevel="0" r="28">
      <c r="A28" s="29" t="n">
        <v>44196.083333333</v>
      </c>
      <c r="B28" s="30" t="s">
        <v>101</v>
      </c>
      <c r="C28" s="30" t="s">
        <v>102</v>
      </c>
      <c r="D28" s="30" t="s">
        <v>101</v>
      </c>
      <c r="E28" s="30" t="s">
        <v>101</v>
      </c>
      <c r="F28" s="30" t="s">
        <v>19</v>
      </c>
      <c r="G28" s="31" t="n">
        <v>1</v>
      </c>
      <c r="H28" s="32" t="n">
        <v>-4</v>
      </c>
      <c r="I28" s="32" t="n">
        <v>-4</v>
      </c>
      <c r="J28" s="32" t="n">
        <v>0</v>
      </c>
      <c r="K28" s="32" t="n">
        <v>-0</v>
      </c>
      <c r="L28" s="32" t="n">
        <v>-0</v>
      </c>
      <c r="M28" s="6" t="s">
        <f>=I28+J28+K28+L28</f>
      </c>
      <c r="N28" s="30"/>
    </row>
    <row collapsed="false" customFormat="false" customHeight="false" hidden="false" ht="12.1" outlineLevel="0" r="29">
      <c r="A29" s="25" t="n">
        <v>44277.751377315</v>
      </c>
      <c r="B29" s="26" t="s">
        <v>71</v>
      </c>
      <c r="C29" s="26" t="s">
        <v>97</v>
      </c>
      <c r="D29" s="26" t="s">
        <v>64</v>
      </c>
      <c r="E29" s="26" t="s">
        <v>17</v>
      </c>
      <c r="F29" s="26" t="s">
        <v>19</v>
      </c>
      <c r="G29" s="27" t="n">
        <v>-1</v>
      </c>
      <c r="H29" s="28" t="n">
        <v>1213.2</v>
      </c>
      <c r="I29" s="28" t="n">
        <v>1213.2</v>
      </c>
      <c r="J29" s="28" t="n">
        <v>0</v>
      </c>
      <c r="K29" s="28" t="n">
        <v>-0.73</v>
      </c>
      <c r="L29" s="28" t="n">
        <v>-0.11</v>
      </c>
      <c r="M29" s="6" t="s">
        <f>=I29+J29+K29+L29</f>
      </c>
      <c r="N29" s="26"/>
    </row>
    <row collapsed="false" customFormat="false" customHeight="false" hidden="false" ht="12.1" outlineLevel="0" r="30">
      <c r="A30" s="25" t="n">
        <v>44277.755671296</v>
      </c>
      <c r="B30" s="26" t="s">
        <v>70</v>
      </c>
      <c r="C30" s="26" t="s">
        <v>95</v>
      </c>
      <c r="D30" s="26" t="s">
        <v>64</v>
      </c>
      <c r="E30" s="26" t="s">
        <v>17</v>
      </c>
      <c r="F30" s="26" t="s">
        <v>19</v>
      </c>
      <c r="G30" s="27" t="n">
        <v>-429</v>
      </c>
      <c r="H30" s="28" t="n">
        <v>5.8297342657343</v>
      </c>
      <c r="I30" s="28" t="n">
        <v>2500.96</v>
      </c>
      <c r="J30" s="28" t="n">
        <v>0</v>
      </c>
      <c r="K30" s="28" t="n">
        <v>-1.51</v>
      </c>
      <c r="L30" s="28" t="n">
        <v>-0.25</v>
      </c>
      <c r="M30" s="6" t="s">
        <f>=I30+J30+K30+L30</f>
      </c>
      <c r="N30" s="26"/>
    </row>
    <row collapsed="false" customFormat="false" customHeight="false" hidden="false" ht="12.1" outlineLevel="0" r="31">
      <c r="A31" s="20" t="n">
        <v>44277.756076389</v>
      </c>
      <c r="B31" s="16" t="s">
        <v>34</v>
      </c>
      <c r="C31" s="16" t="s">
        <v>103</v>
      </c>
      <c r="D31" s="16" t="s">
        <v>63</v>
      </c>
      <c r="E31" s="16" t="s">
        <v>17</v>
      </c>
      <c r="F31" s="16" t="s">
        <v>19</v>
      </c>
      <c r="G31" s="7" t="n">
        <v>1</v>
      </c>
      <c r="H31" s="6" t="n">
        <v>968</v>
      </c>
      <c r="I31" s="6" t="n">
        <v>-968</v>
      </c>
      <c r="J31" s="6" t="n">
        <v>-0</v>
      </c>
      <c r="K31" s="6" t="n">
        <v>-0.58</v>
      </c>
      <c r="L31" s="6" t="n">
        <v>-0.09</v>
      </c>
      <c r="M31" s="6" t="s">
        <f>=I31+J31+K31+L31</f>
      </c>
      <c r="N31" s="16"/>
    </row>
    <row collapsed="false" customFormat="false" customHeight="false" hidden="false" ht="12.1" outlineLevel="0" r="32">
      <c r="A32" s="25" t="n">
        <v>44277.758425926</v>
      </c>
      <c r="B32" s="26" t="s">
        <v>72</v>
      </c>
      <c r="C32" s="26" t="s">
        <v>99</v>
      </c>
      <c r="D32" s="26" t="s">
        <v>64</v>
      </c>
      <c r="E32" s="26" t="s">
        <v>17</v>
      </c>
      <c r="F32" s="26" t="s">
        <v>19</v>
      </c>
      <c r="G32" s="27" t="n">
        <v>-24</v>
      </c>
      <c r="H32" s="28" t="n">
        <v>1.0501</v>
      </c>
      <c r="I32" s="28" t="n">
        <v>25.2</v>
      </c>
      <c r="J32" s="28" t="n">
        <v>0</v>
      </c>
      <c r="K32" s="28" t="n">
        <v>-0.01</v>
      </c>
      <c r="L32" s="28" t="n">
        <v>-0.02</v>
      </c>
      <c r="M32" s="6" t="s">
        <f>=I32+J32+K32+L32</f>
      </c>
      <c r="N32" s="26"/>
    </row>
    <row collapsed="false" customFormat="false" customHeight="false" hidden="false" ht="12.1" outlineLevel="0" r="33">
      <c r="A33" s="20" t="n">
        <v>44277.759699074</v>
      </c>
      <c r="B33" s="16" t="s">
        <v>21</v>
      </c>
      <c r="C33" s="16" t="s">
        <v>100</v>
      </c>
      <c r="D33" s="16" t="s">
        <v>63</v>
      </c>
      <c r="E33" s="16" t="s">
        <v>17</v>
      </c>
      <c r="F33" s="16" t="s">
        <v>19</v>
      </c>
      <c r="G33" s="7" t="n">
        <v>616</v>
      </c>
      <c r="H33" s="6" t="n">
        <v>1.7791482142857</v>
      </c>
      <c r="I33" s="6" t="n">
        <v>-1095.96</v>
      </c>
      <c r="J33" s="6" t="n">
        <v>-0</v>
      </c>
      <c r="K33" s="6" t="n">
        <v>-0.66</v>
      </c>
      <c r="L33" s="6" t="n">
        <v>-0.13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44277.761412037</v>
      </c>
      <c r="B34" s="16" t="s">
        <v>28</v>
      </c>
      <c r="C34" s="16" t="s">
        <v>92</v>
      </c>
      <c r="D34" s="16" t="s">
        <v>63</v>
      </c>
      <c r="E34" s="16" t="s">
        <v>17</v>
      </c>
      <c r="F34" s="16" t="s">
        <v>19</v>
      </c>
      <c r="G34" s="7" t="n">
        <v>1</v>
      </c>
      <c r="H34" s="6" t="n">
        <v>1701</v>
      </c>
      <c r="I34" s="6" t="n">
        <v>-1701</v>
      </c>
      <c r="J34" s="6" t="n">
        <v>-0</v>
      </c>
      <c r="K34" s="6" t="n">
        <v>-1.02</v>
      </c>
      <c r="L34" s="6" t="n">
        <v>-0.16</v>
      </c>
      <c r="M34" s="6" t="s">
        <f>=I34+J34+K34+L34</f>
      </c>
      <c r="N34" s="16"/>
    </row>
    <row collapsed="false" customFormat="false" customHeight="false" hidden="false" ht="12.1" outlineLevel="0" r="35">
      <c r="A35" s="21" t="n">
        <v>44340.083333333</v>
      </c>
      <c r="B35" s="22" t="s">
        <v>88</v>
      </c>
      <c r="C35" s="22" t="s">
        <v>56</v>
      </c>
      <c r="D35" s="22" t="s">
        <v>88</v>
      </c>
      <c r="E35" s="22" t="s">
        <v>88</v>
      </c>
      <c r="F35" s="22" t="s">
        <v>19</v>
      </c>
      <c r="G35" s="23" t="n">
        <v>1</v>
      </c>
      <c r="H35" s="24" t="n">
        <v>3274</v>
      </c>
      <c r="I35" s="24" t="n">
        <v>3274</v>
      </c>
      <c r="J35" s="24" t="n">
        <v>0</v>
      </c>
      <c r="K35" s="24" t="n">
        <v>-0</v>
      </c>
      <c r="L35" s="24" t="n">
        <v>-0</v>
      </c>
      <c r="M35" s="6" t="s">
        <f>=I35+J35+K35+L35</f>
      </c>
      <c r="N35" s="22"/>
    </row>
    <row collapsed="false" customFormat="false" customHeight="false" hidden="false" ht="12.1" outlineLevel="0" r="36">
      <c r="A36" s="20" t="n">
        <v>44340.521585648</v>
      </c>
      <c r="B36" s="16" t="s">
        <v>73</v>
      </c>
      <c r="C36" s="16" t="s">
        <v>104</v>
      </c>
      <c r="D36" s="16" t="s">
        <v>63</v>
      </c>
      <c r="E36" s="16" t="s">
        <v>17</v>
      </c>
      <c r="F36" s="16" t="s">
        <v>19</v>
      </c>
      <c r="G36" s="7" t="n">
        <v>2</v>
      </c>
      <c r="H36" s="6" t="n">
        <v>101.5</v>
      </c>
      <c r="I36" s="6" t="n">
        <v>-203</v>
      </c>
      <c r="J36" s="6" t="n">
        <v>-0</v>
      </c>
      <c r="K36" s="6" t="n">
        <v>-0</v>
      </c>
      <c r="L36" s="6" t="n">
        <v>-0.02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44340.523888889</v>
      </c>
      <c r="B37" s="16" t="s">
        <v>28</v>
      </c>
      <c r="C37" s="16" t="s">
        <v>92</v>
      </c>
      <c r="D37" s="16" t="s">
        <v>63</v>
      </c>
      <c r="E37" s="16" t="s">
        <v>17</v>
      </c>
      <c r="F37" s="16" t="s">
        <v>19</v>
      </c>
      <c r="G37" s="7" t="n">
        <v>1</v>
      </c>
      <c r="H37" s="6" t="n">
        <v>1810</v>
      </c>
      <c r="I37" s="6" t="n">
        <v>-1810</v>
      </c>
      <c r="J37" s="6" t="n">
        <v>-0</v>
      </c>
      <c r="K37" s="6" t="n">
        <v>-0</v>
      </c>
      <c r="L37" s="6" t="n">
        <v>-0.17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44340.526076389</v>
      </c>
      <c r="B38" s="16" t="s">
        <v>34</v>
      </c>
      <c r="C38" s="16" t="s">
        <v>103</v>
      </c>
      <c r="D38" s="16" t="s">
        <v>63</v>
      </c>
      <c r="E38" s="16" t="s">
        <v>17</v>
      </c>
      <c r="F38" s="16" t="s">
        <v>19</v>
      </c>
      <c r="G38" s="7" t="n">
        <v>2</v>
      </c>
      <c r="H38" s="6" t="n">
        <v>94.96</v>
      </c>
      <c r="I38" s="6" t="n">
        <v>-189.92</v>
      </c>
      <c r="J38" s="6" t="n">
        <v>-0</v>
      </c>
      <c r="K38" s="6" t="n">
        <v>-0</v>
      </c>
      <c r="L38" s="6" t="n">
        <v>-0.02</v>
      </c>
      <c r="M38" s="6" t="s">
        <f>=I38+J38+K38+L38</f>
      </c>
      <c r="N38" s="16"/>
    </row>
    <row collapsed="false" customFormat="false" customHeight="false" hidden="false" ht="12.1" outlineLevel="0" r="39">
      <c r="A39" s="21" t="n">
        <v>44399.574513889</v>
      </c>
      <c r="B39" s="22" t="s">
        <v>88</v>
      </c>
      <c r="C39" s="22" t="s">
        <v>57</v>
      </c>
      <c r="D39" s="22" t="s">
        <v>88</v>
      </c>
      <c r="E39" s="22" t="s">
        <v>88</v>
      </c>
      <c r="F39" s="22" t="s">
        <v>19</v>
      </c>
      <c r="G39" s="23" t="n">
        <v>2</v>
      </c>
      <c r="H39" s="24" t="n">
        <v>1119.25</v>
      </c>
      <c r="I39" s="24" t="n">
        <v>2238.5</v>
      </c>
      <c r="J39" s="24" t="n">
        <v>0</v>
      </c>
      <c r="K39" s="24" t="n">
        <v>-0</v>
      </c>
      <c r="L39" s="24" t="n">
        <v>-0</v>
      </c>
      <c r="M39" s="6" t="s">
        <f>=I39+J39+K39+L39</f>
      </c>
      <c r="N39" s="22"/>
    </row>
    <row collapsed="false" customFormat="false" customHeight="false" hidden="false" ht="12.1" outlineLevel="0" r="40">
      <c r="A40" s="20" t="n">
        <v>44399.579965278</v>
      </c>
      <c r="B40" s="16" t="s">
        <v>74</v>
      </c>
      <c r="C40" s="16" t="s">
        <v>105</v>
      </c>
      <c r="D40" s="16" t="s">
        <v>63</v>
      </c>
      <c r="E40" s="16" t="s">
        <v>17</v>
      </c>
      <c r="F40" s="16" t="s">
        <v>19</v>
      </c>
      <c r="G40" s="7" t="n">
        <v>3</v>
      </c>
      <c r="H40" s="6" t="n">
        <v>93.2</v>
      </c>
      <c r="I40" s="6" t="n">
        <v>-279.6</v>
      </c>
      <c r="J40" s="6" t="n">
        <v>-0</v>
      </c>
      <c r="K40" s="6" t="n">
        <v>-0</v>
      </c>
      <c r="L40" s="6" t="n">
        <v>-0.02</v>
      </c>
      <c r="M40" s="6" t="s">
        <f>=I40+J40+K40+L40</f>
      </c>
      <c r="N40" s="16"/>
    </row>
    <row collapsed="false" customFormat="false" customHeight="false" hidden="false" ht="12.1" outlineLevel="0" r="41">
      <c r="A41" s="20" t="n">
        <v>44399.594907407</v>
      </c>
      <c r="B41" s="16" t="s">
        <v>24</v>
      </c>
      <c r="C41" s="16" t="s">
        <v>106</v>
      </c>
      <c r="D41" s="16" t="s">
        <v>63</v>
      </c>
      <c r="E41" s="16" t="s">
        <v>17</v>
      </c>
      <c r="F41" s="16" t="s">
        <v>19</v>
      </c>
      <c r="G41" s="7" t="n">
        <v>31</v>
      </c>
      <c r="H41" s="6" t="n">
        <v>93.7</v>
      </c>
      <c r="I41" s="6" t="n">
        <v>-2904.7</v>
      </c>
      <c r="J41" s="6" t="n">
        <v>-0</v>
      </c>
      <c r="K41" s="6" t="n">
        <v>-0</v>
      </c>
      <c r="L41" s="6" t="n">
        <v>-0.27</v>
      </c>
      <c r="M41" s="6" t="s">
        <f>=I41+J41+K41+L41</f>
      </c>
      <c r="N41" s="16"/>
    </row>
    <row collapsed="false" customFormat="false" customHeight="false" hidden="false" ht="12.1" outlineLevel="0" r="42">
      <c r="A42" s="25" t="n">
        <v>44614.621226852</v>
      </c>
      <c r="B42" s="26" t="s">
        <v>16</v>
      </c>
      <c r="C42" s="26" t="s">
        <v>96</v>
      </c>
      <c r="D42" s="26" t="s">
        <v>64</v>
      </c>
      <c r="E42" s="26" t="s">
        <v>17</v>
      </c>
      <c r="F42" s="26" t="s">
        <v>19</v>
      </c>
      <c r="G42" s="27" t="n">
        <v>-10</v>
      </c>
      <c r="H42" s="28" t="n">
        <v>61.84</v>
      </c>
      <c r="I42" s="28" t="n">
        <v>618.4</v>
      </c>
      <c r="J42" s="28" t="n">
        <v>0</v>
      </c>
      <c r="K42" s="28" t="n">
        <v>-0</v>
      </c>
      <c r="L42" s="28" t="n">
        <v>-0.05</v>
      </c>
      <c r="M42" s="6" t="s">
        <f>=I42+J42+K42+L42</f>
      </c>
      <c r="N42" s="26"/>
    </row>
    <row collapsed="false" customFormat="false" customHeight="false" hidden="false" ht="12.1" outlineLevel="0" r="43">
      <c r="A43" s="25" t="n">
        <v>44614.622291667</v>
      </c>
      <c r="B43" s="26" t="s">
        <v>21</v>
      </c>
      <c r="C43" s="26" t="s">
        <v>100</v>
      </c>
      <c r="D43" s="26" t="s">
        <v>64</v>
      </c>
      <c r="E43" s="26" t="s">
        <v>17</v>
      </c>
      <c r="F43" s="26" t="s">
        <v>19</v>
      </c>
      <c r="G43" s="27" t="n">
        <v>-387</v>
      </c>
      <c r="H43" s="28" t="n">
        <v>1.8582</v>
      </c>
      <c r="I43" s="28" t="n">
        <v>719.12</v>
      </c>
      <c r="J43" s="28" t="n">
        <v>0</v>
      </c>
      <c r="K43" s="28" t="n">
        <v>-0</v>
      </c>
      <c r="L43" s="28" t="n">
        <v>-0.07</v>
      </c>
      <c r="M43" s="6" t="s">
        <f>=I43+J43+K43+L43</f>
      </c>
      <c r="N43" s="26"/>
    </row>
    <row collapsed="false" customFormat="false" customHeight="false" hidden="false" ht="12.1" outlineLevel="0" r="44">
      <c r="A44" s="20" t="n">
        <v>44614.623888889</v>
      </c>
      <c r="B44" s="16" t="s">
        <v>28</v>
      </c>
      <c r="C44" s="16" t="s">
        <v>92</v>
      </c>
      <c r="D44" s="16" t="s">
        <v>63</v>
      </c>
      <c r="E44" s="16" t="s">
        <v>17</v>
      </c>
      <c r="F44" s="16" t="s">
        <v>19</v>
      </c>
      <c r="G44" s="7" t="n">
        <v>18</v>
      </c>
      <c r="H44" s="6" t="n">
        <v>14.77</v>
      </c>
      <c r="I44" s="6" t="n">
        <v>-265.86</v>
      </c>
      <c r="J44" s="6" t="n">
        <v>-0</v>
      </c>
      <c r="K44" s="6" t="n">
        <v>-0</v>
      </c>
      <c r="L44" s="6" t="n">
        <v>-0.02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44614.625868056</v>
      </c>
      <c r="B45" s="16" t="s">
        <v>74</v>
      </c>
      <c r="C45" s="16" t="s">
        <v>105</v>
      </c>
      <c r="D45" s="16" t="s">
        <v>63</v>
      </c>
      <c r="E45" s="16" t="s">
        <v>17</v>
      </c>
      <c r="F45" s="16" t="s">
        <v>19</v>
      </c>
      <c r="G45" s="7" t="n">
        <v>20</v>
      </c>
      <c r="H45" s="6" t="n">
        <v>51.6</v>
      </c>
      <c r="I45" s="6" t="n">
        <v>-1032</v>
      </c>
      <c r="J45" s="6" t="n">
        <v>-0</v>
      </c>
      <c r="K45" s="6" t="n">
        <v>-0</v>
      </c>
      <c r="L45" s="6" t="n">
        <v>-0.1</v>
      </c>
      <c r="M45" s="6" t="s">
        <f>=I45+J45+K45+L45</f>
      </c>
      <c r="N45" s="16"/>
    </row>
    <row collapsed="false" customFormat="false" customHeight="false" hidden="false" ht="12.1" outlineLevel="0"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 t="s">
        <v>107</v>
      </c>
      <c r="M46" s="5" t="s">
        <f>=SUM(M2:M45)</f>
      </c>
      <c r="N46" s="4"/>
    </row>
  </sheetData>
  <autoFilter ref="A1:N4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49</v>
      </c>
      <c r="B1" s="34" t="s">
        <v>108</v>
      </c>
      <c r="C1" s="34" t="s">
        <v>0</v>
      </c>
      <c r="D1" s="34" t="s">
        <v>2</v>
      </c>
      <c r="E1" s="34" t="s">
        <v>109</v>
      </c>
      <c r="F1" s="34" t="s">
        <v>110</v>
      </c>
      <c r="G1" s="34" t="s">
        <v>111</v>
      </c>
      <c r="H1" s="34" t="s">
        <v>53</v>
      </c>
      <c r="I1" s="34" t="s">
        <v>112</v>
      </c>
      <c r="J1" s="34" t="s">
        <v>113</v>
      </c>
      <c r="K1" s="34" t="s">
        <v>114</v>
      </c>
      <c r="L1" s="34" t="s">
        <v>115</v>
      </c>
      <c r="M1" s="34" t="s">
        <v>116</v>
      </c>
      <c r="N1" s="34" t="s">
        <v>117</v>
      </c>
      <c r="O1" s="34" t="s">
        <v>118</v>
      </c>
    </row>
    <row collapsed="false" customFormat="false" customHeight="false" hidden="false" ht="12.1" outlineLevel="0" r="2">
      <c r="A2" s="33" t="n">
        <v>44032</v>
      </c>
      <c r="B2" s="16" t="s">
        <v>119</v>
      </c>
      <c r="C2" s="16" t="s">
        <v>16</v>
      </c>
      <c r="D2" s="16" t="s">
        <v>18</v>
      </c>
      <c r="E2" s="17" t="n">
        <v>90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2184</v>
      </c>
      <c r="J2" s="17" t="n">
        <v>41.869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3" t="n">
        <v>44159</v>
      </c>
      <c r="B3" s="16" t="s">
        <v>119</v>
      </c>
      <c r="C3" s="16" t="s">
        <v>21</v>
      </c>
      <c r="D3" s="16" t="s">
        <v>22</v>
      </c>
      <c r="E3" s="17" t="n">
        <v>1363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2057</v>
      </c>
      <c r="J3" s="17" t="n">
        <v>1.6706628571429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3" t="n">
        <v>44193</v>
      </c>
      <c r="B4" s="16" t="s">
        <v>119</v>
      </c>
      <c r="C4" s="16" t="s">
        <v>21</v>
      </c>
      <c r="D4" s="16" t="s">
        <v>22</v>
      </c>
      <c r="E4" s="17" t="n">
        <v>413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2023</v>
      </c>
      <c r="J4" s="17" t="n">
        <v>1.6909927360775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3" t="n">
        <v>44277</v>
      </c>
      <c r="B5" s="16" t="s">
        <v>119</v>
      </c>
      <c r="C5" s="16" t="s">
        <v>21</v>
      </c>
      <c r="D5" s="16" t="s">
        <v>22</v>
      </c>
      <c r="E5" s="17" t="n">
        <v>616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1939</v>
      </c>
      <c r="J5" s="17" t="n">
        <v>1.7804383116883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3" t="n">
        <v>44399</v>
      </c>
      <c r="B6" s="16" t="s">
        <v>119</v>
      </c>
      <c r="C6" s="16" t="s">
        <v>24</v>
      </c>
      <c r="D6" s="16" t="s">
        <v>25</v>
      </c>
      <c r="E6" s="17" t="n">
        <v>31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1817</v>
      </c>
      <c r="J6" s="17" t="n">
        <v>93.708709677419</v>
      </c>
      <c r="K6" s="6" t="s">
        <f>=Портфель!F4*Портфель!$Q$17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3" t="n">
        <v>43901</v>
      </c>
      <c r="B7" s="16" t="s">
        <v>119</v>
      </c>
      <c r="C7" s="16" t="s">
        <v>28</v>
      </c>
      <c r="D7" s="16" t="s">
        <v>29</v>
      </c>
      <c r="E7" s="17" t="n">
        <v>100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2315</v>
      </c>
      <c r="J7" s="17" t="n">
        <v>11.6531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3" t="n">
        <v>44277</v>
      </c>
      <c r="B8" s="16" t="s">
        <v>119</v>
      </c>
      <c r="C8" s="16" t="s">
        <v>28</v>
      </c>
      <c r="D8" s="16" t="s">
        <v>29</v>
      </c>
      <c r="E8" s="17" t="n">
        <v>100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1939</v>
      </c>
      <c r="J8" s="17" t="n">
        <v>17.0218</v>
      </c>
      <c r="K8" s="6" t="s">
        <f>=Портфель!F5*Портфель!$Q$13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3" t="n">
        <v>44340</v>
      </c>
      <c r="B9" s="16" t="s">
        <v>119</v>
      </c>
      <c r="C9" s="16" t="s">
        <v>28</v>
      </c>
      <c r="D9" s="16" t="s">
        <v>29</v>
      </c>
      <c r="E9" s="17" t="n">
        <v>100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1876</v>
      </c>
      <c r="J9" s="17" t="n">
        <v>18.1017</v>
      </c>
      <c r="K9" s="6" t="s">
        <f>=Портфель!F5*Портфель!$Q$13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3" t="n">
        <v>44614</v>
      </c>
      <c r="B10" s="16" t="s">
        <v>119</v>
      </c>
      <c r="C10" s="16" t="s">
        <v>28</v>
      </c>
      <c r="D10" s="16" t="s">
        <v>29</v>
      </c>
      <c r="E10" s="17" t="n">
        <v>18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1602</v>
      </c>
      <c r="J10" s="17" t="n">
        <v>14.771111111111</v>
      </c>
      <c r="K10" s="6" t="s">
        <f>=Портфель!F5*Портфель!$Q$13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3" t="n">
        <v>44070</v>
      </c>
      <c r="B11" s="16" t="s">
        <v>119</v>
      </c>
      <c r="C11" s="16" t="s">
        <v>31</v>
      </c>
      <c r="D11" s="16" t="s">
        <v>32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2146</v>
      </c>
      <c r="J11" s="17" t="n">
        <v>1926.03</v>
      </c>
      <c r="K11" s="6" t="s">
        <f>=Портфель!F6*Портфель!$Q$13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3" t="n">
        <v>44277</v>
      </c>
      <c r="B12" s="16" t="s">
        <v>119</v>
      </c>
      <c r="C12" s="16" t="s">
        <v>34</v>
      </c>
      <c r="D12" s="16" t="s">
        <v>35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1939</v>
      </c>
      <c r="J12" s="17" t="n">
        <v>96.867</v>
      </c>
      <c r="K12" s="6" t="s">
        <f>=Портфель!F7*Портфель!$Q$13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3" t="n">
        <v>44340</v>
      </c>
      <c r="B13" s="16" t="s">
        <v>119</v>
      </c>
      <c r="C13" s="16" t="s">
        <v>34</v>
      </c>
      <c r="D13" s="16" t="s">
        <v>35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1876</v>
      </c>
      <c r="J13" s="17" t="n">
        <v>94.97</v>
      </c>
      <c r="K13" s="6" t="s">
        <f>=Портфель!F7*Портфель!$Q$13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3"/>
      <c r="B14" s="16"/>
      <c r="C14" s="16"/>
      <c r="D14" s="16"/>
      <c r="E14" s="17"/>
      <c r="F14" s="7"/>
      <c r="G14" s="17"/>
      <c r="H14" s="16"/>
      <c r="I14" s="7"/>
      <c r="J14" s="17"/>
      <c r="K14" s="4" t="s">
        <v>43</v>
      </c>
      <c r="L14" s="8" t="s">
        <f>=SUBTOTAL(109,L2:L13)</f>
      </c>
      <c r="M14" s="8" t="s">
        <f>=SUBTOTAL(109,M2:M13)</f>
      </c>
      <c r="N14" s="8" t="s">
        <f>=MAX(0,M14*0.13)</f>
      </c>
    </row>
  </sheetData>
  <autoFilter ref="A1:O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120</v>
      </c>
      <c r="D1" s="34" t="s">
        <v>121</v>
      </c>
      <c r="E1" s="34" t="s">
        <v>122</v>
      </c>
      <c r="F1" s="34" t="s">
        <v>123</v>
      </c>
      <c r="G1" s="34" t="s">
        <v>109</v>
      </c>
      <c r="H1" s="34" t="s">
        <v>124</v>
      </c>
      <c r="I1" s="34" t="s">
        <v>125</v>
      </c>
      <c r="J1" s="34" t="s">
        <v>126</v>
      </c>
      <c r="K1" s="34" t="s">
        <v>127</v>
      </c>
    </row>
    <row collapsed="false" customFormat="false" customHeight="false" hidden="false" ht="12.1" outlineLevel="0" r="2">
      <c r="A2" s="16" t="s">
        <v>67</v>
      </c>
      <c r="B2" s="16" t="s">
        <v>128</v>
      </c>
      <c r="C2" s="35" t="n">
        <v>43901</v>
      </c>
      <c r="D2" s="36" t="n">
        <v>44070</v>
      </c>
      <c r="E2" s="17" t="n">
        <v>0.8528</v>
      </c>
      <c r="F2" s="17" t="n">
        <v>1.0443</v>
      </c>
      <c r="G2" s="17" t="n">
        <v>570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67</v>
      </c>
      <c r="B3" s="16" t="s">
        <v>128</v>
      </c>
      <c r="C3" s="35" t="n">
        <v>43901</v>
      </c>
      <c r="D3" s="36" t="n">
        <v>44193</v>
      </c>
      <c r="E3" s="17" t="n">
        <v>0.8528</v>
      </c>
      <c r="F3" s="17" t="n">
        <v>1.1288</v>
      </c>
      <c r="G3" s="17" t="n">
        <v>530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68</v>
      </c>
      <c r="B4" s="16" t="s">
        <v>129</v>
      </c>
      <c r="C4" s="35" t="n">
        <v>43901</v>
      </c>
      <c r="D4" s="36" t="n">
        <v>43991</v>
      </c>
      <c r="E4" s="17" t="n">
        <v>11.273</v>
      </c>
      <c r="F4" s="17" t="n">
        <v>13.718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69</v>
      </c>
      <c r="B5" s="16" t="s">
        <v>130</v>
      </c>
      <c r="C5" s="35" t="n">
        <v>44032</v>
      </c>
      <c r="D5" s="36" t="n">
        <v>44064</v>
      </c>
      <c r="E5" s="17" t="n">
        <v>1066.82</v>
      </c>
      <c r="F5" s="17" t="n">
        <v>1071.79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70</v>
      </c>
      <c r="B6" s="16" t="s">
        <v>131</v>
      </c>
      <c r="C6" s="35" t="n">
        <v>44032</v>
      </c>
      <c r="D6" s="36" t="n">
        <v>44070</v>
      </c>
      <c r="E6" s="17" t="n">
        <v>5.5359</v>
      </c>
      <c r="F6" s="17" t="n">
        <v>5.772</v>
      </c>
      <c r="G6" s="17" t="n">
        <v>159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70</v>
      </c>
      <c r="B7" s="16" t="s">
        <v>131</v>
      </c>
      <c r="C7" s="35" t="n">
        <v>44064</v>
      </c>
      <c r="D7" s="36" t="n">
        <v>44070</v>
      </c>
      <c r="E7" s="17" t="n">
        <v>5.776</v>
      </c>
      <c r="F7" s="17" t="n">
        <v>5.772</v>
      </c>
      <c r="G7" s="17" t="n">
        <v>81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70</v>
      </c>
      <c r="B8" s="16" t="s">
        <v>131</v>
      </c>
      <c r="C8" s="35" t="n">
        <v>44064</v>
      </c>
      <c r="D8" s="36" t="n">
        <v>44277</v>
      </c>
      <c r="E8" s="17" t="n">
        <v>5.776</v>
      </c>
      <c r="F8" s="17" t="n">
        <v>5.8256</v>
      </c>
      <c r="G8" s="17" t="n">
        <v>357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70</v>
      </c>
      <c r="B9" s="16" t="s">
        <v>131</v>
      </c>
      <c r="C9" s="35" t="n">
        <v>44193</v>
      </c>
      <c r="D9" s="36" t="n">
        <v>44277</v>
      </c>
      <c r="E9" s="17" t="n">
        <v>5.9061</v>
      </c>
      <c r="F9" s="17" t="n">
        <v>5.8256</v>
      </c>
      <c r="G9" s="17" t="n">
        <v>72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16</v>
      </c>
      <c r="B10" s="16" t="s">
        <v>18</v>
      </c>
      <c r="C10" s="35" t="n">
        <v>44032</v>
      </c>
      <c r="D10" s="36" t="n">
        <v>44614</v>
      </c>
      <c r="E10" s="17" t="n">
        <v>41.869</v>
      </c>
      <c r="F10" s="17" t="n">
        <v>61.835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71</v>
      </c>
      <c r="B11" s="16" t="s">
        <v>132</v>
      </c>
      <c r="C11" s="35" t="n">
        <v>44064</v>
      </c>
      <c r="D11" s="36" t="n">
        <v>44113</v>
      </c>
      <c r="E11" s="17" t="n">
        <v>1238.66</v>
      </c>
      <c r="F11" s="17" t="n">
        <v>1242.94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71</v>
      </c>
      <c r="B12" s="16" t="s">
        <v>132</v>
      </c>
      <c r="C12" s="35" t="n">
        <v>44113</v>
      </c>
      <c r="D12" s="36" t="n">
        <v>44277</v>
      </c>
      <c r="E12" s="17" t="n">
        <v>1246.87</v>
      </c>
      <c r="F12" s="17" t="n">
        <v>1212.36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72</v>
      </c>
      <c r="B13" s="16" t="s">
        <v>133</v>
      </c>
      <c r="C13" s="35" t="n">
        <v>44144</v>
      </c>
      <c r="D13" s="36" t="n">
        <v>44193</v>
      </c>
      <c r="E13" s="17" t="n">
        <v>1.0368</v>
      </c>
      <c r="F13" s="17" t="n">
        <v>1.04</v>
      </c>
      <c r="G13" s="17" t="n">
        <v>103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72</v>
      </c>
      <c r="B14" s="16" t="s">
        <v>133</v>
      </c>
      <c r="C14" s="35" t="n">
        <v>44144</v>
      </c>
      <c r="D14" s="36" t="n">
        <v>44277</v>
      </c>
      <c r="E14" s="17" t="n">
        <v>1.0368</v>
      </c>
      <c r="F14" s="17" t="n">
        <v>1.0487</v>
      </c>
      <c r="G14" s="17" t="n">
        <v>24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21</v>
      </c>
      <c r="B15" s="16" t="s">
        <v>22</v>
      </c>
      <c r="C15" s="35" t="n">
        <v>44159</v>
      </c>
      <c r="D15" s="36" t="n">
        <v>44614</v>
      </c>
      <c r="E15" s="17" t="n">
        <v>1.6707</v>
      </c>
      <c r="F15" s="17" t="n">
        <v>1.858</v>
      </c>
      <c r="G15" s="17" t="n">
        <v>387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2026-07-13T01:59:23.00Z</dcterms:created>
  <dc:creator>izi-invest.ru</dc:creator>
  <cp:revision>0</cp:revision>
</cp:coreProperties>
</file>