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<sst xmlns="http://schemas.openxmlformats.org/spreadsheetml/2006/main" count="363" uniqueCount="131">
  <si>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</si>
  <si>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</si>
  <si>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</si>
  <si>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</si>
  <si>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</si>
  <si>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</si>
  <si>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</si>
  <si>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</si>
  <si>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</si>
  <si>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</si>
  <si>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</si>
  <si>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</si>
  <si>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</si>
  <si>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</si>
  <si>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</si>
  <si>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</si>
  <si>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PLZL</t>
  </si>
  <si>
    <t>share</t>
  </si>
  <si>
    <t>Полюс</t>
  </si>
  <si>
    <t>RUR</t>
  </si>
  <si>
    <t>AMD</t>
  </si>
  <si>
    <t>FEES</t>
  </si>
  <si>
    <t>Россети</t>
  </si>
  <si>
    <t>BYN</t>
  </si>
  <si>
    <t>VKCO</t>
  </si>
  <si>
    <t>МКПАО "ВК"</t>
  </si>
  <si>
    <t>CAD</t>
  </si>
  <si>
    <t>Сумма по акциям:</t>
  </si>
  <si>
    <t>CHF</t>
  </si>
  <si>
    <t>LQDT</t>
  </si>
  <si>
    <t>etf</t>
  </si>
  <si>
    <t>LQDT ETF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</si>
  <si>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</si>
  <si>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</si>
  <si>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</si>
  <si>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</si>
  <si>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</si>
  <si>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</si>
  <si>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</si>
  <si>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</si>
  <si>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</si>
  <si>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</si>
  <si>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</si>
  <si>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</si>
  <si>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</si>
  <si>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</si>
  <si>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</si>
  <si>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</si>
  <si>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</si>
  <si>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</si>
  <si>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</si>
  <si>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</si>
  <si>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</si>
  <si>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</si>
  <si>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</si>
  <si>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PLZL - Полюс 2шт. по 1301.75 RUR - налог 338 RUR (данные из БД)</t>
  </si>
  <si>
    <t>Дивиденд по PLZL - Полюс 20шт. по 73 RUR - налог 190 RUR (данные из БД)</t>
  </si>
  <si>
    <t>Дивиденд по PLZL - Полюс 20шт. по 70.85 RUR - налог 184 RUR (данные из БД)</t>
  </si>
  <si>
    <t>Дивиденд по PLZL - Полюс 20шт. по 36 RUR - налог 94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</si>
  <si>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</si>
  <si>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</si>
  <si>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</si>
  <si>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</si>
  <si>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</si>
  <si>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</si>
  <si>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</si>
  <si>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</si>
  <si>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</si>
  <si>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T</t>
  </si>
  <si>
    <t>PLZL
Полюс</t>
  </si>
  <si>
    <t>FEES
Россети</t>
  </si>
  <si>
    <t>VKCO
МКПАО "ВК"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</si>
  <si>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</si>
  <si>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</si>
  <si>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</si>
  <si>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</si>
  <si>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</si>
  <si>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</si>
  <si>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</si>
  <si>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</si>
  <si>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</si>
  <si>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Баланс Автоследование</t>
  </si>
  <si>
    <t>Международная компания ПАО ВК</t>
  </si>
  <si>
    <t>1 вход 50% от запланированной суммы</t>
  </si>
  <si>
    <t>Полюс ПАО ао</t>
  </si>
  <si>
    <t>ТКС Холдинг МКПАО ао</t>
  </si>
  <si>
    <t>"ФСК - Россети" ПАО</t>
  </si>
  <si>
    <t>БПИФ Ликвидность УК ВИМ</t>
  </si>
  <si>
    <t>Вывод для 2 входа &amp;quot;20%&amp;quot; по акци ФСК Россети</t>
  </si>
  <si>
    <t>2 вход 20% с целью +4% и сопровождение по тренду.</t>
  </si>
  <si>
    <t>Для Докупки 2 шаг Тинькофф, 3 шаг Россети, 2 Шаг ВК (по тренду)</t>
  </si>
  <si>
    <t>3 Вход на восстановление. до 2 Шага + сопровождение по тренду.</t>
  </si>
  <si>
    <t>2 Вход на восстановление до 1. + сопровождение по тренду.</t>
  </si>
  <si>
    <t>2 Вход + сопровождение по тренду.</t>
  </si>
  <si>
    <t>Сдача с прошлого съёма.</t>
  </si>
  <si>
    <t>для 3 входа по ТКС Банк</t>
  </si>
  <si>
    <t>3 вход по ТКС Банк</t>
  </si>
  <si>
    <t>commission</t>
  </si>
  <si>
    <t>Коммиссия за сделку Фьючерсный контракт SBPR-9.24</t>
  </si>
  <si>
    <t>forts</t>
  </si>
  <si>
    <t>Выход из позиции покупка фьючерса в шорт для хеджа</t>
  </si>
  <si>
    <t>выход с фьючерса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</si>
  <si>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</si>
  <si>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</si>
  <si>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</si>
  <si>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</si>
  <si>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</si>
  <si>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</si>
  <si>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</si>
  <si>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</si>
  <si>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</si>
  <si>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</si>
  <si>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</si>
  <si>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Золотая Черепаха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</si>
  <si>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</si>
  <si>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</si>
  <si>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</si>
  <si>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</si>
  <si>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</si>
  <si>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</si>
  <si>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</si>
  <si>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</si>
  <si>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</si>
  <si>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</si>
  <si>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</si>
  <si>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</si>
  <si>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</si>
  <si>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</si>
  <si>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</si>
  <si>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</si>
  <si>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Т-Техно ао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</si>
</sst>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2113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0.3746</v>
      </c>
      <c r="L2" s="6" t="n">
        <v>1316.98</v>
      </c>
      <c r="M2" s="17" t="n">
        <v>37.47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180000</v>
      </c>
      <c r="F3" s="6" t="n">
        <v>0.06404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-0.2817</v>
      </c>
      <c r="L3" s="6" t="n">
        <v>0.13</v>
      </c>
      <c r="M3" s="17" t="n">
        <v>10.22</v>
      </c>
      <c r="N3" s="16"/>
      <c r="O3" s="16" t="s">
        <v>23</v>
      </c>
      <c r="P3" s="17" t="n">
        <v>25.9475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238.35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-0.3593</v>
      </c>
      <c r="L4" s="6" t="n">
        <v>587.75</v>
      </c>
      <c r="M4" s="17" t="n">
        <v>6.34</v>
      </c>
      <c r="N4" s="16"/>
      <c r="O4" s="16" t="s">
        <v>26</v>
      </c>
      <c r="P4" s="17" t="n">
        <v>51.837414867411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=SUM(J2:J4)</f>
      </c>
      <c r="K5" s="4"/>
      <c r="L5" s="4"/>
      <c r="M5" s="10" t="s">
        <f>=J5/J10</f>
      </c>
      <c r="N5" s="16"/>
      <c r="O5" s="16" t="s">
        <v>28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29</v>
      </c>
      <c r="B6" s="16" t="s">
        <v>30</v>
      </c>
      <c r="C6" s="16" t="s">
        <v>31</v>
      </c>
      <c r="D6" s="16" t="s">
        <v>19</v>
      </c>
      <c r="E6" s="7" t="n">
        <v>31556</v>
      </c>
      <c r="F6" s="6" t="n">
        <v>1.9995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0.1931</v>
      </c>
      <c r="L6" s="6" t="n">
        <v>1.41</v>
      </c>
      <c r="M6" s="17" t="n">
        <v>55.95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=SUM(J6:J6)</f>
      </c>
      <c r="K7" s="4"/>
      <c r="L7" s="4"/>
      <c r="M7" s="10" t="s">
        <f>=J7/J10</f>
      </c>
      <c r="N7" s="16"/>
      <c r="O7" s="16" t="s">
        <v>34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-11264.81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10341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=J5+J7+J9</f>
      </c>
      <c r="K10" s="17"/>
      <c r="L10" s="6"/>
      <c r="M10" s="17"/>
      <c r="N10" s="16"/>
      <c r="O10" s="16" t="s">
        <v>40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0.158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175.5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1.597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71.546</v>
      </c>
      <c r="Q17" s="6" t="s">
        <f>=P17/$P$13</f>
      </c>
    </row>
  </sheetData>
  <mergeCells>
    <mergeCell ref="H5:I5"/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45426</v>
      </c>
      <c r="B2" s="6" t="n">
        <v>100000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45639</v>
      </c>
      <c r="B3" s="6" t="n">
        <v>-2265.5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45772</v>
      </c>
      <c r="B4" s="6" t="n">
        <v>-1270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45943</v>
      </c>
      <c r="B5" s="6" t="n">
        <v>-1233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46013</v>
      </c>
      <c r="B6" s="6" t="n">
        <v>-626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2" t="n">
        <v>46168.502303241</v>
      </c>
      <c r="B7" s="5" t="n">
        <v>-112769.11</v>
      </c>
      <c r="C7" s="14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/>
      <c r="B8" s="9" t="s">
        <f>=XIRR(B2:B7,A2:A7)</f>
      </c>
      <c r="C8" s="16" t="s">
        <v>60</v>
      </c>
      <c r="D8" s="16"/>
      <c r="E8" s="16"/>
      <c r="F8" s="7"/>
      <c r="G8" s="2" t="s">
        <v>61</v>
      </c>
      <c r="H8" s="6" t="s">
        <f>=SUM(I2:H7)/365</f>
      </c>
    </row>
    <row collapsed="false" customFormat="false" customHeight="false" hidden="false" ht="12.1" outlineLevel="0" r="9">
      <c r="A9" s="13"/>
      <c r="B9" s="5" t="s">
        <f>=-SUM(B2:B7)</f>
      </c>
      <c r="C9" s="16" t="s">
        <v>62</v>
      </c>
      <c r="D9" s="16"/>
      <c r="E9" s="16"/>
      <c r="F9" s="7"/>
      <c r="G9" s="14" t="s">
        <v>63</v>
      </c>
      <c r="H9" s="9" t="s">
        <f>=B9/H8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29</v>
      </c>
      <c r="L1" s="0"/>
    </row>
    <row collapsed="false" customFormat="false" customHeight="false" hidden="false" ht="12.1" outlineLevel="0" r="2">
      <c r="A2" s="11" t="n">
        <v>45426</v>
      </c>
      <c r="B2" s="6" t="n">
        <v>13887.89</v>
      </c>
      <c r="C2" s="0" t="s">
        <v>64</v>
      </c>
      <c r="D2" s="11" t="n">
        <v>45426</v>
      </c>
      <c r="E2" s="6" t="n">
        <v>12829.28</v>
      </c>
      <c r="F2" s="0" t="s">
        <v>64</v>
      </c>
      <c r="G2" s="11" t="n">
        <v>45426</v>
      </c>
      <c r="H2" s="6" t="n">
        <v>12739.27</v>
      </c>
      <c r="I2" s="0" t="s">
        <v>64</v>
      </c>
      <c r="J2" s="11" t="n">
        <v>45426</v>
      </c>
      <c r="K2" s="6" t="n">
        <v>46398.32</v>
      </c>
      <c r="L2" s="0" t="s">
        <v>64</v>
      </c>
    </row>
    <row collapsed="false" customFormat="false" customHeight="false" hidden="false" ht="12.1" outlineLevel="0" r="3">
      <c r="A3" s="11" t="n">
        <v>45447</v>
      </c>
      <c r="B3" s="6" t="n">
        <v>12451.74</v>
      </c>
      <c r="C3" s="0" t="s">
        <v>64</v>
      </c>
      <c r="D3" s="11" t="n">
        <v>45426</v>
      </c>
      <c r="E3" s="6" t="n">
        <v>4949.29</v>
      </c>
      <c r="F3" s="0" t="s">
        <v>64</v>
      </c>
      <c r="G3" s="11" t="n">
        <v>45433</v>
      </c>
      <c r="H3" s="6" t="n">
        <v>4893.29</v>
      </c>
      <c r="I3" s="0" t="s">
        <v>64</v>
      </c>
      <c r="J3" s="11" t="n">
        <v>45426</v>
      </c>
      <c r="K3" s="6" t="n">
        <v>-4998.68</v>
      </c>
      <c r="L3" s="0" t="s">
        <v>65</v>
      </c>
    </row>
    <row collapsed="false" customFormat="false" customHeight="false" hidden="false" ht="12.1" outlineLevel="0" r="4">
      <c r="A4" s="11" t="n">
        <v>45639</v>
      </c>
      <c r="B4" s="6" t="n">
        <v>-2265.5</v>
      </c>
      <c r="C4" s="0" t="s">
        <v>55</v>
      </c>
      <c r="D4" s="11" t="n">
        <v>45433</v>
      </c>
      <c r="E4" s="6" t="n">
        <v>4778.08</v>
      </c>
      <c r="F4" s="0" t="s">
        <v>64</v>
      </c>
      <c r="G4" s="11" t="n">
        <v>46168</v>
      </c>
      <c r="H4" s="8" t="s">
        <f>=-Портфель!J4</f>
      </c>
      <c r="I4" s="0" t="s">
        <v>66</v>
      </c>
      <c r="J4" s="11" t="n">
        <v>45433</v>
      </c>
      <c r="K4" s="6" t="n">
        <v>-14996.87</v>
      </c>
      <c r="L4" s="0" t="s">
        <v>65</v>
      </c>
    </row>
    <row collapsed="false" customFormat="false" customHeight="false" hidden="false" ht="12.1" outlineLevel="0" r="5">
      <c r="A5" s="11" t="n">
        <v>45772</v>
      </c>
      <c r="B5" s="6" t="n">
        <v>-1270</v>
      </c>
      <c r="C5" s="0" t="s">
        <v>56</v>
      </c>
      <c r="D5" s="11" t="n">
        <v>46168</v>
      </c>
      <c r="E5" s="8" t="s">
        <f>=-Портфель!J3</f>
      </c>
      <c r="F5" s="0" t="s">
        <v>66</v>
      </c>
      <c r="G5" s="0"/>
      <c r="H5" s="10" t="s">
        <f>=XIRR(H2:H4,G2:G4)</f>
      </c>
      <c r="I5" s="0"/>
      <c r="J5" s="11" t="n">
        <v>45433</v>
      </c>
      <c r="K5" s="6" t="n">
        <v>2999.63</v>
      </c>
      <c r="L5" s="0" t="s">
        <v>64</v>
      </c>
    </row>
    <row collapsed="false" customFormat="false" customHeight="false" hidden="false" ht="12.1" outlineLevel="0" r="6">
      <c r="A6" s="11" t="n">
        <v>45943</v>
      </c>
      <c r="B6" s="6" t="n">
        <v>-1233</v>
      </c>
      <c r="C6" s="0" t="s">
        <v>57</v>
      </c>
      <c r="D6" s="0"/>
      <c r="E6" s="10" t="s">
        <f>=XIRR(E2:E5,D2:D5)</f>
      </c>
      <c r="F6" s="0"/>
      <c r="G6" s="0"/>
      <c r="H6" s="8" t="s">
        <f>=-SUM(H2:H4)</f>
      </c>
      <c r="I6" s="0" t="s">
        <v>67</v>
      </c>
      <c r="J6" s="11" t="n">
        <v>45439</v>
      </c>
      <c r="K6" s="6" t="n">
        <v>-5998.75</v>
      </c>
      <c r="L6" s="0" t="s">
        <v>65</v>
      </c>
    </row>
    <row collapsed="false" customFormat="false" customHeight="false" hidden="false" ht="12.1" outlineLevel="0" r="7">
      <c r="A7" s="11" t="n">
        <v>46013</v>
      </c>
      <c r="B7" s="6" t="n">
        <v>-626</v>
      </c>
      <c r="C7" s="0" t="s">
        <v>58</v>
      </c>
      <c r="D7" s="0"/>
      <c r="E7" s="8" t="s">
        <f>=-SUM(E2:E5)</f>
      </c>
      <c r="F7" s="0" t="s">
        <v>67</v>
      </c>
      <c r="G7" s="0"/>
      <c r="H7" s="0"/>
      <c r="I7" s="0"/>
      <c r="J7" s="11" t="n">
        <v>45467</v>
      </c>
      <c r="K7" s="6" t="n">
        <v>21002.09</v>
      </c>
      <c r="L7" s="0" t="s">
        <v>64</v>
      </c>
    </row>
    <row collapsed="false" customFormat="false" customHeight="false" hidden="false" ht="12.1" outlineLevel="0" r="8">
      <c r="A8" s="11" t="n">
        <v>46168</v>
      </c>
      <c r="B8" s="8" t="s">
        <f>=-Портфель!J2</f>
      </c>
      <c r="C8" s="0" t="s">
        <v>66</v>
      </c>
      <c r="D8" s="0"/>
      <c r="E8" s="0"/>
      <c r="F8" s="0"/>
      <c r="G8" s="0"/>
      <c r="H8" s="0"/>
      <c r="I8" s="0"/>
      <c r="J8" s="11" t="n">
        <v>46168</v>
      </c>
      <c r="K8" s="8" t="s">
        <f>=-Портфель!J6</f>
      </c>
      <c r="L8" s="0" t="s">
        <v>66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0"/>
      <c r="F9" s="0"/>
      <c r="G9" s="0"/>
      <c r="H9" s="0"/>
      <c r="I9" s="0"/>
      <c r="J9" s="0"/>
      <c r="K9" s="10" t="s">
        <f>=XIRR(K2:K8,J2:J8)</f>
      </c>
      <c r="L9" s="0"/>
    </row>
    <row collapsed="false" customFormat="false" customHeight="false" hidden="false" ht="12.1" outlineLevel="0" r="10">
      <c r="A10" s="0"/>
      <c r="B10" s="8" t="s">
        <f>=-SUM(B2:B8)</f>
      </c>
      <c r="C10" s="0" t="s">
        <v>67</v>
      </c>
      <c r="D10" s="0"/>
      <c r="E10" s="0"/>
      <c r="F10" s="0"/>
      <c r="G10" s="0"/>
      <c r="H10" s="0"/>
      <c r="I10" s="0"/>
      <c r="J10" s="0"/>
      <c r="K10" s="8" t="s">
        <f>=-SUM(K2:K8)</f>
      </c>
      <c r="L10" s="0" t="s">
        <v>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68</v>
      </c>
      <c r="C1" s="0"/>
    </row>
    <row collapsed="false" customFormat="false" customHeight="false" hidden="false" ht="12.1" outlineLevel="0" r="2">
      <c r="A2" s="11" t="n">
        <v>45426</v>
      </c>
      <c r="B2" s="6" t="n">
        <v>12373.24</v>
      </c>
      <c r="C2" s="0" t="s">
        <v>64</v>
      </c>
    </row>
    <row collapsed="false" customFormat="false" customHeight="false" hidden="false" ht="12.1" outlineLevel="0" r="3">
      <c r="A3" s="11" t="n">
        <v>45433</v>
      </c>
      <c r="B3" s="6" t="n">
        <v>2997.8</v>
      </c>
      <c r="C3" s="0" t="s">
        <v>64</v>
      </c>
    </row>
    <row collapsed="false" customFormat="false" customHeight="false" hidden="false" ht="12.1" outlineLevel="0" r="4">
      <c r="A4" s="11" t="n">
        <v>45439</v>
      </c>
      <c r="B4" s="6" t="n">
        <v>5869.59</v>
      </c>
      <c r="C4" s="0" t="s">
        <v>64</v>
      </c>
    </row>
    <row collapsed="false" customFormat="false" customHeight="false" hidden="false" ht="12.1" outlineLevel="0" r="5">
      <c r="A5" s="11" t="n">
        <v>45453</v>
      </c>
      <c r="B5" s="6" t="n">
        <v>-20910.4</v>
      </c>
      <c r="C5" s="0" t="s">
        <v>65</v>
      </c>
    </row>
    <row collapsed="false" customFormat="false" customHeight="false" hidden="false" ht="12.1" outlineLevel="0" r="6">
      <c r="A6" s="0"/>
      <c r="B6" s="10" t="s">
        <f>=XIRR(B2:B5,A2:A5)</f>
      </c>
      <c r="C6" s="0"/>
    </row>
    <row collapsed="false" customFormat="false" customHeight="false" hidden="false" ht="12.1" outlineLevel="0" r="7">
      <c r="A7" s="0"/>
      <c r="B7" s="8" t="s">
        <f>=-SUM(B2:B5)</f>
      </c>
      <c r="C7" s="0" t="s">
        <v>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69</v>
      </c>
      <c r="C1" s="0"/>
      <c r="D1" s="0"/>
      <c r="E1" s="3" t="s">
        <v>70</v>
      </c>
      <c r="F1" s="0"/>
      <c r="G1" s="0"/>
      <c r="H1" s="3" t="s">
        <v>71</v>
      </c>
      <c r="I1" s="0"/>
      <c r="J1" s="0"/>
      <c r="K1" s="3" t="s">
        <v>72</v>
      </c>
      <c r="L1" s="0"/>
    </row>
    <row collapsed="false" customFormat="false" customHeight="false" hidden="false" ht="12.1" outlineLevel="0" r="2">
      <c r="A2" s="11" t="n">
        <v>45426</v>
      </c>
      <c r="B2" s="6" t="n">
        <v>10</v>
      </c>
      <c r="C2" s="6" t="n">
        <v>13887.89</v>
      </c>
      <c r="D2" s="11" t="n">
        <v>45426</v>
      </c>
      <c r="E2" s="6" t="n">
        <v>100000</v>
      </c>
      <c r="F2" s="6" t="n">
        <v>12829.28</v>
      </c>
      <c r="G2" s="11" t="n">
        <v>45426</v>
      </c>
      <c r="H2" s="6" t="n">
        <v>22</v>
      </c>
      <c r="I2" s="6" t="n">
        <v>12739.27</v>
      </c>
      <c r="J2" s="11" t="n">
        <v>45426</v>
      </c>
      <c r="K2" s="6" t="n">
        <v>14645</v>
      </c>
      <c r="L2" s="6" t="n">
        <v>20466.969771084</v>
      </c>
    </row>
    <row collapsed="false" customFormat="false" customHeight="false" hidden="false" ht="12.1" outlineLevel="0" r="3">
      <c r="A3" s="11" t="n">
        <v>45447</v>
      </c>
      <c r="B3" s="6" t="n">
        <v>10</v>
      </c>
      <c r="C3" s="6" t="n">
        <v>12451.74</v>
      </c>
      <c r="D3" s="11" t="n">
        <v>45426</v>
      </c>
      <c r="E3" s="6" t="n">
        <v>40000</v>
      </c>
      <c r="F3" s="6" t="n">
        <v>4949.29</v>
      </c>
      <c r="G3" s="11" t="n">
        <v>45433</v>
      </c>
      <c r="H3" s="6" t="n">
        <v>8</v>
      </c>
      <c r="I3" s="6" t="n">
        <v>4893.29</v>
      </c>
      <c r="J3" s="11" t="n">
        <v>45433</v>
      </c>
      <c r="K3" s="6" t="n">
        <v>2141</v>
      </c>
      <c r="L3" s="6" t="n">
        <v>2999.63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45433</v>
      </c>
      <c r="E4" s="6" t="n">
        <v>40000</v>
      </c>
      <c r="F4" s="6" t="n">
        <v>4778.08</v>
      </c>
      <c r="G4" s="0"/>
      <c r="H4" s="5" t="s">
        <f>=SUM(I2:I3)/SUM(H2:H3)</f>
      </c>
      <c r="I4" s="0" t="s">
        <v>11</v>
      </c>
      <c r="J4" s="11" t="n">
        <v>45467</v>
      </c>
      <c r="K4" s="6" t="n">
        <v>14770</v>
      </c>
      <c r="L4" s="6" t="n">
        <v>21002.09</v>
      </c>
    </row>
    <row collapsed="false" customFormat="false" customHeight="false" hidden="false" ht="12.1" outlineLevel="0" r="5">
      <c r="A5" s="0"/>
      <c r="B5" s="6" t="n">
        <v>2113</v>
      </c>
      <c r="C5" s="0" t="s">
        <v>73</v>
      </c>
      <c r="D5" s="0"/>
      <c r="E5" s="5" t="s">
        <f>=SUM(F2:F4)/SUM(E2:E4)</f>
      </c>
      <c r="F5" s="0" t="s">
        <v>11</v>
      </c>
      <c r="G5" s="0"/>
      <c r="H5" s="6" t="n">
        <v>238.35</v>
      </c>
      <c r="I5" s="0" t="s">
        <v>73</v>
      </c>
      <c r="J5" s="0"/>
      <c r="K5" s="5" t="s">
        <f>=SUM(L2:L4)/SUM(K2:K4)</f>
      </c>
      <c r="L5" s="0" t="s">
        <v>11</v>
      </c>
    </row>
    <row collapsed="false" customFormat="false" customHeight="false" hidden="false" ht="12.1" outlineLevel="0" r="6">
      <c r="A6" s="0"/>
      <c r="B6" s="6" t="n">
        <v>20</v>
      </c>
      <c r="C6" s="0" t="s">
        <v>74</v>
      </c>
      <c r="D6" s="0"/>
      <c r="E6" s="6" t="n">
        <v>0.06404</v>
      </c>
      <c r="F6" s="0" t="s">
        <v>73</v>
      </c>
      <c r="G6" s="0"/>
      <c r="H6" s="6" t="n">
        <v>30</v>
      </c>
      <c r="I6" s="0" t="s">
        <v>74</v>
      </c>
      <c r="J6" s="0"/>
      <c r="K6" s="6" t="n">
        <v>1.9995</v>
      </c>
      <c r="L6" s="0" t="s">
        <v>73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75</v>
      </c>
      <c r="D7" s="0"/>
      <c r="E7" s="6" t="n">
        <v>180000</v>
      </c>
      <c r="F7" s="0" t="s">
        <v>74</v>
      </c>
      <c r="G7" s="0"/>
      <c r="H7" s="5" t="s">
        <f>=H6*(ABS(H5)-ABS(H4))</f>
      </c>
      <c r="I7" s="0" t="s">
        <v>75</v>
      </c>
      <c r="J7" s="0"/>
      <c r="K7" s="6" t="n">
        <v>31556</v>
      </c>
      <c r="L7" s="0" t="s">
        <v>74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75</v>
      </c>
      <c r="G8" s="0"/>
      <c r="H8" s="0"/>
      <c r="I8" s="0"/>
      <c r="J8" s="0"/>
      <c r="K8" s="5" t="s">
        <f>=K7*(ABS(K6)-ABS(K5))</f>
      </c>
      <c r="L8" s="0" t="s">
        <v>75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76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77</v>
      </c>
      <c r="L1" s="18" t="s">
        <v>78</v>
      </c>
      <c r="M1" s="18" t="s">
        <v>19</v>
      </c>
      <c r="N1" s="18" t="s">
        <v>79</v>
      </c>
    </row>
    <row collapsed="false" customFormat="false" customHeight="false" hidden="false" ht="12.1" outlineLevel="0" r="2">
      <c r="A2" s="21" t="n">
        <v>45426.375</v>
      </c>
      <c r="B2" s="22" t="s">
        <v>80</v>
      </c>
      <c r="C2" s="22" t="s">
        <v>54</v>
      </c>
      <c r="D2" s="22" t="s">
        <v>80</v>
      </c>
      <c r="E2" s="22" t="s">
        <v>80</v>
      </c>
      <c r="F2" s="22" t="s">
        <v>19</v>
      </c>
      <c r="G2" s="23" t="n">
        <v>100000</v>
      </c>
      <c r="H2" s="24" t="n">
        <v>1</v>
      </c>
      <c r="I2" s="24" t="n">
        <v>100000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 t="s">
        <v>81</v>
      </c>
    </row>
    <row collapsed="false" customFormat="false" customHeight="false" hidden="false" ht="12.1" outlineLevel="0" r="3">
      <c r="A3" s="20" t="n">
        <v>45426.416666667</v>
      </c>
      <c r="B3" s="16" t="s">
        <v>24</v>
      </c>
      <c r="C3" s="16" t="s">
        <v>82</v>
      </c>
      <c r="D3" s="16" t="s">
        <v>64</v>
      </c>
      <c r="E3" s="16" t="s">
        <v>17</v>
      </c>
      <c r="F3" s="16" t="s">
        <v>19</v>
      </c>
      <c r="G3" s="7" t="n">
        <v>22</v>
      </c>
      <c r="H3" s="6" t="n">
        <v>579</v>
      </c>
      <c r="I3" s="6" t="n">
        <v>-12738</v>
      </c>
      <c r="J3" s="6" t="n">
        <v>0</v>
      </c>
      <c r="K3" s="6" t="n">
        <v>-1.27</v>
      </c>
      <c r="L3" s="6" t="n">
        <v>0</v>
      </c>
      <c r="M3" s="6" t="s">
        <f>=I3+J3+K3+L3</f>
      </c>
      <c r="N3" s="16" t="s">
        <v>83</v>
      </c>
    </row>
    <row collapsed="false" customFormat="false" customHeight="false" hidden="false" ht="12.1" outlineLevel="0" r="4">
      <c r="A4" s="20" t="n">
        <v>45426.416666667</v>
      </c>
      <c r="B4" s="16" t="s">
        <v>16</v>
      </c>
      <c r="C4" s="16" t="s">
        <v>84</v>
      </c>
      <c r="D4" s="16" t="s">
        <v>64</v>
      </c>
      <c r="E4" s="16" t="s">
        <v>17</v>
      </c>
      <c r="F4" s="16" t="s">
        <v>19</v>
      </c>
      <c r="G4" s="7" t="n">
        <v>1</v>
      </c>
      <c r="H4" s="6" t="n">
        <v>13886.5</v>
      </c>
      <c r="I4" s="6" t="n">
        <v>-13886.5</v>
      </c>
      <c r="J4" s="6" t="n">
        <v>0</v>
      </c>
      <c r="K4" s="6" t="n">
        <v>-1.39</v>
      </c>
      <c r="L4" s="6" t="n">
        <v>0</v>
      </c>
      <c r="M4" s="6" t="s">
        <f>=I4+J4+K4+L4</f>
      </c>
      <c r="N4" s="16" t="s">
        <v>83</v>
      </c>
    </row>
    <row collapsed="false" customFormat="false" customHeight="false" hidden="false" ht="12.1" outlineLevel="0" r="5">
      <c r="A5" s="20" t="n">
        <v>45426.418055556</v>
      </c>
      <c r="B5" s="16" t="s">
        <v>68</v>
      </c>
      <c r="C5" s="16" t="s">
        <v>85</v>
      </c>
      <c r="D5" s="16" t="s">
        <v>64</v>
      </c>
      <c r="E5" s="16" t="s">
        <v>17</v>
      </c>
      <c r="F5" s="16" t="s">
        <v>19</v>
      </c>
      <c r="G5" s="7" t="n">
        <v>4</v>
      </c>
      <c r="H5" s="6" t="n">
        <v>3093</v>
      </c>
      <c r="I5" s="6" t="n">
        <v>-12372</v>
      </c>
      <c r="J5" s="6" t="n">
        <v>0</v>
      </c>
      <c r="K5" s="6" t="n">
        <v>-1.24</v>
      </c>
      <c r="L5" s="6" t="n">
        <v>0</v>
      </c>
      <c r="M5" s="6" t="s">
        <f>=I5+J5+K5+L5</f>
      </c>
      <c r="N5" s="16" t="s">
        <v>83</v>
      </c>
    </row>
    <row collapsed="false" customFormat="false" customHeight="false" hidden="false" ht="12.1" outlineLevel="0" r="6">
      <c r="A6" s="20" t="n">
        <v>45426.418055556</v>
      </c>
      <c r="B6" s="16" t="s">
        <v>21</v>
      </c>
      <c r="C6" s="16" t="s">
        <v>86</v>
      </c>
      <c r="D6" s="16" t="s">
        <v>64</v>
      </c>
      <c r="E6" s="16" t="s">
        <v>17</v>
      </c>
      <c r="F6" s="16" t="s">
        <v>19</v>
      </c>
      <c r="G6" s="7" t="n">
        <v>100000</v>
      </c>
      <c r="H6" s="6" t="n">
        <v>0.12828</v>
      </c>
      <c r="I6" s="6" t="n">
        <v>-12828</v>
      </c>
      <c r="J6" s="6" t="n">
        <v>0</v>
      </c>
      <c r="K6" s="6" t="n">
        <v>-1.28</v>
      </c>
      <c r="L6" s="6" t="n">
        <v>0</v>
      </c>
      <c r="M6" s="6" t="s">
        <f>=I6+J6+K6+L6</f>
      </c>
      <c r="N6" s="16" t="s">
        <v>83</v>
      </c>
    </row>
    <row collapsed="false" customFormat="false" customHeight="false" hidden="false" ht="12.1" outlineLevel="0" r="7">
      <c r="A7" s="20" t="n">
        <v>45426.420833333</v>
      </c>
      <c r="B7" s="16" t="s">
        <v>29</v>
      </c>
      <c r="C7" s="16" t="s">
        <v>87</v>
      </c>
      <c r="D7" s="16" t="s">
        <v>64</v>
      </c>
      <c r="E7" s="16" t="s">
        <v>30</v>
      </c>
      <c r="F7" s="16" t="s">
        <v>19</v>
      </c>
      <c r="G7" s="7" t="n">
        <v>33200</v>
      </c>
      <c r="H7" s="6" t="n">
        <v>1.3974</v>
      </c>
      <c r="I7" s="6" t="n">
        <v>-46393.68</v>
      </c>
      <c r="J7" s="6" t="n">
        <v>0</v>
      </c>
      <c r="K7" s="6" t="n">
        <v>-4.64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5" t="n">
        <v>45426.68125</v>
      </c>
      <c r="B8" s="26" t="s">
        <v>29</v>
      </c>
      <c r="C8" s="26" t="s">
        <v>87</v>
      </c>
      <c r="D8" s="26" t="s">
        <v>65</v>
      </c>
      <c r="E8" s="26" t="s">
        <v>30</v>
      </c>
      <c r="F8" s="26" t="s">
        <v>19</v>
      </c>
      <c r="G8" s="27" t="n">
        <v>-3578</v>
      </c>
      <c r="H8" s="28" t="n">
        <v>1.3972</v>
      </c>
      <c r="I8" s="28" t="n">
        <v>4999.18</v>
      </c>
      <c r="J8" s="28" t="n">
        <v>0</v>
      </c>
      <c r="K8" s="28" t="n">
        <v>-0.5</v>
      </c>
      <c r="L8" s="28" t="n">
        <v>0</v>
      </c>
      <c r="M8" s="6" t="s">
        <f>=I8+J8+K8+L8</f>
      </c>
      <c r="N8" s="26" t="s">
        <v>88</v>
      </c>
    </row>
    <row collapsed="false" customFormat="false" customHeight="false" hidden="false" ht="12.1" outlineLevel="0" r="9">
      <c r="A9" s="20" t="n">
        <v>45426.681944444</v>
      </c>
      <c r="B9" s="16" t="s">
        <v>21</v>
      </c>
      <c r="C9" s="16" t="s">
        <v>86</v>
      </c>
      <c r="D9" s="16" t="s">
        <v>64</v>
      </c>
      <c r="E9" s="16" t="s">
        <v>17</v>
      </c>
      <c r="F9" s="16" t="s">
        <v>19</v>
      </c>
      <c r="G9" s="7" t="n">
        <v>40000</v>
      </c>
      <c r="H9" s="6" t="n">
        <v>0.12372</v>
      </c>
      <c r="I9" s="6" t="n">
        <v>-4948.8</v>
      </c>
      <c r="J9" s="6" t="n">
        <v>0</v>
      </c>
      <c r="K9" s="6" t="n">
        <v>-0.49</v>
      </c>
      <c r="L9" s="6" t="n">
        <v>0</v>
      </c>
      <c r="M9" s="6" t="s">
        <f>=I9+J9+K9+L9</f>
      </c>
      <c r="N9" s="16" t="s">
        <v>89</v>
      </c>
    </row>
    <row collapsed="false" customFormat="false" customHeight="false" hidden="false" ht="12.1" outlineLevel="0" r="10">
      <c r="A10" s="25" t="n">
        <v>45433.444444444</v>
      </c>
      <c r="B10" s="26" t="s">
        <v>29</v>
      </c>
      <c r="C10" s="26" t="s">
        <v>87</v>
      </c>
      <c r="D10" s="26" t="s">
        <v>65</v>
      </c>
      <c r="E10" s="26" t="s">
        <v>30</v>
      </c>
      <c r="F10" s="26" t="s">
        <v>19</v>
      </c>
      <c r="G10" s="27" t="n">
        <v>-10707</v>
      </c>
      <c r="H10" s="28" t="n">
        <v>1.4008</v>
      </c>
      <c r="I10" s="28" t="n">
        <v>14998.37</v>
      </c>
      <c r="J10" s="28" t="n">
        <v>0</v>
      </c>
      <c r="K10" s="28" t="n">
        <v>-1.5</v>
      </c>
      <c r="L10" s="28" t="n">
        <v>0</v>
      </c>
      <c r="M10" s="6" t="s">
        <f>=I10+J10+K10+L10</f>
      </c>
      <c r="N10" s="26" t="s">
        <v>90</v>
      </c>
    </row>
    <row collapsed="false" customFormat="false" customHeight="false" hidden="false" ht="12.1" outlineLevel="0" r="11">
      <c r="A11" s="20" t="n">
        <v>45433.445138889</v>
      </c>
      <c r="B11" s="16" t="s">
        <v>21</v>
      </c>
      <c r="C11" s="16" t="s">
        <v>86</v>
      </c>
      <c r="D11" s="16" t="s">
        <v>64</v>
      </c>
      <c r="E11" s="16" t="s">
        <v>17</v>
      </c>
      <c r="F11" s="16" t="s">
        <v>19</v>
      </c>
      <c r="G11" s="7" t="n">
        <v>40000</v>
      </c>
      <c r="H11" s="6" t="n">
        <v>0.11944</v>
      </c>
      <c r="I11" s="6" t="n">
        <v>-4777.6</v>
      </c>
      <c r="J11" s="6" t="n">
        <v>0</v>
      </c>
      <c r="K11" s="6" t="n">
        <v>-0.48</v>
      </c>
      <c r="L11" s="6" t="n">
        <v>0</v>
      </c>
      <c r="M11" s="6" t="s">
        <f>=I11+J11+K11+L11</f>
      </c>
      <c r="N11" s="16" t="s">
        <v>91</v>
      </c>
    </row>
    <row collapsed="false" customFormat="false" customHeight="false" hidden="false" ht="12.1" outlineLevel="0" r="12">
      <c r="A12" s="20" t="n">
        <v>45433.445138889</v>
      </c>
      <c r="B12" s="16" t="s">
        <v>68</v>
      </c>
      <c r="C12" s="16" t="s">
        <v>85</v>
      </c>
      <c r="D12" s="16" t="s">
        <v>64</v>
      </c>
      <c r="E12" s="16" t="s">
        <v>17</v>
      </c>
      <c r="F12" s="16" t="s">
        <v>19</v>
      </c>
      <c r="G12" s="7" t="n">
        <v>1</v>
      </c>
      <c r="H12" s="6" t="n">
        <v>2997.5</v>
      </c>
      <c r="I12" s="6" t="n">
        <v>-2997.5</v>
      </c>
      <c r="J12" s="6" t="n">
        <v>0</v>
      </c>
      <c r="K12" s="6" t="n">
        <v>-0.3</v>
      </c>
      <c r="L12" s="6" t="n">
        <v>0</v>
      </c>
      <c r="M12" s="6" t="s">
        <f>=I12+J12+K12+L12</f>
      </c>
      <c r="N12" s="16" t="s">
        <v>92</v>
      </c>
    </row>
    <row collapsed="false" customFormat="false" customHeight="false" hidden="false" ht="12.1" outlineLevel="0" r="13">
      <c r="A13" s="20" t="n">
        <v>45433.445833333</v>
      </c>
      <c r="B13" s="16" t="s">
        <v>24</v>
      </c>
      <c r="C13" s="16" t="s">
        <v>82</v>
      </c>
      <c r="D13" s="16" t="s">
        <v>64</v>
      </c>
      <c r="E13" s="16" t="s">
        <v>17</v>
      </c>
      <c r="F13" s="16" t="s">
        <v>19</v>
      </c>
      <c r="G13" s="7" t="n">
        <v>8</v>
      </c>
      <c r="H13" s="6" t="n">
        <v>611.6</v>
      </c>
      <c r="I13" s="6" t="n">
        <v>-4892.8</v>
      </c>
      <c r="J13" s="6" t="n">
        <v>0</v>
      </c>
      <c r="K13" s="6" t="n">
        <v>-0.49</v>
      </c>
      <c r="L13" s="6" t="n">
        <v>0</v>
      </c>
      <c r="M13" s="6" t="s">
        <f>=I13+J13+K13+L13</f>
      </c>
      <c r="N13" s="16" t="s">
        <v>93</v>
      </c>
    </row>
    <row collapsed="false" customFormat="false" customHeight="false" hidden="false" ht="12.1" outlineLevel="0" r="14">
      <c r="A14" s="20" t="n">
        <v>45433.445833333</v>
      </c>
      <c r="B14" s="16" t="s">
        <v>29</v>
      </c>
      <c r="C14" s="16" t="s">
        <v>87</v>
      </c>
      <c r="D14" s="16" t="s">
        <v>64</v>
      </c>
      <c r="E14" s="16" t="s">
        <v>30</v>
      </c>
      <c r="F14" s="16" t="s">
        <v>19</v>
      </c>
      <c r="G14" s="7" t="n">
        <v>2141</v>
      </c>
      <c r="H14" s="6" t="n">
        <v>1.4009</v>
      </c>
      <c r="I14" s="6" t="n">
        <v>-2999.33</v>
      </c>
      <c r="J14" s="6" t="n">
        <v>0</v>
      </c>
      <c r="K14" s="6" t="n">
        <v>-0.3</v>
      </c>
      <c r="L14" s="6" t="n">
        <v>0</v>
      </c>
      <c r="M14" s="6" t="s">
        <f>=I14+J14+K14+L14</f>
      </c>
      <c r="N14" s="16" t="s">
        <v>94</v>
      </c>
    </row>
    <row collapsed="false" customFormat="false" customHeight="false" hidden="false" ht="12.1" outlineLevel="0" r="15">
      <c r="A15" s="25" t="n">
        <v>45439.420138889</v>
      </c>
      <c r="B15" s="26" t="s">
        <v>29</v>
      </c>
      <c r="C15" s="26" t="s">
        <v>87</v>
      </c>
      <c r="D15" s="26" t="s">
        <v>65</v>
      </c>
      <c r="E15" s="26" t="s">
        <v>30</v>
      </c>
      <c r="F15" s="26" t="s">
        <v>19</v>
      </c>
      <c r="G15" s="27" t="n">
        <v>-4270</v>
      </c>
      <c r="H15" s="28" t="n">
        <v>1.405</v>
      </c>
      <c r="I15" s="28" t="n">
        <v>5999.35</v>
      </c>
      <c r="J15" s="28" t="n">
        <v>0</v>
      </c>
      <c r="K15" s="28" t="n">
        <v>-0.6</v>
      </c>
      <c r="L15" s="28" t="n">
        <v>0</v>
      </c>
      <c r="M15" s="6" t="s">
        <f>=I15+J15+K15+L15</f>
      </c>
      <c r="N15" s="26" t="s">
        <v>95</v>
      </c>
    </row>
    <row collapsed="false" customFormat="false" customHeight="false" hidden="false" ht="12.1" outlineLevel="0" r="16">
      <c r="A16" s="20" t="n">
        <v>45439.420833333</v>
      </c>
      <c r="B16" s="16" t="s">
        <v>68</v>
      </c>
      <c r="C16" s="16" t="s">
        <v>85</v>
      </c>
      <c r="D16" s="16" t="s">
        <v>64</v>
      </c>
      <c r="E16" s="16" t="s">
        <v>17</v>
      </c>
      <c r="F16" s="16" t="s">
        <v>19</v>
      </c>
      <c r="G16" s="7" t="n">
        <v>2</v>
      </c>
      <c r="H16" s="6" t="n">
        <v>2934.5</v>
      </c>
      <c r="I16" s="6" t="n">
        <v>-5869</v>
      </c>
      <c r="J16" s="6" t="n">
        <v>0</v>
      </c>
      <c r="K16" s="6" t="n">
        <v>-0.59</v>
      </c>
      <c r="L16" s="6" t="n">
        <v>0</v>
      </c>
      <c r="M16" s="6" t="s">
        <f>=I16+J16+K16+L16</f>
      </c>
      <c r="N16" s="16" t="s">
        <v>96</v>
      </c>
    </row>
    <row collapsed="false" customFormat="false" customHeight="false" hidden="false" ht="12.1" outlineLevel="0" r="17">
      <c r="A17" s="20" t="n">
        <v>45447.658333333</v>
      </c>
      <c r="B17" s="16" t="s">
        <v>16</v>
      </c>
      <c r="C17" s="16" t="s">
        <v>84</v>
      </c>
      <c r="D17" s="16" t="s">
        <v>64</v>
      </c>
      <c r="E17" s="16" t="s">
        <v>17</v>
      </c>
      <c r="F17" s="16" t="s">
        <v>19</v>
      </c>
      <c r="G17" s="7" t="n">
        <v>1</v>
      </c>
      <c r="H17" s="6" t="n">
        <v>12450.5</v>
      </c>
      <c r="I17" s="6" t="n">
        <v>-12450.5</v>
      </c>
      <c r="J17" s="6" t="n">
        <v>0</v>
      </c>
      <c r="K17" s="6" t="n">
        <v>-1.24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9" t="n">
        <v>45453.655555556</v>
      </c>
      <c r="B18" s="30" t="s">
        <v>97</v>
      </c>
      <c r="C18" s="30" t="s">
        <v>98</v>
      </c>
      <c r="D18" s="30" t="s">
        <v>97</v>
      </c>
      <c r="E18" s="30" t="s">
        <v>99</v>
      </c>
      <c r="F18" s="30" t="s">
        <v>19</v>
      </c>
      <c r="G18" s="31" t="n">
        <v>0</v>
      </c>
      <c r="H18" s="32" t="n">
        <v>1</v>
      </c>
      <c r="I18" s="32" t="n">
        <v>0</v>
      </c>
      <c r="J18" s="32" t="n">
        <v>0</v>
      </c>
      <c r="K18" s="32" t="n">
        <v>0</v>
      </c>
      <c r="L18" s="32" t="n">
        <v>0</v>
      </c>
      <c r="M18" s="6" t="s">
        <f>=I18+J18+K18+L18</f>
      </c>
      <c r="N18" s="30"/>
    </row>
    <row collapsed="false" customFormat="false" customHeight="false" hidden="false" ht="12.1" outlineLevel="0" r="19">
      <c r="A19" s="25" t="n">
        <v>45453.655555556</v>
      </c>
      <c r="B19" s="26" t="s">
        <v>68</v>
      </c>
      <c r="C19" s="26" t="s">
        <v>85</v>
      </c>
      <c r="D19" s="26" t="s">
        <v>65</v>
      </c>
      <c r="E19" s="26" t="s">
        <v>17</v>
      </c>
      <c r="F19" s="26" t="s">
        <v>19</v>
      </c>
      <c r="G19" s="27" t="n">
        <v>-7</v>
      </c>
      <c r="H19" s="28" t="n">
        <v>2987.5</v>
      </c>
      <c r="I19" s="28" t="n">
        <v>20912.5</v>
      </c>
      <c r="J19" s="28" t="n">
        <v>0</v>
      </c>
      <c r="K19" s="28" t="n">
        <v>-2.1</v>
      </c>
      <c r="L19" s="28" t="n">
        <v>0</v>
      </c>
      <c r="M19" s="6" t="s">
        <f>=I19+J19+K19+L19</f>
      </c>
      <c r="N19" s="26" t="s">
        <v>100</v>
      </c>
    </row>
    <row collapsed="false" customFormat="false" customHeight="false" hidden="false" ht="12.1" outlineLevel="0" r="20">
      <c r="A20" s="29" t="n">
        <v>45454.818055556</v>
      </c>
      <c r="B20" s="30" t="s">
        <v>97</v>
      </c>
      <c r="C20" s="30" t="s">
        <v>98</v>
      </c>
      <c r="D20" s="30" t="s">
        <v>97</v>
      </c>
      <c r="E20" s="30" t="s">
        <v>99</v>
      </c>
      <c r="F20" s="30" t="s">
        <v>19</v>
      </c>
      <c r="G20" s="31" t="n">
        <v>0</v>
      </c>
      <c r="H20" s="32" t="n">
        <v>1</v>
      </c>
      <c r="I20" s="32" t="n">
        <v>0</v>
      </c>
      <c r="J20" s="32" t="n">
        <v>0</v>
      </c>
      <c r="K20" s="32" t="n">
        <v>0</v>
      </c>
      <c r="L20" s="32" t="n">
        <v>0</v>
      </c>
      <c r="M20" s="6" t="s">
        <f>=I20+J20+K20+L20</f>
      </c>
      <c r="N20" s="30" t="s">
        <v>101</v>
      </c>
    </row>
    <row collapsed="false" customFormat="false" customHeight="false" hidden="false" ht="12.1" outlineLevel="0" r="21">
      <c r="A21" s="20" t="n">
        <v>45467.5125</v>
      </c>
      <c r="B21" s="16" t="s">
        <v>29</v>
      </c>
      <c r="C21" s="16" t="s">
        <v>87</v>
      </c>
      <c r="D21" s="16" t="s">
        <v>64</v>
      </c>
      <c r="E21" s="16" t="s">
        <v>30</v>
      </c>
      <c r="F21" s="16" t="s">
        <v>19</v>
      </c>
      <c r="G21" s="7" t="n">
        <v>14770</v>
      </c>
      <c r="H21" s="6" t="n">
        <v>1.4218</v>
      </c>
      <c r="I21" s="6" t="n">
        <v>-20999.99</v>
      </c>
      <c r="J21" s="6" t="n">
        <v>0</v>
      </c>
      <c r="K21" s="6" t="n">
        <v>-2.1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 t="s">
        <v>102</v>
      </c>
      <c r="M22" s="5" t="s">
        <f>=SUM(M2:M21)</f>
      </c>
      <c r="N22" s="4"/>
    </row>
  </sheetData>
  <autoFilter ref="A1:N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47</v>
      </c>
      <c r="B1" s="34" t="s">
        <v>103</v>
      </c>
      <c r="C1" s="34" t="s">
        <v>0</v>
      </c>
      <c r="D1" s="34" t="s">
        <v>2</v>
      </c>
      <c r="E1" s="34" t="s">
        <v>104</v>
      </c>
      <c r="F1" s="34" t="s">
        <v>3</v>
      </c>
      <c r="G1" s="34" t="s">
        <v>105</v>
      </c>
      <c r="H1" s="34" t="s">
        <v>106</v>
      </c>
      <c r="I1" s="34" t="s">
        <v>107</v>
      </c>
      <c r="J1" s="34" t="s">
        <v>108</v>
      </c>
      <c r="K1" s="34" t="s">
        <v>109</v>
      </c>
      <c r="L1" s="34" t="s">
        <v>110</v>
      </c>
      <c r="M1" s="34" t="s">
        <v>111</v>
      </c>
      <c r="N1" s="34" t="s">
        <v>112</v>
      </c>
    </row>
    <row collapsed="false" customFormat="false" customHeight="false" hidden="false" ht="12.1" outlineLevel="0" r="2">
      <c r="A2" s="33" t="n">
        <v>45639</v>
      </c>
      <c r="B2" s="16" t="s">
        <v>113</v>
      </c>
      <c r="C2" s="16" t="s">
        <v>16</v>
      </c>
      <c r="D2" s="16" t="s">
        <v>18</v>
      </c>
      <c r="E2" s="7" t="n">
        <v>2</v>
      </c>
      <c r="F2" s="16" t="s">
        <v>19</v>
      </c>
      <c r="G2" s="6" t="n">
        <v>1301.75</v>
      </c>
      <c r="H2" s="6" t="n">
        <v>13692.5</v>
      </c>
      <c r="I2" s="6" t="n">
        <v>13169.82</v>
      </c>
      <c r="J2" s="6" t="n">
        <v>338</v>
      </c>
      <c r="K2" s="6" t="n">
        <v>2603.5</v>
      </c>
      <c r="L2" s="6" t="n">
        <v>2265.5</v>
      </c>
      <c r="M2" s="6" t="n">
        <v>8.6</v>
      </c>
      <c r="N2" s="6" t="n">
        <v>8.27</v>
      </c>
    </row>
    <row collapsed="false" customFormat="false" customHeight="false" hidden="false" ht="12.1" outlineLevel="0" r="3">
      <c r="A3" s="33" t="n">
        <v>45772</v>
      </c>
      <c r="B3" s="16" t="s">
        <v>113</v>
      </c>
      <c r="C3" s="16" t="s">
        <v>16</v>
      </c>
      <c r="D3" s="16" t="s">
        <v>18</v>
      </c>
      <c r="E3" s="7" t="n">
        <v>20</v>
      </c>
      <c r="F3" s="16" t="s">
        <v>19</v>
      </c>
      <c r="G3" s="6" t="n">
        <v>73</v>
      </c>
      <c r="H3" s="6" t="n">
        <v>1856.8</v>
      </c>
      <c r="I3" s="6" t="n">
        <v>1316.98</v>
      </c>
      <c r="J3" s="6" t="n">
        <v>190</v>
      </c>
      <c r="K3" s="6" t="n">
        <v>1460</v>
      </c>
      <c r="L3" s="6" t="n">
        <v>1270</v>
      </c>
      <c r="M3" s="6" t="n">
        <v>4.82</v>
      </c>
      <c r="N3" s="6" t="n">
        <v>3.42</v>
      </c>
    </row>
    <row collapsed="false" customFormat="false" customHeight="false" hidden="false" ht="12.1" outlineLevel="0" r="4">
      <c r="A4" s="33" t="n">
        <v>45943</v>
      </c>
      <c r="B4" s="16" t="s">
        <v>113</v>
      </c>
      <c r="C4" s="16" t="s">
        <v>16</v>
      </c>
      <c r="D4" s="16" t="s">
        <v>18</v>
      </c>
      <c r="E4" s="7" t="n">
        <v>20</v>
      </c>
      <c r="F4" s="16" t="s">
        <v>19</v>
      </c>
      <c r="G4" s="6" t="n">
        <v>70.85</v>
      </c>
      <c r="H4" s="6" t="n">
        <v>2223.6</v>
      </c>
      <c r="I4" s="6" t="n">
        <v>1316.98</v>
      </c>
      <c r="J4" s="6" t="n">
        <v>184</v>
      </c>
      <c r="K4" s="6" t="n">
        <v>1417</v>
      </c>
      <c r="L4" s="6" t="n">
        <v>1233</v>
      </c>
      <c r="M4" s="6" t="n">
        <v>4.68</v>
      </c>
      <c r="N4" s="6" t="n">
        <v>2.77</v>
      </c>
    </row>
    <row collapsed="false" customFormat="false" customHeight="false" hidden="false" ht="12.1" outlineLevel="0" r="5">
      <c r="A5" s="33" t="n">
        <v>46013</v>
      </c>
      <c r="B5" s="16" t="s">
        <v>113</v>
      </c>
      <c r="C5" s="16" t="s">
        <v>16</v>
      </c>
      <c r="D5" s="16" t="s">
        <v>18</v>
      </c>
      <c r="E5" s="7" t="n">
        <v>20</v>
      </c>
      <c r="F5" s="16" t="s">
        <v>19</v>
      </c>
      <c r="G5" s="6" t="n">
        <v>36</v>
      </c>
      <c r="H5" s="6" t="n">
        <v>2286.8</v>
      </c>
      <c r="I5" s="6" t="n">
        <v>1316.98</v>
      </c>
      <c r="J5" s="6" t="n">
        <v>94</v>
      </c>
      <c r="K5" s="6" t="n">
        <v>720</v>
      </c>
      <c r="L5" s="6" t="n">
        <v>626</v>
      </c>
      <c r="M5" s="6" t="n">
        <v>2.38</v>
      </c>
      <c r="N5" s="6" t="n">
        <v>1.37</v>
      </c>
    </row>
    <row collapsed="false" customFormat="false" customHeight="false" hidden="false" ht="12.1" outlineLevel="0" r="6">
      <c r="A6" s="33"/>
      <c r="B6" s="16"/>
      <c r="C6" s="16"/>
      <c r="D6" s="16"/>
      <c r="E6" s="7"/>
      <c r="F6" s="16"/>
      <c r="G6" s="6"/>
      <c r="H6" s="6"/>
      <c r="I6" s="6"/>
      <c r="J6" s="6"/>
      <c r="K6" s="6"/>
      <c r="L6" s="6"/>
      <c r="M6" s="6"/>
      <c r="N6" s="6"/>
    </row>
    <row collapsed="false" customFormat="false" customHeight="false" hidden="false" ht="12.1" outlineLevel="0" r="7">
      <c r="A7" s="33" t="n">
        <v>46160</v>
      </c>
      <c r="B7" s="16" t="s">
        <v>113</v>
      </c>
      <c r="C7" s="16" t="s">
        <v>16</v>
      </c>
      <c r="D7" s="16" t="s">
        <v>18</v>
      </c>
      <c r="E7" s="7" t="n">
        <v>20</v>
      </c>
      <c r="F7" s="16" t="s">
        <v>19</v>
      </c>
      <c r="G7" s="6" t="n">
        <v>56.8</v>
      </c>
      <c r="H7" s="6" t="n">
        <v>2090.4</v>
      </c>
      <c r="I7" s="6" t="n">
        <v>1316.98</v>
      </c>
      <c r="J7" s="6" t="n">
        <v>148</v>
      </c>
      <c r="K7" s="6" t="n">
        <v>1136</v>
      </c>
      <c r="L7" s="6" t="n">
        <v>988</v>
      </c>
      <c r="M7" s="6" t="n">
        <v>3.75</v>
      </c>
      <c r="N7" s="6" t="n">
        <v>2.36</v>
      </c>
    </row>
  </sheetData>
  <autoFilter ref="A1:N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47</v>
      </c>
      <c r="B1" s="34" t="s">
        <v>103</v>
      </c>
      <c r="C1" s="34" t="s">
        <v>0</v>
      </c>
      <c r="D1" s="34" t="s">
        <v>2</v>
      </c>
      <c r="E1" s="34" t="s">
        <v>104</v>
      </c>
      <c r="F1" s="34" t="s">
        <v>114</v>
      </c>
      <c r="G1" s="34" t="s">
        <v>115</v>
      </c>
      <c r="H1" s="34" t="s">
        <v>51</v>
      </c>
      <c r="I1" s="34" t="s">
        <v>116</v>
      </c>
      <c r="J1" s="34" t="s">
        <v>117</v>
      </c>
      <c r="K1" s="34" t="s">
        <v>118</v>
      </c>
      <c r="L1" s="34" t="s">
        <v>119</v>
      </c>
      <c r="M1" s="34" t="s">
        <v>120</v>
      </c>
      <c r="N1" s="34" t="s">
        <v>121</v>
      </c>
      <c r="O1" s="34" t="s">
        <v>122</v>
      </c>
    </row>
    <row collapsed="false" customFormat="false" customHeight="false" hidden="false" ht="12.1" outlineLevel="0" r="2">
      <c r="A2" s="35" t="n">
        <v>45426</v>
      </c>
      <c r="B2" s="16" t="s">
        <v>113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743</v>
      </c>
      <c r="J2" s="17" t="n">
        <v>1388.789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45447</v>
      </c>
      <c r="B3" s="16" t="s">
        <v>113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721</v>
      </c>
      <c r="J3" s="17" t="n">
        <v>1245.174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45426</v>
      </c>
      <c r="B4" s="16" t="s">
        <v>113</v>
      </c>
      <c r="C4" s="16" t="s">
        <v>21</v>
      </c>
      <c r="D4" s="16" t="s">
        <v>22</v>
      </c>
      <c r="E4" s="17" t="n">
        <v>100000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743</v>
      </c>
      <c r="J4" s="17" t="n">
        <v>0.1282928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45426</v>
      </c>
      <c r="B5" s="16" t="s">
        <v>113</v>
      </c>
      <c r="C5" s="16" t="s">
        <v>21</v>
      </c>
      <c r="D5" s="16" t="s">
        <v>22</v>
      </c>
      <c r="E5" s="17" t="n">
        <v>40000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742</v>
      </c>
      <c r="J5" s="17" t="n">
        <v>0.12373225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45433</v>
      </c>
      <c r="B6" s="16" t="s">
        <v>113</v>
      </c>
      <c r="C6" s="16" t="s">
        <v>21</v>
      </c>
      <c r="D6" s="16" t="s">
        <v>22</v>
      </c>
      <c r="E6" s="17" t="n">
        <v>40000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736</v>
      </c>
      <c r="J6" s="17" t="n">
        <v>0.119452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45426</v>
      </c>
      <c r="B7" s="16" t="s">
        <v>113</v>
      </c>
      <c r="C7" s="16" t="s">
        <v>24</v>
      </c>
      <c r="D7" s="16" t="s">
        <v>25</v>
      </c>
      <c r="E7" s="17" t="n">
        <v>22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743</v>
      </c>
      <c r="J7" s="17" t="n">
        <v>579.05772727273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45433</v>
      </c>
      <c r="B8" s="16" t="s">
        <v>113</v>
      </c>
      <c r="C8" s="16" t="s">
        <v>24</v>
      </c>
      <c r="D8" s="16" t="s">
        <v>25</v>
      </c>
      <c r="E8" s="17" t="n">
        <v>8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736</v>
      </c>
      <c r="J8" s="17" t="n">
        <v>611.66125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45426</v>
      </c>
      <c r="B9" s="16" t="s">
        <v>113</v>
      </c>
      <c r="C9" s="16" t="s">
        <v>29</v>
      </c>
      <c r="D9" s="16" t="s">
        <v>31</v>
      </c>
      <c r="E9" s="17" t="n">
        <v>14645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743</v>
      </c>
      <c r="J9" s="17" t="n">
        <v>1.3975397590361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45433</v>
      </c>
      <c r="B10" s="16" t="s">
        <v>113</v>
      </c>
      <c r="C10" s="16" t="s">
        <v>29</v>
      </c>
      <c r="D10" s="16" t="s">
        <v>31</v>
      </c>
      <c r="E10" s="17" t="n">
        <v>2141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736</v>
      </c>
      <c r="J10" s="17" t="n">
        <v>1.4010415693601</v>
      </c>
      <c r="K10" s="6" t="s">
        <f>=Портфель!F6*Портфель!$Q$13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45467</v>
      </c>
      <c r="B11" s="16" t="s">
        <v>113</v>
      </c>
      <c r="C11" s="16" t="s">
        <v>29</v>
      </c>
      <c r="D11" s="16" t="s">
        <v>31</v>
      </c>
      <c r="E11" s="17" t="n">
        <v>14770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701</v>
      </c>
      <c r="J11" s="17" t="n">
        <v>1.421942450914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/>
      <c r="B12" s="16"/>
      <c r="C12" s="16"/>
      <c r="D12" s="16"/>
      <c r="E12" s="17"/>
      <c r="F12" s="7"/>
      <c r="G12" s="17"/>
      <c r="H12" s="16"/>
      <c r="I12" s="7"/>
      <c r="J12" s="17"/>
      <c r="K12" s="4" t="s">
        <v>39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123</v>
      </c>
      <c r="D1" s="34" t="s">
        <v>124</v>
      </c>
      <c r="E1" s="34" t="s">
        <v>107</v>
      </c>
      <c r="F1" s="34" t="s">
        <v>125</v>
      </c>
      <c r="G1" s="34" t="s">
        <v>104</v>
      </c>
      <c r="H1" s="34" t="s">
        <v>126</v>
      </c>
      <c r="I1" s="34" t="s">
        <v>127</v>
      </c>
      <c r="J1" s="34" t="s">
        <v>128</v>
      </c>
      <c r="K1" s="34" t="s">
        <v>129</v>
      </c>
    </row>
    <row collapsed="false" customFormat="false" customHeight="false" hidden="false" ht="12.1" outlineLevel="0" r="2">
      <c r="A2" s="16" t="s">
        <v>68</v>
      </c>
      <c r="B2" s="16" t="s">
        <v>130</v>
      </c>
      <c r="C2" s="36" t="n">
        <v>45426</v>
      </c>
      <c r="D2" s="37" t="n">
        <v>45453</v>
      </c>
      <c r="E2" s="17" t="n">
        <v>3093.31</v>
      </c>
      <c r="F2" s="17" t="n">
        <v>2987.2</v>
      </c>
      <c r="G2" s="17" t="n">
        <v>4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68</v>
      </c>
      <c r="B3" s="16" t="s">
        <v>130</v>
      </c>
      <c r="C3" s="36" t="n">
        <v>45433</v>
      </c>
      <c r="D3" s="37" t="n">
        <v>45453</v>
      </c>
      <c r="E3" s="17" t="n">
        <v>2997.8</v>
      </c>
      <c r="F3" s="17" t="n">
        <v>2987.2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68</v>
      </c>
      <c r="B4" s="16" t="s">
        <v>130</v>
      </c>
      <c r="C4" s="36" t="n">
        <v>45439</v>
      </c>
      <c r="D4" s="37" t="n">
        <v>45453</v>
      </c>
      <c r="E4" s="17" t="n">
        <v>2934.795</v>
      </c>
      <c r="F4" s="17" t="n">
        <v>2987.2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29</v>
      </c>
      <c r="B5" s="16" t="s">
        <v>31</v>
      </c>
      <c r="C5" s="36" t="n">
        <v>45426</v>
      </c>
      <c r="D5" s="37" t="n">
        <v>45426</v>
      </c>
      <c r="E5" s="17" t="n">
        <v>1.3975</v>
      </c>
      <c r="F5" s="17" t="n">
        <v>1.3971</v>
      </c>
      <c r="G5" s="17" t="n">
        <v>3578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29</v>
      </c>
      <c r="B6" s="16" t="s">
        <v>31</v>
      </c>
      <c r="C6" s="36" t="n">
        <v>45426</v>
      </c>
      <c r="D6" s="37" t="n">
        <v>45433</v>
      </c>
      <c r="E6" s="17" t="n">
        <v>1.3975</v>
      </c>
      <c r="F6" s="17" t="n">
        <v>1.4007</v>
      </c>
      <c r="G6" s="17" t="n">
        <v>10707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29</v>
      </c>
      <c r="B7" s="16" t="s">
        <v>31</v>
      </c>
      <c r="C7" s="36" t="n">
        <v>45426</v>
      </c>
      <c r="D7" s="37" t="n">
        <v>45439</v>
      </c>
      <c r="E7" s="17" t="n">
        <v>1.3975</v>
      </c>
      <c r="F7" s="17" t="n">
        <v>1.4049</v>
      </c>
      <c r="G7" s="17" t="n">
        <v>4270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2026-05-26T12:03:20.00Z</dcterms:created>
  <dc:creator>izi-invest.ru</dc:creator>
  <cp:revision>0</cp:revision>
</cp:coreProperties>
</file>